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Wolfi\Documents\DATA\Rozpočty 2022\BENPRO\Bolatice\FK Bolatice\"/>
    </mc:Choice>
  </mc:AlternateContent>
  <bookViews>
    <workbookView xWindow="0" yWindow="0" windowWidth="0" windowHeight="0"/>
  </bookViews>
  <sheets>
    <sheet name="Rekapitulace stavby" sheetId="1" r:id="rId1"/>
    <sheet name="01 - Bourací práce" sheetId="2" r:id="rId2"/>
    <sheet name="02.1 - Restaurační část ,..." sheetId="3" r:id="rId3"/>
    <sheet name="02.2 - Část šaten se zázemím" sheetId="4" r:id="rId4"/>
    <sheet name="02.3 - Přístřešek" sheetId="5" r:id="rId5"/>
    <sheet name="UT -  Stavební úpravy, př..." sheetId="6" r:id="rId6"/>
    <sheet name="ZTI 1 - PLYNOINSTALACE (R..." sheetId="7" r:id="rId7"/>
    <sheet name="ZTI 2 -  ZDRAVOTNĚ-TECHNI..." sheetId="8" r:id="rId8"/>
    <sheet name="VZT3 -  Teplovzdušné větr..." sheetId="9" r:id="rId9"/>
    <sheet name="VZT4 -  Teplovzdušné větr..." sheetId="10" r:id="rId10"/>
    <sheet name="EL -  ELEKTROINSTALACE - ..." sheetId="11" r:id="rId11"/>
    <sheet name="UT - Stavební úpravy, pří..." sheetId="12" r:id="rId12"/>
    <sheet name="VZT1 - Teplovzdušní větrá..." sheetId="13" r:id="rId13"/>
    <sheet name="VZT2 -  Teplovzdušné větr..." sheetId="14" r:id="rId14"/>
    <sheet name="VZT5 - Podtlakové větrání..." sheetId="15" r:id="rId15"/>
    <sheet name="VZT6 - -Klimatizace VIP s..." sheetId="16" r:id="rId16"/>
    <sheet name="VZT7 -  Odvlhčování wellness" sheetId="17" r:id="rId17"/>
    <sheet name="ZT1 - PLYNOINSTALACE (F.Z..." sheetId="18" r:id="rId18"/>
    <sheet name="ZT2 - ZDRAVOTNĚ-TECHNICKÉ..." sheetId="19" r:id="rId19"/>
    <sheet name="SK - Rozpočet elektro" sheetId="20" r:id="rId20"/>
    <sheet name="STA - Sdělovací, signal. ..." sheetId="21" r:id="rId21"/>
    <sheet name="Hromosvod - Hromosvod" sheetId="22" r:id="rId22"/>
    <sheet name="FVE - Rozpočet elektro" sheetId="23" r:id="rId23"/>
    <sheet name="EZS - Elektronické zabezp..." sheetId="24" r:id="rId24"/>
    <sheet name="EL -  ELEKTROINSTALACE - ..._01" sheetId="25" r:id="rId25"/>
    <sheet name="03 - Zpevněné plochy" sheetId="26" r:id="rId26"/>
    <sheet name="ZTI -  VENKOVNÍ KANALIZACE" sheetId="27" r:id="rId27"/>
    <sheet name="Pokyny pro vyplnění" sheetId="28" r:id="rId28"/>
  </sheets>
  <definedNames>
    <definedName name="_xlnm.Print_Area" localSheetId="0">'Rekapitulace stavby'!$D$4:$AO$36,'Rekapitulace stavby'!$C$42:$AQ$86</definedName>
    <definedName name="_xlnm.Print_Titles" localSheetId="0">'Rekapitulace stavby'!$52:$52</definedName>
    <definedName name="_xlnm._FilterDatabase" localSheetId="1" hidden="1">'01 - Bourací práce'!$C$84:$K$241</definedName>
    <definedName name="_xlnm.Print_Area" localSheetId="1">'01 - Bourací práce'!$C$4:$J$39,'01 - Bourací práce'!$C$45:$J$66,'01 - Bourací práce'!$C$72:$J$241</definedName>
    <definedName name="_xlnm.Print_Titles" localSheetId="1">'01 - Bourací práce'!$84:$84</definedName>
    <definedName name="_xlnm._FilterDatabase" localSheetId="2" hidden="1">'02.1 - Restaurační část ,...'!$C$115:$K$1770</definedName>
    <definedName name="_xlnm.Print_Area" localSheetId="2">'02.1 - Restaurační část ,...'!$C$4:$J$41,'02.1 - Restaurační část ,...'!$C$47:$J$95,'02.1 - Restaurační část ,...'!$C$101:$J$1770</definedName>
    <definedName name="_xlnm.Print_Titles" localSheetId="2">'02.1 - Restaurační část ,...'!$115:$115</definedName>
    <definedName name="_xlnm._FilterDatabase" localSheetId="3" hidden="1">'02.2 - Část šaten se zázemím'!$C$119:$K$2473</definedName>
    <definedName name="_xlnm.Print_Area" localSheetId="3">'02.2 - Část šaten se zázemím'!$C$4:$J$41,'02.2 - Část šaten se zázemím'!$C$47:$J$99,'02.2 - Část šaten se zázemím'!$C$105:$J$2473</definedName>
    <definedName name="_xlnm.Print_Titles" localSheetId="3">'02.2 - Část šaten se zázemím'!$119:$119</definedName>
    <definedName name="_xlnm._FilterDatabase" localSheetId="4" hidden="1">'02.3 - Přístřešek'!$C$98:$K$308</definedName>
    <definedName name="_xlnm.Print_Area" localSheetId="4">'02.3 - Přístřešek'!$C$4:$J$41,'02.3 - Přístřešek'!$C$47:$J$78,'02.3 - Přístřešek'!$C$84:$J$308</definedName>
    <definedName name="_xlnm.Print_Titles" localSheetId="4">'02.3 - Přístřešek'!$98:$98</definedName>
    <definedName name="_xlnm._FilterDatabase" localSheetId="5" hidden="1">'UT -  Stavební úpravy, př...'!$C$98:$K$243</definedName>
    <definedName name="_xlnm.Print_Area" localSheetId="5">'UT -  Stavební úpravy, př...'!$C$4:$J$43,'UT -  Stavební úpravy, př...'!$C$49:$J$76,'UT -  Stavební úpravy, př...'!$C$82:$J$243</definedName>
    <definedName name="_xlnm.Print_Titles" localSheetId="5">'UT -  Stavební úpravy, př...'!$98:$98</definedName>
    <definedName name="_xlnm._FilterDatabase" localSheetId="6" hidden="1">'ZTI 1 - PLYNOINSTALACE (R...'!$C$93:$K$123</definedName>
    <definedName name="_xlnm.Print_Area" localSheetId="6">'ZTI 1 - PLYNOINSTALACE (R...'!$C$4:$J$43,'ZTI 1 - PLYNOINSTALACE (R...'!$C$49:$J$71,'ZTI 1 - PLYNOINSTALACE (R...'!$C$77:$J$123</definedName>
    <definedName name="_xlnm.Print_Titles" localSheetId="6">'ZTI 1 - PLYNOINSTALACE (R...'!$93:$93</definedName>
    <definedName name="_xlnm._FilterDatabase" localSheetId="7" hidden="1">'ZTI 2 -  ZDRAVOTNĚ-TECHNI...'!$C$97:$K$218</definedName>
    <definedName name="_xlnm.Print_Area" localSheetId="7">'ZTI 2 -  ZDRAVOTNĚ-TECHNI...'!$C$4:$J$43,'ZTI 2 -  ZDRAVOTNĚ-TECHNI...'!$C$49:$J$75,'ZTI 2 -  ZDRAVOTNĚ-TECHNI...'!$C$81:$J$218</definedName>
    <definedName name="_xlnm.Print_Titles" localSheetId="7">'ZTI 2 -  ZDRAVOTNĚ-TECHNI...'!$97:$97</definedName>
    <definedName name="_xlnm._FilterDatabase" localSheetId="8" hidden="1">'VZT3 -  Teplovzdušné větr...'!$C$93:$K$118</definedName>
    <definedName name="_xlnm.Print_Area" localSheetId="8">'VZT3 -  Teplovzdušné větr...'!$C$4:$J$43,'VZT3 -  Teplovzdušné větr...'!$C$49:$J$71,'VZT3 -  Teplovzdušné větr...'!$C$77:$J$118</definedName>
    <definedName name="_xlnm.Print_Titles" localSheetId="8">'VZT3 -  Teplovzdušné větr...'!$93:$93</definedName>
    <definedName name="_xlnm._FilterDatabase" localSheetId="9" hidden="1">'VZT4 -  Teplovzdušné větr...'!$C$92:$K$113</definedName>
    <definedName name="_xlnm.Print_Area" localSheetId="9">'VZT4 -  Teplovzdušné větr...'!$C$4:$J$43,'VZT4 -  Teplovzdušné větr...'!$C$49:$J$70,'VZT4 -  Teplovzdušné větr...'!$C$76:$J$113</definedName>
    <definedName name="_xlnm.Print_Titles" localSheetId="9">'VZT4 -  Teplovzdušné větr...'!$92:$92</definedName>
    <definedName name="_xlnm._FilterDatabase" localSheetId="10" hidden="1">'EL -  ELEKTROINSTALACE - ...'!$C$95:$K$188</definedName>
    <definedName name="_xlnm.Print_Area" localSheetId="10">'EL -  ELEKTROINSTALACE - ...'!$C$4:$J$43,'EL -  ELEKTROINSTALACE - ...'!$C$49:$J$73,'EL -  ELEKTROINSTALACE - ...'!$C$79:$J$188</definedName>
    <definedName name="_xlnm.Print_Titles" localSheetId="10">'EL -  ELEKTROINSTALACE - ...'!$95:$95</definedName>
    <definedName name="_xlnm._FilterDatabase" localSheetId="11" hidden="1">'UT - Stavební úpravy, pří...'!$C$98:$K$243</definedName>
    <definedName name="_xlnm.Print_Area" localSheetId="11">'UT - Stavební úpravy, pří...'!$C$4:$J$43,'UT - Stavební úpravy, pří...'!$C$49:$J$76,'UT - Stavební úpravy, pří...'!$C$82:$J$243</definedName>
    <definedName name="_xlnm.Print_Titles" localSheetId="11">'UT - Stavební úpravy, pří...'!$98:$98</definedName>
    <definedName name="_xlnm._FilterDatabase" localSheetId="12" hidden="1">'VZT1 - Teplovzdušní větrá...'!$C$93:$K$126</definedName>
    <definedName name="_xlnm.Print_Area" localSheetId="12">'VZT1 - Teplovzdušní větrá...'!$C$4:$J$43,'VZT1 - Teplovzdušní větrá...'!$C$49:$J$71,'VZT1 - Teplovzdušní větrá...'!$C$77:$J$126</definedName>
    <definedName name="_xlnm.Print_Titles" localSheetId="12">'VZT1 - Teplovzdušní větrá...'!$93:$93</definedName>
    <definedName name="_xlnm._FilterDatabase" localSheetId="13" hidden="1">'VZT2 -  Teplovzdušné větr...'!$C$93:$K$127</definedName>
    <definedName name="_xlnm.Print_Area" localSheetId="13">'VZT2 -  Teplovzdušné větr...'!$C$4:$J$43,'VZT2 -  Teplovzdušné větr...'!$C$49:$J$71,'VZT2 -  Teplovzdušné větr...'!$C$77:$J$127</definedName>
    <definedName name="_xlnm.Print_Titles" localSheetId="13">'VZT2 -  Teplovzdušné větr...'!$93:$93</definedName>
    <definedName name="_xlnm._FilterDatabase" localSheetId="14" hidden="1">'VZT5 - Podtlakové větrání...'!$C$92:$K$120</definedName>
    <definedName name="_xlnm.Print_Area" localSheetId="14">'VZT5 - Podtlakové větrání...'!$C$4:$J$43,'VZT5 - Podtlakové větrání...'!$C$49:$J$70,'VZT5 - Podtlakové větrání...'!$C$76:$J$120</definedName>
    <definedName name="_xlnm.Print_Titles" localSheetId="14">'VZT5 - Podtlakové větrání...'!$92:$92</definedName>
    <definedName name="_xlnm._FilterDatabase" localSheetId="15" hidden="1">'VZT6 - -Klimatizace VIP s...'!$C$92:$K$104</definedName>
    <definedName name="_xlnm.Print_Area" localSheetId="15">'VZT6 - -Klimatizace VIP s...'!$C$4:$J$43,'VZT6 - -Klimatizace VIP s...'!$C$49:$J$70,'VZT6 - -Klimatizace VIP s...'!$C$76:$J$104</definedName>
    <definedName name="_xlnm.Print_Titles" localSheetId="15">'VZT6 - -Klimatizace VIP s...'!$92:$92</definedName>
    <definedName name="_xlnm._FilterDatabase" localSheetId="16" hidden="1">'VZT7 -  Odvlhčování wellness'!$C$92:$K$100</definedName>
    <definedName name="_xlnm.Print_Area" localSheetId="16">'VZT7 -  Odvlhčování wellness'!$C$4:$J$43,'VZT7 -  Odvlhčování wellness'!$C$49:$J$70,'VZT7 -  Odvlhčování wellness'!$C$76:$J$100</definedName>
    <definedName name="_xlnm.Print_Titles" localSheetId="16">'VZT7 -  Odvlhčování wellness'!$92:$92</definedName>
    <definedName name="_xlnm._FilterDatabase" localSheetId="17" hidden="1">'ZT1 - PLYNOINSTALACE (F.Z...'!$C$94:$K$122</definedName>
    <definedName name="_xlnm.Print_Area" localSheetId="17">'ZT1 - PLYNOINSTALACE (F.Z...'!$C$4:$J$43,'ZT1 - PLYNOINSTALACE (F.Z...'!$C$49:$J$72,'ZT1 - PLYNOINSTALACE (F.Z...'!$C$78:$J$122</definedName>
    <definedName name="_xlnm.Print_Titles" localSheetId="17">'ZT1 - PLYNOINSTALACE (F.Z...'!$94:$94</definedName>
    <definedName name="_xlnm._FilterDatabase" localSheetId="18" hidden="1">'ZT2 - ZDRAVOTNĚ-TECHNICKÉ...'!$C$98:$K$245</definedName>
    <definedName name="_xlnm.Print_Area" localSheetId="18">'ZT2 - ZDRAVOTNĚ-TECHNICKÉ...'!$C$4:$J$43,'ZT2 - ZDRAVOTNĚ-TECHNICKÉ...'!$C$49:$J$76,'ZT2 - ZDRAVOTNĚ-TECHNICKÉ...'!$C$82:$J$245</definedName>
    <definedName name="_xlnm.Print_Titles" localSheetId="18">'ZT2 - ZDRAVOTNĚ-TECHNICKÉ...'!$98:$98</definedName>
    <definedName name="_xlnm._FilterDatabase" localSheetId="19" hidden="1">'SK - Rozpočet elektro'!$C$96:$K$141</definedName>
    <definedName name="_xlnm.Print_Area" localSheetId="19">'SK - Rozpočet elektro'!$C$4:$J$43,'SK - Rozpočet elektro'!$C$49:$J$74,'SK - Rozpočet elektro'!$C$80:$J$141</definedName>
    <definedName name="_xlnm.Print_Titles" localSheetId="19">'SK - Rozpočet elektro'!$96:$96</definedName>
    <definedName name="_xlnm._FilterDatabase" localSheetId="20" hidden="1">'STA - Sdělovací, signal. ...'!$C$96:$K$138</definedName>
    <definedName name="_xlnm.Print_Area" localSheetId="20">'STA - Sdělovací, signal. ...'!$C$4:$J$43,'STA - Sdělovací, signal. ...'!$C$49:$J$74,'STA - Sdělovací, signal. ...'!$C$80:$J$138</definedName>
    <definedName name="_xlnm.Print_Titles" localSheetId="20">'STA - Sdělovací, signal. ...'!$96:$96</definedName>
    <definedName name="_xlnm._FilterDatabase" localSheetId="21" hidden="1">'Hromosvod - Hromosvod'!$C$96:$K$142</definedName>
    <definedName name="_xlnm.Print_Area" localSheetId="21">'Hromosvod - Hromosvod'!$C$4:$J$43,'Hromosvod - Hromosvod'!$C$49:$J$74,'Hromosvod - Hromosvod'!$C$80:$J$142</definedName>
    <definedName name="_xlnm.Print_Titles" localSheetId="21">'Hromosvod - Hromosvod'!$96:$96</definedName>
    <definedName name="_xlnm._FilterDatabase" localSheetId="22" hidden="1">'FVE - Rozpočet elektro'!$C$95:$K$160</definedName>
    <definedName name="_xlnm.Print_Area" localSheetId="22">'FVE - Rozpočet elektro'!$C$4:$J$43,'FVE - Rozpočet elektro'!$C$49:$J$73,'FVE - Rozpočet elektro'!$C$79:$J$160</definedName>
    <definedName name="_xlnm.Print_Titles" localSheetId="22">'FVE - Rozpočet elektro'!$95:$95</definedName>
    <definedName name="_xlnm._FilterDatabase" localSheetId="23" hidden="1">'EZS - Elektronické zabezp...'!$C$95:$K$159</definedName>
    <definedName name="_xlnm.Print_Area" localSheetId="23">'EZS - Elektronické zabezp...'!$C$4:$J$43,'EZS - Elektronické zabezp...'!$C$49:$J$73,'EZS - Elektronické zabezp...'!$C$79:$J$159</definedName>
    <definedName name="_xlnm.Print_Titles" localSheetId="23">'EZS - Elektronické zabezp...'!$95:$95</definedName>
    <definedName name="_xlnm._FilterDatabase" localSheetId="24" hidden="1">'EL -  ELEKTROINSTALACE - ..._01'!$C$96:$K$210</definedName>
    <definedName name="_xlnm.Print_Area" localSheetId="24">'EL -  ELEKTROINSTALACE - ..._01'!$C$4:$J$43,'EL -  ELEKTROINSTALACE - ..._01'!$C$49:$J$74,'EL -  ELEKTROINSTALACE - ..._01'!$C$80:$J$210</definedName>
    <definedName name="_xlnm.Print_Titles" localSheetId="24">'EL -  ELEKTROINSTALACE - ..._01'!$96:$96</definedName>
    <definedName name="_xlnm._FilterDatabase" localSheetId="25" hidden="1">'03 - Zpevněné plochy'!$C$84:$K$134</definedName>
    <definedName name="_xlnm.Print_Area" localSheetId="25">'03 - Zpevněné plochy'!$C$4:$J$39,'03 - Zpevněné plochy'!$C$45:$J$66,'03 - Zpevněné plochy'!$C$72:$J$134</definedName>
    <definedName name="_xlnm.Print_Titles" localSheetId="25">'03 - Zpevněné plochy'!$84:$84</definedName>
    <definedName name="_xlnm._FilterDatabase" localSheetId="26" hidden="1">'ZTI -  VENKOVNÍ KANALIZACE'!$C$91:$K$195</definedName>
    <definedName name="_xlnm.Print_Area" localSheetId="26">'ZTI -  VENKOVNÍ KANALIZACE'!$C$4:$J$41,'ZTI -  VENKOVNÍ KANALIZACE'!$C$47:$J$71,'ZTI -  VENKOVNÍ KANALIZACE'!$C$77:$J$195</definedName>
    <definedName name="_xlnm.Print_Titles" localSheetId="26">'ZTI -  VENKOVNÍ KANALIZACE'!$91:$91</definedName>
    <definedName name="_xlnm.Print_Area" localSheetId="27">'Pokyny pro vyplnění'!$B$2:$K$71,'Pokyny pro vyplnění'!$B$74:$K$118,'Pokyny pro vyplnění'!$B$121:$K$161,'Pokyny pro vyplnění'!$B$164:$K$218</definedName>
  </definedNames>
  <calcPr/>
</workbook>
</file>

<file path=xl/calcChain.xml><?xml version="1.0" encoding="utf-8"?>
<calcChain xmlns="http://schemas.openxmlformats.org/spreadsheetml/2006/main">
  <c i="27" l="1" r="J39"/>
  <c r="J38"/>
  <c i="1" r="AY85"/>
  <c i="27" r="J37"/>
  <c i="1" r="AX85"/>
  <c i="27"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T190"/>
  <c r="R191"/>
  <c r="R190"/>
  <c r="P191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T146"/>
  <c r="R147"/>
  <c r="R146"/>
  <c r="P147"/>
  <c r="P146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2"/>
  <c r="BH112"/>
  <c r="BG112"/>
  <c r="BF112"/>
  <c r="T112"/>
  <c r="R112"/>
  <c r="P112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4"/>
  <c r="BH94"/>
  <c r="BG94"/>
  <c r="BF94"/>
  <c r="T94"/>
  <c r="R94"/>
  <c r="P94"/>
  <c r="J89"/>
  <c r="J88"/>
  <c r="F88"/>
  <c r="F86"/>
  <c r="E84"/>
  <c r="J59"/>
  <c r="J58"/>
  <c r="F58"/>
  <c r="F56"/>
  <c r="E54"/>
  <c r="J20"/>
  <c r="E20"/>
  <c r="F59"/>
  <c r="J19"/>
  <c r="J14"/>
  <c r="J86"/>
  <c r="E7"/>
  <c r="E80"/>
  <c i="26" r="J37"/>
  <c r="J36"/>
  <c i="1" r="AY83"/>
  <c i="26" r="J35"/>
  <c i="1" r="AX83"/>
  <c i="26" r="BI133"/>
  <c r="BH133"/>
  <c r="BG133"/>
  <c r="BF133"/>
  <c r="T133"/>
  <c r="T132"/>
  <c r="R133"/>
  <c r="R132"/>
  <c r="P133"/>
  <c r="P132"/>
  <c r="BI130"/>
  <c r="BH130"/>
  <c r="BG130"/>
  <c r="BF130"/>
  <c r="T130"/>
  <c r="R130"/>
  <c r="P130"/>
  <c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R122"/>
  <c r="P122"/>
  <c r="BI117"/>
  <c r="BH117"/>
  <c r="BG117"/>
  <c r="BF117"/>
  <c r="T117"/>
  <c r="R117"/>
  <c r="P117"/>
  <c r="BI114"/>
  <c r="BH114"/>
  <c r="BG114"/>
  <c r="BF114"/>
  <c r="T114"/>
  <c r="R114"/>
  <c r="P114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7"/>
  <c r="BH97"/>
  <c r="BG97"/>
  <c r="BF97"/>
  <c r="T97"/>
  <c r="R97"/>
  <c r="P97"/>
  <c r="BI94"/>
  <c r="BH94"/>
  <c r="BG94"/>
  <c r="BF94"/>
  <c r="T94"/>
  <c r="R94"/>
  <c r="P94"/>
  <c r="BI88"/>
  <c r="BH88"/>
  <c r="BG88"/>
  <c r="BF88"/>
  <c r="T88"/>
  <c r="T87"/>
  <c r="R88"/>
  <c r="R87"/>
  <c r="P88"/>
  <c r="P87"/>
  <c r="J82"/>
  <c r="J81"/>
  <c r="F81"/>
  <c r="F79"/>
  <c r="E77"/>
  <c r="J55"/>
  <c r="J54"/>
  <c r="F54"/>
  <c r="F52"/>
  <c r="E50"/>
  <c r="J18"/>
  <c r="E18"/>
  <c r="F55"/>
  <c r="J17"/>
  <c r="J12"/>
  <c r="J79"/>
  <c r="E7"/>
  <c r="E48"/>
  <c i="25" r="J41"/>
  <c r="J40"/>
  <c i="1" r="AY82"/>
  <c i="25" r="J39"/>
  <c i="1" r="AX82"/>
  <c i="25" r="BI210"/>
  <c r="BH210"/>
  <c r="BG210"/>
  <c r="BF210"/>
  <c r="T210"/>
  <c r="T209"/>
  <c r="R210"/>
  <c r="R209"/>
  <c r="P210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3"/>
  <c r="F93"/>
  <c r="F91"/>
  <c r="E89"/>
  <c r="J62"/>
  <c r="F62"/>
  <c r="F60"/>
  <c r="E58"/>
  <c r="J28"/>
  <c r="E28"/>
  <c r="J63"/>
  <c r="J27"/>
  <c r="J22"/>
  <c r="E22"/>
  <c r="F63"/>
  <c r="J21"/>
  <c r="J16"/>
  <c r="J91"/>
  <c r="E7"/>
  <c r="E52"/>
  <c i="24" r="J41"/>
  <c r="J40"/>
  <c i="1" r="AY81"/>
  <c i="24" r="J39"/>
  <c i="1" r="AX81"/>
  <c i="24" r="BI159"/>
  <c r="BH159"/>
  <c r="BG159"/>
  <c r="BF159"/>
  <c r="T159"/>
  <c r="T158"/>
  <c r="R159"/>
  <c r="R158"/>
  <c r="P159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2"/>
  <c r="F92"/>
  <c r="F90"/>
  <c r="E88"/>
  <c r="J62"/>
  <c r="F62"/>
  <c r="F60"/>
  <c r="E58"/>
  <c r="J28"/>
  <c r="E28"/>
  <c r="J63"/>
  <c r="J27"/>
  <c r="J22"/>
  <c r="E22"/>
  <c r="F93"/>
  <c r="J21"/>
  <c r="J16"/>
  <c r="J60"/>
  <c r="E7"/>
  <c r="E52"/>
  <c i="23" r="J41"/>
  <c r="J40"/>
  <c i="1" r="AY80"/>
  <c i="23" r="J39"/>
  <c i="1" r="AX80"/>
  <c i="23" r="BI160"/>
  <c r="BH160"/>
  <c r="BG160"/>
  <c r="BF160"/>
  <c r="T160"/>
  <c r="T159"/>
  <c r="R160"/>
  <c r="R159"/>
  <c r="P160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2"/>
  <c r="F92"/>
  <c r="F90"/>
  <c r="E88"/>
  <c r="J62"/>
  <c r="F62"/>
  <c r="F60"/>
  <c r="E58"/>
  <c r="J28"/>
  <c r="E28"/>
  <c r="J93"/>
  <c r="J27"/>
  <c r="J22"/>
  <c r="E22"/>
  <c r="F63"/>
  <c r="J21"/>
  <c r="J16"/>
  <c r="J90"/>
  <c r="E7"/>
  <c r="E52"/>
  <c i="22" r="J41"/>
  <c r="J40"/>
  <c i="1" r="AY79"/>
  <c i="22" r="J39"/>
  <c i="1" r="AX79"/>
  <c i="22" r="BI142"/>
  <c r="BH142"/>
  <c r="BG142"/>
  <c r="BF142"/>
  <c r="T142"/>
  <c r="T141"/>
  <c r="R142"/>
  <c r="R141"/>
  <c r="P142"/>
  <c r="P141"/>
  <c r="BI140"/>
  <c r="BH140"/>
  <c r="BG140"/>
  <c r="BF140"/>
  <c r="T140"/>
  <c r="T139"/>
  <c r="R140"/>
  <c r="R139"/>
  <c r="P140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60"/>
  <c r="E7"/>
  <c r="E83"/>
  <c i="21" r="J41"/>
  <c r="J40"/>
  <c i="1" r="AY78"/>
  <c i="21" r="J39"/>
  <c i="1" r="AX78"/>
  <c i="21" r="BI137"/>
  <c r="BH137"/>
  <c r="BG137"/>
  <c r="BF137"/>
  <c r="T137"/>
  <c r="T136"/>
  <c r="R137"/>
  <c r="R136"/>
  <c r="P137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91"/>
  <c r="E7"/>
  <c r="E52"/>
  <c i="20" r="J41"/>
  <c r="J40"/>
  <c i="1" r="AY77"/>
  <c i="20" r="J39"/>
  <c i="1" r="AX77"/>
  <c i="20" r="BI140"/>
  <c r="BH140"/>
  <c r="BG140"/>
  <c r="BF140"/>
  <c r="T140"/>
  <c r="T139"/>
  <c r="R140"/>
  <c r="R139"/>
  <c r="P140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83"/>
  <c i="19" r="J41"/>
  <c r="J40"/>
  <c i="1" r="AY76"/>
  <c i="19" r="J39"/>
  <c i="1" r="AX76"/>
  <c i="19"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09"/>
  <c r="BH109"/>
  <c r="BG109"/>
  <c r="BF109"/>
  <c r="T109"/>
  <c r="R109"/>
  <c r="P109"/>
  <c r="BI108"/>
  <c r="BH108"/>
  <c r="BG108"/>
  <c r="BF108"/>
  <c r="T108"/>
  <c r="R108"/>
  <c r="P108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J96"/>
  <c r="J95"/>
  <c r="F95"/>
  <c r="F93"/>
  <c r="E91"/>
  <c r="J63"/>
  <c r="J62"/>
  <c r="F62"/>
  <c r="F60"/>
  <c r="E58"/>
  <c r="J22"/>
  <c r="E22"/>
  <c r="F96"/>
  <c r="J21"/>
  <c r="J16"/>
  <c r="J60"/>
  <c r="E7"/>
  <c r="E85"/>
  <c i="18" r="J41"/>
  <c r="J40"/>
  <c i="1" r="AY75"/>
  <c i="18" r="J39"/>
  <c i="1" r="AX75"/>
  <c i="18"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T116"/>
  <c r="R117"/>
  <c r="R116"/>
  <c r="P117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T96"/>
  <c r="R97"/>
  <c r="R96"/>
  <c r="P97"/>
  <c r="P96"/>
  <c r="J92"/>
  <c r="J91"/>
  <c r="F91"/>
  <c r="F89"/>
  <c r="E87"/>
  <c r="J63"/>
  <c r="J62"/>
  <c r="F62"/>
  <c r="F60"/>
  <c r="E58"/>
  <c r="J22"/>
  <c r="E22"/>
  <c r="F92"/>
  <c r="J21"/>
  <c r="J16"/>
  <c r="J60"/>
  <c r="E7"/>
  <c r="E81"/>
  <c i="17" r="J41"/>
  <c r="J40"/>
  <c i="1" r="AY74"/>
  <c i="17" r="J39"/>
  <c i="1" r="AX74"/>
  <c i="17"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63"/>
  <c r="J21"/>
  <c r="J16"/>
  <c r="J60"/>
  <c r="E7"/>
  <c r="E79"/>
  <c i="16" r="J41"/>
  <c r="J40"/>
  <c i="1" r="AY73"/>
  <c i="16" r="J39"/>
  <c i="1" r="AX73"/>
  <c i="16"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15" r="J41"/>
  <c r="J40"/>
  <c i="1" r="AY72"/>
  <c i="15" r="J39"/>
  <c i="1" r="AX72"/>
  <c i="15"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60"/>
  <c r="E7"/>
  <c r="E79"/>
  <c i="14" r="J41"/>
  <c r="J40"/>
  <c i="1" r="AY71"/>
  <c i="14" r="J39"/>
  <c i="1" r="AX71"/>
  <c i="14"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63"/>
  <c r="J21"/>
  <c r="J16"/>
  <c r="J88"/>
  <c r="E7"/>
  <c r="E52"/>
  <c i="13" r="J41"/>
  <c r="J40"/>
  <c i="1" r="AY70"/>
  <c i="13" r="J39"/>
  <c i="1" r="AX70"/>
  <c i="13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63"/>
  <c r="J21"/>
  <c r="J16"/>
  <c r="J60"/>
  <c r="E7"/>
  <c r="E80"/>
  <c i="12" r="J41"/>
  <c r="J40"/>
  <c i="1" r="AY69"/>
  <c i="12" r="J39"/>
  <c i="1" r="AX69"/>
  <c i="12"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96"/>
  <c r="J21"/>
  <c r="J16"/>
  <c r="J60"/>
  <c r="E7"/>
  <c r="E85"/>
  <c i="11" r="J41"/>
  <c r="J40"/>
  <c i="1" r="AY67"/>
  <c i="11" r="J39"/>
  <c i="1" r="AX67"/>
  <c i="11" r="BI188"/>
  <c r="BH188"/>
  <c r="BG188"/>
  <c r="BF188"/>
  <c r="T188"/>
  <c r="T187"/>
  <c r="R188"/>
  <c r="R187"/>
  <c r="P188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2"/>
  <c r="F92"/>
  <c r="F90"/>
  <c r="E88"/>
  <c r="J62"/>
  <c r="F62"/>
  <c r="F60"/>
  <c r="E58"/>
  <c r="J28"/>
  <c r="E28"/>
  <c r="J93"/>
  <c r="J27"/>
  <c r="J22"/>
  <c r="E22"/>
  <c r="F93"/>
  <c r="J21"/>
  <c r="J16"/>
  <c r="J60"/>
  <c r="E7"/>
  <c r="E82"/>
  <c i="10" r="J41"/>
  <c r="J40"/>
  <c i="1" r="AY66"/>
  <c i="10" r="J39"/>
  <c i="1" r="AX66"/>
  <c i="10"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63"/>
  <c r="J21"/>
  <c r="J16"/>
  <c r="J60"/>
  <c r="E7"/>
  <c r="E79"/>
  <c i="9" r="J41"/>
  <c r="J40"/>
  <c i="1" r="AY65"/>
  <c i="9" r="J39"/>
  <c i="1" r="AX65"/>
  <c i="9"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52"/>
  <c i="8" r="J41"/>
  <c r="J40"/>
  <c i="1" r="AY64"/>
  <c i="8" r="J39"/>
  <c i="1" r="AX64"/>
  <c i="8"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08"/>
  <c r="BH108"/>
  <c r="BG108"/>
  <c r="BF108"/>
  <c r="T108"/>
  <c r="R108"/>
  <c r="P108"/>
  <c r="BI107"/>
  <c r="BH107"/>
  <c r="BG107"/>
  <c r="BF107"/>
  <c r="T107"/>
  <c r="R107"/>
  <c r="P107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5"/>
  <c r="J94"/>
  <c r="F94"/>
  <c r="F92"/>
  <c r="E90"/>
  <c r="J63"/>
  <c r="J62"/>
  <c r="F62"/>
  <c r="F60"/>
  <c r="E58"/>
  <c r="J22"/>
  <c r="E22"/>
  <c r="F63"/>
  <c r="J21"/>
  <c r="J16"/>
  <c r="J92"/>
  <c r="E7"/>
  <c r="E84"/>
  <c i="7" r="J41"/>
  <c r="J40"/>
  <c i="1" r="AY63"/>
  <c i="7" r="J39"/>
  <c i="1" r="AX63"/>
  <c i="7"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J91"/>
  <c r="J90"/>
  <c r="F90"/>
  <c r="F88"/>
  <c r="E86"/>
  <c r="J63"/>
  <c r="J62"/>
  <c r="F62"/>
  <c r="F60"/>
  <c r="E58"/>
  <c r="J22"/>
  <c r="E22"/>
  <c r="F63"/>
  <c r="J21"/>
  <c r="J16"/>
  <c r="J88"/>
  <c r="E7"/>
  <c r="E52"/>
  <c i="6" r="J41"/>
  <c r="J40"/>
  <c i="1" r="AY62"/>
  <c i="6" r="J39"/>
  <c i="1" r="AX62"/>
  <c i="6"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96"/>
  <c r="J21"/>
  <c r="J16"/>
  <c r="J60"/>
  <c r="E7"/>
  <c r="E85"/>
  <c i="5" r="J39"/>
  <c r="J38"/>
  <c i="1" r="AY59"/>
  <c i="5" r="J37"/>
  <c i="1" r="AX59"/>
  <c i="5" r="BI307"/>
  <c r="BH307"/>
  <c r="BG307"/>
  <c r="BF307"/>
  <c r="T307"/>
  <c r="R307"/>
  <c r="P307"/>
  <c r="BI302"/>
  <c r="BH302"/>
  <c r="BG302"/>
  <c r="BF302"/>
  <c r="T302"/>
  <c r="R302"/>
  <c r="P302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5"/>
  <c r="BH275"/>
  <c r="BG275"/>
  <c r="BF275"/>
  <c r="T275"/>
  <c r="R275"/>
  <c r="P275"/>
  <c r="BI273"/>
  <c r="BH273"/>
  <c r="BG273"/>
  <c r="BF273"/>
  <c r="T273"/>
  <c r="R273"/>
  <c r="P273"/>
  <c r="BI269"/>
  <c r="BH269"/>
  <c r="BG269"/>
  <c r="BF269"/>
  <c r="T269"/>
  <c r="R269"/>
  <c r="P269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R255"/>
  <c r="P255"/>
  <c r="BI251"/>
  <c r="BH251"/>
  <c r="BG251"/>
  <c r="BF251"/>
  <c r="T251"/>
  <c r="R251"/>
  <c r="P251"/>
  <c r="BI245"/>
  <c r="BH245"/>
  <c r="BG245"/>
  <c r="BF245"/>
  <c r="T245"/>
  <c r="R245"/>
  <c r="P245"/>
  <c r="BI241"/>
  <c r="BH241"/>
  <c r="BG241"/>
  <c r="BF241"/>
  <c r="T241"/>
  <c r="R241"/>
  <c r="P241"/>
  <c r="BI238"/>
  <c r="BH238"/>
  <c r="BG238"/>
  <c r="BF238"/>
  <c r="T238"/>
  <c r="R238"/>
  <c r="P238"/>
  <c r="BI236"/>
  <c r="BH236"/>
  <c r="BG236"/>
  <c r="BF236"/>
  <c r="T236"/>
  <c r="R236"/>
  <c r="P236"/>
  <c r="BI232"/>
  <c r="BH232"/>
  <c r="BG232"/>
  <c r="BF232"/>
  <c r="T232"/>
  <c r="R232"/>
  <c r="P232"/>
  <c r="BI228"/>
  <c r="BH228"/>
  <c r="BG228"/>
  <c r="BF228"/>
  <c r="T228"/>
  <c r="R228"/>
  <c r="P228"/>
  <c r="BI225"/>
  <c r="BH225"/>
  <c r="BG225"/>
  <c r="BF225"/>
  <c r="T225"/>
  <c r="R225"/>
  <c r="P225"/>
  <c r="BI220"/>
  <c r="BH220"/>
  <c r="BG220"/>
  <c r="BF220"/>
  <c r="T220"/>
  <c r="R220"/>
  <c r="P220"/>
  <c r="BI211"/>
  <c r="BH211"/>
  <c r="BG211"/>
  <c r="BF211"/>
  <c r="T211"/>
  <c r="R211"/>
  <c r="P211"/>
  <c r="BI204"/>
  <c r="BH204"/>
  <c r="BG204"/>
  <c r="BF204"/>
  <c r="T204"/>
  <c r="R204"/>
  <c r="P204"/>
  <c r="BI195"/>
  <c r="BH195"/>
  <c r="BG195"/>
  <c r="BF195"/>
  <c r="T195"/>
  <c r="R195"/>
  <c r="P195"/>
  <c r="BI192"/>
  <c r="BH192"/>
  <c r="BG192"/>
  <c r="BF192"/>
  <c r="T192"/>
  <c r="R192"/>
  <c r="P192"/>
  <c r="BI187"/>
  <c r="BH187"/>
  <c r="BG187"/>
  <c r="BF187"/>
  <c r="T187"/>
  <c r="R187"/>
  <c r="P187"/>
  <c r="BI184"/>
  <c r="BH184"/>
  <c r="BG184"/>
  <c r="BF184"/>
  <c r="T184"/>
  <c r="R184"/>
  <c r="P184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68"/>
  <c r="BH168"/>
  <c r="BG168"/>
  <c r="BF168"/>
  <c r="T168"/>
  <c r="R168"/>
  <c r="P168"/>
  <c r="BI165"/>
  <c r="BH165"/>
  <c r="BG165"/>
  <c r="BF165"/>
  <c r="T165"/>
  <c r="R165"/>
  <c r="P165"/>
  <c r="BI164"/>
  <c r="BH164"/>
  <c r="BG164"/>
  <c r="BF164"/>
  <c r="T164"/>
  <c r="R164"/>
  <c r="P164"/>
  <c r="BI160"/>
  <c r="BH160"/>
  <c r="BG160"/>
  <c r="BF160"/>
  <c r="T160"/>
  <c r="R160"/>
  <c r="P160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T150"/>
  <c r="R151"/>
  <c r="R150"/>
  <c r="P151"/>
  <c r="P150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1"/>
  <c r="BH121"/>
  <c r="BG121"/>
  <c r="BF121"/>
  <c r="T121"/>
  <c r="R121"/>
  <c r="P121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6"/>
  <c r="BH106"/>
  <c r="BG106"/>
  <c r="BF106"/>
  <c r="T106"/>
  <c r="R106"/>
  <c r="P106"/>
  <c r="BI102"/>
  <c r="BH102"/>
  <c r="BG102"/>
  <c r="BF102"/>
  <c r="T102"/>
  <c r="R102"/>
  <c r="P102"/>
  <c r="J96"/>
  <c r="J95"/>
  <c r="F95"/>
  <c r="F93"/>
  <c r="E91"/>
  <c r="J59"/>
  <c r="J58"/>
  <c r="F58"/>
  <c r="F56"/>
  <c r="E54"/>
  <c r="J20"/>
  <c r="E20"/>
  <c r="F96"/>
  <c r="J19"/>
  <c r="J14"/>
  <c r="J56"/>
  <c r="E7"/>
  <c r="E50"/>
  <c i="4" r="J39"/>
  <c r="J38"/>
  <c i="1" r="AY58"/>
  <c i="4" r="J37"/>
  <c i="1" r="AX58"/>
  <c i="4" r="BI2472"/>
  <c r="BH2472"/>
  <c r="BG2472"/>
  <c r="BF2472"/>
  <c r="T2472"/>
  <c r="R2472"/>
  <c r="P2472"/>
  <c r="BI2471"/>
  <c r="BH2471"/>
  <c r="BG2471"/>
  <c r="BF2471"/>
  <c r="T2471"/>
  <c r="R2471"/>
  <c r="P2471"/>
  <c r="BI2458"/>
  <c r="BH2458"/>
  <c r="BG2458"/>
  <c r="BF2458"/>
  <c r="T2458"/>
  <c r="R2458"/>
  <c r="P2458"/>
  <c r="BI2455"/>
  <c r="BH2455"/>
  <c r="BG2455"/>
  <c r="BF2455"/>
  <c r="T2455"/>
  <c r="R2455"/>
  <c r="P2455"/>
  <c r="BI2454"/>
  <c r="BH2454"/>
  <c r="BG2454"/>
  <c r="BF2454"/>
  <c r="T2454"/>
  <c r="R2454"/>
  <c r="P2454"/>
  <c r="BI2452"/>
  <c r="BH2452"/>
  <c r="BG2452"/>
  <c r="BF2452"/>
  <c r="T2452"/>
  <c r="R2452"/>
  <c r="P2452"/>
  <c r="BI2451"/>
  <c r="BH2451"/>
  <c r="BG2451"/>
  <c r="BF2451"/>
  <c r="T2451"/>
  <c r="R2451"/>
  <c r="P2451"/>
  <c r="BI2446"/>
  <c r="BH2446"/>
  <c r="BG2446"/>
  <c r="BF2446"/>
  <c r="T2446"/>
  <c r="R2446"/>
  <c r="P2446"/>
  <c r="BI2444"/>
  <c r="BH2444"/>
  <c r="BG2444"/>
  <c r="BF2444"/>
  <c r="T2444"/>
  <c r="R2444"/>
  <c r="P2444"/>
  <c r="BI2435"/>
  <c r="BH2435"/>
  <c r="BG2435"/>
  <c r="BF2435"/>
  <c r="T2435"/>
  <c r="R2435"/>
  <c r="P2435"/>
  <c r="BI2425"/>
  <c r="BH2425"/>
  <c r="BG2425"/>
  <c r="BF2425"/>
  <c r="T2425"/>
  <c r="R2425"/>
  <c r="P2425"/>
  <c r="BI2421"/>
  <c r="BH2421"/>
  <c r="BG2421"/>
  <c r="BF2421"/>
  <c r="T2421"/>
  <c r="R2421"/>
  <c r="P2421"/>
  <c r="BI2406"/>
  <c r="BH2406"/>
  <c r="BG2406"/>
  <c r="BF2406"/>
  <c r="T2406"/>
  <c r="R2406"/>
  <c r="P2406"/>
  <c r="BI2403"/>
  <c r="BH2403"/>
  <c r="BG2403"/>
  <c r="BF2403"/>
  <c r="T2403"/>
  <c r="R2403"/>
  <c r="P2403"/>
  <c r="BI2388"/>
  <c r="BH2388"/>
  <c r="BG2388"/>
  <c r="BF2388"/>
  <c r="T2388"/>
  <c r="R2388"/>
  <c r="P2388"/>
  <c r="BI2374"/>
  <c r="BH2374"/>
  <c r="BG2374"/>
  <c r="BF2374"/>
  <c r="T2374"/>
  <c r="R2374"/>
  <c r="P2374"/>
  <c r="BI2372"/>
  <c r="BH2372"/>
  <c r="BG2372"/>
  <c r="BF2372"/>
  <c r="T2372"/>
  <c r="R2372"/>
  <c r="P2372"/>
  <c r="BI2356"/>
  <c r="BH2356"/>
  <c r="BG2356"/>
  <c r="BF2356"/>
  <c r="T2356"/>
  <c r="R2356"/>
  <c r="P2356"/>
  <c r="BI2340"/>
  <c r="BH2340"/>
  <c r="BG2340"/>
  <c r="BF2340"/>
  <c r="T2340"/>
  <c r="R2340"/>
  <c r="P2340"/>
  <c r="BI2314"/>
  <c r="BH2314"/>
  <c r="BG2314"/>
  <c r="BF2314"/>
  <c r="T2314"/>
  <c r="R2314"/>
  <c r="P2314"/>
  <c r="BI2311"/>
  <c r="BH2311"/>
  <c r="BG2311"/>
  <c r="BF2311"/>
  <c r="T2311"/>
  <c r="R2311"/>
  <c r="P2311"/>
  <c r="BI2306"/>
  <c r="BH2306"/>
  <c r="BG2306"/>
  <c r="BF2306"/>
  <c r="T2306"/>
  <c r="R2306"/>
  <c r="P2306"/>
  <c r="BI2285"/>
  <c r="BH2285"/>
  <c r="BG2285"/>
  <c r="BF2285"/>
  <c r="T2285"/>
  <c r="R2285"/>
  <c r="P2285"/>
  <c r="BI2264"/>
  <c r="BH2264"/>
  <c r="BG2264"/>
  <c r="BF2264"/>
  <c r="T2264"/>
  <c r="R2264"/>
  <c r="P2264"/>
  <c r="BI2243"/>
  <c r="BH2243"/>
  <c r="BG2243"/>
  <c r="BF2243"/>
  <c r="T2243"/>
  <c r="R2243"/>
  <c r="P2243"/>
  <c r="BI2240"/>
  <c r="BH2240"/>
  <c r="BG2240"/>
  <c r="BF2240"/>
  <c r="T2240"/>
  <c r="R2240"/>
  <c r="P2240"/>
  <c r="BI2237"/>
  <c r="BH2237"/>
  <c r="BG2237"/>
  <c r="BF2237"/>
  <c r="T2237"/>
  <c r="R2237"/>
  <c r="P2237"/>
  <c r="BI2234"/>
  <c r="BH2234"/>
  <c r="BG2234"/>
  <c r="BF2234"/>
  <c r="T2234"/>
  <c r="R2234"/>
  <c r="P2234"/>
  <c r="BI2225"/>
  <c r="BH2225"/>
  <c r="BG2225"/>
  <c r="BF2225"/>
  <c r="T2225"/>
  <c r="R2225"/>
  <c r="P2225"/>
  <c r="BI2223"/>
  <c r="BH2223"/>
  <c r="BG2223"/>
  <c r="BF2223"/>
  <c r="T2223"/>
  <c r="R2223"/>
  <c r="P2223"/>
  <c r="BI2209"/>
  <c r="BH2209"/>
  <c r="BG2209"/>
  <c r="BF2209"/>
  <c r="T2209"/>
  <c r="R2209"/>
  <c r="P2209"/>
  <c r="BI2200"/>
  <c r="BH2200"/>
  <c r="BG2200"/>
  <c r="BF2200"/>
  <c r="T2200"/>
  <c r="R2200"/>
  <c r="P2200"/>
  <c r="BI2188"/>
  <c r="BH2188"/>
  <c r="BG2188"/>
  <c r="BF2188"/>
  <c r="T2188"/>
  <c r="R2188"/>
  <c r="P2188"/>
  <c r="BI2179"/>
  <c r="BH2179"/>
  <c r="BG2179"/>
  <c r="BF2179"/>
  <c r="T2179"/>
  <c r="R2179"/>
  <c r="P2179"/>
  <c r="BI2171"/>
  <c r="BH2171"/>
  <c r="BG2171"/>
  <c r="BF2171"/>
  <c r="T2171"/>
  <c r="R2171"/>
  <c r="P2171"/>
  <c r="BI2165"/>
  <c r="BH2165"/>
  <c r="BG2165"/>
  <c r="BF2165"/>
  <c r="T2165"/>
  <c r="R2165"/>
  <c r="P2165"/>
  <c r="BI2157"/>
  <c r="BH2157"/>
  <c r="BG2157"/>
  <c r="BF2157"/>
  <c r="T2157"/>
  <c r="R2157"/>
  <c r="P2157"/>
  <c r="BI2154"/>
  <c r="BH2154"/>
  <c r="BG2154"/>
  <c r="BF2154"/>
  <c r="T2154"/>
  <c r="R2154"/>
  <c r="P2154"/>
  <c r="BI2153"/>
  <c r="BH2153"/>
  <c r="BG2153"/>
  <c r="BF2153"/>
  <c r="T2153"/>
  <c r="R2153"/>
  <c r="P2153"/>
  <c r="BI2149"/>
  <c r="BH2149"/>
  <c r="BG2149"/>
  <c r="BF2149"/>
  <c r="T2149"/>
  <c r="R2149"/>
  <c r="P2149"/>
  <c r="BI2147"/>
  <c r="BH2147"/>
  <c r="BG2147"/>
  <c r="BF2147"/>
  <c r="T2147"/>
  <c r="R2147"/>
  <c r="P2147"/>
  <c r="BI2143"/>
  <c r="BH2143"/>
  <c r="BG2143"/>
  <c r="BF2143"/>
  <c r="T2143"/>
  <c r="R2143"/>
  <c r="P2143"/>
  <c r="BI2141"/>
  <c r="BH2141"/>
  <c r="BG2141"/>
  <c r="BF2141"/>
  <c r="T2141"/>
  <c r="R2141"/>
  <c r="P2141"/>
  <c r="BI2116"/>
  <c r="BH2116"/>
  <c r="BG2116"/>
  <c r="BF2116"/>
  <c r="T2116"/>
  <c r="R2116"/>
  <c r="P2116"/>
  <c r="BI2113"/>
  <c r="BH2113"/>
  <c r="BG2113"/>
  <c r="BF2113"/>
  <c r="T2113"/>
  <c r="R2113"/>
  <c r="P2113"/>
  <c r="BI2111"/>
  <c r="BH2111"/>
  <c r="BG2111"/>
  <c r="BF2111"/>
  <c r="T2111"/>
  <c r="R2111"/>
  <c r="P2111"/>
  <c r="BI2095"/>
  <c r="BH2095"/>
  <c r="BG2095"/>
  <c r="BF2095"/>
  <c r="T2095"/>
  <c r="R2095"/>
  <c r="P2095"/>
  <c r="BI2093"/>
  <c r="BH2093"/>
  <c r="BG2093"/>
  <c r="BF2093"/>
  <c r="T2093"/>
  <c r="R2093"/>
  <c r="P2093"/>
  <c r="BI2091"/>
  <c r="BH2091"/>
  <c r="BG2091"/>
  <c r="BF2091"/>
  <c r="T2091"/>
  <c r="R2091"/>
  <c r="P2091"/>
  <c r="BI2089"/>
  <c r="BH2089"/>
  <c r="BG2089"/>
  <c r="BF2089"/>
  <c r="T2089"/>
  <c r="R2089"/>
  <c r="P2089"/>
  <c r="BI2086"/>
  <c r="BH2086"/>
  <c r="BG2086"/>
  <c r="BF2086"/>
  <c r="T2086"/>
  <c r="R2086"/>
  <c r="P2086"/>
  <c r="BI2083"/>
  <c r="BH2083"/>
  <c r="BG2083"/>
  <c r="BF2083"/>
  <c r="T2083"/>
  <c r="R2083"/>
  <c r="P2083"/>
  <c r="BI2057"/>
  <c r="BH2057"/>
  <c r="BG2057"/>
  <c r="BF2057"/>
  <c r="T2057"/>
  <c r="R2057"/>
  <c r="P2057"/>
  <c r="BI2054"/>
  <c r="BH2054"/>
  <c r="BG2054"/>
  <c r="BF2054"/>
  <c r="T2054"/>
  <c r="R2054"/>
  <c r="P2054"/>
  <c r="BI2049"/>
  <c r="BH2049"/>
  <c r="BG2049"/>
  <c r="BF2049"/>
  <c r="T2049"/>
  <c r="R2049"/>
  <c r="P2049"/>
  <c r="BI2044"/>
  <c r="BH2044"/>
  <c r="BG2044"/>
  <c r="BF2044"/>
  <c r="T2044"/>
  <c r="R2044"/>
  <c r="P2044"/>
  <c r="BI2040"/>
  <c r="BH2040"/>
  <c r="BG2040"/>
  <c r="BF2040"/>
  <c r="T2040"/>
  <c r="R2040"/>
  <c r="P2040"/>
  <c r="BI2035"/>
  <c r="BH2035"/>
  <c r="BG2035"/>
  <c r="BF2035"/>
  <c r="T2035"/>
  <c r="R2035"/>
  <c r="P2035"/>
  <c r="BI2032"/>
  <c r="BH2032"/>
  <c r="BG2032"/>
  <c r="BF2032"/>
  <c r="T2032"/>
  <c r="R2032"/>
  <c r="P2032"/>
  <c r="BI2028"/>
  <c r="BH2028"/>
  <c r="BG2028"/>
  <c r="BF2028"/>
  <c r="T2028"/>
  <c r="R2028"/>
  <c r="P2028"/>
  <c r="BI2027"/>
  <c r="BH2027"/>
  <c r="BG2027"/>
  <c r="BF2027"/>
  <c r="T2027"/>
  <c r="R2027"/>
  <c r="P2027"/>
  <c r="BI2025"/>
  <c r="BH2025"/>
  <c r="BG2025"/>
  <c r="BF2025"/>
  <c r="T2025"/>
  <c r="R2025"/>
  <c r="P2025"/>
  <c r="BI2021"/>
  <c r="BH2021"/>
  <c r="BG2021"/>
  <c r="BF2021"/>
  <c r="T2021"/>
  <c r="R2021"/>
  <c r="P2021"/>
  <c r="BI2019"/>
  <c r="BH2019"/>
  <c r="BG2019"/>
  <c r="BF2019"/>
  <c r="T2019"/>
  <c r="R2019"/>
  <c r="P2019"/>
  <c r="BI2018"/>
  <c r="BH2018"/>
  <c r="BG2018"/>
  <c r="BF2018"/>
  <c r="T2018"/>
  <c r="R2018"/>
  <c r="P2018"/>
  <c r="BI2017"/>
  <c r="BH2017"/>
  <c r="BG2017"/>
  <c r="BF2017"/>
  <c r="T2017"/>
  <c r="R2017"/>
  <c r="P2017"/>
  <c r="BI2014"/>
  <c r="BH2014"/>
  <c r="BG2014"/>
  <c r="BF2014"/>
  <c r="T2014"/>
  <c r="R2014"/>
  <c r="P2014"/>
  <c r="BI2013"/>
  <c r="BH2013"/>
  <c r="BG2013"/>
  <c r="BF2013"/>
  <c r="T2013"/>
  <c r="R2013"/>
  <c r="P2013"/>
  <c r="BI2010"/>
  <c r="BH2010"/>
  <c r="BG2010"/>
  <c r="BF2010"/>
  <c r="T2010"/>
  <c r="R2010"/>
  <c r="P2010"/>
  <c r="BI2008"/>
  <c r="BH2008"/>
  <c r="BG2008"/>
  <c r="BF2008"/>
  <c r="T2008"/>
  <c r="R2008"/>
  <c r="P2008"/>
  <c r="BI2005"/>
  <c r="BH2005"/>
  <c r="BG2005"/>
  <c r="BF2005"/>
  <c r="T2005"/>
  <c r="R2005"/>
  <c r="P2005"/>
  <c r="BI2003"/>
  <c r="BH2003"/>
  <c r="BG2003"/>
  <c r="BF2003"/>
  <c r="T2003"/>
  <c r="R2003"/>
  <c r="P2003"/>
  <c r="BI2000"/>
  <c r="BH2000"/>
  <c r="BG2000"/>
  <c r="BF2000"/>
  <c r="T2000"/>
  <c r="R2000"/>
  <c r="P2000"/>
  <c r="BI1995"/>
  <c r="BH1995"/>
  <c r="BG1995"/>
  <c r="BF1995"/>
  <c r="T1995"/>
  <c r="R1995"/>
  <c r="P1995"/>
  <c r="BI1989"/>
  <c r="BH1989"/>
  <c r="BG1989"/>
  <c r="BF1989"/>
  <c r="T1989"/>
  <c r="R1989"/>
  <c r="P1989"/>
  <c r="BI1988"/>
  <c r="BH1988"/>
  <c r="BG1988"/>
  <c r="BF1988"/>
  <c r="T1988"/>
  <c r="R1988"/>
  <c r="P1988"/>
  <c r="BI1985"/>
  <c r="BH1985"/>
  <c r="BG1985"/>
  <c r="BF1985"/>
  <c r="T1985"/>
  <c r="R1985"/>
  <c r="P1985"/>
  <c r="BI1982"/>
  <c r="BH1982"/>
  <c r="BG1982"/>
  <c r="BF1982"/>
  <c r="T1982"/>
  <c r="R1982"/>
  <c r="P1982"/>
  <c r="BI1978"/>
  <c r="BH1978"/>
  <c r="BG1978"/>
  <c r="BF1978"/>
  <c r="T1978"/>
  <c r="R1978"/>
  <c r="P1978"/>
  <c r="BI1976"/>
  <c r="BH1976"/>
  <c r="BG1976"/>
  <c r="BF1976"/>
  <c r="T1976"/>
  <c r="R1976"/>
  <c r="P1976"/>
  <c r="BI1973"/>
  <c r="BH1973"/>
  <c r="BG1973"/>
  <c r="BF1973"/>
  <c r="T1973"/>
  <c r="R1973"/>
  <c r="P1973"/>
  <c r="BI1972"/>
  <c r="BH1972"/>
  <c r="BG1972"/>
  <c r="BF1972"/>
  <c r="T1972"/>
  <c r="R1972"/>
  <c r="P1972"/>
  <c r="BI1970"/>
  <c r="BH1970"/>
  <c r="BG1970"/>
  <c r="BF1970"/>
  <c r="T1970"/>
  <c r="R1970"/>
  <c r="P1970"/>
  <c r="BI1969"/>
  <c r="BH1969"/>
  <c r="BG1969"/>
  <c r="BF1969"/>
  <c r="T1969"/>
  <c r="R1969"/>
  <c r="P1969"/>
  <c r="BI1965"/>
  <c r="BH1965"/>
  <c r="BG1965"/>
  <c r="BF1965"/>
  <c r="T1965"/>
  <c r="R1965"/>
  <c r="P1965"/>
  <c r="BI1964"/>
  <c r="BH1964"/>
  <c r="BG1964"/>
  <c r="BF1964"/>
  <c r="T1964"/>
  <c r="R1964"/>
  <c r="P1964"/>
  <c r="BI1962"/>
  <c r="BH1962"/>
  <c r="BG1962"/>
  <c r="BF1962"/>
  <c r="T1962"/>
  <c r="R1962"/>
  <c r="P1962"/>
  <c r="BI1960"/>
  <c r="BH1960"/>
  <c r="BG1960"/>
  <c r="BF1960"/>
  <c r="T1960"/>
  <c r="R1960"/>
  <c r="P1960"/>
  <c r="BI1958"/>
  <c r="BH1958"/>
  <c r="BG1958"/>
  <c r="BF1958"/>
  <c r="T1958"/>
  <c r="R1958"/>
  <c r="P1958"/>
  <c r="BI1955"/>
  <c r="BH1955"/>
  <c r="BG1955"/>
  <c r="BF1955"/>
  <c r="T1955"/>
  <c r="R1955"/>
  <c r="P1955"/>
  <c r="BI1952"/>
  <c r="BH1952"/>
  <c r="BG1952"/>
  <c r="BF1952"/>
  <c r="T1952"/>
  <c r="R1952"/>
  <c r="P1952"/>
  <c r="BI1948"/>
  <c r="BH1948"/>
  <c r="BG1948"/>
  <c r="BF1948"/>
  <c r="T1948"/>
  <c r="R1948"/>
  <c r="P1948"/>
  <c r="BI1947"/>
  <c r="BH1947"/>
  <c r="BG1947"/>
  <c r="BF1947"/>
  <c r="T1947"/>
  <c r="R1947"/>
  <c r="P1947"/>
  <c r="BI1943"/>
  <c r="BH1943"/>
  <c r="BG1943"/>
  <c r="BF1943"/>
  <c r="T1943"/>
  <c r="R1943"/>
  <c r="P1943"/>
  <c r="BI1938"/>
  <c r="BH1938"/>
  <c r="BG1938"/>
  <c r="BF1938"/>
  <c r="T1938"/>
  <c r="R1938"/>
  <c r="P1938"/>
  <c r="BI1933"/>
  <c r="BH1933"/>
  <c r="BG1933"/>
  <c r="BF1933"/>
  <c r="T1933"/>
  <c r="R1933"/>
  <c r="P1933"/>
  <c r="BI1927"/>
  <c r="BH1927"/>
  <c r="BG1927"/>
  <c r="BF1927"/>
  <c r="T1927"/>
  <c r="R1927"/>
  <c r="P1927"/>
  <c r="BI1925"/>
  <c r="BH1925"/>
  <c r="BG1925"/>
  <c r="BF1925"/>
  <c r="T1925"/>
  <c r="R1925"/>
  <c r="P1925"/>
  <c r="BI1923"/>
  <c r="BH1923"/>
  <c r="BG1923"/>
  <c r="BF1923"/>
  <c r="T1923"/>
  <c r="R1923"/>
  <c r="P1923"/>
  <c r="BI1921"/>
  <c r="BH1921"/>
  <c r="BG1921"/>
  <c r="BF1921"/>
  <c r="T1921"/>
  <c r="R1921"/>
  <c r="P1921"/>
  <c r="BI1918"/>
  <c r="BH1918"/>
  <c r="BG1918"/>
  <c r="BF1918"/>
  <c r="T1918"/>
  <c r="R1918"/>
  <c r="P1918"/>
  <c r="BI1916"/>
  <c r="BH1916"/>
  <c r="BG1916"/>
  <c r="BF1916"/>
  <c r="T1916"/>
  <c r="R1916"/>
  <c r="P1916"/>
  <c r="BI1914"/>
  <c r="BH1914"/>
  <c r="BG1914"/>
  <c r="BF1914"/>
  <c r="T1914"/>
  <c r="R1914"/>
  <c r="P1914"/>
  <c r="BI1909"/>
  <c r="BH1909"/>
  <c r="BG1909"/>
  <c r="BF1909"/>
  <c r="T1909"/>
  <c r="R1909"/>
  <c r="P1909"/>
  <c r="BI1904"/>
  <c r="BH1904"/>
  <c r="BG1904"/>
  <c r="BF1904"/>
  <c r="T1904"/>
  <c r="R1904"/>
  <c r="P1904"/>
  <c r="BI1900"/>
  <c r="BH1900"/>
  <c r="BG1900"/>
  <c r="BF1900"/>
  <c r="T1900"/>
  <c r="R1900"/>
  <c r="P1900"/>
  <c r="BI1896"/>
  <c r="BH1896"/>
  <c r="BG1896"/>
  <c r="BF1896"/>
  <c r="T1896"/>
  <c r="R1896"/>
  <c r="P1896"/>
  <c r="BI1879"/>
  <c r="BH1879"/>
  <c r="BG1879"/>
  <c r="BF1879"/>
  <c r="T1879"/>
  <c r="R1879"/>
  <c r="P1879"/>
  <c r="BI1875"/>
  <c r="BH1875"/>
  <c r="BG1875"/>
  <c r="BF1875"/>
  <c r="T1875"/>
  <c r="R1875"/>
  <c r="P1875"/>
  <c r="BI1870"/>
  <c r="BH1870"/>
  <c r="BG1870"/>
  <c r="BF1870"/>
  <c r="T1870"/>
  <c r="R1870"/>
  <c r="P1870"/>
  <c r="BI1857"/>
  <c r="BH1857"/>
  <c r="BG1857"/>
  <c r="BF1857"/>
  <c r="T1857"/>
  <c r="R1857"/>
  <c r="P1857"/>
  <c r="BI1843"/>
  <c r="BH1843"/>
  <c r="BG1843"/>
  <c r="BF1843"/>
  <c r="T1843"/>
  <c r="R1843"/>
  <c r="P1843"/>
  <c r="BI1841"/>
  <c r="BH1841"/>
  <c r="BG1841"/>
  <c r="BF1841"/>
  <c r="T1841"/>
  <c r="R1841"/>
  <c r="P1841"/>
  <c r="BI1832"/>
  <c r="BH1832"/>
  <c r="BG1832"/>
  <c r="BF1832"/>
  <c r="T1832"/>
  <c r="R1832"/>
  <c r="P1832"/>
  <c r="BI1830"/>
  <c r="BH1830"/>
  <c r="BG1830"/>
  <c r="BF1830"/>
  <c r="T1830"/>
  <c r="R1830"/>
  <c r="P1830"/>
  <c r="BI1822"/>
  <c r="BH1822"/>
  <c r="BG1822"/>
  <c r="BF1822"/>
  <c r="T1822"/>
  <c r="R1822"/>
  <c r="P1822"/>
  <c r="BI1819"/>
  <c r="BH1819"/>
  <c r="BG1819"/>
  <c r="BF1819"/>
  <c r="T1819"/>
  <c r="R1819"/>
  <c r="P1819"/>
  <c r="BI1818"/>
  <c r="BH1818"/>
  <c r="BG1818"/>
  <c r="BF1818"/>
  <c r="T1818"/>
  <c r="R1818"/>
  <c r="P1818"/>
  <c r="BI1816"/>
  <c r="BH1816"/>
  <c r="BG1816"/>
  <c r="BF1816"/>
  <c r="T1816"/>
  <c r="R1816"/>
  <c r="P1816"/>
  <c r="BI1813"/>
  <c r="BH1813"/>
  <c r="BG1813"/>
  <c r="BF1813"/>
  <c r="T1813"/>
  <c r="R1813"/>
  <c r="P1813"/>
  <c r="BI1810"/>
  <c r="BH1810"/>
  <c r="BG1810"/>
  <c r="BF1810"/>
  <c r="T1810"/>
  <c r="R1810"/>
  <c r="P1810"/>
  <c r="BI1808"/>
  <c r="BH1808"/>
  <c r="BG1808"/>
  <c r="BF1808"/>
  <c r="T1808"/>
  <c r="R1808"/>
  <c r="P1808"/>
  <c r="BI1804"/>
  <c r="BH1804"/>
  <c r="BG1804"/>
  <c r="BF1804"/>
  <c r="T1804"/>
  <c r="R1804"/>
  <c r="P1804"/>
  <c r="BI1800"/>
  <c r="BH1800"/>
  <c r="BG1800"/>
  <c r="BF1800"/>
  <c r="T1800"/>
  <c r="R1800"/>
  <c r="P1800"/>
  <c r="BI1796"/>
  <c r="BH1796"/>
  <c r="BG1796"/>
  <c r="BF1796"/>
  <c r="T1796"/>
  <c r="R1796"/>
  <c r="P1796"/>
  <c r="BI1790"/>
  <c r="BH1790"/>
  <c r="BG1790"/>
  <c r="BF1790"/>
  <c r="T1790"/>
  <c r="R1790"/>
  <c r="P1790"/>
  <c r="BI1786"/>
  <c r="BH1786"/>
  <c r="BG1786"/>
  <c r="BF1786"/>
  <c r="T1786"/>
  <c r="R1786"/>
  <c r="P1786"/>
  <c r="BI1782"/>
  <c r="BH1782"/>
  <c r="BG1782"/>
  <c r="BF1782"/>
  <c r="T1782"/>
  <c r="R1782"/>
  <c r="P1782"/>
  <c r="BI1778"/>
  <c r="BH1778"/>
  <c r="BG1778"/>
  <c r="BF1778"/>
  <c r="T1778"/>
  <c r="R1778"/>
  <c r="P1778"/>
  <c r="BI1775"/>
  <c r="BH1775"/>
  <c r="BG1775"/>
  <c r="BF1775"/>
  <c r="T1775"/>
  <c r="R1775"/>
  <c r="P1775"/>
  <c r="BI1767"/>
  <c r="BH1767"/>
  <c r="BG1767"/>
  <c r="BF1767"/>
  <c r="T1767"/>
  <c r="R1767"/>
  <c r="P1767"/>
  <c r="BI1760"/>
  <c r="BH1760"/>
  <c r="BG1760"/>
  <c r="BF1760"/>
  <c r="T1760"/>
  <c r="R1760"/>
  <c r="P1760"/>
  <c r="BI1756"/>
  <c r="BH1756"/>
  <c r="BG1756"/>
  <c r="BF1756"/>
  <c r="T1756"/>
  <c r="R1756"/>
  <c r="P1756"/>
  <c r="BI1753"/>
  <c r="BH1753"/>
  <c r="BG1753"/>
  <c r="BF1753"/>
  <c r="T1753"/>
  <c r="R1753"/>
  <c r="P1753"/>
  <c r="BI1750"/>
  <c r="BH1750"/>
  <c r="BG1750"/>
  <c r="BF1750"/>
  <c r="T1750"/>
  <c r="R1750"/>
  <c r="P1750"/>
  <c r="BI1746"/>
  <c r="BH1746"/>
  <c r="BG1746"/>
  <c r="BF1746"/>
  <c r="T1746"/>
  <c r="R1746"/>
  <c r="P1746"/>
  <c r="BI1744"/>
  <c r="BH1744"/>
  <c r="BG1744"/>
  <c r="BF1744"/>
  <c r="T1744"/>
  <c r="R1744"/>
  <c r="P1744"/>
  <c r="BI1733"/>
  <c r="BH1733"/>
  <c r="BG1733"/>
  <c r="BF1733"/>
  <c r="T1733"/>
  <c r="R1733"/>
  <c r="P1733"/>
  <c r="BI1723"/>
  <c r="BH1723"/>
  <c r="BG1723"/>
  <c r="BF1723"/>
  <c r="T1723"/>
  <c r="R1723"/>
  <c r="P1723"/>
  <c r="BI1720"/>
  <c r="BH1720"/>
  <c r="BG1720"/>
  <c r="BF1720"/>
  <c r="T1720"/>
  <c r="R1720"/>
  <c r="P1720"/>
  <c r="BI1712"/>
  <c r="BH1712"/>
  <c r="BG1712"/>
  <c r="BF1712"/>
  <c r="T1712"/>
  <c r="R1712"/>
  <c r="P1712"/>
  <c r="BI1701"/>
  <c r="BH1701"/>
  <c r="BG1701"/>
  <c r="BF1701"/>
  <c r="T1701"/>
  <c r="R1701"/>
  <c r="P1701"/>
  <c r="BI1685"/>
  <c r="BH1685"/>
  <c r="BG1685"/>
  <c r="BF1685"/>
  <c r="T1685"/>
  <c r="R1685"/>
  <c r="P1685"/>
  <c r="BI1668"/>
  <c r="BH1668"/>
  <c r="BG1668"/>
  <c r="BF1668"/>
  <c r="T1668"/>
  <c r="R1668"/>
  <c r="P1668"/>
  <c r="BI1666"/>
  <c r="BH1666"/>
  <c r="BG1666"/>
  <c r="BF1666"/>
  <c r="T1666"/>
  <c r="R1666"/>
  <c r="P1666"/>
  <c r="BI1662"/>
  <c r="BH1662"/>
  <c r="BG1662"/>
  <c r="BF1662"/>
  <c r="T1662"/>
  <c r="R1662"/>
  <c r="P1662"/>
  <c r="BI1659"/>
  <c r="BH1659"/>
  <c r="BG1659"/>
  <c r="BF1659"/>
  <c r="T1659"/>
  <c r="R1659"/>
  <c r="P1659"/>
  <c r="BI1655"/>
  <c r="BH1655"/>
  <c r="BG1655"/>
  <c r="BF1655"/>
  <c r="T1655"/>
  <c r="R1655"/>
  <c r="P1655"/>
  <c r="BI1653"/>
  <c r="BH1653"/>
  <c r="BG1653"/>
  <c r="BF1653"/>
  <c r="T1653"/>
  <c r="R1653"/>
  <c r="P1653"/>
  <c r="BI1636"/>
  <c r="BH1636"/>
  <c r="BG1636"/>
  <c r="BF1636"/>
  <c r="T1636"/>
  <c r="R1636"/>
  <c r="P1636"/>
  <c r="BI1629"/>
  <c r="BH1629"/>
  <c r="BG1629"/>
  <c r="BF1629"/>
  <c r="T1629"/>
  <c r="R1629"/>
  <c r="P1629"/>
  <c r="BI1626"/>
  <c r="BH1626"/>
  <c r="BG1626"/>
  <c r="BF1626"/>
  <c r="T1626"/>
  <c r="R1626"/>
  <c r="P1626"/>
  <c r="BI1622"/>
  <c r="BH1622"/>
  <c r="BG1622"/>
  <c r="BF1622"/>
  <c r="T1622"/>
  <c r="R1622"/>
  <c r="P1622"/>
  <c r="BI1619"/>
  <c r="BH1619"/>
  <c r="BG1619"/>
  <c r="BF1619"/>
  <c r="T1619"/>
  <c r="R1619"/>
  <c r="P1619"/>
  <c r="BI1615"/>
  <c r="BH1615"/>
  <c r="BG1615"/>
  <c r="BF1615"/>
  <c r="T1615"/>
  <c r="R1615"/>
  <c r="P1615"/>
  <c r="BI1609"/>
  <c r="BH1609"/>
  <c r="BG1609"/>
  <c r="BF1609"/>
  <c r="T1609"/>
  <c r="R1609"/>
  <c r="P1609"/>
  <c r="BI1606"/>
  <c r="BH1606"/>
  <c r="BG1606"/>
  <c r="BF1606"/>
  <c r="T1606"/>
  <c r="R1606"/>
  <c r="P1606"/>
  <c r="BI1602"/>
  <c r="BH1602"/>
  <c r="BG1602"/>
  <c r="BF1602"/>
  <c r="T1602"/>
  <c r="R1602"/>
  <c r="P1602"/>
  <c r="BI1599"/>
  <c r="BH1599"/>
  <c r="BG1599"/>
  <c r="BF1599"/>
  <c r="T1599"/>
  <c r="R1599"/>
  <c r="P1599"/>
  <c r="BI1595"/>
  <c r="BH1595"/>
  <c r="BG1595"/>
  <c r="BF1595"/>
  <c r="T1595"/>
  <c r="R1595"/>
  <c r="P1595"/>
  <c r="BI1589"/>
  <c r="BH1589"/>
  <c r="BG1589"/>
  <c r="BF1589"/>
  <c r="T1589"/>
  <c r="R1589"/>
  <c r="P1589"/>
  <c r="BI1582"/>
  <c r="BH1582"/>
  <c r="BG1582"/>
  <c r="BF1582"/>
  <c r="T1582"/>
  <c r="R1582"/>
  <c r="P1582"/>
  <c r="BI1576"/>
  <c r="BH1576"/>
  <c r="BG1576"/>
  <c r="BF1576"/>
  <c r="T1576"/>
  <c r="R1576"/>
  <c r="P1576"/>
  <c r="BI1569"/>
  <c r="BH1569"/>
  <c r="BG1569"/>
  <c r="BF1569"/>
  <c r="T1569"/>
  <c r="R1569"/>
  <c r="P1569"/>
  <c r="BI1565"/>
  <c r="BH1565"/>
  <c r="BG1565"/>
  <c r="BF1565"/>
  <c r="T1565"/>
  <c r="R1565"/>
  <c r="P1565"/>
  <c r="BI1560"/>
  <c r="BH1560"/>
  <c r="BG1560"/>
  <c r="BF1560"/>
  <c r="T1560"/>
  <c r="R1560"/>
  <c r="P1560"/>
  <c r="BI1546"/>
  <c r="BH1546"/>
  <c r="BG1546"/>
  <c r="BF1546"/>
  <c r="T1546"/>
  <c r="R1546"/>
  <c r="P1546"/>
  <c r="BI1542"/>
  <c r="BH1542"/>
  <c r="BG1542"/>
  <c r="BF1542"/>
  <c r="T1542"/>
  <c r="R1542"/>
  <c r="P1542"/>
  <c r="BI1541"/>
  <c r="BH1541"/>
  <c r="BG1541"/>
  <c r="BF1541"/>
  <c r="T1541"/>
  <c r="R1541"/>
  <c r="P1541"/>
  <c r="BI1540"/>
  <c r="BH1540"/>
  <c r="BG1540"/>
  <c r="BF1540"/>
  <c r="T1540"/>
  <c r="R1540"/>
  <c r="P1540"/>
  <c r="BI1537"/>
  <c r="BH1537"/>
  <c r="BG1537"/>
  <c r="BF1537"/>
  <c r="T1537"/>
  <c r="R1537"/>
  <c r="P1537"/>
  <c r="BI1534"/>
  <c r="BH1534"/>
  <c r="BG1534"/>
  <c r="BF1534"/>
  <c r="T1534"/>
  <c r="R1534"/>
  <c r="P1534"/>
  <c r="BI1532"/>
  <c r="BH1532"/>
  <c r="BG1532"/>
  <c r="BF1532"/>
  <c r="T1532"/>
  <c r="R1532"/>
  <c r="P1532"/>
  <c r="BI1526"/>
  <c r="BH1526"/>
  <c r="BG1526"/>
  <c r="BF1526"/>
  <c r="T1526"/>
  <c r="R1526"/>
  <c r="P1526"/>
  <c r="BI1524"/>
  <c r="BH1524"/>
  <c r="BG1524"/>
  <c r="BF1524"/>
  <c r="T1524"/>
  <c r="R1524"/>
  <c r="P1524"/>
  <c r="BI1517"/>
  <c r="BH1517"/>
  <c r="BG1517"/>
  <c r="BF1517"/>
  <c r="T1517"/>
  <c r="R1517"/>
  <c r="P1517"/>
  <c r="BI1515"/>
  <c r="BH1515"/>
  <c r="BG1515"/>
  <c r="BF1515"/>
  <c r="T1515"/>
  <c r="R1515"/>
  <c r="P1515"/>
  <c r="BI1470"/>
  <c r="BH1470"/>
  <c r="BG1470"/>
  <c r="BF1470"/>
  <c r="T1470"/>
  <c r="R1470"/>
  <c r="P1470"/>
  <c r="BI1450"/>
  <c r="BH1450"/>
  <c r="BG1450"/>
  <c r="BF1450"/>
  <c r="T1450"/>
  <c r="R1450"/>
  <c r="P1450"/>
  <c r="BI1430"/>
  <c r="BH1430"/>
  <c r="BG1430"/>
  <c r="BF1430"/>
  <c r="T1430"/>
  <c r="R1430"/>
  <c r="P1430"/>
  <c r="BI1427"/>
  <c r="BH1427"/>
  <c r="BG1427"/>
  <c r="BF1427"/>
  <c r="T1427"/>
  <c r="R1427"/>
  <c r="P1427"/>
  <c r="BI1424"/>
  <c r="BH1424"/>
  <c r="BG1424"/>
  <c r="BF1424"/>
  <c r="T1424"/>
  <c r="R1424"/>
  <c r="P1424"/>
  <c r="BI1412"/>
  <c r="BH1412"/>
  <c r="BG1412"/>
  <c r="BF1412"/>
  <c r="T1412"/>
  <c r="R1412"/>
  <c r="P1412"/>
  <c r="BI1363"/>
  <c r="BH1363"/>
  <c r="BG1363"/>
  <c r="BF1363"/>
  <c r="T1363"/>
  <c r="R1363"/>
  <c r="P1363"/>
  <c r="BI1360"/>
  <c r="BH1360"/>
  <c r="BG1360"/>
  <c r="BF1360"/>
  <c r="T1360"/>
  <c r="R1360"/>
  <c r="P1360"/>
  <c r="BI1349"/>
  <c r="BH1349"/>
  <c r="BG1349"/>
  <c r="BF1349"/>
  <c r="T1349"/>
  <c r="R1349"/>
  <c r="P1349"/>
  <c r="BI1337"/>
  <c r="BH1337"/>
  <c r="BG1337"/>
  <c r="BF1337"/>
  <c r="T1337"/>
  <c r="R1337"/>
  <c r="P1337"/>
  <c r="BI1329"/>
  <c r="BH1329"/>
  <c r="BG1329"/>
  <c r="BF1329"/>
  <c r="T1329"/>
  <c r="R1329"/>
  <c r="P1329"/>
  <c r="BI1321"/>
  <c r="BH1321"/>
  <c r="BG1321"/>
  <c r="BF1321"/>
  <c r="T1321"/>
  <c r="R1321"/>
  <c r="P1321"/>
  <c r="BI1318"/>
  <c r="BH1318"/>
  <c r="BG1318"/>
  <c r="BF1318"/>
  <c r="T1318"/>
  <c r="R1318"/>
  <c r="P1318"/>
  <c r="BI1316"/>
  <c r="BH1316"/>
  <c r="BG1316"/>
  <c r="BF1316"/>
  <c r="T1316"/>
  <c r="R1316"/>
  <c r="P1316"/>
  <c r="BI1312"/>
  <c r="BH1312"/>
  <c r="BG1312"/>
  <c r="BF1312"/>
  <c r="T1312"/>
  <c r="R1312"/>
  <c r="P1312"/>
  <c r="BI1310"/>
  <c r="BH1310"/>
  <c r="BG1310"/>
  <c r="BF1310"/>
  <c r="T1310"/>
  <c r="R1310"/>
  <c r="P1310"/>
  <c r="BI1306"/>
  <c r="BH1306"/>
  <c r="BG1306"/>
  <c r="BF1306"/>
  <c r="T1306"/>
  <c r="R1306"/>
  <c r="P1306"/>
  <c r="BI1303"/>
  <c r="BH1303"/>
  <c r="BG1303"/>
  <c r="BF1303"/>
  <c r="T1303"/>
  <c r="R1303"/>
  <c r="P1303"/>
  <c r="BI1296"/>
  <c r="BH1296"/>
  <c r="BG1296"/>
  <c r="BF1296"/>
  <c r="T1296"/>
  <c r="R1296"/>
  <c r="P1296"/>
  <c r="BI1292"/>
  <c r="BH1292"/>
  <c r="BG1292"/>
  <c r="BF1292"/>
  <c r="T1292"/>
  <c r="R1292"/>
  <c r="P1292"/>
  <c r="BI1289"/>
  <c r="BH1289"/>
  <c r="BG1289"/>
  <c r="BF1289"/>
  <c r="T1289"/>
  <c r="R1289"/>
  <c r="P1289"/>
  <c r="BI1287"/>
  <c r="BH1287"/>
  <c r="BG1287"/>
  <c r="BF1287"/>
  <c r="T1287"/>
  <c r="R1287"/>
  <c r="P1287"/>
  <c r="BI1281"/>
  <c r="BH1281"/>
  <c r="BG1281"/>
  <c r="BF1281"/>
  <c r="T1281"/>
  <c r="R1281"/>
  <c r="P1281"/>
  <c r="BI1275"/>
  <c r="BH1275"/>
  <c r="BG1275"/>
  <c r="BF1275"/>
  <c r="T1275"/>
  <c r="R1275"/>
  <c r="P1275"/>
  <c r="BI1273"/>
  <c r="BH1273"/>
  <c r="BG1273"/>
  <c r="BF1273"/>
  <c r="T1273"/>
  <c r="R1273"/>
  <c r="P1273"/>
  <c r="BI1271"/>
  <c r="BH1271"/>
  <c r="BG1271"/>
  <c r="BF1271"/>
  <c r="T1271"/>
  <c r="R1271"/>
  <c r="P1271"/>
  <c r="BI1264"/>
  <c r="BH1264"/>
  <c r="BG1264"/>
  <c r="BF1264"/>
  <c r="T1264"/>
  <c r="R1264"/>
  <c r="P1264"/>
  <c r="BI1258"/>
  <c r="BH1258"/>
  <c r="BG1258"/>
  <c r="BF1258"/>
  <c r="T1258"/>
  <c r="R1258"/>
  <c r="P1258"/>
  <c r="BI1254"/>
  <c r="BH1254"/>
  <c r="BG1254"/>
  <c r="BF1254"/>
  <c r="T1254"/>
  <c r="R1254"/>
  <c r="P1254"/>
  <c r="BI1247"/>
  <c r="BH1247"/>
  <c r="BG1247"/>
  <c r="BF1247"/>
  <c r="T1247"/>
  <c r="R1247"/>
  <c r="P1247"/>
  <c r="BI1243"/>
  <c r="BH1243"/>
  <c r="BG1243"/>
  <c r="BF1243"/>
  <c r="T1243"/>
  <c r="T1242"/>
  <c r="R1243"/>
  <c r="R1242"/>
  <c r="P1243"/>
  <c r="P1242"/>
  <c r="BI1240"/>
  <c r="BH1240"/>
  <c r="BG1240"/>
  <c r="BF1240"/>
  <c r="T1240"/>
  <c r="R1240"/>
  <c r="P1240"/>
  <c r="BI1237"/>
  <c r="BH1237"/>
  <c r="BG1237"/>
  <c r="BF1237"/>
  <c r="T1237"/>
  <c r="R1237"/>
  <c r="P1237"/>
  <c r="BI1235"/>
  <c r="BH1235"/>
  <c r="BG1235"/>
  <c r="BF1235"/>
  <c r="T1235"/>
  <c r="R1235"/>
  <c r="P1235"/>
  <c r="BI1230"/>
  <c r="BH1230"/>
  <c r="BG1230"/>
  <c r="BF1230"/>
  <c r="T1230"/>
  <c r="R1230"/>
  <c r="P1230"/>
  <c r="BI1226"/>
  <c r="BH1226"/>
  <c r="BG1226"/>
  <c r="BF1226"/>
  <c r="T1226"/>
  <c r="R1226"/>
  <c r="P1226"/>
  <c r="BI1222"/>
  <c r="BH1222"/>
  <c r="BG1222"/>
  <c r="BF1222"/>
  <c r="T1222"/>
  <c r="R1222"/>
  <c r="P1222"/>
  <c r="BI1218"/>
  <c r="BH1218"/>
  <c r="BG1218"/>
  <c r="BF1218"/>
  <c r="T1218"/>
  <c r="R1218"/>
  <c r="P1218"/>
  <c r="BI1175"/>
  <c r="BH1175"/>
  <c r="BG1175"/>
  <c r="BF1175"/>
  <c r="T1175"/>
  <c r="R1175"/>
  <c r="P1175"/>
  <c r="BI1172"/>
  <c r="BH1172"/>
  <c r="BG1172"/>
  <c r="BF1172"/>
  <c r="T1172"/>
  <c r="R1172"/>
  <c r="P1172"/>
  <c r="BI1169"/>
  <c r="BH1169"/>
  <c r="BG1169"/>
  <c r="BF1169"/>
  <c r="T1169"/>
  <c r="R1169"/>
  <c r="P1169"/>
  <c r="BI1166"/>
  <c r="BH1166"/>
  <c r="BG1166"/>
  <c r="BF1166"/>
  <c r="T1166"/>
  <c r="R1166"/>
  <c r="P1166"/>
  <c r="BI1161"/>
  <c r="BH1161"/>
  <c r="BG1161"/>
  <c r="BF1161"/>
  <c r="T1161"/>
  <c r="R1161"/>
  <c r="P1161"/>
  <c r="BI1155"/>
  <c r="BH1155"/>
  <c r="BG1155"/>
  <c r="BF1155"/>
  <c r="T1155"/>
  <c r="R1155"/>
  <c r="P1155"/>
  <c r="BI1150"/>
  <c r="BH1150"/>
  <c r="BG1150"/>
  <c r="BF1150"/>
  <c r="T1150"/>
  <c r="R1150"/>
  <c r="P1150"/>
  <c r="BI1145"/>
  <c r="BH1145"/>
  <c r="BG1145"/>
  <c r="BF1145"/>
  <c r="T1145"/>
  <c r="R1145"/>
  <c r="P1145"/>
  <c r="BI1144"/>
  <c r="BH1144"/>
  <c r="BG1144"/>
  <c r="BF1144"/>
  <c r="T1144"/>
  <c r="R1144"/>
  <c r="P1144"/>
  <c r="BI1143"/>
  <c r="BH1143"/>
  <c r="BG1143"/>
  <c r="BF1143"/>
  <c r="T1143"/>
  <c r="R1143"/>
  <c r="P1143"/>
  <c r="BI1142"/>
  <c r="BH1142"/>
  <c r="BG1142"/>
  <c r="BF1142"/>
  <c r="T1142"/>
  <c r="R1142"/>
  <c r="P1142"/>
  <c r="BI1140"/>
  <c r="BH1140"/>
  <c r="BG1140"/>
  <c r="BF1140"/>
  <c r="T1140"/>
  <c r="R1140"/>
  <c r="P1140"/>
  <c r="BI1137"/>
  <c r="BH1137"/>
  <c r="BG1137"/>
  <c r="BF1137"/>
  <c r="T1137"/>
  <c r="R1137"/>
  <c r="P1137"/>
  <c r="BI1131"/>
  <c r="BH1131"/>
  <c r="BG1131"/>
  <c r="BF1131"/>
  <c r="T1131"/>
  <c r="R1131"/>
  <c r="P1131"/>
  <c r="BI1126"/>
  <c r="BH1126"/>
  <c r="BG1126"/>
  <c r="BF1126"/>
  <c r="T1126"/>
  <c r="R1126"/>
  <c r="P1126"/>
  <c r="BI1119"/>
  <c r="BH1119"/>
  <c r="BG1119"/>
  <c r="BF1119"/>
  <c r="T1119"/>
  <c r="R1119"/>
  <c r="P1119"/>
  <c r="BI1117"/>
  <c r="BH1117"/>
  <c r="BG1117"/>
  <c r="BF1117"/>
  <c r="T1117"/>
  <c r="R1117"/>
  <c r="P1117"/>
  <c r="BI1116"/>
  <c r="BH1116"/>
  <c r="BG1116"/>
  <c r="BF1116"/>
  <c r="T1116"/>
  <c r="R1116"/>
  <c r="P1116"/>
  <c r="BI1115"/>
  <c r="BH1115"/>
  <c r="BG1115"/>
  <c r="BF1115"/>
  <c r="T1115"/>
  <c r="R1115"/>
  <c r="P1115"/>
  <c r="BI1114"/>
  <c r="BH1114"/>
  <c r="BG1114"/>
  <c r="BF1114"/>
  <c r="T1114"/>
  <c r="R1114"/>
  <c r="P1114"/>
  <c r="BI1107"/>
  <c r="BH1107"/>
  <c r="BG1107"/>
  <c r="BF1107"/>
  <c r="T1107"/>
  <c r="R1107"/>
  <c r="P1107"/>
  <c r="BI1104"/>
  <c r="BH1104"/>
  <c r="BG1104"/>
  <c r="BF1104"/>
  <c r="T1104"/>
  <c r="R1104"/>
  <c r="P1104"/>
  <c r="BI1100"/>
  <c r="BH1100"/>
  <c r="BG1100"/>
  <c r="BF1100"/>
  <c r="T1100"/>
  <c r="R1100"/>
  <c r="P1100"/>
  <c r="BI1091"/>
  <c r="BH1091"/>
  <c r="BG1091"/>
  <c r="BF1091"/>
  <c r="T1091"/>
  <c r="R1091"/>
  <c r="P1091"/>
  <c r="BI1084"/>
  <c r="BH1084"/>
  <c r="BG1084"/>
  <c r="BF1084"/>
  <c r="T1084"/>
  <c r="R1084"/>
  <c r="P1084"/>
  <c r="BI1075"/>
  <c r="BH1075"/>
  <c r="BG1075"/>
  <c r="BF1075"/>
  <c r="T1075"/>
  <c r="R1075"/>
  <c r="P1075"/>
  <c r="BI1048"/>
  <c r="BH1048"/>
  <c r="BG1048"/>
  <c r="BF1048"/>
  <c r="T1048"/>
  <c r="R1048"/>
  <c r="P1048"/>
  <c r="BI1039"/>
  <c r="BH1039"/>
  <c r="BG1039"/>
  <c r="BF1039"/>
  <c r="T1039"/>
  <c r="R1039"/>
  <c r="P1039"/>
  <c r="BI1037"/>
  <c r="BH1037"/>
  <c r="BG1037"/>
  <c r="BF1037"/>
  <c r="T1037"/>
  <c r="R1037"/>
  <c r="P1037"/>
  <c r="BI1030"/>
  <c r="BH1030"/>
  <c r="BG1030"/>
  <c r="BF1030"/>
  <c r="T1030"/>
  <c r="R1030"/>
  <c r="P1030"/>
  <c r="BI998"/>
  <c r="BH998"/>
  <c r="BG998"/>
  <c r="BF998"/>
  <c r="T998"/>
  <c r="R998"/>
  <c r="P998"/>
  <c r="BI991"/>
  <c r="BH991"/>
  <c r="BG991"/>
  <c r="BF991"/>
  <c r="T991"/>
  <c r="R991"/>
  <c r="P991"/>
  <c r="BI983"/>
  <c r="BH983"/>
  <c r="BG983"/>
  <c r="BF983"/>
  <c r="T983"/>
  <c r="R983"/>
  <c r="P983"/>
  <c r="BI974"/>
  <c r="BH974"/>
  <c r="BG974"/>
  <c r="BF974"/>
  <c r="T974"/>
  <c r="R974"/>
  <c r="P974"/>
  <c r="BI971"/>
  <c r="BH971"/>
  <c r="BG971"/>
  <c r="BF971"/>
  <c r="T971"/>
  <c r="R971"/>
  <c r="P971"/>
  <c r="BI968"/>
  <c r="BH968"/>
  <c r="BG968"/>
  <c r="BF968"/>
  <c r="T968"/>
  <c r="R968"/>
  <c r="P968"/>
  <c r="BI961"/>
  <c r="BH961"/>
  <c r="BG961"/>
  <c r="BF961"/>
  <c r="T961"/>
  <c r="R961"/>
  <c r="P961"/>
  <c r="BI959"/>
  <c r="BH959"/>
  <c r="BG959"/>
  <c r="BF959"/>
  <c r="T959"/>
  <c r="R959"/>
  <c r="P959"/>
  <c r="BI942"/>
  <c r="BH942"/>
  <c r="BG942"/>
  <c r="BF942"/>
  <c r="T942"/>
  <c r="R942"/>
  <c r="P942"/>
  <c r="BI938"/>
  <c r="BH938"/>
  <c r="BG938"/>
  <c r="BF938"/>
  <c r="T938"/>
  <c r="R938"/>
  <c r="P938"/>
  <c r="BI932"/>
  <c r="BH932"/>
  <c r="BG932"/>
  <c r="BF932"/>
  <c r="T932"/>
  <c r="R932"/>
  <c r="P932"/>
  <c r="BI927"/>
  <c r="BH927"/>
  <c r="BG927"/>
  <c r="BF927"/>
  <c r="T927"/>
  <c r="R927"/>
  <c r="P927"/>
  <c r="BI894"/>
  <c r="BH894"/>
  <c r="BG894"/>
  <c r="BF894"/>
  <c r="T894"/>
  <c r="R894"/>
  <c r="P894"/>
  <c r="BI892"/>
  <c r="BH892"/>
  <c r="BG892"/>
  <c r="BF892"/>
  <c r="T892"/>
  <c r="R892"/>
  <c r="P892"/>
  <c r="BI874"/>
  <c r="BH874"/>
  <c r="BG874"/>
  <c r="BF874"/>
  <c r="T874"/>
  <c r="R874"/>
  <c r="P874"/>
  <c r="BI872"/>
  <c r="BH872"/>
  <c r="BG872"/>
  <c r="BF872"/>
  <c r="T872"/>
  <c r="R872"/>
  <c r="P872"/>
  <c r="BI861"/>
  <c r="BH861"/>
  <c r="BG861"/>
  <c r="BF861"/>
  <c r="T861"/>
  <c r="R861"/>
  <c r="P861"/>
  <c r="BI859"/>
  <c r="BH859"/>
  <c r="BG859"/>
  <c r="BF859"/>
  <c r="T859"/>
  <c r="R859"/>
  <c r="P859"/>
  <c r="BI851"/>
  <c r="BH851"/>
  <c r="BG851"/>
  <c r="BF851"/>
  <c r="T851"/>
  <c r="R851"/>
  <c r="P851"/>
  <c r="BI849"/>
  <c r="BH849"/>
  <c r="BG849"/>
  <c r="BF849"/>
  <c r="T849"/>
  <c r="R849"/>
  <c r="P849"/>
  <c r="BI845"/>
  <c r="BH845"/>
  <c r="BG845"/>
  <c r="BF845"/>
  <c r="T845"/>
  <c r="R845"/>
  <c r="P845"/>
  <c r="BI843"/>
  <c r="BH843"/>
  <c r="BG843"/>
  <c r="BF843"/>
  <c r="T843"/>
  <c r="R843"/>
  <c r="P843"/>
  <c r="BI837"/>
  <c r="BH837"/>
  <c r="BG837"/>
  <c r="BF837"/>
  <c r="T837"/>
  <c r="R837"/>
  <c r="P837"/>
  <c r="BI832"/>
  <c r="BH832"/>
  <c r="BG832"/>
  <c r="BF832"/>
  <c r="T832"/>
  <c r="R832"/>
  <c r="P832"/>
  <c r="BI829"/>
  <c r="BH829"/>
  <c r="BG829"/>
  <c r="BF829"/>
  <c r="T829"/>
  <c r="R829"/>
  <c r="P829"/>
  <c r="BI826"/>
  <c r="BH826"/>
  <c r="BG826"/>
  <c r="BF826"/>
  <c r="T826"/>
  <c r="R826"/>
  <c r="P826"/>
  <c r="BI805"/>
  <c r="BH805"/>
  <c r="BG805"/>
  <c r="BF805"/>
  <c r="T805"/>
  <c r="R805"/>
  <c r="P805"/>
  <c r="BI803"/>
  <c r="BH803"/>
  <c r="BG803"/>
  <c r="BF803"/>
  <c r="T803"/>
  <c r="R803"/>
  <c r="P803"/>
  <c r="BI779"/>
  <c r="BH779"/>
  <c r="BG779"/>
  <c r="BF779"/>
  <c r="T779"/>
  <c r="R779"/>
  <c r="P779"/>
  <c r="BI762"/>
  <c r="BH762"/>
  <c r="BG762"/>
  <c r="BF762"/>
  <c r="T762"/>
  <c r="R762"/>
  <c r="P762"/>
  <c r="BI732"/>
  <c r="BH732"/>
  <c r="BG732"/>
  <c r="BF732"/>
  <c r="T732"/>
  <c r="R732"/>
  <c r="P732"/>
  <c r="BI729"/>
  <c r="BH729"/>
  <c r="BG729"/>
  <c r="BF729"/>
  <c r="T729"/>
  <c r="R729"/>
  <c r="P729"/>
  <c r="BI673"/>
  <c r="BH673"/>
  <c r="BG673"/>
  <c r="BF673"/>
  <c r="T673"/>
  <c r="R673"/>
  <c r="P673"/>
  <c r="BI646"/>
  <c r="BH646"/>
  <c r="BG646"/>
  <c r="BF646"/>
  <c r="T646"/>
  <c r="R646"/>
  <c r="P646"/>
  <c r="BI642"/>
  <c r="BH642"/>
  <c r="BG642"/>
  <c r="BF642"/>
  <c r="T642"/>
  <c r="R642"/>
  <c r="P642"/>
  <c r="BI625"/>
  <c r="BH625"/>
  <c r="BG625"/>
  <c r="BF625"/>
  <c r="T625"/>
  <c r="R625"/>
  <c r="P625"/>
  <c r="BI622"/>
  <c r="BH622"/>
  <c r="BG622"/>
  <c r="BF622"/>
  <c r="T622"/>
  <c r="R622"/>
  <c r="P622"/>
  <c r="BI619"/>
  <c r="BH619"/>
  <c r="BG619"/>
  <c r="BF619"/>
  <c r="T619"/>
  <c r="R619"/>
  <c r="P619"/>
  <c r="BI615"/>
  <c r="BH615"/>
  <c r="BG615"/>
  <c r="BF615"/>
  <c r="T615"/>
  <c r="R615"/>
  <c r="P615"/>
  <c r="BI612"/>
  <c r="BH612"/>
  <c r="BG612"/>
  <c r="BF612"/>
  <c r="T612"/>
  <c r="R612"/>
  <c r="P612"/>
  <c r="BI606"/>
  <c r="BH606"/>
  <c r="BG606"/>
  <c r="BF606"/>
  <c r="T606"/>
  <c r="R606"/>
  <c r="P606"/>
  <c r="BI599"/>
  <c r="BH599"/>
  <c r="BG599"/>
  <c r="BF599"/>
  <c r="T599"/>
  <c r="R599"/>
  <c r="P599"/>
  <c r="BI593"/>
  <c r="BH593"/>
  <c r="BG593"/>
  <c r="BF593"/>
  <c r="T593"/>
  <c r="R593"/>
  <c r="P593"/>
  <c r="BI572"/>
  <c r="BH572"/>
  <c r="BG572"/>
  <c r="BF572"/>
  <c r="T572"/>
  <c r="R572"/>
  <c r="P572"/>
  <c r="BI569"/>
  <c r="BH569"/>
  <c r="BG569"/>
  <c r="BF569"/>
  <c r="T569"/>
  <c r="R569"/>
  <c r="P569"/>
  <c r="BI553"/>
  <c r="BH553"/>
  <c r="BG553"/>
  <c r="BF553"/>
  <c r="T553"/>
  <c r="R553"/>
  <c r="P553"/>
  <c r="BI537"/>
  <c r="BH537"/>
  <c r="BG537"/>
  <c r="BF537"/>
  <c r="T537"/>
  <c r="R537"/>
  <c r="P537"/>
  <c r="BI535"/>
  <c r="BH535"/>
  <c r="BG535"/>
  <c r="BF535"/>
  <c r="T535"/>
  <c r="R535"/>
  <c r="P535"/>
  <c r="BI533"/>
  <c r="BH533"/>
  <c r="BG533"/>
  <c r="BF533"/>
  <c r="T533"/>
  <c r="R533"/>
  <c r="P533"/>
  <c r="BI530"/>
  <c r="BH530"/>
  <c r="BG530"/>
  <c r="BF530"/>
  <c r="T530"/>
  <c r="R530"/>
  <c r="P530"/>
  <c r="BI523"/>
  <c r="BH523"/>
  <c r="BG523"/>
  <c r="BF523"/>
  <c r="T523"/>
  <c r="R523"/>
  <c r="P523"/>
  <c r="BI520"/>
  <c r="BH520"/>
  <c r="BG520"/>
  <c r="BF520"/>
  <c r="T520"/>
  <c r="R520"/>
  <c r="P520"/>
  <c r="BI516"/>
  <c r="BH516"/>
  <c r="BG516"/>
  <c r="BF516"/>
  <c r="T516"/>
  <c r="R516"/>
  <c r="P516"/>
  <c r="BI512"/>
  <c r="BH512"/>
  <c r="BG512"/>
  <c r="BF512"/>
  <c r="T512"/>
  <c r="R512"/>
  <c r="P512"/>
  <c r="BI504"/>
  <c r="BH504"/>
  <c r="BG504"/>
  <c r="BF504"/>
  <c r="T504"/>
  <c r="R504"/>
  <c r="P504"/>
  <c r="BI497"/>
  <c r="BH497"/>
  <c r="BG497"/>
  <c r="BF497"/>
  <c r="T497"/>
  <c r="R497"/>
  <c r="P497"/>
  <c r="BI494"/>
  <c r="BH494"/>
  <c r="BG494"/>
  <c r="BF494"/>
  <c r="T494"/>
  <c r="R494"/>
  <c r="P494"/>
  <c r="BI489"/>
  <c r="BH489"/>
  <c r="BG489"/>
  <c r="BF489"/>
  <c r="T489"/>
  <c r="R489"/>
  <c r="P489"/>
  <c r="BI486"/>
  <c r="BH486"/>
  <c r="BG486"/>
  <c r="BF486"/>
  <c r="T486"/>
  <c r="R486"/>
  <c r="P486"/>
  <c r="BI483"/>
  <c r="BH483"/>
  <c r="BG483"/>
  <c r="BF483"/>
  <c r="T483"/>
  <c r="R483"/>
  <c r="P483"/>
  <c r="BI475"/>
  <c r="BH475"/>
  <c r="BG475"/>
  <c r="BF475"/>
  <c r="T475"/>
  <c r="R475"/>
  <c r="P475"/>
  <c r="BI461"/>
  <c r="BH461"/>
  <c r="BG461"/>
  <c r="BF461"/>
  <c r="T461"/>
  <c r="R461"/>
  <c r="P461"/>
  <c r="BI448"/>
  <c r="BH448"/>
  <c r="BG448"/>
  <c r="BF448"/>
  <c r="T448"/>
  <c r="R448"/>
  <c r="P448"/>
  <c r="BI424"/>
  <c r="BH424"/>
  <c r="BG424"/>
  <c r="BF424"/>
  <c r="T424"/>
  <c r="R424"/>
  <c r="P424"/>
  <c r="BI417"/>
  <c r="BH417"/>
  <c r="BG417"/>
  <c r="BF417"/>
  <c r="T417"/>
  <c r="R417"/>
  <c r="P417"/>
  <c r="BI413"/>
  <c r="BH413"/>
  <c r="BG413"/>
  <c r="BF413"/>
  <c r="T413"/>
  <c r="R413"/>
  <c r="P413"/>
  <c r="BI407"/>
  <c r="BH407"/>
  <c r="BG407"/>
  <c r="BF407"/>
  <c r="T407"/>
  <c r="R407"/>
  <c r="P407"/>
  <c r="BI403"/>
  <c r="BH403"/>
  <c r="BG403"/>
  <c r="BF403"/>
  <c r="T403"/>
  <c r="R403"/>
  <c r="P403"/>
  <c r="BI400"/>
  <c r="BH400"/>
  <c r="BG400"/>
  <c r="BF400"/>
  <c r="T400"/>
  <c r="R400"/>
  <c r="P400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80"/>
  <c r="BH380"/>
  <c r="BG380"/>
  <c r="BF380"/>
  <c r="T380"/>
  <c r="R380"/>
  <c r="P380"/>
  <c r="BI374"/>
  <c r="BH374"/>
  <c r="BG374"/>
  <c r="BF374"/>
  <c r="T374"/>
  <c r="R374"/>
  <c r="P374"/>
  <c r="BI367"/>
  <c r="BH367"/>
  <c r="BG367"/>
  <c r="BF367"/>
  <c r="T367"/>
  <c r="R367"/>
  <c r="P367"/>
  <c r="BI364"/>
  <c r="BH364"/>
  <c r="BG364"/>
  <c r="BF364"/>
  <c r="T364"/>
  <c r="R364"/>
  <c r="P364"/>
  <c r="BI358"/>
  <c r="BH358"/>
  <c r="BG358"/>
  <c r="BF358"/>
  <c r="T358"/>
  <c r="R358"/>
  <c r="P358"/>
  <c r="BI352"/>
  <c r="BH352"/>
  <c r="BG352"/>
  <c r="BF352"/>
  <c r="T352"/>
  <c r="R352"/>
  <c r="P352"/>
  <c r="BI349"/>
  <c r="BH349"/>
  <c r="BG349"/>
  <c r="BF349"/>
  <c r="T349"/>
  <c r="R349"/>
  <c r="P349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18"/>
  <c r="BH318"/>
  <c r="BG318"/>
  <c r="BF318"/>
  <c r="T318"/>
  <c r="R318"/>
  <c r="P318"/>
  <c r="BI313"/>
  <c r="BH313"/>
  <c r="BG313"/>
  <c r="BF313"/>
  <c r="T313"/>
  <c r="R313"/>
  <c r="P313"/>
  <c r="BI312"/>
  <c r="BH312"/>
  <c r="BG312"/>
  <c r="BF312"/>
  <c r="T312"/>
  <c r="R312"/>
  <c r="P312"/>
  <c r="BI308"/>
  <c r="BH308"/>
  <c r="BG308"/>
  <c r="BF308"/>
  <c r="T308"/>
  <c r="R308"/>
  <c r="P308"/>
  <c r="BI286"/>
  <c r="BH286"/>
  <c r="BG286"/>
  <c r="BF286"/>
  <c r="T286"/>
  <c r="R286"/>
  <c r="P286"/>
  <c r="BI282"/>
  <c r="BH282"/>
  <c r="BG282"/>
  <c r="BF282"/>
  <c r="T282"/>
  <c r="R282"/>
  <c r="P282"/>
  <c r="BI279"/>
  <c r="BH279"/>
  <c r="BG279"/>
  <c r="BF279"/>
  <c r="T279"/>
  <c r="R279"/>
  <c r="P279"/>
  <c r="BI267"/>
  <c r="BH267"/>
  <c r="BG267"/>
  <c r="BF267"/>
  <c r="T267"/>
  <c r="R267"/>
  <c r="P267"/>
  <c r="BI258"/>
  <c r="BH258"/>
  <c r="BG258"/>
  <c r="BF258"/>
  <c r="T258"/>
  <c r="R258"/>
  <c r="P258"/>
  <c r="BI256"/>
  <c r="BH256"/>
  <c r="BG256"/>
  <c r="BF256"/>
  <c r="T256"/>
  <c r="R256"/>
  <c r="P256"/>
  <c r="BI251"/>
  <c r="BH251"/>
  <c r="BG251"/>
  <c r="BF251"/>
  <c r="T251"/>
  <c r="R251"/>
  <c r="P251"/>
  <c r="BI245"/>
  <c r="BH245"/>
  <c r="BG245"/>
  <c r="BF245"/>
  <c r="T245"/>
  <c r="R245"/>
  <c r="P245"/>
  <c r="BI233"/>
  <c r="BH233"/>
  <c r="BG233"/>
  <c r="BF233"/>
  <c r="T233"/>
  <c r="R233"/>
  <c r="P233"/>
  <c r="BI230"/>
  <c r="BH230"/>
  <c r="BG230"/>
  <c r="BF230"/>
  <c r="T230"/>
  <c r="R230"/>
  <c r="P230"/>
  <c r="BI213"/>
  <c r="BH213"/>
  <c r="BG213"/>
  <c r="BF213"/>
  <c r="T213"/>
  <c r="R213"/>
  <c r="P213"/>
  <c r="BI206"/>
  <c r="BH206"/>
  <c r="BG206"/>
  <c r="BF206"/>
  <c r="T206"/>
  <c r="R206"/>
  <c r="P206"/>
  <c r="BI198"/>
  <c r="BH198"/>
  <c r="BG198"/>
  <c r="BF198"/>
  <c r="T198"/>
  <c r="R198"/>
  <c r="P198"/>
  <c r="BI189"/>
  <c r="BH189"/>
  <c r="BG189"/>
  <c r="BF189"/>
  <c r="T189"/>
  <c r="R189"/>
  <c r="P189"/>
  <c r="BI186"/>
  <c r="BH186"/>
  <c r="BG186"/>
  <c r="BF186"/>
  <c r="T186"/>
  <c r="R186"/>
  <c r="P186"/>
  <c r="BI179"/>
  <c r="BH179"/>
  <c r="BG179"/>
  <c r="BF179"/>
  <c r="T179"/>
  <c r="R179"/>
  <c r="P179"/>
  <c r="BI171"/>
  <c r="BH171"/>
  <c r="BG171"/>
  <c r="BF171"/>
  <c r="T171"/>
  <c r="R171"/>
  <c r="P171"/>
  <c r="BI164"/>
  <c r="BH164"/>
  <c r="BG164"/>
  <c r="BF164"/>
  <c r="T164"/>
  <c r="R164"/>
  <c r="P164"/>
  <c r="BI152"/>
  <c r="BH152"/>
  <c r="BG152"/>
  <c r="BF152"/>
  <c r="T152"/>
  <c r="R152"/>
  <c r="P152"/>
  <c r="BI140"/>
  <c r="BH140"/>
  <c r="BG140"/>
  <c r="BF140"/>
  <c r="T140"/>
  <c r="R140"/>
  <c r="P140"/>
  <c r="BI129"/>
  <c r="BH129"/>
  <c r="BG129"/>
  <c r="BF129"/>
  <c r="T129"/>
  <c r="R129"/>
  <c r="P129"/>
  <c r="BI123"/>
  <c r="BH123"/>
  <c r="BG123"/>
  <c r="BF123"/>
  <c r="T123"/>
  <c r="R123"/>
  <c r="P123"/>
  <c r="J117"/>
  <c r="J116"/>
  <c r="F116"/>
  <c r="F114"/>
  <c r="E112"/>
  <c r="J59"/>
  <c r="J58"/>
  <c r="F58"/>
  <c r="F56"/>
  <c r="E54"/>
  <c r="J20"/>
  <c r="E20"/>
  <c r="F117"/>
  <c r="J19"/>
  <c r="J14"/>
  <c r="J114"/>
  <c r="E7"/>
  <c r="E50"/>
  <c i="3" r="J39"/>
  <c r="J38"/>
  <c i="1" r="AY57"/>
  <c i="3" r="J37"/>
  <c i="1" r="AX57"/>
  <c i="3" r="BI1769"/>
  <c r="BH1769"/>
  <c r="BG1769"/>
  <c r="BF1769"/>
  <c r="T1769"/>
  <c r="R1769"/>
  <c r="P1769"/>
  <c r="BI1767"/>
  <c r="BH1767"/>
  <c r="BG1767"/>
  <c r="BF1767"/>
  <c r="T1767"/>
  <c r="R1767"/>
  <c r="P1767"/>
  <c r="BI1757"/>
  <c r="BH1757"/>
  <c r="BG1757"/>
  <c r="BF1757"/>
  <c r="T1757"/>
  <c r="R1757"/>
  <c r="P1757"/>
  <c r="BI1754"/>
  <c r="BH1754"/>
  <c r="BG1754"/>
  <c r="BF1754"/>
  <c r="T1754"/>
  <c r="R1754"/>
  <c r="P1754"/>
  <c r="BI1753"/>
  <c r="BH1753"/>
  <c r="BG1753"/>
  <c r="BF1753"/>
  <c r="T1753"/>
  <c r="R1753"/>
  <c r="P1753"/>
  <c r="BI1744"/>
  <c r="BH1744"/>
  <c r="BG1744"/>
  <c r="BF1744"/>
  <c r="T1744"/>
  <c r="R1744"/>
  <c r="P1744"/>
  <c r="BI1741"/>
  <c r="BH1741"/>
  <c r="BG1741"/>
  <c r="BF1741"/>
  <c r="T1741"/>
  <c r="R1741"/>
  <c r="P1741"/>
  <c r="BI1729"/>
  <c r="BH1729"/>
  <c r="BG1729"/>
  <c r="BF1729"/>
  <c r="T1729"/>
  <c r="R1729"/>
  <c r="P1729"/>
  <c r="BI1726"/>
  <c r="BH1726"/>
  <c r="BG1726"/>
  <c r="BF1726"/>
  <c r="T1726"/>
  <c r="R1726"/>
  <c r="P1726"/>
  <c r="BI1716"/>
  <c r="BH1716"/>
  <c r="BG1716"/>
  <c r="BF1716"/>
  <c r="T1716"/>
  <c r="R1716"/>
  <c r="P1716"/>
  <c r="BI1712"/>
  <c r="BH1712"/>
  <c r="BG1712"/>
  <c r="BF1712"/>
  <c r="T1712"/>
  <c r="R1712"/>
  <c r="P1712"/>
  <c r="BI1708"/>
  <c r="BH1708"/>
  <c r="BG1708"/>
  <c r="BF1708"/>
  <c r="T1708"/>
  <c r="R1708"/>
  <c r="P1708"/>
  <c r="BI1696"/>
  <c r="BH1696"/>
  <c r="BG1696"/>
  <c r="BF1696"/>
  <c r="T1696"/>
  <c r="R1696"/>
  <c r="P1696"/>
  <c r="BI1693"/>
  <c r="BH1693"/>
  <c r="BG1693"/>
  <c r="BF1693"/>
  <c r="T1693"/>
  <c r="R1693"/>
  <c r="P1693"/>
  <c r="BI1675"/>
  <c r="BH1675"/>
  <c r="BG1675"/>
  <c r="BF1675"/>
  <c r="T1675"/>
  <c r="R1675"/>
  <c r="P1675"/>
  <c r="BI1665"/>
  <c r="BH1665"/>
  <c r="BG1665"/>
  <c r="BF1665"/>
  <c r="T1665"/>
  <c r="R1665"/>
  <c r="P1665"/>
  <c r="BI1663"/>
  <c r="BH1663"/>
  <c r="BG1663"/>
  <c r="BF1663"/>
  <c r="T1663"/>
  <c r="R1663"/>
  <c r="P1663"/>
  <c r="BI1633"/>
  <c r="BH1633"/>
  <c r="BG1633"/>
  <c r="BF1633"/>
  <c r="T1633"/>
  <c r="R1633"/>
  <c r="P1633"/>
  <c r="BI1630"/>
  <c r="BH1630"/>
  <c r="BG1630"/>
  <c r="BF1630"/>
  <c r="T1630"/>
  <c r="R1630"/>
  <c r="P1630"/>
  <c r="BI1627"/>
  <c r="BH1627"/>
  <c r="BG1627"/>
  <c r="BF1627"/>
  <c r="T1627"/>
  <c r="R1627"/>
  <c r="P1627"/>
  <c r="BI1625"/>
  <c r="BH1625"/>
  <c r="BG1625"/>
  <c r="BF1625"/>
  <c r="T1625"/>
  <c r="R1625"/>
  <c r="P1625"/>
  <c r="BI1619"/>
  <c r="BH1619"/>
  <c r="BG1619"/>
  <c r="BF1619"/>
  <c r="T1619"/>
  <c r="R1619"/>
  <c r="P1619"/>
  <c r="BI1617"/>
  <c r="BH1617"/>
  <c r="BG1617"/>
  <c r="BF1617"/>
  <c r="T1617"/>
  <c r="R1617"/>
  <c r="P1617"/>
  <c r="BI1613"/>
  <c r="BH1613"/>
  <c r="BG1613"/>
  <c r="BF1613"/>
  <c r="T1613"/>
  <c r="R1613"/>
  <c r="P1613"/>
  <c r="BI1611"/>
  <c r="BH1611"/>
  <c r="BG1611"/>
  <c r="BF1611"/>
  <c r="T1611"/>
  <c r="R1611"/>
  <c r="P1611"/>
  <c r="BI1607"/>
  <c r="BH1607"/>
  <c r="BG1607"/>
  <c r="BF1607"/>
  <c r="T1607"/>
  <c r="R1607"/>
  <c r="P1607"/>
  <c r="BI1603"/>
  <c r="BH1603"/>
  <c r="BG1603"/>
  <c r="BF1603"/>
  <c r="T1603"/>
  <c r="R1603"/>
  <c r="P1603"/>
  <c r="BI1600"/>
  <c r="BH1600"/>
  <c r="BG1600"/>
  <c r="BF1600"/>
  <c r="T1600"/>
  <c r="R1600"/>
  <c r="P1600"/>
  <c r="BI1598"/>
  <c r="BH1598"/>
  <c r="BG1598"/>
  <c r="BF1598"/>
  <c r="T1598"/>
  <c r="R1598"/>
  <c r="P1598"/>
  <c r="BI1592"/>
  <c r="BH1592"/>
  <c r="BG1592"/>
  <c r="BF1592"/>
  <c r="T1592"/>
  <c r="R1592"/>
  <c r="P1592"/>
  <c r="BI1586"/>
  <c r="BH1586"/>
  <c r="BG1586"/>
  <c r="BF1586"/>
  <c r="T1586"/>
  <c r="R1586"/>
  <c r="P1586"/>
  <c r="BI1581"/>
  <c r="BH1581"/>
  <c r="BG1581"/>
  <c r="BF1581"/>
  <c r="T1581"/>
  <c r="R1581"/>
  <c r="P1581"/>
  <c r="BI1579"/>
  <c r="BH1579"/>
  <c r="BG1579"/>
  <c r="BF1579"/>
  <c r="T1579"/>
  <c r="R1579"/>
  <c r="P1579"/>
  <c r="BI1573"/>
  <c r="BH1573"/>
  <c r="BG1573"/>
  <c r="BF1573"/>
  <c r="T1573"/>
  <c r="R1573"/>
  <c r="P1573"/>
  <c r="BI1570"/>
  <c r="BH1570"/>
  <c r="BG1570"/>
  <c r="BF1570"/>
  <c r="T1570"/>
  <c r="R1570"/>
  <c r="P1570"/>
  <c r="BI1568"/>
  <c r="BH1568"/>
  <c r="BG1568"/>
  <c r="BF1568"/>
  <c r="T1568"/>
  <c r="R1568"/>
  <c r="P1568"/>
  <c r="BI1564"/>
  <c r="BH1564"/>
  <c r="BG1564"/>
  <c r="BF1564"/>
  <c r="T1564"/>
  <c r="R1564"/>
  <c r="P1564"/>
  <c r="BI1562"/>
  <c r="BH1562"/>
  <c r="BG1562"/>
  <c r="BF1562"/>
  <c r="T1562"/>
  <c r="R1562"/>
  <c r="P1562"/>
  <c r="BI1547"/>
  <c r="BH1547"/>
  <c r="BG1547"/>
  <c r="BF1547"/>
  <c r="T1547"/>
  <c r="R1547"/>
  <c r="P1547"/>
  <c r="BI1545"/>
  <c r="BH1545"/>
  <c r="BG1545"/>
  <c r="BF1545"/>
  <c r="T1545"/>
  <c r="R1545"/>
  <c r="P1545"/>
  <c r="BI1537"/>
  <c r="BH1537"/>
  <c r="BG1537"/>
  <c r="BF1537"/>
  <c r="T1537"/>
  <c r="R1537"/>
  <c r="P1537"/>
  <c r="BI1535"/>
  <c r="BH1535"/>
  <c r="BG1535"/>
  <c r="BF1535"/>
  <c r="T1535"/>
  <c r="R1535"/>
  <c r="P1535"/>
  <c r="BI1527"/>
  <c r="BH1527"/>
  <c r="BG1527"/>
  <c r="BF1527"/>
  <c r="T1527"/>
  <c r="R1527"/>
  <c r="P1527"/>
  <c r="BI1525"/>
  <c r="BH1525"/>
  <c r="BG1525"/>
  <c r="BF1525"/>
  <c r="T1525"/>
  <c r="R1525"/>
  <c r="P1525"/>
  <c r="BI1522"/>
  <c r="BH1522"/>
  <c r="BG1522"/>
  <c r="BF1522"/>
  <c r="T1522"/>
  <c r="R1522"/>
  <c r="P1522"/>
  <c r="BI1519"/>
  <c r="BH1519"/>
  <c r="BG1519"/>
  <c r="BF1519"/>
  <c r="T1519"/>
  <c r="R1519"/>
  <c r="P1519"/>
  <c r="BI1516"/>
  <c r="BH1516"/>
  <c r="BG1516"/>
  <c r="BF1516"/>
  <c r="T1516"/>
  <c r="R1516"/>
  <c r="P1516"/>
  <c r="BI1512"/>
  <c r="BH1512"/>
  <c r="BG1512"/>
  <c r="BF1512"/>
  <c r="T1512"/>
  <c r="R1512"/>
  <c r="P1512"/>
  <c r="BI1508"/>
  <c r="BH1508"/>
  <c r="BG1508"/>
  <c r="BF1508"/>
  <c r="T1508"/>
  <c r="R1508"/>
  <c r="P1508"/>
  <c r="BI1503"/>
  <c r="BH1503"/>
  <c r="BG1503"/>
  <c r="BF1503"/>
  <c r="T1503"/>
  <c r="R1503"/>
  <c r="P1503"/>
  <c r="BI1502"/>
  <c r="BH1502"/>
  <c r="BG1502"/>
  <c r="BF1502"/>
  <c r="T1502"/>
  <c r="R1502"/>
  <c r="P1502"/>
  <c r="BI1501"/>
  <c r="BH1501"/>
  <c r="BG1501"/>
  <c r="BF1501"/>
  <c r="T1501"/>
  <c r="R1501"/>
  <c r="P1501"/>
  <c r="BI1499"/>
  <c r="BH1499"/>
  <c r="BG1499"/>
  <c r="BF1499"/>
  <c r="T1499"/>
  <c r="R1499"/>
  <c r="P1499"/>
  <c r="BI1497"/>
  <c r="BH1497"/>
  <c r="BG1497"/>
  <c r="BF1497"/>
  <c r="T1497"/>
  <c r="R1497"/>
  <c r="P1497"/>
  <c r="BI1495"/>
  <c r="BH1495"/>
  <c r="BG1495"/>
  <c r="BF1495"/>
  <c r="T1495"/>
  <c r="R1495"/>
  <c r="P1495"/>
  <c r="BI1493"/>
  <c r="BH1493"/>
  <c r="BG1493"/>
  <c r="BF1493"/>
  <c r="T1493"/>
  <c r="R1493"/>
  <c r="P1493"/>
  <c r="BI1492"/>
  <c r="BH1492"/>
  <c r="BG1492"/>
  <c r="BF1492"/>
  <c r="T1492"/>
  <c r="R1492"/>
  <c r="P1492"/>
  <c r="BI1489"/>
  <c r="BH1489"/>
  <c r="BG1489"/>
  <c r="BF1489"/>
  <c r="T1489"/>
  <c r="R1489"/>
  <c r="P1489"/>
  <c r="BI1487"/>
  <c r="BH1487"/>
  <c r="BG1487"/>
  <c r="BF1487"/>
  <c r="T1487"/>
  <c r="R1487"/>
  <c r="P1487"/>
  <c r="BI1484"/>
  <c r="BH1484"/>
  <c r="BG1484"/>
  <c r="BF1484"/>
  <c r="T1484"/>
  <c r="R1484"/>
  <c r="P1484"/>
  <c r="BI1482"/>
  <c r="BH1482"/>
  <c r="BG1482"/>
  <c r="BF1482"/>
  <c r="T1482"/>
  <c r="R1482"/>
  <c r="P1482"/>
  <c r="BI1479"/>
  <c r="BH1479"/>
  <c r="BG1479"/>
  <c r="BF1479"/>
  <c r="T1479"/>
  <c r="R1479"/>
  <c r="P1479"/>
  <c r="BI1477"/>
  <c r="BH1477"/>
  <c r="BG1477"/>
  <c r="BF1477"/>
  <c r="T1477"/>
  <c r="R1477"/>
  <c r="P1477"/>
  <c r="BI1474"/>
  <c r="BH1474"/>
  <c r="BG1474"/>
  <c r="BF1474"/>
  <c r="T1474"/>
  <c r="R1474"/>
  <c r="P1474"/>
  <c r="BI1473"/>
  <c r="BH1473"/>
  <c r="BG1473"/>
  <c r="BF1473"/>
  <c r="T1473"/>
  <c r="R1473"/>
  <c r="P1473"/>
  <c r="BI1468"/>
  <c r="BH1468"/>
  <c r="BG1468"/>
  <c r="BF1468"/>
  <c r="T1468"/>
  <c r="R1468"/>
  <c r="P1468"/>
  <c r="BI1467"/>
  <c r="BH1467"/>
  <c r="BG1467"/>
  <c r="BF1467"/>
  <c r="T1467"/>
  <c r="R1467"/>
  <c r="P1467"/>
  <c r="BI1466"/>
  <c r="BH1466"/>
  <c r="BG1466"/>
  <c r="BF1466"/>
  <c r="T1466"/>
  <c r="R1466"/>
  <c r="P1466"/>
  <c r="BI1465"/>
  <c r="BH1465"/>
  <c r="BG1465"/>
  <c r="BF1465"/>
  <c r="T1465"/>
  <c r="R1465"/>
  <c r="P1465"/>
  <c r="BI1460"/>
  <c r="BH1460"/>
  <c r="BG1460"/>
  <c r="BF1460"/>
  <c r="T1460"/>
  <c r="R1460"/>
  <c r="P1460"/>
  <c r="BI1457"/>
  <c r="BH1457"/>
  <c r="BG1457"/>
  <c r="BF1457"/>
  <c r="T1457"/>
  <c r="R1457"/>
  <c r="P1457"/>
  <c r="BI1456"/>
  <c r="BH1456"/>
  <c r="BG1456"/>
  <c r="BF1456"/>
  <c r="T1456"/>
  <c r="R1456"/>
  <c r="P1456"/>
  <c r="BI1452"/>
  <c r="BH1452"/>
  <c r="BG1452"/>
  <c r="BF1452"/>
  <c r="T1452"/>
  <c r="R1452"/>
  <c r="P1452"/>
  <c r="BI1447"/>
  <c r="BH1447"/>
  <c r="BG1447"/>
  <c r="BF1447"/>
  <c r="T1447"/>
  <c r="R1447"/>
  <c r="P1447"/>
  <c r="BI1444"/>
  <c r="BH1444"/>
  <c r="BG1444"/>
  <c r="BF1444"/>
  <c r="T1444"/>
  <c r="R1444"/>
  <c r="P1444"/>
  <c r="BI1439"/>
  <c r="BH1439"/>
  <c r="BG1439"/>
  <c r="BF1439"/>
  <c r="T1439"/>
  <c r="R1439"/>
  <c r="P1439"/>
  <c r="BI1437"/>
  <c r="BH1437"/>
  <c r="BG1437"/>
  <c r="BF1437"/>
  <c r="T1437"/>
  <c r="R1437"/>
  <c r="P1437"/>
  <c r="BI1433"/>
  <c r="BH1433"/>
  <c r="BG1433"/>
  <c r="BF1433"/>
  <c r="T1433"/>
  <c r="R1433"/>
  <c r="P1433"/>
  <c r="BI1431"/>
  <c r="BH1431"/>
  <c r="BG1431"/>
  <c r="BF1431"/>
  <c r="T1431"/>
  <c r="R1431"/>
  <c r="P1431"/>
  <c r="BI1429"/>
  <c r="BH1429"/>
  <c r="BG1429"/>
  <c r="BF1429"/>
  <c r="T1429"/>
  <c r="R1429"/>
  <c r="P1429"/>
  <c r="BI1419"/>
  <c r="BH1419"/>
  <c r="BG1419"/>
  <c r="BF1419"/>
  <c r="T1419"/>
  <c r="R1419"/>
  <c r="P1419"/>
  <c r="BI1413"/>
  <c r="BH1413"/>
  <c r="BG1413"/>
  <c r="BF1413"/>
  <c r="T1413"/>
  <c r="R1413"/>
  <c r="P1413"/>
  <c r="BI1406"/>
  <c r="BH1406"/>
  <c r="BG1406"/>
  <c r="BF1406"/>
  <c r="T1406"/>
  <c r="R1406"/>
  <c r="P1406"/>
  <c r="BI1397"/>
  <c r="BH1397"/>
  <c r="BG1397"/>
  <c r="BF1397"/>
  <c r="T1397"/>
  <c r="R1397"/>
  <c r="P1397"/>
  <c r="BI1387"/>
  <c r="BH1387"/>
  <c r="BG1387"/>
  <c r="BF1387"/>
  <c r="T1387"/>
  <c r="R1387"/>
  <c r="P1387"/>
  <c r="BI1385"/>
  <c r="BH1385"/>
  <c r="BG1385"/>
  <c r="BF1385"/>
  <c r="T1385"/>
  <c r="R1385"/>
  <c r="P1385"/>
  <c r="BI1372"/>
  <c r="BH1372"/>
  <c r="BG1372"/>
  <c r="BF1372"/>
  <c r="T1372"/>
  <c r="R1372"/>
  <c r="P1372"/>
  <c r="BI1370"/>
  <c r="BH1370"/>
  <c r="BG1370"/>
  <c r="BF1370"/>
  <c r="T1370"/>
  <c r="R1370"/>
  <c r="P1370"/>
  <c r="BI1358"/>
  <c r="BH1358"/>
  <c r="BG1358"/>
  <c r="BF1358"/>
  <c r="T1358"/>
  <c r="R1358"/>
  <c r="P1358"/>
  <c r="BI1355"/>
  <c r="BH1355"/>
  <c r="BG1355"/>
  <c r="BF1355"/>
  <c r="T1355"/>
  <c r="R1355"/>
  <c r="P1355"/>
  <c r="BI1354"/>
  <c r="BH1354"/>
  <c r="BG1354"/>
  <c r="BF1354"/>
  <c r="T1354"/>
  <c r="R1354"/>
  <c r="P1354"/>
  <c r="BI1352"/>
  <c r="BH1352"/>
  <c r="BG1352"/>
  <c r="BF1352"/>
  <c r="T1352"/>
  <c r="R1352"/>
  <c r="P1352"/>
  <c r="BI1349"/>
  <c r="BH1349"/>
  <c r="BG1349"/>
  <c r="BF1349"/>
  <c r="T1349"/>
  <c r="R1349"/>
  <c r="P1349"/>
  <c r="BI1346"/>
  <c r="BH1346"/>
  <c r="BG1346"/>
  <c r="BF1346"/>
  <c r="T1346"/>
  <c r="R1346"/>
  <c r="P1346"/>
  <c r="BI1344"/>
  <c r="BH1344"/>
  <c r="BG1344"/>
  <c r="BF1344"/>
  <c r="T1344"/>
  <c r="R1344"/>
  <c r="P1344"/>
  <c r="BI1340"/>
  <c r="BH1340"/>
  <c r="BG1340"/>
  <c r="BF1340"/>
  <c r="T1340"/>
  <c r="R1340"/>
  <c r="P1340"/>
  <c r="BI1334"/>
  <c r="BH1334"/>
  <c r="BG1334"/>
  <c r="BF1334"/>
  <c r="T1334"/>
  <c r="R1334"/>
  <c r="P1334"/>
  <c r="BI1330"/>
  <c r="BH1330"/>
  <c r="BG1330"/>
  <c r="BF1330"/>
  <c r="T1330"/>
  <c r="R1330"/>
  <c r="P1330"/>
  <c r="BI1326"/>
  <c r="BH1326"/>
  <c r="BG1326"/>
  <c r="BF1326"/>
  <c r="T1326"/>
  <c r="R1326"/>
  <c r="P1326"/>
  <c r="BI1322"/>
  <c r="BH1322"/>
  <c r="BG1322"/>
  <c r="BF1322"/>
  <c r="T1322"/>
  <c r="R1322"/>
  <c r="P1322"/>
  <c r="BI1316"/>
  <c r="BH1316"/>
  <c r="BG1316"/>
  <c r="BF1316"/>
  <c r="T1316"/>
  <c r="R1316"/>
  <c r="P1316"/>
  <c r="BI1312"/>
  <c r="BH1312"/>
  <c r="BG1312"/>
  <c r="BF1312"/>
  <c r="T1312"/>
  <c r="R1312"/>
  <c r="P1312"/>
  <c r="BI1309"/>
  <c r="BH1309"/>
  <c r="BG1309"/>
  <c r="BF1309"/>
  <c r="T1309"/>
  <c r="R1309"/>
  <c r="P1309"/>
  <c r="BI1307"/>
  <c r="BH1307"/>
  <c r="BG1307"/>
  <c r="BF1307"/>
  <c r="T1307"/>
  <c r="R1307"/>
  <c r="P1307"/>
  <c r="BI1303"/>
  <c r="BH1303"/>
  <c r="BG1303"/>
  <c r="BF1303"/>
  <c r="T1303"/>
  <c r="R1303"/>
  <c r="P1303"/>
  <c r="BI1297"/>
  <c r="BH1297"/>
  <c r="BG1297"/>
  <c r="BF1297"/>
  <c r="T1297"/>
  <c r="R1297"/>
  <c r="P1297"/>
  <c r="BI1291"/>
  <c r="BH1291"/>
  <c r="BG1291"/>
  <c r="BF1291"/>
  <c r="T1291"/>
  <c r="R1291"/>
  <c r="P1291"/>
  <c r="BI1286"/>
  <c r="BH1286"/>
  <c r="BG1286"/>
  <c r="BF1286"/>
  <c r="T1286"/>
  <c r="R1286"/>
  <c r="P1286"/>
  <c r="BI1281"/>
  <c r="BH1281"/>
  <c r="BG1281"/>
  <c r="BF1281"/>
  <c r="T1281"/>
  <c r="R1281"/>
  <c r="P1281"/>
  <c r="BI1277"/>
  <c r="BH1277"/>
  <c r="BG1277"/>
  <c r="BF1277"/>
  <c r="T1277"/>
  <c r="R1277"/>
  <c r="P1277"/>
  <c r="BI1275"/>
  <c r="BH1275"/>
  <c r="BG1275"/>
  <c r="BF1275"/>
  <c r="T1275"/>
  <c r="R1275"/>
  <c r="P1275"/>
  <c r="BI1273"/>
  <c r="BH1273"/>
  <c r="BG1273"/>
  <c r="BF1273"/>
  <c r="T1273"/>
  <c r="R1273"/>
  <c r="P1273"/>
  <c r="BI1266"/>
  <c r="BH1266"/>
  <c r="BG1266"/>
  <c r="BF1266"/>
  <c r="T1266"/>
  <c r="R1266"/>
  <c r="P1266"/>
  <c r="BI1264"/>
  <c r="BH1264"/>
  <c r="BG1264"/>
  <c r="BF1264"/>
  <c r="T1264"/>
  <c r="R1264"/>
  <c r="P1264"/>
  <c r="BI1244"/>
  <c r="BH1244"/>
  <c r="BG1244"/>
  <c r="BF1244"/>
  <c r="T1244"/>
  <c r="R1244"/>
  <c r="P1244"/>
  <c r="BI1240"/>
  <c r="BH1240"/>
  <c r="BG1240"/>
  <c r="BF1240"/>
  <c r="T1240"/>
  <c r="R1240"/>
  <c r="P1240"/>
  <c r="BI1232"/>
  <c r="BH1232"/>
  <c r="BG1232"/>
  <c r="BF1232"/>
  <c r="T1232"/>
  <c r="R1232"/>
  <c r="P1232"/>
  <c r="BI1212"/>
  <c r="BH1212"/>
  <c r="BG1212"/>
  <c r="BF1212"/>
  <c r="T1212"/>
  <c r="R1212"/>
  <c r="P1212"/>
  <c r="BI1209"/>
  <c r="BH1209"/>
  <c r="BG1209"/>
  <c r="BF1209"/>
  <c r="T1209"/>
  <c r="R1209"/>
  <c r="P1209"/>
  <c r="BI1202"/>
  <c r="BH1202"/>
  <c r="BG1202"/>
  <c r="BF1202"/>
  <c r="T1202"/>
  <c r="R1202"/>
  <c r="P1202"/>
  <c r="BI1199"/>
  <c r="BH1199"/>
  <c r="BG1199"/>
  <c r="BF1199"/>
  <c r="T1199"/>
  <c r="R1199"/>
  <c r="P1199"/>
  <c r="BI1193"/>
  <c r="BH1193"/>
  <c r="BG1193"/>
  <c r="BF1193"/>
  <c r="T1193"/>
  <c r="R1193"/>
  <c r="P1193"/>
  <c r="BI1186"/>
  <c r="BH1186"/>
  <c r="BG1186"/>
  <c r="BF1186"/>
  <c r="T1186"/>
  <c r="R1186"/>
  <c r="P1186"/>
  <c r="BI1179"/>
  <c r="BH1179"/>
  <c r="BG1179"/>
  <c r="BF1179"/>
  <c r="T1179"/>
  <c r="R1179"/>
  <c r="P1179"/>
  <c r="BI1175"/>
  <c r="BH1175"/>
  <c r="BG1175"/>
  <c r="BF1175"/>
  <c r="T1175"/>
  <c r="R1175"/>
  <c r="P1175"/>
  <c r="BI1161"/>
  <c r="BH1161"/>
  <c r="BG1161"/>
  <c r="BF1161"/>
  <c r="T1161"/>
  <c r="R1161"/>
  <c r="P1161"/>
  <c r="BI1154"/>
  <c r="BH1154"/>
  <c r="BG1154"/>
  <c r="BF1154"/>
  <c r="T1154"/>
  <c r="R1154"/>
  <c r="P1154"/>
  <c r="BI1152"/>
  <c r="BH1152"/>
  <c r="BG1152"/>
  <c r="BF1152"/>
  <c r="T1152"/>
  <c r="R1152"/>
  <c r="P1152"/>
  <c r="BI1145"/>
  <c r="BH1145"/>
  <c r="BG1145"/>
  <c r="BF1145"/>
  <c r="T1145"/>
  <c r="R1145"/>
  <c r="P1145"/>
  <c r="BI1139"/>
  <c r="BH1139"/>
  <c r="BG1139"/>
  <c r="BF1139"/>
  <c r="T1139"/>
  <c r="R1139"/>
  <c r="P1139"/>
  <c r="BI1132"/>
  <c r="BH1132"/>
  <c r="BG1132"/>
  <c r="BF1132"/>
  <c r="T1132"/>
  <c r="R1132"/>
  <c r="P1132"/>
  <c r="BI1129"/>
  <c r="BH1129"/>
  <c r="BG1129"/>
  <c r="BF1129"/>
  <c r="T1129"/>
  <c r="R1129"/>
  <c r="P1129"/>
  <c r="BI1125"/>
  <c r="BH1125"/>
  <c r="BG1125"/>
  <c r="BF1125"/>
  <c r="T1125"/>
  <c r="R1125"/>
  <c r="P1125"/>
  <c r="BI1124"/>
  <c r="BH1124"/>
  <c r="BG1124"/>
  <c r="BF1124"/>
  <c r="T1124"/>
  <c r="R1124"/>
  <c r="P1124"/>
  <c r="BI1121"/>
  <c r="BH1121"/>
  <c r="BG1121"/>
  <c r="BF1121"/>
  <c r="T1121"/>
  <c r="R1121"/>
  <c r="P1121"/>
  <c r="BI1118"/>
  <c r="BH1118"/>
  <c r="BG1118"/>
  <c r="BF1118"/>
  <c r="T1118"/>
  <c r="R1118"/>
  <c r="P1118"/>
  <c r="BI1117"/>
  <c r="BH1117"/>
  <c r="BG1117"/>
  <c r="BF1117"/>
  <c r="T1117"/>
  <c r="R1117"/>
  <c r="P1117"/>
  <c r="BI1111"/>
  <c r="BH1111"/>
  <c r="BG1111"/>
  <c r="BF1111"/>
  <c r="T1111"/>
  <c r="R1111"/>
  <c r="P1111"/>
  <c r="BI1097"/>
  <c r="BH1097"/>
  <c r="BG1097"/>
  <c r="BF1097"/>
  <c r="T1097"/>
  <c r="R1097"/>
  <c r="P1097"/>
  <c r="BI1095"/>
  <c r="BH1095"/>
  <c r="BG1095"/>
  <c r="BF1095"/>
  <c r="T1095"/>
  <c r="R1095"/>
  <c r="P1095"/>
  <c r="BI1094"/>
  <c r="BH1094"/>
  <c r="BG1094"/>
  <c r="BF1094"/>
  <c r="T1094"/>
  <c r="R1094"/>
  <c r="P1094"/>
  <c r="BI1092"/>
  <c r="BH1092"/>
  <c r="BG1092"/>
  <c r="BF1092"/>
  <c r="T1092"/>
  <c r="R1092"/>
  <c r="P1092"/>
  <c r="BI1089"/>
  <c r="BH1089"/>
  <c r="BG1089"/>
  <c r="BF1089"/>
  <c r="T1089"/>
  <c r="R1089"/>
  <c r="P1089"/>
  <c r="BI1087"/>
  <c r="BH1087"/>
  <c r="BG1087"/>
  <c r="BF1087"/>
  <c r="T1087"/>
  <c r="R1087"/>
  <c r="P1087"/>
  <c r="BI1083"/>
  <c r="BH1083"/>
  <c r="BG1083"/>
  <c r="BF1083"/>
  <c r="T1083"/>
  <c r="R1083"/>
  <c r="P1083"/>
  <c r="BI1081"/>
  <c r="BH1081"/>
  <c r="BG1081"/>
  <c r="BF1081"/>
  <c r="T1081"/>
  <c r="R1081"/>
  <c r="P1081"/>
  <c r="BI1075"/>
  <c r="BH1075"/>
  <c r="BG1075"/>
  <c r="BF1075"/>
  <c r="T1075"/>
  <c r="R1075"/>
  <c r="P1075"/>
  <c r="BI1073"/>
  <c r="BH1073"/>
  <c r="BG1073"/>
  <c r="BF1073"/>
  <c r="T1073"/>
  <c r="R1073"/>
  <c r="P1073"/>
  <c r="BI1047"/>
  <c r="BH1047"/>
  <c r="BG1047"/>
  <c r="BF1047"/>
  <c r="T1047"/>
  <c r="R1047"/>
  <c r="P1047"/>
  <c r="BI1037"/>
  <c r="BH1037"/>
  <c r="BG1037"/>
  <c r="BF1037"/>
  <c r="T1037"/>
  <c r="R1037"/>
  <c r="P1037"/>
  <c r="BI1034"/>
  <c r="BH1034"/>
  <c r="BG1034"/>
  <c r="BF1034"/>
  <c r="T1034"/>
  <c r="R1034"/>
  <c r="P1034"/>
  <c r="BI1032"/>
  <c r="BH1032"/>
  <c r="BG1032"/>
  <c r="BF1032"/>
  <c r="T1032"/>
  <c r="R1032"/>
  <c r="P1032"/>
  <c r="BI1006"/>
  <c r="BH1006"/>
  <c r="BG1006"/>
  <c r="BF1006"/>
  <c r="T1006"/>
  <c r="R1006"/>
  <c r="P1006"/>
  <c r="BI1003"/>
  <c r="BH1003"/>
  <c r="BG1003"/>
  <c r="BF1003"/>
  <c r="T1003"/>
  <c r="R1003"/>
  <c r="P1003"/>
  <c r="BI999"/>
  <c r="BH999"/>
  <c r="BG999"/>
  <c r="BF999"/>
  <c r="T999"/>
  <c r="R999"/>
  <c r="P999"/>
  <c r="BI992"/>
  <c r="BH992"/>
  <c r="BG992"/>
  <c r="BF992"/>
  <c r="T992"/>
  <c r="R992"/>
  <c r="P992"/>
  <c r="BI987"/>
  <c r="BH987"/>
  <c r="BG987"/>
  <c r="BF987"/>
  <c r="T987"/>
  <c r="R987"/>
  <c r="P987"/>
  <c r="BI980"/>
  <c r="BH980"/>
  <c r="BG980"/>
  <c r="BF980"/>
  <c r="T980"/>
  <c r="R980"/>
  <c r="P980"/>
  <c r="BI973"/>
  <c r="BH973"/>
  <c r="BG973"/>
  <c r="BF973"/>
  <c r="T973"/>
  <c r="R973"/>
  <c r="P973"/>
  <c r="BI966"/>
  <c r="BH966"/>
  <c r="BG966"/>
  <c r="BF966"/>
  <c r="T966"/>
  <c r="R966"/>
  <c r="P966"/>
  <c r="BI963"/>
  <c r="BH963"/>
  <c r="BG963"/>
  <c r="BF963"/>
  <c r="T963"/>
  <c r="R963"/>
  <c r="P963"/>
  <c r="BI959"/>
  <c r="BH959"/>
  <c r="BG959"/>
  <c r="BF959"/>
  <c r="T959"/>
  <c r="R959"/>
  <c r="P959"/>
  <c r="BI957"/>
  <c r="BH957"/>
  <c r="BG957"/>
  <c r="BF957"/>
  <c r="T957"/>
  <c r="R957"/>
  <c r="P957"/>
  <c r="BI953"/>
  <c r="BH953"/>
  <c r="BG953"/>
  <c r="BF953"/>
  <c r="T953"/>
  <c r="R953"/>
  <c r="P953"/>
  <c r="BI949"/>
  <c r="BH949"/>
  <c r="BG949"/>
  <c r="BF949"/>
  <c r="T949"/>
  <c r="R949"/>
  <c r="P949"/>
  <c r="BI947"/>
  <c r="BH947"/>
  <c r="BG947"/>
  <c r="BF947"/>
  <c r="T947"/>
  <c r="R947"/>
  <c r="P947"/>
  <c r="BI945"/>
  <c r="BH945"/>
  <c r="BG945"/>
  <c r="BF945"/>
  <c r="T945"/>
  <c r="R945"/>
  <c r="P945"/>
  <c r="BI938"/>
  <c r="BH938"/>
  <c r="BG938"/>
  <c r="BF938"/>
  <c r="T938"/>
  <c r="R938"/>
  <c r="P938"/>
  <c r="BI934"/>
  <c r="BH934"/>
  <c r="BG934"/>
  <c r="BF934"/>
  <c r="T934"/>
  <c r="R934"/>
  <c r="P934"/>
  <c r="BI930"/>
  <c r="BH930"/>
  <c r="BG930"/>
  <c r="BF930"/>
  <c r="T930"/>
  <c r="R930"/>
  <c r="P930"/>
  <c r="BI926"/>
  <c r="BH926"/>
  <c r="BG926"/>
  <c r="BF926"/>
  <c r="T926"/>
  <c r="R926"/>
  <c r="P926"/>
  <c r="BI922"/>
  <c r="BH922"/>
  <c r="BG922"/>
  <c r="BF922"/>
  <c r="T922"/>
  <c r="R922"/>
  <c r="P922"/>
  <c r="BI915"/>
  <c r="BH915"/>
  <c r="BG915"/>
  <c r="BF915"/>
  <c r="T915"/>
  <c r="R915"/>
  <c r="P915"/>
  <c r="BI911"/>
  <c r="BH911"/>
  <c r="BG911"/>
  <c r="BF911"/>
  <c r="T911"/>
  <c r="T910"/>
  <c r="R911"/>
  <c r="R910"/>
  <c r="P911"/>
  <c r="P910"/>
  <c r="BI887"/>
  <c r="BH887"/>
  <c r="BG887"/>
  <c r="BF887"/>
  <c r="T887"/>
  <c r="R887"/>
  <c r="P887"/>
  <c r="BI882"/>
  <c r="BH882"/>
  <c r="BG882"/>
  <c r="BF882"/>
  <c r="T882"/>
  <c r="R882"/>
  <c r="P882"/>
  <c r="BI876"/>
  <c r="BH876"/>
  <c r="BG876"/>
  <c r="BF876"/>
  <c r="T876"/>
  <c r="R876"/>
  <c r="P876"/>
  <c r="BI871"/>
  <c r="BH871"/>
  <c r="BG871"/>
  <c r="BF871"/>
  <c r="T871"/>
  <c r="R871"/>
  <c r="P871"/>
  <c r="BI866"/>
  <c r="BH866"/>
  <c r="BG866"/>
  <c r="BF866"/>
  <c r="T866"/>
  <c r="R866"/>
  <c r="P866"/>
  <c r="BI860"/>
  <c r="BH860"/>
  <c r="BG860"/>
  <c r="BF860"/>
  <c r="T860"/>
  <c r="R860"/>
  <c r="P860"/>
  <c r="BI855"/>
  <c r="BH855"/>
  <c r="BG855"/>
  <c r="BF855"/>
  <c r="T855"/>
  <c r="R855"/>
  <c r="P855"/>
  <c r="BI853"/>
  <c r="BH853"/>
  <c r="BG853"/>
  <c r="BF853"/>
  <c r="T853"/>
  <c r="R853"/>
  <c r="P853"/>
  <c r="BI851"/>
  <c r="BH851"/>
  <c r="BG851"/>
  <c r="BF851"/>
  <c r="T851"/>
  <c r="R851"/>
  <c r="P851"/>
  <c r="BI850"/>
  <c r="BH850"/>
  <c r="BG850"/>
  <c r="BF850"/>
  <c r="T850"/>
  <c r="R850"/>
  <c r="P850"/>
  <c r="BI849"/>
  <c r="BH849"/>
  <c r="BG849"/>
  <c r="BF849"/>
  <c r="T849"/>
  <c r="R849"/>
  <c r="P849"/>
  <c r="BI847"/>
  <c r="BH847"/>
  <c r="BG847"/>
  <c r="BF847"/>
  <c r="T847"/>
  <c r="R847"/>
  <c r="P847"/>
  <c r="BI841"/>
  <c r="BH841"/>
  <c r="BG841"/>
  <c r="BF841"/>
  <c r="T841"/>
  <c r="R841"/>
  <c r="P841"/>
  <c r="BI834"/>
  <c r="BH834"/>
  <c r="BG834"/>
  <c r="BF834"/>
  <c r="T834"/>
  <c r="R834"/>
  <c r="P834"/>
  <c r="BI832"/>
  <c r="BH832"/>
  <c r="BG832"/>
  <c r="BF832"/>
  <c r="T832"/>
  <c r="R832"/>
  <c r="P832"/>
  <c r="BI830"/>
  <c r="BH830"/>
  <c r="BG830"/>
  <c r="BF830"/>
  <c r="T830"/>
  <c r="R830"/>
  <c r="P830"/>
  <c r="BI829"/>
  <c r="BH829"/>
  <c r="BG829"/>
  <c r="BF829"/>
  <c r="T829"/>
  <c r="R829"/>
  <c r="P829"/>
  <c r="BI824"/>
  <c r="BH824"/>
  <c r="BG824"/>
  <c r="BF824"/>
  <c r="T824"/>
  <c r="R824"/>
  <c r="P824"/>
  <c r="BI808"/>
  <c r="BH808"/>
  <c r="BG808"/>
  <c r="BF808"/>
  <c r="T808"/>
  <c r="R808"/>
  <c r="P808"/>
  <c r="BI793"/>
  <c r="BH793"/>
  <c r="BG793"/>
  <c r="BF793"/>
  <c r="T793"/>
  <c r="R793"/>
  <c r="P793"/>
  <c r="BI791"/>
  <c r="BH791"/>
  <c r="BG791"/>
  <c r="BF791"/>
  <c r="T791"/>
  <c r="R791"/>
  <c r="P791"/>
  <c r="BI787"/>
  <c r="BH787"/>
  <c r="BG787"/>
  <c r="BF787"/>
  <c r="T787"/>
  <c r="R787"/>
  <c r="P787"/>
  <c r="BI765"/>
  <c r="BH765"/>
  <c r="BG765"/>
  <c r="BF765"/>
  <c r="T765"/>
  <c r="R765"/>
  <c r="P765"/>
  <c r="BI757"/>
  <c r="BH757"/>
  <c r="BG757"/>
  <c r="BF757"/>
  <c r="T757"/>
  <c r="R757"/>
  <c r="P757"/>
  <c r="BI750"/>
  <c r="BH750"/>
  <c r="BG750"/>
  <c r="BF750"/>
  <c r="T750"/>
  <c r="R750"/>
  <c r="P750"/>
  <c r="BI741"/>
  <c r="BH741"/>
  <c r="BG741"/>
  <c r="BF741"/>
  <c r="T741"/>
  <c r="R741"/>
  <c r="P741"/>
  <c r="BI734"/>
  <c r="BH734"/>
  <c r="BG734"/>
  <c r="BF734"/>
  <c r="T734"/>
  <c r="R734"/>
  <c r="P734"/>
  <c r="BI726"/>
  <c r="BH726"/>
  <c r="BG726"/>
  <c r="BF726"/>
  <c r="T726"/>
  <c r="R726"/>
  <c r="P726"/>
  <c r="BI695"/>
  <c r="BH695"/>
  <c r="BG695"/>
  <c r="BF695"/>
  <c r="T695"/>
  <c r="R695"/>
  <c r="P695"/>
  <c r="BI691"/>
  <c r="BH691"/>
  <c r="BG691"/>
  <c r="BF691"/>
  <c r="T691"/>
  <c r="R691"/>
  <c r="P691"/>
  <c r="BI689"/>
  <c r="BH689"/>
  <c r="BG689"/>
  <c r="BF689"/>
  <c r="T689"/>
  <c r="R689"/>
  <c r="P689"/>
  <c r="BI687"/>
  <c r="BH687"/>
  <c r="BG687"/>
  <c r="BF687"/>
  <c r="T687"/>
  <c r="R687"/>
  <c r="P687"/>
  <c r="BI670"/>
  <c r="BH670"/>
  <c r="BG670"/>
  <c r="BF670"/>
  <c r="T670"/>
  <c r="R670"/>
  <c r="P670"/>
  <c r="BI647"/>
  <c r="BH647"/>
  <c r="BG647"/>
  <c r="BF647"/>
  <c r="T647"/>
  <c r="R647"/>
  <c r="P647"/>
  <c r="BI643"/>
  <c r="BH643"/>
  <c r="BG643"/>
  <c r="BF643"/>
  <c r="T643"/>
  <c r="R643"/>
  <c r="P643"/>
  <c r="BI639"/>
  <c r="BH639"/>
  <c r="BG639"/>
  <c r="BF639"/>
  <c r="T639"/>
  <c r="R639"/>
  <c r="P639"/>
  <c r="BI615"/>
  <c r="BH615"/>
  <c r="BG615"/>
  <c r="BF615"/>
  <c r="T615"/>
  <c r="R615"/>
  <c r="P615"/>
  <c r="BI613"/>
  <c r="BH613"/>
  <c r="BG613"/>
  <c r="BF613"/>
  <c r="T613"/>
  <c r="R613"/>
  <c r="P613"/>
  <c r="BI605"/>
  <c r="BH605"/>
  <c r="BG605"/>
  <c r="BF605"/>
  <c r="T605"/>
  <c r="R605"/>
  <c r="P605"/>
  <c r="BI603"/>
  <c r="BH603"/>
  <c r="BG603"/>
  <c r="BF603"/>
  <c r="T603"/>
  <c r="R603"/>
  <c r="P603"/>
  <c r="BI591"/>
  <c r="BH591"/>
  <c r="BG591"/>
  <c r="BF591"/>
  <c r="T591"/>
  <c r="R591"/>
  <c r="P591"/>
  <c r="BI589"/>
  <c r="BH589"/>
  <c r="BG589"/>
  <c r="BF589"/>
  <c r="T589"/>
  <c r="R589"/>
  <c r="P589"/>
  <c r="BI568"/>
  <c r="BH568"/>
  <c r="BG568"/>
  <c r="BF568"/>
  <c r="T568"/>
  <c r="R568"/>
  <c r="P568"/>
  <c r="BI544"/>
  <c r="BH544"/>
  <c r="BG544"/>
  <c r="BF544"/>
  <c r="T544"/>
  <c r="R544"/>
  <c r="P544"/>
  <c r="BI541"/>
  <c r="BH541"/>
  <c r="BG541"/>
  <c r="BF541"/>
  <c r="T541"/>
  <c r="R541"/>
  <c r="P541"/>
  <c r="BI520"/>
  <c r="BH520"/>
  <c r="BG520"/>
  <c r="BF520"/>
  <c r="T520"/>
  <c r="R520"/>
  <c r="P520"/>
  <c r="BI518"/>
  <c r="BH518"/>
  <c r="BG518"/>
  <c r="BF518"/>
  <c r="T518"/>
  <c r="R518"/>
  <c r="P518"/>
  <c r="BI497"/>
  <c r="BH497"/>
  <c r="BG497"/>
  <c r="BF497"/>
  <c r="T497"/>
  <c r="R497"/>
  <c r="P497"/>
  <c r="BI488"/>
  <c r="BH488"/>
  <c r="BG488"/>
  <c r="BF488"/>
  <c r="T488"/>
  <c r="R488"/>
  <c r="P488"/>
  <c r="BI469"/>
  <c r="BH469"/>
  <c r="BG469"/>
  <c r="BF469"/>
  <c r="T469"/>
  <c r="R469"/>
  <c r="P469"/>
  <c r="BI466"/>
  <c r="BH466"/>
  <c r="BG466"/>
  <c r="BF466"/>
  <c r="T466"/>
  <c r="R466"/>
  <c r="P466"/>
  <c r="BI431"/>
  <c r="BH431"/>
  <c r="BG431"/>
  <c r="BF431"/>
  <c r="T431"/>
  <c r="R431"/>
  <c r="P431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77"/>
  <c r="BH377"/>
  <c r="BG377"/>
  <c r="BF377"/>
  <c r="T377"/>
  <c r="R377"/>
  <c r="P377"/>
  <c r="BI365"/>
  <c r="BH365"/>
  <c r="BG365"/>
  <c r="BF365"/>
  <c r="T365"/>
  <c r="R365"/>
  <c r="P365"/>
  <c r="BI353"/>
  <c r="BH353"/>
  <c r="BG353"/>
  <c r="BF353"/>
  <c r="T353"/>
  <c r="R353"/>
  <c r="P353"/>
  <c r="BI341"/>
  <c r="BH341"/>
  <c r="BG341"/>
  <c r="BF341"/>
  <c r="T341"/>
  <c r="R341"/>
  <c r="P341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19"/>
  <c r="BH319"/>
  <c r="BG319"/>
  <c r="BF319"/>
  <c r="T319"/>
  <c r="R319"/>
  <c r="P319"/>
  <c r="BI313"/>
  <c r="BH313"/>
  <c r="BG313"/>
  <c r="BF313"/>
  <c r="T313"/>
  <c r="R313"/>
  <c r="P313"/>
  <c r="BI300"/>
  <c r="BH300"/>
  <c r="BG300"/>
  <c r="BF300"/>
  <c r="T300"/>
  <c r="R300"/>
  <c r="P300"/>
  <c r="BI286"/>
  <c r="BH286"/>
  <c r="BG286"/>
  <c r="BF286"/>
  <c r="T286"/>
  <c r="R286"/>
  <c r="P286"/>
  <c r="BI283"/>
  <c r="BH283"/>
  <c r="BG283"/>
  <c r="BF283"/>
  <c r="T283"/>
  <c r="R283"/>
  <c r="P283"/>
  <c r="BI280"/>
  <c r="BH280"/>
  <c r="BG280"/>
  <c r="BF280"/>
  <c r="T280"/>
  <c r="R280"/>
  <c r="P280"/>
  <c r="BI274"/>
  <c r="BH274"/>
  <c r="BG274"/>
  <c r="BF274"/>
  <c r="T274"/>
  <c r="R274"/>
  <c r="P274"/>
  <c r="BI272"/>
  <c r="BH272"/>
  <c r="BG272"/>
  <c r="BF272"/>
  <c r="T272"/>
  <c r="R272"/>
  <c r="P272"/>
  <c r="BI268"/>
  <c r="BH268"/>
  <c r="BG268"/>
  <c r="BF268"/>
  <c r="T268"/>
  <c r="R268"/>
  <c r="P268"/>
  <c r="BI264"/>
  <c r="BH264"/>
  <c r="BG264"/>
  <c r="BF264"/>
  <c r="T264"/>
  <c r="R264"/>
  <c r="P264"/>
  <c r="BI261"/>
  <c r="BH261"/>
  <c r="BG261"/>
  <c r="BF261"/>
  <c r="T261"/>
  <c r="R261"/>
  <c r="P261"/>
  <c r="BI256"/>
  <c r="BH256"/>
  <c r="BG256"/>
  <c r="BF256"/>
  <c r="T256"/>
  <c r="R256"/>
  <c r="P256"/>
  <c r="BI253"/>
  <c r="BH253"/>
  <c r="BG253"/>
  <c r="BF253"/>
  <c r="T253"/>
  <c r="R253"/>
  <c r="P253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7"/>
  <c r="BH237"/>
  <c r="BG237"/>
  <c r="BF237"/>
  <c r="T237"/>
  <c r="R237"/>
  <c r="P237"/>
  <c r="BI234"/>
  <c r="BH234"/>
  <c r="BG234"/>
  <c r="BF234"/>
  <c r="T234"/>
  <c r="R234"/>
  <c r="P234"/>
  <c r="BI219"/>
  <c r="BH219"/>
  <c r="BG219"/>
  <c r="BF219"/>
  <c r="T219"/>
  <c r="R219"/>
  <c r="P219"/>
  <c r="BI209"/>
  <c r="BH209"/>
  <c r="BG209"/>
  <c r="BF209"/>
  <c r="T209"/>
  <c r="R209"/>
  <c r="P209"/>
  <c r="BI202"/>
  <c r="BH202"/>
  <c r="BG202"/>
  <c r="BF202"/>
  <c r="T202"/>
  <c r="R202"/>
  <c r="P202"/>
  <c r="BI197"/>
  <c r="BH197"/>
  <c r="BG197"/>
  <c r="BF197"/>
  <c r="T197"/>
  <c r="R197"/>
  <c r="P197"/>
  <c r="BI184"/>
  <c r="BH184"/>
  <c r="BG184"/>
  <c r="BF184"/>
  <c r="T184"/>
  <c r="R184"/>
  <c r="P184"/>
  <c r="BI171"/>
  <c r="BH171"/>
  <c r="BG171"/>
  <c r="BF171"/>
  <c r="T171"/>
  <c r="R171"/>
  <c r="P171"/>
  <c r="BI164"/>
  <c r="BH164"/>
  <c r="BG164"/>
  <c r="BF164"/>
  <c r="T164"/>
  <c r="R164"/>
  <c r="P164"/>
  <c r="BI159"/>
  <c r="BH159"/>
  <c r="BG159"/>
  <c r="BF159"/>
  <c r="T159"/>
  <c r="R159"/>
  <c r="P159"/>
  <c r="BI146"/>
  <c r="BH146"/>
  <c r="BG146"/>
  <c r="BF146"/>
  <c r="T146"/>
  <c r="R146"/>
  <c r="P146"/>
  <c r="BI139"/>
  <c r="BH139"/>
  <c r="BG139"/>
  <c r="BF139"/>
  <c r="T139"/>
  <c r="R139"/>
  <c r="P139"/>
  <c r="BI129"/>
  <c r="BH129"/>
  <c r="BG129"/>
  <c r="BF129"/>
  <c r="T129"/>
  <c r="R129"/>
  <c r="P129"/>
  <c r="BI119"/>
  <c r="BH119"/>
  <c r="BG119"/>
  <c r="BF119"/>
  <c r="T119"/>
  <c r="R119"/>
  <c r="P119"/>
  <c r="J113"/>
  <c r="J112"/>
  <c r="F112"/>
  <c r="F110"/>
  <c r="E108"/>
  <c r="J59"/>
  <c r="J58"/>
  <c r="F58"/>
  <c r="F56"/>
  <c r="E54"/>
  <c r="J20"/>
  <c r="E20"/>
  <c r="F113"/>
  <c r="J19"/>
  <c r="J14"/>
  <c r="J56"/>
  <c r="E7"/>
  <c r="E50"/>
  <c i="2" r="J37"/>
  <c r="J36"/>
  <c i="1" r="AY55"/>
  <c i="2" r="J35"/>
  <c i="1" r="AX55"/>
  <c i="2" r="BI239"/>
  <c r="BH239"/>
  <c r="BG239"/>
  <c r="BF239"/>
  <c r="T239"/>
  <c r="T238"/>
  <c r="T237"/>
  <c r="R239"/>
  <c r="R238"/>
  <c r="R237"/>
  <c r="P239"/>
  <c r="P238"/>
  <c r="P237"/>
  <c r="BI230"/>
  <c r="BH230"/>
  <c r="BG230"/>
  <c r="BF230"/>
  <c r="T230"/>
  <c r="R230"/>
  <c r="P230"/>
  <c r="BI219"/>
  <c r="BH219"/>
  <c r="BG219"/>
  <c r="BF219"/>
  <c r="T219"/>
  <c r="R219"/>
  <c r="P219"/>
  <c r="BI210"/>
  <c r="BH210"/>
  <c r="BG210"/>
  <c r="BF210"/>
  <c r="T210"/>
  <c r="R210"/>
  <c r="P210"/>
  <c r="BI205"/>
  <c r="BH205"/>
  <c r="BG205"/>
  <c r="BF205"/>
  <c r="T205"/>
  <c r="R205"/>
  <c r="P205"/>
  <c r="BI197"/>
  <c r="BH197"/>
  <c r="BG197"/>
  <c r="BF197"/>
  <c r="T197"/>
  <c r="R197"/>
  <c r="P197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41"/>
  <c r="BH141"/>
  <c r="BG141"/>
  <c r="BF141"/>
  <c r="T141"/>
  <c r="R141"/>
  <c r="P141"/>
  <c r="BI135"/>
  <c r="BH135"/>
  <c r="BG135"/>
  <c r="BF135"/>
  <c r="T135"/>
  <c r="R135"/>
  <c r="P135"/>
  <c r="BI107"/>
  <c r="BH107"/>
  <c r="BG107"/>
  <c r="BF107"/>
  <c r="T107"/>
  <c r="R107"/>
  <c r="P107"/>
  <c r="BI98"/>
  <c r="BH98"/>
  <c r="BG98"/>
  <c r="BF98"/>
  <c r="T98"/>
  <c r="R98"/>
  <c r="P98"/>
  <c r="BI94"/>
  <c r="BH94"/>
  <c r="BG94"/>
  <c r="BF94"/>
  <c r="T94"/>
  <c r="R94"/>
  <c r="P94"/>
  <c r="BI91"/>
  <c r="BH91"/>
  <c r="BG91"/>
  <c r="BF91"/>
  <c r="T91"/>
  <c r="R91"/>
  <c r="P91"/>
  <c r="BI88"/>
  <c r="BH88"/>
  <c r="BG88"/>
  <c r="BF88"/>
  <c r="T88"/>
  <c r="R88"/>
  <c r="P88"/>
  <c r="J82"/>
  <c r="J81"/>
  <c r="F81"/>
  <c r="F79"/>
  <c r="E77"/>
  <c r="J55"/>
  <c r="J54"/>
  <c r="F54"/>
  <c r="F52"/>
  <c r="E50"/>
  <c r="J18"/>
  <c r="E18"/>
  <c r="F82"/>
  <c r="J17"/>
  <c r="J12"/>
  <c r="J79"/>
  <c r="E7"/>
  <c r="E48"/>
  <c i="1" r="L50"/>
  <c r="AM50"/>
  <c r="AM49"/>
  <c r="L49"/>
  <c r="AM47"/>
  <c r="L47"/>
  <c r="L45"/>
  <c r="L44"/>
  <c i="3" r="J1209"/>
  <c r="J1370"/>
  <c r="J1535"/>
  <c r="BK353"/>
  <c r="J184"/>
  <c r="BK765"/>
  <c r="BK1152"/>
  <c r="BK1346"/>
  <c r="J1744"/>
  <c r="BK734"/>
  <c i="4" r="BK1668"/>
  <c r="J2014"/>
  <c r="J894"/>
  <c r="J279"/>
  <c r="J1140"/>
  <c r="J1989"/>
  <c r="BK213"/>
  <c r="J1636"/>
  <c r="BK1131"/>
  <c r="BK2444"/>
  <c r="BK1904"/>
  <c r="BK318"/>
  <c i="5" r="BK290"/>
  <c i="6" r="J125"/>
  <c r="J192"/>
  <c r="J152"/>
  <c r="J213"/>
  <c r="J191"/>
  <c i="7" r="J100"/>
  <c i="8" r="J135"/>
  <c r="BK163"/>
  <c r="BK181"/>
  <c i="11" r="J153"/>
  <c r="BK123"/>
  <c i="12" r="BK165"/>
  <c r="J208"/>
  <c r="BK170"/>
  <c r="BK161"/>
  <c r="BK195"/>
  <c i="13" r="J112"/>
  <c i="14" r="J119"/>
  <c i="15" r="J117"/>
  <c i="18" r="J121"/>
  <c i="19" r="J199"/>
  <c r="BK181"/>
  <c r="J132"/>
  <c r="BK240"/>
  <c r="BK178"/>
  <c r="J123"/>
  <c i="2" r="BK179"/>
  <c i="3" r="J691"/>
  <c r="J261"/>
  <c r="BK860"/>
  <c r="J1161"/>
  <c r="J1309"/>
  <c r="BK518"/>
  <c r="BK603"/>
  <c r="BK1273"/>
  <c r="J1741"/>
  <c r="J268"/>
  <c i="4" r="BK1602"/>
  <c r="BK2025"/>
  <c r="BK1091"/>
  <c r="BK1720"/>
  <c r="J1952"/>
  <c r="J258"/>
  <c r="BK1281"/>
  <c r="J2149"/>
  <c r="BK1137"/>
  <c r="BK1813"/>
  <c r="J400"/>
  <c r="BK2311"/>
  <c r="J1685"/>
  <c i="5" r="J187"/>
  <c r="J125"/>
  <c r="J129"/>
  <c i="6" r="J242"/>
  <c r="J146"/>
  <c r="BK106"/>
  <c r="J201"/>
  <c i="7" r="J111"/>
  <c i="8" r="J187"/>
  <c r="BK173"/>
  <c r="BK209"/>
  <c r="BK152"/>
  <c i="11" r="J180"/>
  <c r="J163"/>
  <c i="12" r="J114"/>
  <c r="BK208"/>
  <c r="BK109"/>
  <c r="BK158"/>
  <c r="J170"/>
  <c i="13" r="BK117"/>
  <c i="14" r="BK127"/>
  <c i="15" r="BK116"/>
  <c i="16" r="BK101"/>
  <c i="18" r="BK115"/>
  <c i="19" r="J156"/>
  <c r="J144"/>
  <c r="J225"/>
  <c r="J211"/>
  <c r="BK149"/>
  <c i="20" r="J103"/>
  <c i="21" r="J121"/>
  <c i="22" r="BK106"/>
  <c i="23" r="J130"/>
  <c r="J136"/>
  <c r="J153"/>
  <c i="24" r="J147"/>
  <c r="BK115"/>
  <c i="25" r="J198"/>
  <c r="J123"/>
  <c r="J177"/>
  <c r="BK131"/>
  <c i="27" r="BK173"/>
  <c r="J162"/>
  <c r="J150"/>
  <c i="3" r="J1406"/>
  <c r="BK1522"/>
  <c r="BK129"/>
  <c r="BK926"/>
  <c r="J1193"/>
  <c r="J1358"/>
  <c r="BK256"/>
  <c r="BK1619"/>
  <c r="BK466"/>
  <c r="J1437"/>
  <c i="4" r="BK1982"/>
  <c r="BK983"/>
  <c r="J1938"/>
  <c r="J530"/>
  <c r="BK391"/>
  <c r="J1582"/>
  <c r="J171"/>
  <c r="BK258"/>
  <c r="BK1560"/>
  <c r="BK1247"/>
  <c r="J318"/>
  <c r="BK1989"/>
  <c r="BK569"/>
  <c i="5" r="BK302"/>
  <c r="J238"/>
  <c i="6" r="J226"/>
  <c r="J184"/>
  <c r="BK125"/>
  <c r="J170"/>
  <c r="BK243"/>
  <c i="7" r="BK115"/>
  <c i="8" r="BK203"/>
  <c r="BK202"/>
  <c r="J160"/>
  <c r="J184"/>
  <c i="9" r="J101"/>
  <c r="J109"/>
  <c i="11" r="BK179"/>
  <c r="J188"/>
  <c r="J184"/>
  <c r="J177"/>
  <c r="BK151"/>
  <c i="12" r="BK173"/>
  <c r="BK193"/>
  <c r="BK106"/>
  <c r="BK239"/>
  <c r="BK213"/>
  <c i="13" r="J101"/>
  <c i="14" r="J104"/>
  <c i="15" r="J115"/>
  <c i="18" r="BK107"/>
  <c i="19" r="BK186"/>
  <c r="BK231"/>
  <c r="BK159"/>
  <c r="J224"/>
  <c r="J187"/>
  <c i="20" r="BK125"/>
  <c i="21" r="J101"/>
  <c i="22" r="BK109"/>
  <c r="BK112"/>
  <c i="23" r="J156"/>
  <c r="BK135"/>
  <c i="24" r="BK120"/>
  <c r="BK142"/>
  <c i="25" r="BK165"/>
  <c r="J141"/>
  <c r="BK208"/>
  <c i="26" r="BK114"/>
  <c i="27" r="J112"/>
  <c r="BK168"/>
  <c i="3" r="J1503"/>
  <c r="BK613"/>
  <c r="BK847"/>
  <c r="BK959"/>
  <c r="BK1277"/>
  <c r="J1202"/>
  <c r="BK1457"/>
  <c r="BK589"/>
  <c r="J1089"/>
  <c r="J1729"/>
  <c r="BK1199"/>
  <c i="4" r="J961"/>
  <c r="J859"/>
  <c r="BK1723"/>
  <c r="BK1985"/>
  <c r="BK593"/>
  <c r="J1800"/>
  <c r="BK279"/>
  <c i="11" r="J119"/>
  <c r="BK158"/>
  <c r="J160"/>
  <c i="12" r="J174"/>
  <c r="BK137"/>
  <c r="BK191"/>
  <c r="J133"/>
  <c r="J161"/>
  <c r="BK107"/>
  <c i="14" r="J100"/>
  <c i="15" r="BK96"/>
  <c i="18" r="J120"/>
  <c i="19" r="J205"/>
  <c r="J151"/>
  <c r="J179"/>
  <c r="J163"/>
  <c r="J244"/>
  <c r="J122"/>
  <c i="20" r="J120"/>
  <c i="21" r="J137"/>
  <c i="22" r="J112"/>
  <c r="BK142"/>
  <c r="BK104"/>
  <c i="23" r="BK132"/>
  <c r="BK155"/>
  <c i="24" r="BK138"/>
  <c r="BK151"/>
  <c i="25" r="J195"/>
  <c r="J101"/>
  <c r="BK137"/>
  <c r="J171"/>
  <c i="26" r="J117"/>
  <c i="27" r="BK175"/>
  <c r="BK105"/>
  <c r="J177"/>
  <c i="2" r="J179"/>
  <c i="3" r="BK1266"/>
  <c r="BK1186"/>
  <c r="BK1474"/>
  <c r="BK691"/>
  <c r="J1607"/>
  <c r="J615"/>
  <c r="BK639"/>
  <c r="J850"/>
  <c r="J1712"/>
  <c r="BK695"/>
  <c i="4" r="J1746"/>
  <c r="J1470"/>
  <c r="BK2171"/>
  <c r="J826"/>
  <c r="J1626"/>
  <c r="J403"/>
  <c r="BK400"/>
  <c r="J762"/>
  <c r="BK2008"/>
  <c r="J504"/>
  <c r="BK2421"/>
  <c r="J1818"/>
  <c i="5" r="BK273"/>
  <c r="J134"/>
  <c i="6" r="BK236"/>
  <c r="BK130"/>
  <c r="BK158"/>
  <c r="J231"/>
  <c r="BK142"/>
  <c i="7" r="J104"/>
  <c i="8" r="J176"/>
  <c r="J174"/>
  <c r="BK156"/>
  <c r="J193"/>
  <c i="9" r="BK100"/>
  <c i="10" r="J111"/>
  <c r="J98"/>
  <c i="11" r="J139"/>
  <c r="J172"/>
  <c r="BK122"/>
  <c r="J134"/>
  <c r="J111"/>
  <c i="12" r="J180"/>
  <c r="BK234"/>
  <c r="J237"/>
  <c r="J164"/>
  <c r="J113"/>
  <c i="13" r="J102"/>
  <c i="14" r="J121"/>
  <c i="15" r="J99"/>
  <c i="18" r="BK99"/>
  <c i="19" r="J195"/>
  <c r="BK170"/>
  <c r="BK203"/>
  <c r="BK223"/>
  <c r="J185"/>
  <c i="20" r="BK123"/>
  <c i="21" r="BK117"/>
  <c r="BK105"/>
  <c i="22" r="J120"/>
  <c i="23" r="J140"/>
  <c r="BK130"/>
  <c i="24" r="J135"/>
  <c r="J124"/>
  <c i="25" r="BK174"/>
  <c r="J118"/>
  <c r="J126"/>
  <c i="27" r="J156"/>
  <c r="J174"/>
  <c i="2" r="J219"/>
  <c i="3" r="BK1355"/>
  <c r="J1152"/>
  <c r="J159"/>
  <c r="J377"/>
  <c r="J973"/>
  <c r="BK1034"/>
  <c r="BK1340"/>
  <c r="BK1712"/>
  <c r="J234"/>
  <c i="4" r="J1537"/>
  <c r="J352"/>
  <c r="J1424"/>
  <c r="BK1169"/>
  <c r="BK1923"/>
  <c r="J394"/>
  <c r="BK1264"/>
  <c r="BK2035"/>
  <c r="BK2021"/>
  <c r="J1048"/>
  <c i="5" r="J121"/>
  <c r="BK263"/>
  <c r="BK245"/>
  <c i="6" r="BK178"/>
  <c r="BK223"/>
  <c r="J174"/>
  <c r="J230"/>
  <c r="BK168"/>
  <c i="7" r="BK123"/>
  <c i="8" r="BK212"/>
  <c r="BK178"/>
  <c r="BK197"/>
  <c r="J195"/>
  <c i="9" r="J107"/>
  <c i="10" r="BK110"/>
  <c i="11" r="BK150"/>
  <c i="20" r="J112"/>
  <c i="21" r="BK133"/>
  <c i="22" r="J133"/>
  <c r="J124"/>
  <c i="23" r="BK140"/>
  <c r="BK158"/>
  <c r="J144"/>
  <c i="24" r="BK106"/>
  <c r="BK144"/>
  <c i="25" r="J135"/>
  <c r="BK100"/>
  <c r="J117"/>
  <c i="26" r="J133"/>
  <c i="27" r="BK163"/>
  <c r="BK184"/>
  <c i="4" r="J1756"/>
  <c r="J1115"/>
  <c r="J2444"/>
  <c r="BK1786"/>
  <c r="BK308"/>
  <c i="5" r="BK285"/>
  <c r="BK160"/>
  <c i="6" r="J143"/>
  <c r="BK159"/>
  <c r="J234"/>
  <c r="J239"/>
  <c i="7" r="J106"/>
  <c i="8" r="BK182"/>
  <c r="J118"/>
  <c r="BK158"/>
  <c r="J164"/>
  <c i="12" r="BK144"/>
  <c r="J219"/>
  <c r="BK127"/>
  <c r="BK241"/>
  <c i="13" r="J126"/>
  <c i="14" r="BK113"/>
  <c i="16" r="BK100"/>
  <c i="18" r="BK101"/>
  <c i="19" r="BK201"/>
  <c r="J117"/>
  <c r="BK200"/>
  <c r="J192"/>
  <c i="20" r="J138"/>
  <c i="21" r="J124"/>
  <c i="22" r="J137"/>
  <c i="23" r="BK139"/>
  <c i="24" r="J125"/>
  <c i="25" r="BK180"/>
  <c r="BK116"/>
  <c r="J130"/>
  <c r="J108"/>
  <c i="26" r="BK117"/>
  <c i="27" r="BK185"/>
  <c r="BK140"/>
  <c r="J106"/>
  <c i="3" r="BK1419"/>
  <c r="J1175"/>
  <c r="J1465"/>
  <c r="BK329"/>
  <c r="BK286"/>
  <c r="J1525"/>
  <c r="BK1617"/>
  <c r="J1769"/>
  <c r="BK957"/>
  <c i="4" r="BK1976"/>
  <c r="J537"/>
  <c r="BK1629"/>
  <c r="BK2089"/>
  <c r="BK123"/>
  <c r="J1281"/>
  <c r="BK424"/>
  <c r="BK1589"/>
  <c r="J1904"/>
  <c r="J2049"/>
  <c r="BK851"/>
  <c r="J2406"/>
  <c r="J1978"/>
  <c r="J1271"/>
  <c i="5" r="BK121"/>
  <c r="J290"/>
  <c i="6" r="BK137"/>
  <c r="BK133"/>
  <c r="BK210"/>
  <c r="BK167"/>
  <c r="J167"/>
  <c i="8" r="BK206"/>
  <c r="J205"/>
  <c r="J170"/>
  <c r="J103"/>
  <c i="9" r="J118"/>
  <c r="BK103"/>
  <c i="10" r="BK104"/>
  <c i="11" r="J128"/>
  <c r="BK168"/>
  <c r="J113"/>
  <c r="BK140"/>
  <c r="BK99"/>
  <c r="BK119"/>
  <c i="12" r="BK190"/>
  <c r="J220"/>
  <c r="BK179"/>
  <c r="J204"/>
  <c r="BK168"/>
  <c r="BK115"/>
  <c i="13" r="J97"/>
  <c i="14" r="J124"/>
  <c i="15" r="J118"/>
  <c i="16" r="BK103"/>
  <c i="18" r="BK112"/>
  <c i="19" r="J182"/>
  <c r="BK113"/>
  <c r="BK152"/>
  <c r="J165"/>
  <c r="J174"/>
  <c r="BK102"/>
  <c i="20" r="J117"/>
  <c r="J113"/>
  <c i="21" r="BK116"/>
  <c i="22" r="BK122"/>
  <c r="J118"/>
  <c i="23" r="BK113"/>
  <c r="J147"/>
  <c r="J120"/>
  <c i="24" r="J144"/>
  <c r="BK147"/>
  <c r="BK105"/>
  <c i="25" r="J100"/>
  <c r="BK117"/>
  <c r="J144"/>
  <c r="BK181"/>
  <c i="26" r="J94"/>
  <c i="27" r="J168"/>
  <c r="J181"/>
  <c r="J113"/>
  <c i="3" r="BK1307"/>
  <c r="J1047"/>
  <c r="J1118"/>
  <c r="J1497"/>
  <c r="J300"/>
  <c r="BK938"/>
  <c r="J1340"/>
  <c r="J1452"/>
  <c r="BK139"/>
  <c r="BK1092"/>
  <c i="4" r="BK2010"/>
  <c r="BK998"/>
  <c r="BK1685"/>
  <c r="J1923"/>
  <c r="BK2165"/>
  <c r="J1039"/>
  <c r="BK2234"/>
  <c r="BK1306"/>
  <c r="BK129"/>
  <c r="J1287"/>
  <c r="J1857"/>
  <c r="BK2458"/>
  <c r="BK2243"/>
  <c r="J1240"/>
  <c i="5" r="BK236"/>
  <c r="BK134"/>
  <c i="6" r="J208"/>
  <c r="BK111"/>
  <c r="J181"/>
  <c r="J202"/>
  <c r="BK160"/>
  <c i="7" r="BK111"/>
  <c i="8" r="BK193"/>
  <c r="BK124"/>
  <c r="J216"/>
  <c r="J212"/>
  <c i="11" r="J165"/>
  <c r="J106"/>
  <c i="12" r="J178"/>
  <c r="J126"/>
  <c r="BK201"/>
  <c r="BK132"/>
  <c r="BK122"/>
  <c i="14" r="BK112"/>
  <c i="15" r="J100"/>
  <c i="16" r="BK98"/>
  <c i="18" r="J115"/>
  <c i="19" r="BK120"/>
  <c r="J222"/>
  <c r="BK175"/>
  <c r="BK184"/>
  <c r="J186"/>
  <c i="20" r="J132"/>
  <c i="3" r="J1630"/>
  <c r="J1502"/>
  <c r="BK234"/>
  <c r="J365"/>
  <c r="J544"/>
  <c r="BK992"/>
  <c r="J1477"/>
  <c r="BK1326"/>
  <c r="J1754"/>
  <c r="J1034"/>
  <c i="4" r="J1289"/>
  <c r="BK1756"/>
  <c r="J849"/>
  <c r="BK1782"/>
  <c r="J230"/>
  <c r="J1161"/>
  <c r="J2018"/>
  <c r="J424"/>
  <c r="BK1965"/>
  <c r="BK512"/>
  <c r="J1363"/>
  <c r="BK286"/>
  <c r="J2372"/>
  <c r="J1542"/>
  <c i="5" r="BK151"/>
  <c r="J160"/>
  <c i="6" r="J150"/>
  <c r="BK140"/>
  <c r="BK213"/>
  <c r="J185"/>
  <c r="BK165"/>
  <c r="J124"/>
  <c i="7" r="BK107"/>
  <c i="8" r="J213"/>
  <c r="BK133"/>
  <c r="J185"/>
  <c r="J169"/>
  <c i="11" r="J143"/>
  <c r="J130"/>
  <c i="12" r="BK140"/>
  <c r="BK227"/>
  <c r="BK159"/>
  <c r="J141"/>
  <c r="BK243"/>
  <c i="13" r="J98"/>
  <c i="14" r="BK125"/>
  <c i="15" r="J114"/>
  <c i="16" r="J102"/>
  <c i="18" r="BK121"/>
  <c i="19" r="BK190"/>
  <c r="BK158"/>
  <c r="J173"/>
  <c r="J235"/>
  <c i="20" r="J115"/>
  <c r="BK119"/>
  <c i="21" r="BK124"/>
  <c i="22" r="BK116"/>
  <c i="23" r="J158"/>
  <c r="J117"/>
  <c i="24" r="BK121"/>
  <c r="BK118"/>
  <c r="BK150"/>
  <c i="25" r="J136"/>
  <c r="J133"/>
  <c r="BK132"/>
  <c r="BK120"/>
  <c i="26" r="J114"/>
  <c i="27" r="J104"/>
  <c r="J178"/>
  <c i="1" r="AS68"/>
  <c i="3" r="BK1175"/>
  <c r="BK1581"/>
  <c r="BK647"/>
  <c r="J1075"/>
  <c r="J1753"/>
  <c r="J313"/>
  <c i="4" r="BK1818"/>
  <c r="J413"/>
  <c r="BK1318"/>
  <c r="J186"/>
  <c r="J1155"/>
  <c r="J1310"/>
  <c r="BK339"/>
  <c r="BK1226"/>
  <c r="BK1973"/>
  <c r="BK572"/>
  <c r="BK1470"/>
  <c r="J475"/>
  <c r="J2311"/>
  <c r="BK1541"/>
  <c i="5" r="BK284"/>
  <c r="J204"/>
  <c r="J225"/>
  <c i="6" r="BK207"/>
  <c r="BK120"/>
  <c r="BK212"/>
  <c r="J227"/>
  <c r="J179"/>
  <c i="7" r="J120"/>
  <c i="8" r="J108"/>
  <c r="BK168"/>
  <c r="BK116"/>
  <c r="BK140"/>
  <c i="9" r="BK107"/>
  <c i="10" r="BK112"/>
  <c r="J99"/>
  <c i="11" r="J182"/>
  <c r="BK166"/>
  <c r="BK165"/>
  <c r="J146"/>
  <c i="12" r="J228"/>
  <c r="J116"/>
  <c r="J117"/>
  <c r="BK209"/>
  <c r="BK188"/>
  <c i="13" r="J113"/>
  <c i="14" r="BK98"/>
  <c i="15" r="BK110"/>
  <c i="16" r="J103"/>
  <c i="18" r="J104"/>
  <c i="19" r="BK169"/>
  <c r="J142"/>
  <c r="J216"/>
  <c r="BK171"/>
  <c i="20" r="J140"/>
  <c i="21" r="J106"/>
  <c r="J108"/>
  <c i="22" r="BK100"/>
  <c i="23" r="BK100"/>
  <c r="J149"/>
  <c i="24" r="J148"/>
  <c r="BK137"/>
  <c i="25" r="BK196"/>
  <c r="BK167"/>
  <c r="BK163"/>
  <c r="J152"/>
  <c i="27" r="BK186"/>
  <c r="BK189"/>
  <c i="2" r="J205"/>
  <c i="3" r="BK1232"/>
  <c r="BK1439"/>
  <c r="J242"/>
  <c r="J603"/>
  <c r="J830"/>
  <c r="J882"/>
  <c r="BK1456"/>
  <c r="BK245"/>
  <c r="BK1525"/>
  <c i="4" r="BK2149"/>
  <c r="J1316"/>
  <c r="J2003"/>
  <c r="BK403"/>
  <c r="J861"/>
  <c r="J1037"/>
  <c r="BK1875"/>
  <c r="BK494"/>
  <c i="11" r="BK133"/>
  <c r="BK131"/>
  <c i="12" r="BK135"/>
  <c r="J190"/>
  <c r="J197"/>
  <c r="BK131"/>
  <c i="13" r="J103"/>
  <c i="14" r="BK100"/>
  <c i="16" r="J96"/>
  <c i="18" r="J105"/>
  <c i="19" r="BK199"/>
  <c r="BK177"/>
  <c r="BK216"/>
  <c r="BK150"/>
  <c r="J232"/>
  <c r="J219"/>
  <c r="J203"/>
  <c i="20" r="BK108"/>
  <c r="J100"/>
  <c i="21" r="J119"/>
  <c i="22" r="J142"/>
  <c i="23" r="BK154"/>
  <c r="J160"/>
  <c i="24" r="J126"/>
  <c r="BK145"/>
  <c i="25" r="BK187"/>
  <c r="J142"/>
  <c r="J192"/>
  <c r="BK101"/>
  <c i="26" r="BK94"/>
  <c i="27" r="J132"/>
  <c r="J157"/>
  <c i="2" r="BK135"/>
  <c i="3" r="BK1334"/>
  <c r="J999"/>
  <c r="BK1145"/>
  <c r="BK1611"/>
  <c r="BK1519"/>
  <c r="J734"/>
  <c r="J876"/>
  <c r="J1344"/>
  <c r="BK1767"/>
  <c r="BK1161"/>
  <c i="4" r="J1995"/>
  <c r="BK959"/>
  <c r="BK1778"/>
  <c r="BK729"/>
  <c r="J1091"/>
  <c r="BK1947"/>
  <c r="J523"/>
  <c r="J1237"/>
  <c r="J1753"/>
  <c r="BK2157"/>
  <c r="BK961"/>
  <c r="BK2452"/>
  <c r="BK1948"/>
  <c r="J206"/>
  <c i="5" r="J269"/>
  <c r="J192"/>
  <c i="6" r="J161"/>
  <c r="BK123"/>
  <c r="BK107"/>
  <c r="J197"/>
  <c r="J106"/>
  <c i="7" r="BK105"/>
  <c i="8" r="BK171"/>
  <c r="J165"/>
  <c r="BK179"/>
  <c r="J153"/>
  <c i="9" r="J98"/>
  <c r="J106"/>
  <c i="10" r="BK105"/>
  <c i="11" r="J103"/>
  <c r="BK155"/>
  <c r="J124"/>
  <c r="BK144"/>
  <c i="12" r="BK148"/>
  <c r="J202"/>
  <c r="BK123"/>
  <c r="BK102"/>
  <c r="BK175"/>
  <c i="13" r="BK110"/>
  <c i="14" r="BK105"/>
  <c i="15" r="BK105"/>
  <c i="17" r="J99"/>
  <c i="19" r="BK145"/>
  <c r="J143"/>
  <c r="BK105"/>
  <c r="BK198"/>
  <c r="J153"/>
  <c i="20" r="J122"/>
  <c r="BK109"/>
  <c i="21" r="J110"/>
  <c i="22" r="J129"/>
  <c r="J100"/>
  <c i="23" r="BK107"/>
  <c r="J141"/>
  <c i="24" r="J154"/>
  <c i="25" r="J164"/>
  <c r="BK126"/>
  <c r="J167"/>
  <c r="BK160"/>
  <c i="27" r="BK176"/>
  <c r="BK170"/>
  <c r="J119"/>
  <c i="2" r="BK219"/>
  <c i="3" r="J1286"/>
  <c r="J1493"/>
  <c r="BK1460"/>
  <c r="J497"/>
  <c r="J687"/>
  <c r="BK1139"/>
  <c r="J1129"/>
  <c r="BK394"/>
  <c r="BK1693"/>
  <c r="J591"/>
  <c i="4" r="J1720"/>
  <c r="J2019"/>
  <c r="J1084"/>
  <c r="J1879"/>
  <c r="J312"/>
  <c r="J1222"/>
  <c r="BK2017"/>
  <c r="BK407"/>
  <c r="J2340"/>
  <c r="J732"/>
  <c i="5" r="BK164"/>
  <c i="6" r="J236"/>
  <c r="BK237"/>
  <c r="BK176"/>
  <c r="BK206"/>
  <c r="BK135"/>
  <c i="7" r="BK109"/>
  <c i="8" r="J191"/>
  <c r="BK112"/>
  <c r="J141"/>
  <c r="BK165"/>
  <c r="J180"/>
  <c i="9" r="BK108"/>
  <c r="J104"/>
  <c i="11" r="BK171"/>
  <c r="BK145"/>
  <c i="20" r="J129"/>
  <c i="21" r="J122"/>
  <c i="22" r="J131"/>
  <c r="BK102"/>
  <c i="23" r="BK123"/>
  <c r="BK110"/>
  <c r="J107"/>
  <c i="24" r="J127"/>
  <c r="BK128"/>
  <c i="25" r="J202"/>
  <c r="J158"/>
  <c r="J170"/>
  <c i="26" r="BK112"/>
  <c i="27" r="J149"/>
  <c r="J129"/>
  <c r="J173"/>
  <c i="4" r="J391"/>
  <c r="BK1712"/>
  <c r="BK2471"/>
  <c r="BK1964"/>
  <c i="5" r="J228"/>
  <c r="J106"/>
  <c i="6" r="BK202"/>
  <c r="J163"/>
  <c r="J187"/>
  <c r="J171"/>
  <c r="J157"/>
  <c i="7" r="J122"/>
  <c i="8" r="J203"/>
  <c r="BK136"/>
  <c r="BK134"/>
  <c r="J157"/>
  <c i="12" r="J118"/>
  <c r="BK172"/>
  <c r="J157"/>
  <c r="BK221"/>
  <c r="J165"/>
  <c i="14" r="BK122"/>
  <c i="15" r="J104"/>
  <c i="17" r="BK99"/>
  <c i="19" r="BK211"/>
  <c r="BK189"/>
  <c r="BK131"/>
  <c r="J167"/>
  <c r="J137"/>
  <c i="20" r="BK140"/>
  <c i="21" r="BK115"/>
  <c r="BK131"/>
  <c i="22" r="J122"/>
  <c i="24" r="J150"/>
  <c r="BK156"/>
  <c i="25" r="J208"/>
  <c r="J111"/>
  <c r="J148"/>
  <c r="BK179"/>
  <c i="26" r="J102"/>
  <c i="27" r="BK191"/>
  <c r="BK109"/>
  <c i="3" r="J1696"/>
  <c r="J1619"/>
  <c r="BK687"/>
  <c r="BK876"/>
  <c r="J1154"/>
  <c r="BK1489"/>
  <c r="J353"/>
  <c r="BK726"/>
  <c r="BK1202"/>
  <c r="BK1741"/>
  <c r="BK830"/>
  <c i="4" r="BK1896"/>
  <c r="J461"/>
  <c r="BK1104"/>
  <c r="BK1775"/>
  <c r="BK349"/>
  <c r="J1150"/>
  <c r="BK245"/>
  <c r="BK826"/>
  <c r="BK1816"/>
  <c r="J349"/>
  <c r="J1312"/>
  <c r="BK233"/>
  <c r="J1565"/>
  <c i="5" r="J263"/>
  <c r="J172"/>
  <c r="BK168"/>
  <c i="6" r="BK170"/>
  <c r="BK108"/>
  <c r="J224"/>
  <c r="J105"/>
  <c r="BK102"/>
  <c r="BK217"/>
  <c i="8" r="J210"/>
  <c r="BK210"/>
  <c r="BK217"/>
  <c r="J119"/>
  <c r="J182"/>
  <c i="9" r="BK111"/>
  <c r="BK102"/>
  <c i="10" r="J110"/>
  <c r="J97"/>
  <c i="11" r="J100"/>
  <c r="BK149"/>
  <c r="BK102"/>
  <c r="BK143"/>
  <c r="J156"/>
  <c i="12" r="J233"/>
  <c r="BK130"/>
  <c r="BK214"/>
  <c r="J232"/>
  <c r="J198"/>
  <c r="BK146"/>
  <c i="13" r="J116"/>
  <c i="14" r="J117"/>
  <c r="BK116"/>
  <c i="15" r="BK103"/>
  <c i="17" r="BK98"/>
  <c i="18" r="BK110"/>
  <c i="19" r="BK228"/>
  <c r="BK168"/>
  <c r="J121"/>
  <c r="BK104"/>
  <c r="J150"/>
  <c i="20" r="J134"/>
  <c i="21" r="J133"/>
  <c r="J113"/>
  <c i="23" r="J150"/>
  <c r="J146"/>
  <c r="J155"/>
  <c r="J101"/>
  <c i="24" r="BK132"/>
  <c r="J113"/>
  <c i="25" r="BK202"/>
  <c r="J151"/>
  <c r="J106"/>
  <c r="BK155"/>
  <c r="J112"/>
  <c r="BK134"/>
  <c i="27" r="J179"/>
  <c r="BK159"/>
  <c r="BK166"/>
  <c i="3" r="J1433"/>
  <c r="BK1492"/>
  <c r="J1372"/>
  <c r="BK834"/>
  <c r="BK934"/>
  <c r="BK1132"/>
  <c r="J1519"/>
  <c r="J1693"/>
  <c r="BK242"/>
  <c r="J1708"/>
  <c i="4" r="J1875"/>
  <c r="BK2141"/>
  <c r="BK1292"/>
  <c r="J313"/>
  <c r="BK1172"/>
  <c r="J1599"/>
  <c r="BK417"/>
  <c r="J1778"/>
  <c r="J2095"/>
  <c r="J1166"/>
  <c r="J843"/>
  <c r="J2425"/>
  <c r="J1666"/>
  <c i="5" r="BK289"/>
  <c r="BK159"/>
  <c r="BK177"/>
  <c i="6" r="J168"/>
  <c r="J212"/>
  <c r="BK183"/>
  <c r="BK233"/>
  <c r="BK226"/>
  <c i="7" r="BK122"/>
  <c i="8" r="J179"/>
  <c r="BK218"/>
  <c r="BK113"/>
  <c i="11" r="BK175"/>
  <c i="12" r="J112"/>
  <c r="J102"/>
  <c r="BK215"/>
  <c r="J151"/>
  <c r="BK150"/>
  <c i="13" r="BK113"/>
  <c i="14" r="J126"/>
  <c i="15" r="J120"/>
  <c i="18" r="BK122"/>
  <c i="19" r="BK172"/>
  <c r="BK142"/>
  <c r="BK119"/>
  <c r="J226"/>
  <c r="BK115"/>
  <c r="BK144"/>
  <c i="2" r="J182"/>
  <c i="3" r="J915"/>
  <c r="BK605"/>
  <c r="J1094"/>
  <c r="BK1354"/>
  <c r="BK1111"/>
  <c r="BK1663"/>
  <c r="J391"/>
  <c r="BK313"/>
  <c r="J1264"/>
  <c i="4" r="BK1909"/>
  <c r="BK364"/>
  <c r="BK1287"/>
  <c r="BK2223"/>
  <c r="BK837"/>
  <c r="J1412"/>
  <c r="BK186"/>
  <c r="BK1569"/>
  <c r="BK2027"/>
  <c r="J1258"/>
  <c r="J1540"/>
  <c r="J2472"/>
  <c r="BK2264"/>
  <c r="BK1084"/>
  <c i="5" r="J165"/>
  <c r="BK287"/>
  <c i="6" r="BK129"/>
  <c r="J198"/>
  <c r="BK197"/>
  <c r="BK228"/>
  <c r="BK196"/>
  <c i="7" r="J121"/>
  <c i="8" r="BK161"/>
  <c r="BK103"/>
  <c r="BK108"/>
  <c r="BK131"/>
  <c i="11" r="BK183"/>
  <c r="J108"/>
  <c i="12" r="BK169"/>
  <c r="BK184"/>
  <c r="J239"/>
  <c r="J201"/>
  <c r="BK154"/>
  <c i="13" r="J99"/>
  <c i="14" r="J111"/>
  <c i="15" r="BK97"/>
  <c i="18" r="J110"/>
  <c i="19" r="BK174"/>
  <c r="J189"/>
  <c r="BK157"/>
  <c r="BK193"/>
  <c i="20" r="J128"/>
  <c r="J124"/>
  <c i="21" r="J128"/>
  <c i="22" r="J140"/>
  <c r="BK125"/>
  <c i="23" r="BK133"/>
  <c r="BK115"/>
  <c r="J111"/>
  <c i="24" r="BK104"/>
  <c r="J128"/>
  <c i="25" r="J140"/>
  <c r="BK183"/>
  <c r="J116"/>
  <c i="26" r="J125"/>
  <c i="27" r="BK95"/>
  <c r="J187"/>
  <c r="J102"/>
  <c i="3" r="J853"/>
  <c r="J966"/>
  <c r="BK1437"/>
  <c r="J332"/>
  <c r="J518"/>
  <c r="J1117"/>
  <c r="BK488"/>
  <c r="BK922"/>
  <c r="BK1696"/>
  <c i="4" r="J2234"/>
  <c r="BK1595"/>
  <c r="BK803"/>
  <c r="BK646"/>
  <c r="BK1653"/>
  <c r="BK2179"/>
  <c r="J1075"/>
  <c r="BK1988"/>
  <c r="J553"/>
  <c r="J1723"/>
  <c r="BK1841"/>
  <c r="J619"/>
  <c r="J2435"/>
  <c r="J1925"/>
  <c r="J971"/>
  <c i="5" r="BK180"/>
  <c r="BK165"/>
  <c i="6" r="J145"/>
  <c r="BK151"/>
  <c r="J114"/>
  <c r="BK191"/>
  <c r="BK110"/>
  <c i="8" r="BK177"/>
  <c r="J126"/>
  <c r="J167"/>
  <c r="J124"/>
  <c r="J101"/>
  <c i="9" r="BK115"/>
  <c r="J100"/>
  <c i="11" r="J166"/>
  <c r="J173"/>
  <c r="J132"/>
  <c r="J186"/>
  <c r="BK159"/>
  <c i="12" r="BK142"/>
  <c r="BK211"/>
  <c r="BK126"/>
  <c r="BK149"/>
  <c r="J143"/>
  <c i="13" r="BK111"/>
  <c i="14" r="J106"/>
  <c i="15" r="BK114"/>
  <c i="17" r="J98"/>
  <c i="18" r="J117"/>
  <c i="19" r="J105"/>
  <c r="BK187"/>
  <c r="BK134"/>
  <c r="BK163"/>
  <c i="20" r="J108"/>
  <c r="J125"/>
  <c i="21" r="BK130"/>
  <c i="22" r="J134"/>
  <c r="BK103"/>
  <c i="23" r="J114"/>
  <c r="BK143"/>
  <c i="24" r="BK155"/>
  <c r="BK101"/>
  <c i="25" r="J179"/>
  <c r="BK201"/>
  <c r="BK195"/>
  <c r="BK104"/>
  <c i="27" r="BK182"/>
  <c r="BK133"/>
  <c i="2" r="J185"/>
  <c i="3" r="J1349"/>
  <c r="J1501"/>
  <c r="J1354"/>
  <c r="BK268"/>
  <c r="BK1527"/>
  <c r="J520"/>
  <c r="BK1406"/>
  <c r="J1767"/>
  <c r="BK1372"/>
  <c r="BK219"/>
  <c i="4" r="J1775"/>
  <c r="J233"/>
  <c r="BK974"/>
  <c r="J1430"/>
  <c r="BK1659"/>
  <c r="BK344"/>
  <c r="BK1316"/>
  <c r="J1841"/>
  <c i="11" r="J121"/>
  <c r="J185"/>
  <c i="12" r="BK219"/>
  <c r="J160"/>
  <c r="J203"/>
  <c r="BK110"/>
  <c r="BK226"/>
  <c r="J158"/>
  <c i="13" r="BK121"/>
  <c i="14" r="BK103"/>
  <c i="15" r="J98"/>
  <c i="17" r="BK100"/>
  <c i="19" r="J139"/>
  <c r="J115"/>
  <c r="J128"/>
  <c r="BK103"/>
  <c r="J176"/>
  <c i="20" r="J119"/>
  <c i="21" r="J125"/>
  <c i="22" r="J116"/>
  <c r="BK121"/>
  <c i="23" r="BK128"/>
  <c r="BK114"/>
  <c i="24" r="J132"/>
  <c i="25" r="BK175"/>
  <c r="BK178"/>
  <c r="BK172"/>
  <c r="BK118"/>
  <c i="26" r="BK109"/>
  <c i="27" r="BK116"/>
  <c r="BK150"/>
  <c i="2" r="J135"/>
  <c i="3" r="J1468"/>
  <c r="J1489"/>
  <c r="BK1633"/>
  <c r="J841"/>
  <c r="BK871"/>
  <c r="J1145"/>
  <c r="J1326"/>
  <c r="J1397"/>
  <c r="BK202"/>
  <c r="J926"/>
  <c i="4" r="BK1804"/>
  <c r="BK497"/>
  <c r="BK1048"/>
  <c r="J1790"/>
  <c r="J256"/>
  <c r="BK1119"/>
  <c r="J1830"/>
  <c r="J593"/>
  <c r="BK1145"/>
  <c r="BK1599"/>
  <c r="BK394"/>
  <c r="J2388"/>
  <c r="BK1626"/>
  <c r="BK326"/>
  <c i="5" r="BK211"/>
  <c r="BK307"/>
  <c i="6" r="J186"/>
  <c r="J177"/>
  <c r="J110"/>
  <c r="J130"/>
  <c i="7" r="BK110"/>
  <c i="8" r="J199"/>
  <c r="J136"/>
  <c r="BK100"/>
  <c r="BK153"/>
  <c i="9" r="BK104"/>
  <c i="10" r="J109"/>
  <c r="J112"/>
  <c i="11" r="BK180"/>
  <c r="J181"/>
  <c r="J145"/>
  <c r="J102"/>
  <c r="BK103"/>
  <c i="12" r="J124"/>
  <c r="BK189"/>
  <c r="J211"/>
  <c r="J145"/>
  <c i="13" r="BK116"/>
  <c i="14" r="BK114"/>
  <c r="J103"/>
  <c i="15" r="J103"/>
  <c i="18" r="J108"/>
  <c i="19" r="BK166"/>
  <c r="J245"/>
  <c r="BK155"/>
  <c r="BK236"/>
  <c r="J124"/>
  <c i="20" r="J106"/>
  <c i="21" r="J131"/>
  <c i="22" r="BK126"/>
  <c r="J126"/>
  <c i="23" r="BK160"/>
  <c r="BK124"/>
  <c i="24" r="J153"/>
  <c r="J141"/>
  <c r="J104"/>
  <c i="25" r="BK204"/>
  <c r="J187"/>
  <c r="BK177"/>
  <c i="26" r="J130"/>
  <c i="27" r="J166"/>
  <c r="J94"/>
  <c i="2" r="BK88"/>
  <c i="3" r="BK1370"/>
  <c r="BK1600"/>
  <c r="J256"/>
  <c r="J824"/>
  <c r="BK866"/>
  <c r="J397"/>
  <c r="BK966"/>
  <c r="BK1358"/>
  <c r="BK1769"/>
  <c r="J1186"/>
  <c i="4" r="J1832"/>
  <c r="BK894"/>
  <c r="J1595"/>
  <c r="J323"/>
  <c r="BK938"/>
  <c r="J1733"/>
  <c r="J1948"/>
  <c r="BK872"/>
  <c r="J2421"/>
  <c r="J1619"/>
  <c r="BK179"/>
  <c i="5" r="J251"/>
  <c r="J144"/>
  <c i="6" r="BK224"/>
  <c r="J121"/>
  <c r="J103"/>
  <c r="BK190"/>
  <c r="BK127"/>
  <c i="8" r="BK169"/>
  <c r="BK194"/>
  <c r="BK204"/>
  <c r="J102"/>
  <c r="J131"/>
  <c i="9" r="J114"/>
  <c i="10" r="J100"/>
  <c i="11" r="J116"/>
  <c i="20" r="BK131"/>
  <c i="21" r="BK129"/>
  <c i="22" r="J114"/>
  <c r="J127"/>
  <c i="23" r="J142"/>
  <c r="BK150"/>
  <c i="24" r="BK123"/>
  <c r="BK129"/>
  <c i="25" r="BK207"/>
  <c r="J183"/>
  <c r="BK145"/>
  <c r="BK140"/>
  <c i="27" r="J176"/>
  <c r="BK171"/>
  <c r="J180"/>
  <c i="4" r="BK1237"/>
  <c r="J1916"/>
  <c r="BK152"/>
  <c r="J2116"/>
  <c r="J1427"/>
  <c i="5" r="J164"/>
  <c r="BK145"/>
  <c r="BK275"/>
  <c i="6" r="BK220"/>
  <c r="BK150"/>
  <c r="J108"/>
  <c r="J172"/>
  <c r="J209"/>
  <c i="7" r="J97"/>
  <c i="8" r="J189"/>
  <c r="J201"/>
  <c r="J188"/>
  <c i="12" r="J177"/>
  <c r="BK124"/>
  <c r="J132"/>
  <c r="BK176"/>
  <c r="BK114"/>
  <c i="13" r="BK120"/>
  <c i="14" r="BK120"/>
  <c i="15" r="J113"/>
  <c i="17" r="J97"/>
  <c i="19" r="BK188"/>
  <c r="BK122"/>
  <c r="J240"/>
  <c r="J161"/>
  <c r="BK151"/>
  <c i="20" r="BK122"/>
  <c i="21" r="BK106"/>
  <c i="22" r="BK123"/>
  <c i="24" r="BK146"/>
  <c r="J111"/>
  <c r="J156"/>
  <c i="25" r="BK141"/>
  <c r="BK106"/>
  <c r="J157"/>
  <c r="BK105"/>
  <c i="27" r="BK153"/>
  <c r="J160"/>
  <c r="BK112"/>
  <c i="1" r="AS84"/>
  <c i="3" r="BK1073"/>
  <c r="J851"/>
  <c r="BK1264"/>
  <c r="BK1537"/>
  <c r="J1275"/>
  <c r="BK1598"/>
  <c r="J431"/>
  <c r="J541"/>
  <c r="J1460"/>
  <c i="4" r="J2209"/>
  <c r="BK1321"/>
  <c r="J1927"/>
  <c r="BK606"/>
  <c r="BK1619"/>
  <c r="BK1750"/>
  <c r="BK832"/>
  <c r="J1712"/>
  <c r="BK2225"/>
  <c r="BK1117"/>
  <c r="BK1037"/>
  <c r="J2451"/>
  <c r="J374"/>
  <c i="5" r="J287"/>
  <c r="BK172"/>
  <c i="6" r="J193"/>
  <c r="BK215"/>
  <c r="BK124"/>
  <c r="J151"/>
  <c r="BK186"/>
  <c i="8" r="BK180"/>
  <c r="BK184"/>
  <c r="J129"/>
  <c r="J194"/>
  <c r="BK107"/>
  <c i="9" r="BK109"/>
  <c i="10" r="BK108"/>
  <c i="11" r="BK178"/>
  <c r="J183"/>
  <c r="J168"/>
  <c r="BK173"/>
  <c r="J115"/>
  <c r="BK164"/>
  <c i="12" r="J121"/>
  <c r="BK167"/>
  <c r="BK236"/>
  <c r="J191"/>
  <c r="J172"/>
  <c i="13" r="BK109"/>
  <c i="14" r="BK119"/>
  <c r="J99"/>
  <c i="2" r="J210"/>
  <c i="3" r="BK274"/>
  <c r="BK1468"/>
  <c r="J1617"/>
  <c r="J1592"/>
  <c r="J1466"/>
  <c r="J1537"/>
  <c r="J757"/>
  <c r="BK945"/>
  <c i="4" r="BK1800"/>
  <c r="J533"/>
  <c r="BK1142"/>
  <c r="J1701"/>
  <c r="BK1701"/>
  <c r="BK2032"/>
  <c r="J1143"/>
  <c r="J1808"/>
  <c r="BK352"/>
  <c r="J267"/>
  <c r="J2111"/>
  <c r="J779"/>
  <c i="5" r="J297"/>
  <c r="BK113"/>
  <c i="6" r="BK225"/>
  <c r="BK157"/>
  <c r="J158"/>
  <c r="BK205"/>
  <c r="J123"/>
  <c i="8" r="BK147"/>
  <c r="J200"/>
  <c r="J152"/>
  <c i="11" r="BK125"/>
  <c r="J161"/>
  <c i="12" r="J135"/>
  <c r="BK139"/>
  <c r="BK181"/>
  <c r="BK125"/>
  <c r="J229"/>
  <c i="13" r="J120"/>
  <c r="J100"/>
  <c i="14" r="J118"/>
  <c i="15" r="BK111"/>
  <c i="18" r="BK97"/>
  <c i="19" r="BK205"/>
  <c r="J170"/>
  <c r="J114"/>
  <c r="J209"/>
  <c i="20" r="J137"/>
  <c i="2" r="BK230"/>
  <c i="3" r="BK431"/>
  <c r="J765"/>
  <c r="BK930"/>
  <c r="J959"/>
  <c r="BK1154"/>
  <c r="BK855"/>
  <c r="BK849"/>
  <c r="J1473"/>
  <c r="J171"/>
  <c i="4" r="J1117"/>
  <c r="J625"/>
  <c r="J1589"/>
  <c r="J1813"/>
  <c r="BK968"/>
  <c r="J1900"/>
  <c r="BK942"/>
  <c r="J1303"/>
  <c r="BK1960"/>
  <c r="BK892"/>
  <c r="BK2451"/>
  <c r="J1933"/>
  <c i="5" r="J295"/>
  <c r="BK281"/>
  <c r="BK220"/>
  <c i="6" r="BK180"/>
  <c r="BK134"/>
  <c r="J122"/>
  <c r="BK181"/>
  <c r="BK141"/>
  <c i="7" r="BK104"/>
  <c i="8" r="BK118"/>
  <c r="J151"/>
  <c r="J215"/>
  <c i="11" r="BK116"/>
  <c r="J155"/>
  <c i="12" r="BK192"/>
  <c r="J131"/>
  <c r="J224"/>
  <c r="BK200"/>
  <c r="J148"/>
  <c i="13" r="BK101"/>
  <c i="14" r="J122"/>
  <c i="15" r="J108"/>
  <c i="19" r="J207"/>
  <c r="BK140"/>
  <c r="J129"/>
  <c r="J239"/>
  <c r="BK165"/>
  <c i="20" r="BK138"/>
  <c r="J127"/>
  <c i="21" r="BK100"/>
  <c i="22" r="J102"/>
  <c i="23" r="J123"/>
  <c r="BK109"/>
  <c r="J99"/>
  <c i="24" r="J155"/>
  <c r="J136"/>
  <c i="25" r="BK156"/>
  <c r="BK206"/>
  <c r="BK103"/>
  <c r="J188"/>
  <c i="27" r="J182"/>
  <c r="BK161"/>
  <c r="BK103"/>
  <c i="3" r="J1467"/>
  <c r="J1611"/>
  <c r="BK332"/>
  <c r="BK1121"/>
  <c r="J280"/>
  <c r="J953"/>
  <c r="J1179"/>
  <c r="J1303"/>
  <c r="BK1726"/>
  <c r="BK1047"/>
  <c i="4" r="BK1230"/>
  <c r="BK2086"/>
  <c r="BK1114"/>
  <c r="BK1832"/>
  <c r="J329"/>
  <c r="J1142"/>
  <c r="J1819"/>
  <c r="BK164"/>
  <c r="BK1310"/>
  <c r="BK2200"/>
  <c r="BK1140"/>
  <c r="J2454"/>
  <c r="J2264"/>
  <c r="BK1150"/>
  <c i="5" r="BK278"/>
  <c r="BK255"/>
  <c i="6" r="BK114"/>
  <c r="J210"/>
  <c r="J241"/>
  <c r="BK227"/>
  <c r="BK138"/>
  <c i="7" r="BK103"/>
  <c i="8" r="J125"/>
  <c r="BK207"/>
  <c r="BK192"/>
  <c r="J156"/>
  <c r="J149"/>
  <c i="9" r="J116"/>
  <c i="10" r="J38"/>
  <c i="12" r="J134"/>
  <c r="J181"/>
  <c r="BK157"/>
  <c r="BK113"/>
  <c i="13" r="J106"/>
  <c i="14" r="J98"/>
  <c i="15" r="BK99"/>
  <c i="16" r="BK99"/>
  <c i="18" r="J97"/>
  <c i="19" r="BK210"/>
  <c r="BK126"/>
  <c r="J208"/>
  <c r="J109"/>
  <c i="20" r="J126"/>
  <c i="21" r="BK114"/>
  <c r="J114"/>
  <c i="22" r="BK124"/>
  <c i="23" r="J138"/>
  <c r="BK102"/>
  <c i="24" r="BK122"/>
  <c r="J122"/>
  <c r="J106"/>
  <c i="25" r="BK119"/>
  <c r="J120"/>
  <c r="BK122"/>
  <c i="26" r="BK127"/>
  <c i="27" r="BK132"/>
  <c r="BK94"/>
  <c i="1" r="AS61"/>
  <c i="3" r="BK397"/>
  <c r="J793"/>
  <c r="J488"/>
  <c r="J1073"/>
  <c r="BK1118"/>
  <c r="J1665"/>
  <c r="J957"/>
  <c r="J1598"/>
  <c r="BK520"/>
  <c i="4" r="J1175"/>
  <c r="J1843"/>
  <c r="BK230"/>
  <c r="J599"/>
  <c r="BK1296"/>
  <c r="BK2028"/>
  <c r="BK1175"/>
  <c r="BK2003"/>
  <c i="11" r="BK185"/>
  <c r="J159"/>
  <c i="12" r="J231"/>
  <c r="J119"/>
  <c r="BK103"/>
  <c r="J123"/>
  <c r="J194"/>
  <c i="13" r="BK124"/>
  <c i="14" r="BK126"/>
  <c i="16" r="BK97"/>
  <c i="18" r="BK117"/>
  <c i="19" r="BK194"/>
  <c r="BK235"/>
  <c r="BK117"/>
  <c r="BK135"/>
  <c i="20" r="BK114"/>
  <c r="BK118"/>
  <c i="21" r="BK103"/>
  <c i="22" r="BK129"/>
  <c r="BK118"/>
  <c i="23" r="BK146"/>
  <c r="J148"/>
  <c r="J113"/>
  <c i="24" r="BK159"/>
  <c r="BK111"/>
  <c i="25" r="BK153"/>
  <c r="BK129"/>
  <c r="J169"/>
  <c r="J124"/>
  <c i="27" r="J170"/>
  <c r="J171"/>
  <c r="BK98"/>
  <c i="3" r="BK1568"/>
  <c r="BK391"/>
  <c r="J911"/>
  <c r="BK1097"/>
  <c r="J1139"/>
  <c r="J1316"/>
  <c r="BK300"/>
  <c r="BK171"/>
  <c r="J613"/>
  <c r="J1625"/>
  <c r="BK237"/>
  <c i="4" r="BK599"/>
  <c r="BK1144"/>
  <c r="J1744"/>
  <c r="BK2044"/>
  <c r="J974"/>
  <c r="BK1666"/>
  <c r="J1985"/>
  <c r="J486"/>
  <c r="BK1075"/>
  <c r="J2446"/>
  <c r="J1532"/>
  <c i="5" r="BK174"/>
  <c r="J195"/>
  <c i="6" r="J237"/>
  <c r="J206"/>
  <c r="J155"/>
  <c r="BK148"/>
  <c i="7" r="J101"/>
  <c i="8" r="BK102"/>
  <c r="J116"/>
  <c r="BK143"/>
  <c r="BK176"/>
  <c r="J112"/>
  <c i="9" r="BK113"/>
  <c i="10" r="J107"/>
  <c r="BK101"/>
  <c i="11" r="J125"/>
  <c r="BK101"/>
  <c r="J164"/>
  <c r="BK153"/>
  <c i="12" r="BK129"/>
  <c r="BK143"/>
  <c r="J166"/>
  <c r="BK138"/>
  <c r="J217"/>
  <c i="13" r="BK119"/>
  <c i="14" r="J107"/>
  <c i="15" r="BK107"/>
  <c i="16" r="BK102"/>
  <c i="18" r="BK102"/>
  <c i="19" r="J204"/>
  <c r="J180"/>
  <c r="J131"/>
  <c r="J147"/>
  <c r="BK182"/>
  <c i="20" r="BK137"/>
  <c i="21" r="BK125"/>
  <c r="J115"/>
  <c i="22" r="BK107"/>
  <c i="23" r="J133"/>
  <c r="J134"/>
  <c i="24" r="BK127"/>
  <c r="BK103"/>
  <c i="25" r="J193"/>
  <c r="BK151"/>
  <c r="J102"/>
  <c r="BK138"/>
  <c i="27" r="BK108"/>
  <c r="BK193"/>
  <c r="J143"/>
  <c i="2" r="J91"/>
  <c i="3" r="J1444"/>
  <c r="BK164"/>
  <c r="J469"/>
  <c r="J283"/>
  <c r="J1522"/>
  <c r="BK643"/>
  <c r="BK841"/>
  <c r="J237"/>
  <c r="BK1322"/>
  <c i="4" r="J1796"/>
  <c r="BK2116"/>
  <c r="BK1161"/>
  <c r="BK2054"/>
  <c r="BK374"/>
  <c r="J1116"/>
  <c r="BK1565"/>
  <c r="BK2153"/>
  <c r="BK2240"/>
  <c r="BK1450"/>
  <c i="5" r="BK192"/>
  <c r="J145"/>
  <c r="J132"/>
  <c i="6" r="J195"/>
  <c r="BK146"/>
  <c r="J194"/>
  <c r="J126"/>
  <c r="J200"/>
  <c i="7" r="J113"/>
  <c i="8" r="J138"/>
  <c r="BK114"/>
  <c r="BK151"/>
  <c r="J121"/>
  <c i="9" r="J105"/>
  <c i="10" r="BK99"/>
  <c i="11" r="J138"/>
  <c i="20" r="J118"/>
  <c i="21" r="BK121"/>
  <c r="J109"/>
  <c i="22" r="J138"/>
  <c i="23" r="BK116"/>
  <c r="BK153"/>
  <c r="J112"/>
  <c i="24" r="BK149"/>
  <c r="J119"/>
  <c i="25" r="J147"/>
  <c r="BK146"/>
  <c r="BK158"/>
  <c r="BK115"/>
  <c i="27" r="J193"/>
  <c r="J189"/>
  <c r="J154"/>
  <c i="4" r="BK1582"/>
  <c r="J2000"/>
  <c r="J494"/>
  <c r="BK2406"/>
  <c r="J2017"/>
  <c r="J1107"/>
  <c i="5" r="J151"/>
  <c r="J174"/>
  <c i="6" r="BK119"/>
  <c r="BK221"/>
  <c r="BK118"/>
  <c r="BK194"/>
  <c i="7" r="J123"/>
  <c i="8" r="J190"/>
  <c r="J171"/>
  <c r="J217"/>
  <c i="12" r="J241"/>
  <c r="BK205"/>
  <c r="J109"/>
  <c r="J152"/>
  <c i="13" r="J110"/>
  <c i="14" r="J110"/>
  <c i="15" r="BK104"/>
  <c i="18" r="BK119"/>
  <c i="19" r="BK162"/>
  <c r="J101"/>
  <c r="BK206"/>
  <c r="BK219"/>
  <c r="J194"/>
  <c i="20" r="BK106"/>
  <c i="21" r="BK112"/>
  <c i="22" r="BK120"/>
  <c r="BK127"/>
  <c i="24" r="J159"/>
  <c r="J121"/>
  <c i="25" r="J163"/>
  <c r="J175"/>
  <c r="J104"/>
  <c r="BK114"/>
  <c i="27" r="J183"/>
  <c r="BK136"/>
  <c r="J186"/>
  <c r="J195"/>
  <c i="2" r="BK98"/>
  <c i="3" r="BK882"/>
  <c r="J1387"/>
  <c r="BK1503"/>
  <c r="BK791"/>
  <c r="BK615"/>
  <c r="J1121"/>
  <c r="J1003"/>
  <c r="J871"/>
  <c r="BK1630"/>
  <c i="4" r="BK2111"/>
  <c r="BK1218"/>
  <c r="J1816"/>
  <c r="J339"/>
  <c r="J874"/>
  <c r="J2010"/>
  <c r="J569"/>
  <c r="J1810"/>
  <c r="BK380"/>
  <c r="J1230"/>
  <c r="J1119"/>
  <c r="J2455"/>
  <c r="J2054"/>
  <c r="BK612"/>
  <c i="5" r="J155"/>
  <c r="J146"/>
  <c i="6" r="J211"/>
  <c r="BK179"/>
  <c r="J149"/>
  <c r="J217"/>
  <c r="J139"/>
  <c i="7" r="J103"/>
  <c i="8" r="BK128"/>
  <c r="J155"/>
  <c r="J114"/>
  <c r="J148"/>
  <c i="10" r="J113"/>
  <c r="J104"/>
  <c i="11" r="BK110"/>
  <c r="J141"/>
  <c r="J169"/>
  <c r="J152"/>
  <c r="BK129"/>
  <c r="BK157"/>
  <c i="12" r="BK105"/>
  <c r="J139"/>
  <c r="J215"/>
  <c r="BK225"/>
  <c r="BK198"/>
  <c i="13" r="BK104"/>
  <c i="14" r="BK121"/>
  <c i="15" r="J102"/>
  <c i="16" r="J101"/>
  <c i="18" r="J100"/>
  <c i="19" r="J158"/>
  <c r="J236"/>
  <c r="J218"/>
  <c r="BK226"/>
  <c r="J168"/>
  <c i="20" r="BK121"/>
  <c r="J121"/>
  <c i="21" r="BK127"/>
  <c r="J100"/>
  <c i="22" r="J123"/>
  <c i="23" r="J127"/>
  <c r="BK145"/>
  <c i="24" r="BK130"/>
  <c r="J116"/>
  <c r="BK116"/>
  <c i="25" r="J176"/>
  <c r="BK108"/>
  <c r="J128"/>
  <c r="BK198"/>
  <c r="BK130"/>
  <c i="26" r="BK102"/>
  <c i="27" r="J109"/>
  <c r="BK101"/>
  <c r="J141"/>
  <c i="3" r="BK1484"/>
  <c r="J945"/>
  <c r="J1032"/>
  <c r="BK1444"/>
  <c r="J1240"/>
  <c r="J329"/>
  <c r="J568"/>
  <c r="BK544"/>
  <c r="BK1497"/>
  <c i="4" r="J2188"/>
  <c r="J805"/>
  <c r="J1218"/>
  <c r="BK2237"/>
  <c r="BK2019"/>
  <c r="J520"/>
  <c r="BK1916"/>
  <c r="BK861"/>
  <c r="BK1958"/>
  <c r="J673"/>
  <c r="J129"/>
  <c r="J2306"/>
  <c r="J1546"/>
  <c i="5" r="J139"/>
  <c r="BK228"/>
  <c i="6" r="J183"/>
  <c r="BK131"/>
  <c r="J111"/>
  <c r="J134"/>
  <c r="BK155"/>
  <c i="7" r="BK102"/>
  <c i="8" r="BK159"/>
  <c r="BK122"/>
  <c r="BK149"/>
  <c i="11" r="BK107"/>
  <c r="BK109"/>
  <c i="12" r="J186"/>
  <c r="J223"/>
  <c r="J225"/>
  <c r="BK145"/>
  <c r="BK223"/>
  <c i="13" r="J125"/>
  <c r="J108"/>
  <c i="15" r="J101"/>
  <c i="17" r="BK97"/>
  <c i="18" r="J101"/>
  <c i="19" r="BK195"/>
  <c r="BK156"/>
  <c r="J152"/>
  <c r="BK160"/>
  <c r="J169"/>
  <c i="2" r="J94"/>
  <c i="3" r="BK1083"/>
  <c r="BK987"/>
  <c r="J1439"/>
  <c r="BK757"/>
  <c r="J1663"/>
  <c r="BK1562"/>
  <c r="BK1675"/>
  <c r="BK469"/>
  <c r="BK1535"/>
  <c i="4" r="BK2005"/>
  <c r="J2147"/>
  <c r="J1169"/>
  <c r="J1292"/>
  <c r="J2154"/>
  <c r="BK1107"/>
  <c r="J2157"/>
  <c r="BK1240"/>
  <c r="BK1830"/>
  <c r="J334"/>
  <c r="J1114"/>
  <c r="BK2455"/>
  <c r="J2035"/>
  <c r="BK845"/>
  <c i="5" r="J232"/>
  <c r="J245"/>
  <c r="J211"/>
  <c i="6" r="BK203"/>
  <c r="J160"/>
  <c r="J113"/>
  <c r="BK109"/>
  <c r="J178"/>
  <c i="7" r="BK97"/>
  <c i="8" r="J198"/>
  <c r="BK215"/>
  <c r="J113"/>
  <c i="11" r="J126"/>
  <c r="BK104"/>
  <c i="12" r="J173"/>
  <c r="J206"/>
  <c r="BK187"/>
  <c r="BK128"/>
  <c i="13" r="BK108"/>
  <c i="14" r="J116"/>
  <c i="15" r="J112"/>
  <c i="18" r="J112"/>
  <c i="19" r="BK202"/>
  <c r="J175"/>
  <c r="J126"/>
  <c r="J135"/>
  <c r="J127"/>
  <c i="20" r="BK103"/>
  <c i="21" r="J126"/>
  <c r="BK110"/>
  <c i="22" r="J109"/>
  <c i="23" r="BK121"/>
  <c r="BK108"/>
  <c r="J121"/>
  <c i="24" r="BK102"/>
  <c r="BK114"/>
  <c i="25" r="J182"/>
  <c r="BK161"/>
  <c r="J199"/>
  <c r="J207"/>
  <c i="26" r="J97"/>
  <c i="27" r="J158"/>
  <c r="BK126"/>
  <c i="2" r="BK182"/>
  <c i="3" r="J1277"/>
  <c r="BK808"/>
  <c r="J849"/>
  <c r="BK1452"/>
  <c r="J1545"/>
  <c r="BK1501"/>
  <c r="BK184"/>
  <c r="J286"/>
  <c r="BK1209"/>
  <c i="4" r="J2027"/>
  <c r="J837"/>
  <c r="J1668"/>
  <c r="BK358"/>
  <c r="BK849"/>
  <c r="J1896"/>
  <c r="J2044"/>
  <c r="BK1303"/>
  <c r="J2113"/>
  <c r="J1126"/>
  <c r="BK1636"/>
  <c r="J2471"/>
  <c r="J2237"/>
  <c r="BK1349"/>
  <c i="5" r="J180"/>
  <c r="J236"/>
  <c r="BK110"/>
  <c i="6" r="J148"/>
  <c r="J165"/>
  <c r="J137"/>
  <c r="BK185"/>
  <c i="7" r="J108"/>
  <c r="BK106"/>
  <c i="8" r="J177"/>
  <c r="BK137"/>
  <c r="J143"/>
  <c r="BK123"/>
  <c i="9" r="BK101"/>
  <c i="10" r="BK102"/>
  <c i="11" r="J114"/>
  <c r="BK154"/>
  <c r="BK139"/>
  <c r="BK114"/>
  <c i="12" r="BK231"/>
  <c r="J110"/>
  <c r="J154"/>
  <c r="BK202"/>
  <c r="J149"/>
  <c r="BK118"/>
  <c i="13" r="BK115"/>
  <c i="14" r="BK110"/>
  <c i="16" r="J100"/>
  <c i="18" r="J109"/>
  <c i="19" r="J198"/>
  <c r="J159"/>
  <c r="J104"/>
  <c r="BK197"/>
  <c i="20" r="J133"/>
  <c i="21" r="BK113"/>
  <c i="22" r="J106"/>
  <c r="J125"/>
  <c i="23" r="BK129"/>
  <c r="J126"/>
  <c r="BK120"/>
  <c i="24" r="BK99"/>
  <c r="J137"/>
  <c i="25" r="J210"/>
  <c r="J205"/>
  <c r="J181"/>
  <c r="BK173"/>
  <c i="26" r="BK106"/>
  <c i="27" r="J165"/>
  <c r="J161"/>
  <c i="3" r="BK1487"/>
  <c r="BK1613"/>
  <c r="J1484"/>
  <c r="BK341"/>
  <c r="BK197"/>
  <c r="J834"/>
  <c r="J1330"/>
  <c r="J326"/>
  <c r="BK1744"/>
  <c r="BK947"/>
  <c i="4" r="BK1952"/>
  <c r="J829"/>
  <c r="BK1615"/>
  <c r="BK2209"/>
  <c r="BK1126"/>
  <c r="BK1914"/>
  <c r="J2225"/>
  <c r="J729"/>
  <c r="BK1943"/>
  <c i="11" r="BK163"/>
  <c r="BK111"/>
  <c r="BK115"/>
  <c i="12" r="J159"/>
  <c r="J212"/>
  <c r="J156"/>
  <c r="J227"/>
  <c i="13" r="J121"/>
  <c i="14" r="J113"/>
  <c i="15" r="BK112"/>
  <c i="16" r="J98"/>
  <c i="18" r="J99"/>
  <c i="19" r="BK214"/>
  <c r="BK209"/>
  <c r="J157"/>
  <c r="BK136"/>
  <c i="20" r="BK128"/>
  <c i="21" r="J105"/>
  <c i="22" r="J108"/>
  <c i="23" r="BK99"/>
  <c r="J108"/>
  <c i="24" r="BK109"/>
  <c r="J130"/>
  <c r="BK134"/>
  <c i="25" r="J203"/>
  <c r="J113"/>
  <c r="J119"/>
  <c r="BK171"/>
  <c i="27" r="J172"/>
  <c r="J185"/>
  <c r="BK180"/>
  <c i="2" r="J107"/>
  <c i="3" r="J689"/>
  <c r="J639"/>
  <c r="J963"/>
  <c r="J1431"/>
  <c r="J129"/>
  <c r="BK850"/>
  <c r="J980"/>
  <c r="BK1286"/>
  <c r="BK1545"/>
  <c r="BK159"/>
  <c i="4" r="J1534"/>
  <c r="BK2154"/>
  <c r="J251"/>
  <c r="BK367"/>
  <c r="BK1254"/>
  <c r="J2008"/>
  <c r="J152"/>
  <c r="BK267"/>
  <c r="BK1143"/>
  <c r="J123"/>
  <c r="J2240"/>
  <c r="BK1222"/>
  <c i="5" r="BK155"/>
  <c r="BK297"/>
  <c i="6" r="J133"/>
  <c r="BK103"/>
  <c r="J128"/>
  <c r="BK174"/>
  <c r="J219"/>
  <c i="7" r="J107"/>
  <c i="8" r="BK142"/>
  <c r="J206"/>
  <c r="J192"/>
  <c r="J100"/>
  <c i="9" r="BK110"/>
  <c r="BK97"/>
  <c i="10" r="BK103"/>
  <c i="11" r="J157"/>
  <c r="BK162"/>
  <c r="BK130"/>
  <c r="BK112"/>
  <c r="BK181"/>
  <c i="12" r="BK177"/>
  <c r="BK217"/>
  <c r="BK119"/>
  <c r="BK153"/>
  <c r="J125"/>
  <c i="13" r="BK118"/>
  <c i="14" r="BK117"/>
  <c r="J97"/>
  <c i="17" r="BK96"/>
  <c i="19" r="J217"/>
  <c r="BK118"/>
  <c r="BK147"/>
  <c r="BK243"/>
  <c r="BK123"/>
  <c i="20" r="BK134"/>
  <c i="21" r="J129"/>
  <c r="BK109"/>
  <c i="22" r="BK133"/>
  <c r="BK117"/>
  <c i="23" r="J139"/>
  <c r="BK112"/>
  <c i="24" r="BK124"/>
  <c r="J99"/>
  <c i="25" r="J129"/>
  <c r="BK127"/>
  <c r="J131"/>
  <c i="26" r="J127"/>
  <c i="27" r="J116"/>
  <c r="J98"/>
  <c r="BK179"/>
  <c i="3" r="BK1479"/>
  <c r="J272"/>
  <c r="BK1499"/>
  <c r="J1487"/>
  <c r="BK1431"/>
  <c r="J1508"/>
  <c r="J1603"/>
  <c r="BK283"/>
  <c r="BK1573"/>
  <c i="4" r="J2153"/>
  <c r="J1104"/>
  <c r="BK1733"/>
  <c r="J164"/>
  <c r="J642"/>
  <c r="J1602"/>
  <c r="J497"/>
  <c r="BK673"/>
  <c r="BK2374"/>
  <c r="J1921"/>
  <c r="BK397"/>
  <c i="5" r="BK241"/>
  <c r="J220"/>
  <c i="6" r="BK188"/>
  <c r="J129"/>
  <c r="J215"/>
  <c r="BK149"/>
  <c i="7" r="J117"/>
  <c r="J102"/>
  <c i="8" r="J146"/>
  <c r="BK185"/>
  <c r="BK166"/>
  <c r="BK144"/>
  <c i="9" r="J115"/>
  <c i="10" r="F39"/>
  <c i="23" r="J103"/>
  <c r="J137"/>
  <c i="24" r="BK100"/>
  <c r="J110"/>
  <c i="25" r="J174"/>
  <c r="J122"/>
  <c r="J206"/>
  <c r="BK164"/>
  <c i="27" r="BK174"/>
  <c r="J155"/>
  <c r="J184"/>
  <c i="4" r="J535"/>
  <c r="BK1526"/>
  <c r="BK323"/>
  <c r="J2243"/>
  <c r="BK874"/>
  <c i="5" r="BK139"/>
  <c r="BK184"/>
  <c i="6" r="BK235"/>
  <c r="BK238"/>
  <c r="BK218"/>
  <c r="J140"/>
  <c r="J173"/>
  <c i="7" r="J110"/>
  <c i="8" r="BK115"/>
  <c r="BK198"/>
  <c r="J186"/>
  <c i="12" r="BK228"/>
  <c r="J236"/>
  <c r="BK194"/>
  <c r="BK235"/>
  <c r="BK180"/>
  <c i="13" r="J104"/>
  <c i="14" r="BK108"/>
  <c i="15" r="BK118"/>
  <c i="18" r="J102"/>
  <c i="19" r="BK207"/>
  <c r="BK173"/>
  <c r="BK237"/>
  <c r="BK222"/>
  <c r="J133"/>
  <c i="21" r="BK104"/>
  <c r="J107"/>
  <c i="22" r="J117"/>
  <c i="24" r="J129"/>
  <c i="25" r="BK166"/>
  <c r="BK135"/>
  <c r="J125"/>
  <c r="J145"/>
  <c i="26" r="BK97"/>
  <c i="27" r="J152"/>
  <c r="J167"/>
  <c i="2" r="BK94"/>
  <c i="3" r="BK1240"/>
  <c r="J1499"/>
  <c r="J934"/>
  <c r="J829"/>
  <c r="BK1003"/>
  <c r="J922"/>
  <c r="BK1316"/>
  <c r="BK1754"/>
  <c r="J1346"/>
  <c i="4" r="J2025"/>
  <c r="J832"/>
  <c r="BK1312"/>
  <c r="J1988"/>
  <c r="BK619"/>
  <c r="BK1534"/>
  <c r="BK313"/>
  <c r="BK1155"/>
  <c r="J1659"/>
  <c r="J179"/>
  <c r="J606"/>
  <c r="BK2372"/>
  <c r="BK1879"/>
  <c r="J1145"/>
  <c i="5" r="J168"/>
  <c r="BK125"/>
  <c i="6" r="J218"/>
  <c r="BK145"/>
  <c r="BK193"/>
  <c r="BK187"/>
  <c r="BK122"/>
  <c i="7" r="BK113"/>
  <c i="8" r="J117"/>
  <c r="BK138"/>
  <c r="J134"/>
  <c i="9" r="J110"/>
  <c r="J113"/>
  <c i="10" r="F38"/>
  <c i="11" r="J147"/>
  <c r="BK121"/>
  <c r="BK182"/>
  <c r="J110"/>
  <c i="12" r="J218"/>
  <c r="BK121"/>
  <c r="BK197"/>
  <c r="J129"/>
  <c i="18" r="J111"/>
  <c i="19" r="J201"/>
  <c r="J154"/>
  <c r="J138"/>
  <c r="BK154"/>
  <c r="J145"/>
  <c r="J177"/>
  <c i="20" r="BK115"/>
  <c r="J105"/>
  <c i="21" r="BK123"/>
  <c i="22" r="BK111"/>
  <c i="23" r="BK111"/>
  <c r="J102"/>
  <c r="J116"/>
  <c r="J104"/>
  <c i="24" r="J146"/>
  <c r="BK154"/>
  <c i="25" r="J139"/>
  <c r="J138"/>
  <c r="J110"/>
  <c r="J134"/>
  <c r="J159"/>
  <c i="27" r="BK162"/>
  <c r="J105"/>
  <c r="BK106"/>
  <c i="2" r="BK239"/>
  <c i="3" r="J1547"/>
  <c r="J248"/>
  <c r="BK911"/>
  <c r="J1124"/>
  <c r="BK1502"/>
  <c r="BK1603"/>
  <c r="BK261"/>
  <c r="J1006"/>
  <c r="J1757"/>
  <c r="BK248"/>
  <c i="4" r="J1526"/>
  <c r="BK1933"/>
  <c r="BK413"/>
  <c r="J1576"/>
  <c r="J1958"/>
  <c r="BK615"/>
  <c r="BK1517"/>
  <c r="J1870"/>
  <c r="J282"/>
  <c r="BK533"/>
  <c r="J2356"/>
  <c r="J448"/>
  <c i="5" r="BK187"/>
  <c r="J307"/>
  <c i="6" r="J238"/>
  <c r="BK219"/>
  <c r="BK161"/>
  <c r="J233"/>
  <c r="J166"/>
  <c i="7" r="BK99"/>
  <c i="8" r="BK121"/>
  <c r="J178"/>
  <c r="BK187"/>
  <c r="BK120"/>
  <c i="11" r="BK186"/>
  <c r="BK147"/>
  <c i="12" r="J184"/>
  <c r="BK196"/>
  <c r="J103"/>
  <c r="J185"/>
  <c i="13" r="BK103"/>
  <c i="14" r="BK106"/>
  <c i="15" r="J119"/>
  <c i="16" r="J104"/>
  <c i="18" r="BK105"/>
  <c i="19" r="J223"/>
  <c r="J196"/>
  <c r="J162"/>
  <c r="J231"/>
  <c i="20" r="BK130"/>
  <c i="2" r="BK205"/>
  <c i="3" r="J1322"/>
  <c r="J1429"/>
  <c r="BK1312"/>
  <c r="BK119"/>
  <c r="J341"/>
  <c r="BK887"/>
  <c r="BK1352"/>
  <c r="J1562"/>
  <c r="J1600"/>
  <c i="4" r="J2057"/>
  <c r="J932"/>
  <c r="J1662"/>
  <c r="J189"/>
  <c r="BK1100"/>
  <c r="J1653"/>
  <c r="J1982"/>
  <c r="J344"/>
  <c r="J1569"/>
  <c r="BK2095"/>
  <c r="J1030"/>
  <c r="J2403"/>
  <c r="BK1972"/>
  <c r="BK520"/>
  <c i="5" r="J102"/>
  <c r="BK116"/>
  <c i="6" r="J180"/>
  <c r="BK113"/>
  <c r="BK171"/>
  <c r="BK154"/>
  <c r="BK229"/>
  <c r="J118"/>
  <c i="7" r="J109"/>
  <c i="8" r="J137"/>
  <c r="BK150"/>
  <c r="J163"/>
  <c i="11" r="BK105"/>
  <c r="J112"/>
  <c i="12" r="J188"/>
  <c r="J169"/>
  <c r="BK212"/>
  <c r="BK112"/>
  <c r="BK199"/>
  <c i="13" r="J105"/>
  <c i="14" r="BK124"/>
  <c i="15" r="J111"/>
  <c i="18" r="BK109"/>
  <c i="19" r="J141"/>
  <c r="J102"/>
  <c r="BK232"/>
  <c r="J197"/>
  <c r="BK180"/>
  <c i="20" r="J114"/>
  <c i="21" r="BK137"/>
  <c i="22" r="BK136"/>
  <c r="BK105"/>
  <c i="23" r="BK157"/>
  <c r="J132"/>
  <c i="24" r="BK126"/>
  <c r="BK107"/>
  <c i="25" r="BK148"/>
  <c r="BK110"/>
  <c r="BK152"/>
  <c r="J165"/>
  <c r="J107"/>
  <c i="27" r="BK152"/>
  <c r="BK123"/>
  <c r="BK151"/>
  <c i="3" r="J992"/>
  <c r="J1092"/>
  <c r="J1232"/>
  <c r="BK264"/>
  <c r="J741"/>
  <c r="BK853"/>
  <c r="J938"/>
  <c r="J670"/>
  <c r="BK1586"/>
  <c r="J866"/>
  <c i="4" r="BK1542"/>
  <c r="J2223"/>
  <c r="J1226"/>
  <c r="BK1532"/>
  <c r="J1962"/>
  <c r="BK927"/>
  <c r="J1609"/>
  <c r="BK2018"/>
  <c r="J326"/>
  <c r="BK1039"/>
  <c r="BK2446"/>
  <c r="J2089"/>
  <c r="J367"/>
  <c i="5" r="J113"/>
  <c i="6" r="BK211"/>
  <c r="J109"/>
  <c r="BK195"/>
  <c r="J169"/>
  <c r="BK126"/>
  <c i="7" r="BK100"/>
  <c i="8" r="J183"/>
  <c r="J133"/>
  <c r="BK189"/>
  <c r="J142"/>
  <c i="9" r="BK98"/>
  <c i="10" r="J103"/>
  <c i="11" r="J105"/>
  <c r="BK120"/>
  <c r="BK117"/>
  <c r="BK156"/>
  <c i="12" r="J128"/>
  <c r="BK186"/>
  <c r="J221"/>
  <c r="BK178"/>
  <c r="J127"/>
  <c i="13" r="BK123"/>
  <c r="J109"/>
  <c i="14" r="J109"/>
  <c i="15" r="BK102"/>
  <c i="18" r="J103"/>
  <c i="19" r="BK130"/>
  <c r="J210"/>
  <c r="BK229"/>
  <c r="J140"/>
  <c r="BK138"/>
  <c i="20" r="J110"/>
  <c i="21" r="BK126"/>
  <c i="22" r="J136"/>
  <c i="23" r="J157"/>
  <c r="BK149"/>
  <c r="J110"/>
  <c i="24" r="BK136"/>
  <c r="J117"/>
  <c i="25" r="J143"/>
  <c r="BK133"/>
  <c r="J153"/>
  <c r="BK125"/>
  <c i="27" r="J153"/>
  <c r="BK102"/>
  <c i="2" r="J88"/>
  <c i="3" r="BK1037"/>
  <c r="BK915"/>
  <c r="BK1179"/>
  <c r="J1474"/>
  <c r="J949"/>
  <c r="BK1516"/>
  <c r="BK949"/>
  <c r="J605"/>
  <c r="BK1708"/>
  <c i="4" r="BK2014"/>
  <c r="J417"/>
  <c r="BK1329"/>
  <c r="J2032"/>
  <c r="BK2147"/>
  <c r="J1137"/>
  <c r="J1964"/>
  <c r="J959"/>
  <c i="11" r="J179"/>
  <c r="J170"/>
  <c r="J178"/>
  <c i="12" r="J235"/>
  <c r="BK206"/>
  <c r="BK218"/>
  <c r="BK203"/>
  <c r="J137"/>
  <c i="13" r="BK102"/>
  <c i="14" r="J127"/>
  <c r="J102"/>
  <c i="15" r="J106"/>
  <c i="18" r="BK104"/>
  <c i="19" r="J242"/>
  <c r="J155"/>
  <c r="BK179"/>
  <c r="BK114"/>
  <c i="20" r="BK101"/>
  <c i="21" r="J112"/>
  <c r="J116"/>
  <c i="22" r="J107"/>
  <c i="23" r="BK117"/>
  <c r="BK101"/>
  <c i="24" r="BK133"/>
  <c r="J139"/>
  <c i="25" r="J150"/>
  <c r="BK124"/>
  <c r="BK121"/>
  <c r="BK200"/>
  <c i="27" r="BK188"/>
  <c r="J151"/>
  <c r="J122"/>
  <c i="2" r="BK91"/>
  <c i="3" r="BK1075"/>
  <c r="J319"/>
  <c r="BK377"/>
  <c r="BK541"/>
  <c r="BK963"/>
  <c r="BK1095"/>
  <c r="BK1508"/>
  <c r="J274"/>
  <c r="BK1349"/>
  <c i="4" r="BK1925"/>
  <c r="J397"/>
  <c r="BK1275"/>
  <c r="J1960"/>
  <c r="BK1744"/>
  <c r="BK779"/>
  <c r="J1909"/>
  <c r="J1131"/>
  <c r="BK1427"/>
  <c r="J1947"/>
  <c r="J245"/>
  <c r="BK2340"/>
  <c r="J1337"/>
  <c i="5" r="J184"/>
  <c r="BK251"/>
  <c i="6" r="J223"/>
  <c r="J228"/>
  <c r="J176"/>
  <c r="BK172"/>
  <c i="7" r="BK120"/>
  <c i="8" r="BK201"/>
  <c r="J147"/>
  <c r="BK117"/>
  <c r="J122"/>
  <c r="J173"/>
  <c i="9" r="BK99"/>
  <c i="10" r="BK111"/>
  <c r="J101"/>
  <c i="11" r="J120"/>
  <c r="J107"/>
  <c r="BK172"/>
  <c r="J150"/>
  <c r="BK106"/>
  <c i="12" r="BK108"/>
  <c r="J130"/>
  <c r="BK204"/>
  <c r="J214"/>
  <c r="J142"/>
  <c i="13" r="BK98"/>
  <c i="14" r="J115"/>
  <c i="15" r="J116"/>
  <c i="18" r="BK108"/>
  <c i="19" r="BK108"/>
  <c r="BK224"/>
  <c r="BK227"/>
  <c r="BK176"/>
  <c r="J200"/>
  <c i="20" r="BK105"/>
  <c i="21" r="J111"/>
  <c i="22" r="BK119"/>
  <c i="23" r="J115"/>
  <c r="J106"/>
  <c i="24" r="J115"/>
  <c r="J138"/>
  <c i="25" r="J173"/>
  <c r="J166"/>
  <c r="BK109"/>
  <c i="26" r="BK122"/>
  <c i="27" r="BK181"/>
  <c r="BK143"/>
  <c i="2" r="BK107"/>
  <c i="3" r="J1516"/>
  <c r="J643"/>
  <c r="J860"/>
  <c r="BK1117"/>
  <c r="J1097"/>
  <c r="J1281"/>
  <c r="BK1625"/>
  <c r="J209"/>
  <c r="BK980"/>
  <c r="J1419"/>
  <c r="J146"/>
  <c i="4" r="J572"/>
  <c r="BK1258"/>
  <c r="J1973"/>
  <c r="BK2057"/>
  <c r="BK843"/>
  <c r="BK1808"/>
  <c r="J308"/>
  <c r="BK2306"/>
  <c r="J1321"/>
  <c i="5" r="J110"/>
  <c i="6" r="J214"/>
  <c r="J153"/>
  <c r="BK198"/>
  <c r="BK175"/>
  <c r="J120"/>
  <c i="7" r="J96"/>
  <c i="8" r="BK205"/>
  <c r="J158"/>
  <c r="BK127"/>
  <c r="BK155"/>
  <c i="9" r="J97"/>
  <c i="10" r="J102"/>
  <c i="11" r="BK138"/>
  <c i="20" r="BK111"/>
  <c i="21" r="BK111"/>
  <c i="22" r="BK108"/>
  <c r="J111"/>
  <c i="23" r="BK125"/>
  <c r="J129"/>
  <c r="BK103"/>
  <c i="24" r="J103"/>
  <c r="J107"/>
  <c i="25" r="J132"/>
  <c r="BK111"/>
  <c r="BK150"/>
  <c r="BK199"/>
  <c i="27" r="BK155"/>
  <c r="J191"/>
  <c r="J136"/>
  <c i="4" r="J803"/>
  <c r="J1235"/>
  <c r="BK2454"/>
  <c r="J1914"/>
  <c r="BK483"/>
  <c i="5" r="BK259"/>
  <c r="BK132"/>
  <c i="6" r="BK166"/>
  <c r="J115"/>
  <c r="BK136"/>
  <c r="J199"/>
  <c i="7" r="BK112"/>
  <c i="8" r="BK126"/>
  <c r="J128"/>
  <c r="J140"/>
  <c i="11" r="J117"/>
  <c i="12" r="BK220"/>
  <c r="J200"/>
  <c r="BK151"/>
  <c r="BK136"/>
  <c i="13" r="BK125"/>
  <c i="14" r="BK107"/>
  <c i="15" r="J110"/>
  <c i="18" r="BK103"/>
  <c i="19" r="BK239"/>
  <c r="J146"/>
  <c r="BK109"/>
  <c r="J118"/>
  <c i="20" r="J104"/>
  <c r="J109"/>
  <c i="21" r="BK119"/>
  <c i="22" r="J128"/>
  <c i="24" r="BK110"/>
  <c r="J120"/>
  <c i="25" r="J204"/>
  <c r="J154"/>
  <c r="J156"/>
  <c r="BK128"/>
  <c r="J127"/>
  <c i="27" r="BK187"/>
  <c r="J107"/>
  <c i="2" r="BK141"/>
  <c i="3" r="BK1330"/>
  <c r="J1564"/>
  <c r="BK326"/>
  <c r="J1095"/>
  <c r="BK1465"/>
  <c r="BK146"/>
  <c r="BK689"/>
  <c r="J1352"/>
  <c r="BK209"/>
  <c r="BK1212"/>
  <c i="4" r="J1767"/>
  <c r="BK2083"/>
  <c r="BK762"/>
  <c r="BK1955"/>
  <c r="BK504"/>
  <c r="J1318"/>
  <c r="J2083"/>
  <c r="J1360"/>
  <c r="BK1970"/>
  <c r="BK530"/>
  <c r="BK1537"/>
  <c r="BK2472"/>
  <c r="J2285"/>
  <c r="J998"/>
  <c i="5" r="J302"/>
  <c r="J241"/>
  <c i="6" r="BK152"/>
  <c r="BK121"/>
  <c r="BK222"/>
  <c r="BK164"/>
  <c r="BK208"/>
  <c i="8" r="BK186"/>
  <c r="BK172"/>
  <c r="J162"/>
  <c r="BK145"/>
  <c r="BK135"/>
  <c i="9" r="BK106"/>
  <c i="10" r="BK98"/>
  <c r="J96"/>
  <c i="11" r="J122"/>
  <c r="BK161"/>
  <c r="J129"/>
  <c r="BK118"/>
  <c r="BK108"/>
  <c r="BK169"/>
  <c r="J131"/>
  <c i="12" r="J183"/>
  <c r="J122"/>
  <c r="BK171"/>
  <c r="J105"/>
  <c i="13" r="J114"/>
  <c r="J119"/>
  <c i="14" r="J125"/>
  <c i="15" r="J107"/>
  <c i="18" r="BK114"/>
  <c i="19" r="BK133"/>
  <c r="BK125"/>
  <c r="J228"/>
  <c r="BK127"/>
  <c r="BK185"/>
  <c i="20" r="J130"/>
  <c i="21" r="BK107"/>
  <c i="22" r="J119"/>
  <c i="23" r="BK105"/>
  <c i="24" r="BK113"/>
  <c r="BK141"/>
  <c i="25" r="BK189"/>
  <c r="BK184"/>
  <c r="J121"/>
  <c i="27" r="BK177"/>
  <c r="BK157"/>
  <c i="2" r="BK185"/>
  <c i="3" r="J832"/>
  <c r="J466"/>
  <c r="J1212"/>
  <c r="J1675"/>
  <c r="J847"/>
  <c r="J930"/>
  <c r="BK1309"/>
  <c r="J1726"/>
  <c i="4" r="BK1962"/>
  <c r="J845"/>
  <c r="BK1546"/>
  <c r="BK553"/>
  <c r="J927"/>
  <c r="J1515"/>
  <c r="J198"/>
  <c r="J1247"/>
  <c r="BK2013"/>
  <c r="J1450"/>
  <c r="J1970"/>
  <c r="J2452"/>
  <c r="J2005"/>
  <c i="5" r="J177"/>
  <c r="BK204"/>
  <c i="6" r="BK239"/>
  <c r="BK201"/>
  <c r="J119"/>
  <c r="J116"/>
  <c r="J136"/>
  <c i="7" r="J114"/>
  <c r="J112"/>
  <c i="8" r="BK196"/>
  <c r="J196"/>
  <c r="BK183"/>
  <c i="11" r="J140"/>
  <c r="J118"/>
  <c i="12" r="BK232"/>
  <c r="BK133"/>
  <c r="BK210"/>
  <c r="J108"/>
  <c r="J167"/>
  <c i="13" r="J124"/>
  <c i="14" r="J105"/>
  <c r="BK99"/>
  <c i="16" r="J97"/>
  <c i="19" r="BK225"/>
  <c r="BK242"/>
  <c r="J243"/>
  <c r="BK221"/>
  <c r="BK139"/>
  <c i="20" r="BK129"/>
  <c i="3" r="BK1564"/>
  <c r="BK1244"/>
  <c r="J1586"/>
  <c r="BK1512"/>
  <c r="J1579"/>
  <c r="BK1089"/>
  <c r="BK973"/>
  <c r="J1716"/>
  <c r="J791"/>
  <c i="4" r="J1750"/>
  <c r="BK1870"/>
  <c r="J489"/>
  <c r="J358"/>
  <c r="BK1289"/>
  <c r="J380"/>
  <c r="BK1767"/>
  <c r="BK189"/>
  <c r="BK625"/>
  <c r="BK516"/>
  <c r="BK2425"/>
  <c r="BK1857"/>
  <c r="J364"/>
  <c i="5" r="J278"/>
  <c i="6" r="J232"/>
  <c r="J159"/>
  <c r="BK105"/>
  <c r="J229"/>
  <c r="BK200"/>
  <c r="BK242"/>
  <c i="7" r="J99"/>
  <c i="8" r="J132"/>
  <c r="BK188"/>
  <c r="J130"/>
  <c r="BK213"/>
  <c i="11" r="J158"/>
  <c i="12" r="BK156"/>
  <c r="BK229"/>
  <c r="J207"/>
  <c r="J115"/>
  <c r="BK233"/>
  <c i="13" r="BK126"/>
  <c r="J118"/>
  <c i="15" r="BK117"/>
  <c i="17" r="J96"/>
  <c i="19" r="BK234"/>
  <c r="J234"/>
  <c r="BK116"/>
  <c r="BK217"/>
  <c r="BK196"/>
  <c i="20" r="BK126"/>
  <c i="21" r="J120"/>
  <c r="J104"/>
  <c i="22" r="BK128"/>
  <c i="23" r="BK144"/>
  <c r="BK137"/>
  <c i="24" r="BK140"/>
  <c r="BK139"/>
  <c i="25" r="BK205"/>
  <c r="J186"/>
  <c r="J137"/>
  <c r="BK193"/>
  <c i="26" r="BK133"/>
  <c i="27" r="J142"/>
  <c r="J140"/>
  <c r="J188"/>
  <c i="3" r="J1581"/>
  <c r="BK497"/>
  <c r="BK1413"/>
  <c r="BK1087"/>
  <c r="BK1592"/>
  <c r="J1633"/>
  <c r="BK832"/>
  <c r="BK1344"/>
  <c r="BK1433"/>
  <c r="BK1757"/>
  <c r="BK1125"/>
  <c i="4" r="BK1918"/>
  <c r="BK1822"/>
  <c r="J872"/>
  <c r="BK1753"/>
  <c r="J1264"/>
  <c r="BK256"/>
  <c r="BK1424"/>
  <c r="J1822"/>
  <c r="J407"/>
  <c r="BK932"/>
  <c r="BK2388"/>
  <c r="BK1622"/>
  <c i="5" r="BK102"/>
  <c r="J285"/>
  <c i="6" r="BK177"/>
  <c r="BK128"/>
  <c r="J156"/>
  <c r="J102"/>
  <c r="BK143"/>
  <c i="7" r="J118"/>
  <c i="8" r="BK195"/>
  <c r="J150"/>
  <c r="BK101"/>
  <c r="BK216"/>
  <c r="BK200"/>
  <c i="9" r="J117"/>
  <c r="J99"/>
  <c i="10" r="BK113"/>
  <c i="11" r="BK132"/>
  <c r="BK128"/>
  <c r="J127"/>
  <c r="J171"/>
  <c i="12" r="J168"/>
  <c r="J213"/>
  <c r="J175"/>
  <c r="BK117"/>
  <c r="J238"/>
  <c i="13" r="J111"/>
  <c i="14" r="J114"/>
  <c i="15" r="J97"/>
  <c i="17" r="J100"/>
  <c i="19" r="J213"/>
  <c r="J103"/>
  <c r="BK101"/>
  <c r="BK167"/>
  <c r="BK129"/>
  <c i="20" r="BK124"/>
  <c i="21" r="J127"/>
  <c i="22" r="J130"/>
  <c r="J101"/>
  <c i="23" r="BK118"/>
  <c r="J100"/>
  <c r="J128"/>
  <c i="24" r="BK148"/>
  <c r="J133"/>
  <c i="25" r="BK142"/>
  <c r="J115"/>
  <c r="BK136"/>
  <c r="BK159"/>
  <c i="27" r="J126"/>
  <c r="BK107"/>
  <c i="2" r="J197"/>
  <c i="3" r="J1457"/>
  <c r="J264"/>
  <c r="J1087"/>
  <c r="J887"/>
  <c r="J1111"/>
  <c r="BK1482"/>
  <c r="BK272"/>
  <c r="J1527"/>
  <c r="BK793"/>
  <c r="BK1281"/>
  <c i="4" r="BK1819"/>
  <c r="BK535"/>
  <c r="J1172"/>
  <c r="J1972"/>
  <c r="BK486"/>
  <c r="BK1576"/>
  <c r="BK475"/>
  <c r="J1273"/>
  <c r="J2179"/>
  <c i="11" r="BK127"/>
  <c r="BK134"/>
  <c i="12" r="BK111"/>
  <c r="J193"/>
  <c r="J144"/>
  <c r="BK183"/>
  <c r="J243"/>
  <c i="13" r="BK105"/>
  <c r="J117"/>
  <c i="14" r="J108"/>
  <c i="15" r="BK106"/>
  <c i="18" r="BK120"/>
  <c i="19" r="BK164"/>
  <c r="J130"/>
  <c r="BK244"/>
  <c r="J227"/>
  <c r="J172"/>
  <c i="20" r="BK136"/>
  <c r="BK113"/>
  <c i="21" r="J117"/>
  <c i="22" r="BK138"/>
  <c i="23" r="J143"/>
  <c r="J154"/>
  <c r="BK142"/>
  <c i="24" r="J123"/>
  <c r="J118"/>
  <c i="25" r="BK123"/>
  <c r="BK186"/>
  <c r="J201"/>
  <c i="26" r="BK88"/>
  <c i="27" r="J133"/>
  <c r="J95"/>
  <c r="BK142"/>
  <c i="3" r="J1492"/>
  <c r="J1627"/>
  <c r="BK829"/>
  <c r="J1266"/>
  <c r="BK280"/>
  <c r="BK253"/>
  <c r="J1573"/>
  <c r="BK1607"/>
  <c r="BK365"/>
  <c r="J1482"/>
  <c i="4" r="J2165"/>
  <c r="BK1273"/>
  <c r="BK1900"/>
  <c r="BK1995"/>
  <c r="J516"/>
  <c r="BK1524"/>
  <c r="BK329"/>
  <c r="BK1540"/>
  <c r="BK1938"/>
  <c r="BK537"/>
  <c r="BK1412"/>
  <c r="J2458"/>
  <c r="BK2049"/>
  <c r="J646"/>
  <c i="5" r="J159"/>
  <c i="6" r="BK204"/>
  <c r="J196"/>
  <c r="BK116"/>
  <c r="J141"/>
  <c r="J112"/>
  <c i="7" r="BK101"/>
  <c i="8" r="J107"/>
  <c r="BK125"/>
  <c r="J115"/>
  <c i="9" r="BK116"/>
  <c i="10" r="BK97"/>
  <c r="J106"/>
  <c i="11" r="BK124"/>
  <c r="BK146"/>
  <c r="BK136"/>
  <c r="BK177"/>
  <c r="BK174"/>
  <c i="12" r="BK207"/>
  <c r="J230"/>
  <c r="J196"/>
  <c r="BK163"/>
  <c i="13" r="BK100"/>
  <c i="14" r="BK115"/>
  <c i="15" r="BK108"/>
  <c i="18" r="J119"/>
  <c i="19" r="BK218"/>
  <c r="BK161"/>
  <c r="J113"/>
  <c r="J214"/>
  <c r="J164"/>
  <c i="20" r="BK133"/>
  <c i="21" r="J135"/>
  <c i="22" r="BK110"/>
  <c r="BK131"/>
  <c i="23" r="BK104"/>
  <c r="J119"/>
  <c i="24" r="BK135"/>
  <c r="J109"/>
  <c i="25" r="J103"/>
  <c r="J200"/>
  <c r="J196"/>
  <c r="J191"/>
  <c i="27" r="BK160"/>
  <c r="J159"/>
  <c r="J147"/>
  <c i="2" r="J98"/>
  <c i="3" r="J1199"/>
  <c r="J1037"/>
  <c r="BK1297"/>
  <c r="J1568"/>
  <c r="J1613"/>
  <c r="J787"/>
  <c r="J589"/>
  <c r="J1297"/>
  <c r="BK1753"/>
  <c r="BK953"/>
  <c i="4" r="J1943"/>
  <c r="J483"/>
  <c r="BK448"/>
  <c r="BK1609"/>
  <c r="J1969"/>
  <c r="J612"/>
  <c r="BK1655"/>
  <c r="BK1927"/>
  <c r="J1965"/>
  <c i="5" r="BK146"/>
  <c r="BK299"/>
  <c i="6" r="J154"/>
  <c r="J207"/>
  <c r="J131"/>
  <c r="BK241"/>
  <c r="BK234"/>
  <c i="7" r="BK96"/>
  <c i="8" r="BK167"/>
  <c r="J120"/>
  <c r="BK141"/>
  <c r="J161"/>
  <c i="9" r="BK117"/>
  <c i="10" r="BK109"/>
  <c r="BK96"/>
  <c i="11" r="J174"/>
  <c i="20" r="J111"/>
  <c i="21" r="BK108"/>
  <c i="22" r="BK134"/>
  <c r="BK137"/>
  <c i="23" r="BK134"/>
  <c r="BK119"/>
  <c r="J118"/>
  <c i="24" r="J140"/>
  <c r="BK143"/>
  <c i="25" r="BK185"/>
  <c r="J105"/>
  <c r="J194"/>
  <c r="J146"/>
  <c i="26" r="J112"/>
  <c i="27" r="J103"/>
  <c r="BK113"/>
  <c r="J101"/>
  <c i="4" r="BK1363"/>
  <c r="BK312"/>
  <c r="BK622"/>
  <c r="BK2314"/>
  <c r="J1606"/>
  <c r="J140"/>
  <c i="5" r="BK269"/>
  <c r="J281"/>
  <c i="6" r="J142"/>
  <c r="J188"/>
  <c r="J117"/>
  <c r="J127"/>
  <c i="7" r="BK118"/>
  <c i="8" r="BK164"/>
  <c r="BK174"/>
  <c r="BK119"/>
  <c i="12" r="BK166"/>
  <c r="J205"/>
  <c r="BK164"/>
  <c r="J199"/>
  <c r="J192"/>
  <c r="J136"/>
  <c i="14" r="BK97"/>
  <c i="15" r="BK100"/>
  <c i="16" r="BK104"/>
  <c i="18" r="J113"/>
  <c i="19" r="J149"/>
  <c r="J193"/>
  <c r="BK220"/>
  <c r="J108"/>
  <c r="J178"/>
  <c i="20" r="J123"/>
  <c i="21" r="J130"/>
  <c i="22" r="BK132"/>
  <c i="24" r="J145"/>
  <c r="J151"/>
  <c i="25" r="BK144"/>
  <c r="BK203"/>
  <c r="BK194"/>
  <c r="BK157"/>
  <c i="27" r="BK167"/>
  <c r="BK122"/>
  <c r="J169"/>
  <c i="1" r="AS56"/>
  <c i="3" r="BK1129"/>
  <c r="J1291"/>
  <c r="J1570"/>
  <c r="J1355"/>
  <c r="J139"/>
  <c r="BK741"/>
  <c r="BK1124"/>
  <c i="4" r="J1560"/>
  <c r="J286"/>
  <c r="J968"/>
  <c r="J1349"/>
  <c r="J1629"/>
  <c r="BK2000"/>
  <c r="J615"/>
  <c r="J1622"/>
  <c r="BK1921"/>
  <c r="BK2435"/>
  <c r="J2200"/>
  <c r="BK1430"/>
  <c i="5" r="BK195"/>
  <c r="J273"/>
  <c i="6" r="BK112"/>
  <c r="J107"/>
  <c r="BK163"/>
  <c r="J144"/>
  <c i="8" r="J159"/>
  <c r="BK154"/>
  <c r="BK190"/>
  <c r="J218"/>
  <c r="BK162"/>
  <c i="9" r="BK118"/>
  <c i="10" r="J108"/>
  <c r="BK100"/>
  <c i="11" r="BK142"/>
  <c r="J123"/>
  <c r="BK160"/>
  <c r="BK135"/>
  <c r="J151"/>
  <c i="12" r="J153"/>
  <c r="J187"/>
  <c r="J155"/>
  <c r="J138"/>
  <c i="13" r="BK106"/>
  <c i="14" r="BK118"/>
  <c i="15" r="BK115"/>
  <c r="BK119"/>
  <c i="18" r="BK113"/>
  <c i="19" r="J237"/>
  <c r="BK128"/>
  <c r="J221"/>
  <c r="BK245"/>
  <c r="BK215"/>
  <c r="BK208"/>
  <c i="20" r="J136"/>
  <c r="BK110"/>
  <c i="21" r="BK122"/>
  <c r="BK101"/>
  <c i="22" r="J103"/>
  <c i="23" r="J145"/>
  <c r="BK138"/>
  <c r="J152"/>
  <c i="24" r="BK108"/>
  <c r="J102"/>
  <c r="J112"/>
  <c i="25" r="J160"/>
  <c r="J162"/>
  <c r="BK139"/>
  <c r="BK162"/>
  <c r="J185"/>
  <c i="26" r="BK125"/>
  <c i="27" r="BK183"/>
  <c r="BK147"/>
  <c r="BK158"/>
  <c i="2" r="BK210"/>
  <c i="3" r="BK1447"/>
  <c r="BK1291"/>
  <c r="BK670"/>
  <c r="BK787"/>
  <c r="BK999"/>
  <c r="J808"/>
  <c r="BK851"/>
  <c r="BK1275"/>
  <c i="4" r="BK2091"/>
  <c r="BK1271"/>
  <c r="J991"/>
  <c r="J2028"/>
  <c r="BK732"/>
  <c r="J851"/>
  <c r="BK1843"/>
  <c r="BK642"/>
  <c r="BK1662"/>
  <c r="BK2113"/>
  <c r="BK334"/>
  <c r="BK2403"/>
  <c r="J1100"/>
  <c i="5" r="BK129"/>
  <c r="BK225"/>
  <c i="6" r="BK144"/>
  <c r="BK231"/>
  <c r="J221"/>
  <c r="BK184"/>
  <c r="BK117"/>
  <c i="7" r="BK114"/>
  <c i="8" r="J209"/>
  <c r="BK160"/>
  <c r="BK132"/>
  <c r="BK157"/>
  <c i="11" r="J136"/>
  <c i="12" r="BK238"/>
  <c r="J146"/>
  <c r="BK160"/>
  <c r="BK185"/>
  <c r="J111"/>
  <c i="13" r="BK107"/>
  <c i="14" r="J112"/>
  <c i="15" r="BK113"/>
  <c i="18" r="J114"/>
  <c i="19" r="BK153"/>
  <c r="J116"/>
  <c r="J215"/>
  <c r="BK212"/>
  <c r="J119"/>
  <c i="2" r="J230"/>
  <c i="3" r="BK1385"/>
  <c r="BK1467"/>
  <c r="J1125"/>
  <c r="BK1477"/>
  <c r="J164"/>
  <c r="BK824"/>
  <c r="J1273"/>
  <c r="J1479"/>
  <c r="J119"/>
  <c r="J1132"/>
  <c i="4" r="BK1810"/>
  <c r="BK523"/>
  <c r="BK1515"/>
  <c r="J2040"/>
  <c r="J2013"/>
  <c r="J622"/>
  <c r="J1329"/>
  <c r="J1655"/>
  <c r="BK251"/>
  <c r="BK1166"/>
  <c r="BK171"/>
  <c r="J2171"/>
  <c r="BK1235"/>
  <c i="5" r="J289"/>
  <c r="BK232"/>
  <c i="6" r="J205"/>
  <c r="J235"/>
  <c r="BK209"/>
  <c r="BK169"/>
  <c i="7" r="BK121"/>
  <c r="BK108"/>
  <c i="8" r="J172"/>
  <c r="BK170"/>
  <c i="11" r="J133"/>
  <c r="J167"/>
  <c r="BK152"/>
  <c i="12" r="BK230"/>
  <c r="BK141"/>
  <c r="J150"/>
  <c r="J179"/>
  <c r="J120"/>
  <c i="13" r="BK112"/>
  <c i="14" r="J120"/>
  <c r="J101"/>
  <c i="15" r="J96"/>
  <c i="18" r="BK111"/>
  <c i="19" r="BK213"/>
  <c r="J220"/>
  <c r="J212"/>
  <c r="J166"/>
  <c r="J120"/>
  <c i="20" r="BK117"/>
  <c r="BK104"/>
  <c i="21" r="BK134"/>
  <c i="22" r="BK113"/>
  <c i="23" r="BK148"/>
  <c r="BK156"/>
  <c r="BK106"/>
  <c i="24" r="BK125"/>
  <c r="J149"/>
  <c i="25" r="J168"/>
  <c r="BK113"/>
  <c r="J178"/>
  <c r="BK154"/>
  <c r="BK169"/>
  <c i="27" r="BK165"/>
  <c r="BK195"/>
  <c r="J163"/>
  <c i="2" r="BK197"/>
  <c i="3" r="BK1193"/>
  <c r="BK1466"/>
  <c r="BK1495"/>
  <c r="J750"/>
  <c r="J1083"/>
  <c r="BK568"/>
  <c r="J1512"/>
  <c r="J197"/>
  <c r="J1334"/>
  <c i="4" r="BK2143"/>
  <c r="BK1360"/>
  <c r="J1524"/>
  <c r="J2086"/>
  <c r="J2021"/>
  <c r="BK489"/>
  <c r="BK971"/>
  <c r="J1243"/>
  <c r="BK1969"/>
  <c r="BK206"/>
  <c r="BK2356"/>
  <c r="BK1796"/>
  <c r="BK282"/>
  <c i="5" r="BK144"/>
  <c r="J116"/>
  <c i="6" r="BK173"/>
  <c r="BK214"/>
  <c r="BK192"/>
  <c r="J138"/>
  <c r="J222"/>
  <c i="7" r="J105"/>
  <c i="8" r="J145"/>
  <c r="J104"/>
  <c r="J154"/>
  <c r="BK148"/>
  <c r="J168"/>
  <c i="9" r="J102"/>
  <c i="10" r="BK107"/>
  <c i="11" r="J144"/>
  <c r="BK167"/>
  <c r="J142"/>
  <c r="J135"/>
  <c r="J104"/>
  <c i="12" r="J107"/>
  <c r="BK155"/>
  <c r="J222"/>
  <c r="J189"/>
  <c i="13" r="BK99"/>
  <c i="14" r="BK111"/>
  <c i="15" r="BK120"/>
  <c i="18" r="J107"/>
  <c i="19" r="J160"/>
  <c r="J136"/>
  <c r="J184"/>
  <c r="BK121"/>
  <c r="J125"/>
  <c i="20" r="J101"/>
  <c i="21" r="J134"/>
  <c i="22" r="BK130"/>
  <c i="23" r="BK141"/>
  <c r="BK131"/>
  <c r="J105"/>
  <c i="24" r="J108"/>
  <c r="J105"/>
  <c i="25" r="BK176"/>
  <c r="BK182"/>
  <c r="BK102"/>
  <c i="26" r="J106"/>
  <c i="27" r="BK172"/>
  <c r="BK194"/>
  <c i="3" r="BK1579"/>
  <c r="J855"/>
  <c r="J1307"/>
  <c r="J1447"/>
  <c r="BK1665"/>
  <c r="BK1627"/>
  <c r="J726"/>
  <c r="BK1032"/>
  <c r="J1312"/>
  <c r="BK319"/>
  <c r="BK1094"/>
  <c i="4" r="BK1606"/>
  <c r="J2093"/>
  <c r="BK1116"/>
  <c r="J1804"/>
  <c r="BK140"/>
  <c r="BK859"/>
  <c r="J1615"/>
  <c r="BK2093"/>
  <c i="11" r="BK170"/>
  <c r="BK148"/>
  <c r="BK100"/>
  <c i="12" r="BK134"/>
  <c r="BK222"/>
  <c r="J171"/>
  <c r="J226"/>
  <c r="BK116"/>
  <c i="13" r="J123"/>
  <c i="14" r="BK109"/>
  <c i="15" r="J105"/>
  <c r="BK109"/>
  <c i="18" r="J106"/>
  <c i="19" r="BK183"/>
  <c r="BK137"/>
  <c r="BK204"/>
  <c r="J181"/>
  <c i="20" r="J131"/>
  <c i="21" r="J103"/>
  <c i="22" r="BK140"/>
  <c r="J105"/>
  <c i="23" r="BK127"/>
  <c r="J131"/>
  <c i="24" r="J100"/>
  <c r="BK112"/>
  <c i="25" r="J114"/>
  <c r="J161"/>
  <c r="BK147"/>
  <c r="J155"/>
  <c i="27" r="BK154"/>
  <c r="J123"/>
  <c i="2" r="J141"/>
  <c i="3" r="BK1429"/>
  <c r="BK1570"/>
  <c r="BK1397"/>
  <c r="J245"/>
  <c r="BK750"/>
  <c r="J1385"/>
  <c r="J1413"/>
  <c r="BK1729"/>
  <c r="J1081"/>
  <c i="4" r="BK1115"/>
  <c r="BK1978"/>
  <c r="J942"/>
  <c r="BK1337"/>
  <c r="J1306"/>
  <c r="BK2188"/>
  <c r="BK829"/>
  <c r="J1275"/>
  <c r="J1786"/>
  <c r="BK805"/>
  <c r="BK2285"/>
  <c r="BK1030"/>
  <c i="5" r="BK295"/>
  <c r="J299"/>
  <c i="6" r="J175"/>
  <c r="BK153"/>
  <c r="J204"/>
  <c r="J220"/>
  <c r="BK189"/>
  <c i="7" r="BK117"/>
  <c i="8" r="J123"/>
  <c r="J181"/>
  <c r="BK199"/>
  <c r="J197"/>
  <c r="BK146"/>
  <c i="9" r="J103"/>
  <c i="10" r="J105"/>
  <c i="11" r="BK188"/>
  <c r="BK184"/>
  <c r="BK141"/>
  <c r="J154"/>
  <c r="BK113"/>
  <c i="12" r="BK224"/>
  <c r="J176"/>
  <c r="J163"/>
  <c r="BK174"/>
  <c r="J242"/>
  <c i="13" r="BK114"/>
  <c i="14" r="BK104"/>
  <c i="15" r="BK98"/>
  <c i="16" r="J99"/>
  <c i="18" r="BK106"/>
  <c i="19" r="BK192"/>
  <c r="J202"/>
  <c r="J171"/>
  <c r="BK132"/>
  <c r="BK143"/>
  <c i="20" r="BK100"/>
  <c i="21" r="BK120"/>
  <c i="22" r="J132"/>
  <c r="BK114"/>
  <c i="23" r="J124"/>
  <c r="BK147"/>
  <c i="24" r="J101"/>
  <c r="BK153"/>
  <c i="25" r="BK143"/>
  <c r="J109"/>
  <c r="BK168"/>
  <c r="BK107"/>
  <c i="26" r="J88"/>
  <c i="27" r="J194"/>
  <c r="BK119"/>
  <c i="2" r="J239"/>
  <c i="3" r="BK1006"/>
  <c r="J695"/>
  <c r="J987"/>
  <c r="J1244"/>
  <c r="BK1081"/>
  <c r="BK1387"/>
  <c r="BK1473"/>
  <c r="J647"/>
  <c r="J1495"/>
  <c i="4" r="BK2040"/>
  <c r="BK1243"/>
  <c r="J1955"/>
  <c r="J892"/>
  <c r="BK1760"/>
  <c r="J1517"/>
  <c r="J2141"/>
  <c r="J1144"/>
  <c r="J938"/>
  <c r="BK1790"/>
  <c i="5" r="J284"/>
  <c r="J259"/>
  <c i="6" r="J132"/>
  <c r="J164"/>
  <c r="BK115"/>
  <c r="J135"/>
  <c r="BK156"/>
  <c i="7" r="BK98"/>
  <c i="8" r="BK191"/>
  <c r="J204"/>
  <c r="J207"/>
  <c i="9" r="BK114"/>
  <c r="J108"/>
  <c i="11" r="J148"/>
  <c i="20" r="BK127"/>
  <c r="BK102"/>
  <c i="21" r="BK135"/>
  <c i="22" r="J121"/>
  <c r="J113"/>
  <c i="23" r="J109"/>
  <c r="BK152"/>
  <c r="BK126"/>
  <c i="24" r="J157"/>
  <c r="BK117"/>
  <c i="25" r="BK170"/>
  <c r="J184"/>
  <c r="BK188"/>
  <c i="26" r="J109"/>
  <c i="27" r="BK156"/>
  <c r="BK129"/>
  <c r="BK104"/>
  <c i="4" r="J2143"/>
  <c r="J983"/>
  <c r="J2374"/>
  <c r="J1254"/>
  <c i="5" r="J275"/>
  <c r="J255"/>
  <c i="6" r="J225"/>
  <c r="J190"/>
  <c r="J203"/>
  <c r="BK199"/>
  <c r="BK232"/>
  <c r="BK132"/>
  <c i="7" r="J115"/>
  <c i="8" r="J166"/>
  <c r="BK104"/>
  <c r="BK129"/>
  <c i="12" r="J209"/>
  <c r="J140"/>
  <c r="BK237"/>
  <c r="BK242"/>
  <c r="J210"/>
  <c i="13" r="J107"/>
  <c i="14" r="BK101"/>
  <c i="15" r="J109"/>
  <c i="18" r="J122"/>
  <c i="19" r="J134"/>
  <c r="J229"/>
  <c r="BK141"/>
  <c r="BK146"/>
  <c i="20" r="BK112"/>
  <c r="J102"/>
  <c i="21" r="J123"/>
  <c i="22" r="J104"/>
  <c i="24" r="BK119"/>
  <c r="J143"/>
  <c r="J114"/>
  <c i="25" r="BK192"/>
  <c r="J180"/>
  <c r="J172"/>
  <c i="26" r="J122"/>
  <c i="27" r="BK169"/>
  <c r="BK149"/>
  <c r="J175"/>
  <c i="3" r="BK1547"/>
  <c r="BK591"/>
  <c r="J1456"/>
  <c r="J219"/>
  <c r="J253"/>
  <c r="J394"/>
  <c r="J947"/>
  <c r="BK1303"/>
  <c r="BK1493"/>
  <c r="BK1716"/>
  <c r="J202"/>
  <c i="4" r="J1541"/>
  <c r="J1976"/>
  <c r="J512"/>
  <c r="BK1746"/>
  <c r="J2091"/>
  <c r="BK991"/>
  <c r="J1918"/>
  <c r="BK198"/>
  <c r="J1296"/>
  <c r="J1782"/>
  <c r="BK461"/>
  <c r="J2314"/>
  <c r="J1760"/>
  <c r="J213"/>
  <c i="5" r="BK106"/>
  <c r="BK238"/>
  <c i="6" r="BK230"/>
  <c r="J189"/>
  <c r="BK139"/>
  <c r="J243"/>
  <c i="7" r="J98"/>
  <c i="8" r="J127"/>
  <c r="BK130"/>
  <c r="J144"/>
  <c r="J202"/>
  <c i="9" r="BK105"/>
  <c r="J111"/>
  <c i="10" r="BK106"/>
  <c i="11" r="J149"/>
  <c r="J175"/>
  <c r="J99"/>
  <c r="BK126"/>
  <c r="J101"/>
  <c r="J162"/>
  <c r="J109"/>
  <c i="12" r="BK152"/>
  <c r="J195"/>
  <c r="BK120"/>
  <c r="J106"/>
  <c r="J234"/>
  <c i="13" r="BK97"/>
  <c r="J115"/>
  <c i="14" r="BK102"/>
  <c i="15" r="BK101"/>
  <c i="16" r="BK96"/>
  <c i="18" r="BK100"/>
  <c i="19" r="J188"/>
  <c r="J190"/>
  <c r="J183"/>
  <c r="J206"/>
  <c r="BK124"/>
  <c i="20" r="BK120"/>
  <c r="BK132"/>
  <c i="21" r="BK128"/>
  <c i="22" r="BK101"/>
  <c r="J110"/>
  <c i="23" r="J135"/>
  <c r="J125"/>
  <c r="BK136"/>
  <c i="24" r="BK157"/>
  <c r="J134"/>
  <c r="J142"/>
  <c i="25" r="BK191"/>
  <c r="J189"/>
  <c r="BK112"/>
  <c r="BK210"/>
  <c i="26" r="BK130"/>
  <c i="27" r="J108"/>
  <c r="BK141"/>
  <c r="BK178"/>
  <c i="21" l="1" r="T102"/>
  <c i="2" r="BK97"/>
  <c r="J97"/>
  <c r="J62"/>
  <c r="BK178"/>
  <c r="J178"/>
  <c r="J63"/>
  <c i="3" r="T118"/>
  <c r="R218"/>
  <c r="BK543"/>
  <c r="J543"/>
  <c r="J70"/>
  <c r="P733"/>
  <c r="BK823"/>
  <c r="J823"/>
  <c r="J72"/>
  <c r="T823"/>
  <c r="P914"/>
  <c r="P965"/>
  <c r="T965"/>
  <c r="BK1091"/>
  <c r="J1091"/>
  <c r="J80"/>
  <c r="R1091"/>
  <c r="P1211"/>
  <c r="R1311"/>
  <c r="BK1351"/>
  <c r="J1351"/>
  <c r="J84"/>
  <c r="T1351"/>
  <c r="T1459"/>
  <c r="BK1572"/>
  <c r="J1572"/>
  <c r="J88"/>
  <c r="P1629"/>
  <c r="R1728"/>
  <c r="T1756"/>
  <c i="4" r="R122"/>
  <c r="T205"/>
  <c r="R474"/>
  <c r="T614"/>
  <c r="P990"/>
  <c r="R1106"/>
  <c r="P1118"/>
  <c r="BK1217"/>
  <c r="J1217"/>
  <c r="J76"/>
  <c r="T1234"/>
  <c r="T1362"/>
  <c r="T1545"/>
  <c r="T1821"/>
  <c r="P1954"/>
  <c r="R1954"/>
  <c r="T1954"/>
  <c r="R2056"/>
  <c r="P2313"/>
  <c r="R2405"/>
  <c r="T2445"/>
  <c i="5" r="T101"/>
  <c r="R131"/>
  <c r="P154"/>
  <c r="BK167"/>
  <c r="J167"/>
  <c r="J72"/>
  <c r="T167"/>
  <c r="P227"/>
  <c r="P280"/>
  <c i="6" r="BK104"/>
  <c r="J104"/>
  <c r="J70"/>
  <c r="BK147"/>
  <c r="J147"/>
  <c r="J71"/>
  <c r="BK162"/>
  <c r="J162"/>
  <c r="J72"/>
  <c r="R182"/>
  <c r="BK240"/>
  <c r="J240"/>
  <c r="J75"/>
  <c i="7" r="BK95"/>
  <c r="J95"/>
  <c r="J68"/>
  <c r="R116"/>
  <c i="8" r="P99"/>
  <c r="R99"/>
  <c r="R139"/>
  <c r="R208"/>
  <c r="R214"/>
  <c i="9" r="BK112"/>
  <c r="J112"/>
  <c r="J70"/>
  <c i="11" r="P98"/>
  <c r="R176"/>
  <c i="12" r="P101"/>
  <c r="T101"/>
  <c r="P147"/>
  <c r="R162"/>
  <c r="BK216"/>
  <c r="J216"/>
  <c r="J74"/>
  <c r="T240"/>
  <c i="13" r="BK96"/>
  <c r="J96"/>
  <c r="J69"/>
  <c r="T122"/>
  <c i="14" r="P96"/>
  <c i="15" r="R95"/>
  <c r="R94"/>
  <c r="R93"/>
  <c i="16" r="BK95"/>
  <c r="J95"/>
  <c r="J69"/>
  <c i="18" r="BK118"/>
  <c r="J118"/>
  <c r="J71"/>
  <c i="19" r="BK112"/>
  <c r="J112"/>
  <c r="J69"/>
  <c r="R148"/>
  <c r="BK230"/>
  <c r="J230"/>
  <c r="J72"/>
  <c r="T233"/>
  <c r="T241"/>
  <c i="20" r="T99"/>
  <c i="21" r="P132"/>
  <c i="22" r="P115"/>
  <c i="4" r="BK205"/>
  <c r="J205"/>
  <c r="J66"/>
  <c r="R205"/>
  <c r="T474"/>
  <c r="P592"/>
  <c r="T592"/>
  <c r="P828"/>
  <c r="R990"/>
  <c r="T1106"/>
  <c r="T1118"/>
  <c r="P1217"/>
  <c r="R1234"/>
  <c r="BK1291"/>
  <c r="J1291"/>
  <c r="J81"/>
  <c r="T1291"/>
  <c r="P1536"/>
  <c r="R1545"/>
  <c r="BK1777"/>
  <c r="J1777"/>
  <c r="J86"/>
  <c r="P1777"/>
  <c r="BK1815"/>
  <c r="J1815"/>
  <c r="J87"/>
  <c r="R1815"/>
  <c r="P1959"/>
  <c r="P2156"/>
  <c r="R2313"/>
  <c r="P2424"/>
  <c r="T2457"/>
  <c i="5" r="P120"/>
  <c r="P143"/>
  <c r="BK154"/>
  <c r="J154"/>
  <c r="J71"/>
  <c r="T154"/>
  <c r="R167"/>
  <c r="BK227"/>
  <c r="J227"/>
  <c r="J74"/>
  <c r="P240"/>
  <c r="BK301"/>
  <c r="J301"/>
  <c r="J77"/>
  <c i="6" r="P101"/>
  <c r="P147"/>
  <c r="BK182"/>
  <c r="J182"/>
  <c r="J73"/>
  <c r="R216"/>
  <c i="7" r="P95"/>
  <c r="BK119"/>
  <c r="J119"/>
  <c r="J70"/>
  <c i="8" r="BK139"/>
  <c r="J139"/>
  <c r="J70"/>
  <c r="T175"/>
  <c r="P211"/>
  <c i="9" r="P112"/>
  <c i="11" r="T137"/>
  <c i="20" r="P99"/>
  <c r="T116"/>
  <c i="21" r="R99"/>
  <c r="T99"/>
  <c r="R118"/>
  <c i="22" r="R99"/>
  <c r="T135"/>
  <c i="23" r="P98"/>
  <c r="T122"/>
  <c i="24" r="BK131"/>
  <c r="J131"/>
  <c r="J70"/>
  <c r="R152"/>
  <c i="25" r="BK149"/>
  <c r="J149"/>
  <c r="J70"/>
  <c r="BK190"/>
  <c r="J190"/>
  <c r="J71"/>
  <c r="BK197"/>
  <c r="J197"/>
  <c r="J72"/>
  <c i="2" r="P97"/>
  <c r="P178"/>
  <c i="3" r="BK163"/>
  <c r="J163"/>
  <c r="J66"/>
  <c r="P218"/>
  <c r="P325"/>
  <c r="T390"/>
  <c r="R733"/>
  <c r="P823"/>
  <c r="BK914"/>
  <c r="T1005"/>
  <c r="P1096"/>
  <c r="BK1311"/>
  <c r="J1311"/>
  <c r="J83"/>
  <c r="P1357"/>
  <c r="BK1521"/>
  <c r="J1521"/>
  <c r="J87"/>
  <c r="T1572"/>
  <c r="R1602"/>
  <c r="P1695"/>
  <c r="BK1743"/>
  <c r="J1743"/>
  <c r="J93"/>
  <c r="R1756"/>
  <c i="4" r="T122"/>
  <c r="P205"/>
  <c r="BK474"/>
  <c r="J474"/>
  <c r="J68"/>
  <c r="BK592"/>
  <c r="J592"/>
  <c r="J69"/>
  <c r="R592"/>
  <c r="BK828"/>
  <c r="J828"/>
  <c r="J71"/>
  <c r="T990"/>
  <c r="P1149"/>
  <c r="BK1246"/>
  <c r="BK1362"/>
  <c r="J1362"/>
  <c r="J82"/>
  <c r="P1545"/>
  <c r="BK1821"/>
  <c r="J1821"/>
  <c r="J88"/>
  <c r="T1959"/>
  <c r="BK2156"/>
  <c r="J2156"/>
  <c r="J92"/>
  <c r="BK2313"/>
  <c r="J2313"/>
  <c r="J94"/>
  <c r="BK2424"/>
  <c r="J2424"/>
  <c r="J96"/>
  <c r="P2445"/>
  <c i="5" r="BK120"/>
  <c r="J120"/>
  <c r="J66"/>
  <c r="T131"/>
  <c r="BK176"/>
  <c r="J176"/>
  <c r="J73"/>
  <c r="T227"/>
  <c r="R280"/>
  <c i="6" r="R101"/>
  <c r="P162"/>
  <c r="P182"/>
  <c r="P240"/>
  <c i="7" r="BK116"/>
  <c r="J116"/>
  <c r="J69"/>
  <c r="R119"/>
  <c i="8" r="BK99"/>
  <c r="J99"/>
  <c r="J68"/>
  <c r="T99"/>
  <c r="T139"/>
  <c r="P208"/>
  <c r="BK214"/>
  <c r="J214"/>
  <c r="J74"/>
  <c i="9" r="BK96"/>
  <c r="J96"/>
  <c r="J69"/>
  <c r="T112"/>
  <c i="10" r="BK95"/>
  <c r="BK94"/>
  <c r="J94"/>
  <c r="J68"/>
  <c i="11" r="T98"/>
  <c r="T97"/>
  <c r="P176"/>
  <c i="12" r="BK104"/>
  <c r="J104"/>
  <c r="J70"/>
  <c r="BK182"/>
  <c r="J182"/>
  <c r="J73"/>
  <c r="P216"/>
  <c i="13" r="P122"/>
  <c i="14" r="BK96"/>
  <c r="J96"/>
  <c r="J69"/>
  <c r="P123"/>
  <c i="16" r="R95"/>
  <c r="R94"/>
  <c r="R93"/>
  <c i="2" r="R178"/>
  <c i="3" r="R118"/>
  <c r="BK218"/>
  <c r="J218"/>
  <c r="J67"/>
  <c r="BK325"/>
  <c r="J325"/>
  <c r="J68"/>
  <c r="P390"/>
  <c r="BK733"/>
  <c r="J733"/>
  <c r="J71"/>
  <c r="BK854"/>
  <c r="J854"/>
  <c r="J74"/>
  <c r="P1005"/>
  <c r="R1096"/>
  <c r="BK1357"/>
  <c r="J1357"/>
  <c r="J85"/>
  <c r="R1459"/>
  <c r="P1572"/>
  <c r="R1629"/>
  <c r="BK1728"/>
  <c r="J1728"/>
  <c r="J92"/>
  <c r="BK1756"/>
  <c r="J1756"/>
  <c r="J94"/>
  <c i="4" r="P122"/>
  <c r="T278"/>
  <c r="BK1106"/>
  <c r="J1106"/>
  <c r="J73"/>
  <c r="T1149"/>
  <c r="BK1234"/>
  <c r="J1234"/>
  <c r="J77"/>
  <c r="R1362"/>
  <c r="R1536"/>
  <c r="R1661"/>
  <c r="T1777"/>
  <c r="BK1959"/>
  <c r="J1959"/>
  <c r="J90"/>
  <c r="T2056"/>
  <c r="T2313"/>
  <c r="R2424"/>
  <c r="P2457"/>
  <c i="5" r="BK101"/>
  <c r="T120"/>
  <c r="T143"/>
  <c r="R176"/>
  <c r="T240"/>
  <c r="R301"/>
  <c i="6" r="P104"/>
  <c r="T104"/>
  <c r="T147"/>
  <c r="T182"/>
  <c r="T240"/>
  <c i="7" r="P116"/>
  <c i="8" r="R111"/>
  <c r="R175"/>
  <c r="BK211"/>
  <c r="J211"/>
  <c r="J73"/>
  <c r="T214"/>
  <c i="9" r="R112"/>
  <c i="10" r="T95"/>
  <c r="T94"/>
  <c r="T93"/>
  <c i="11" r="BK137"/>
  <c r="J137"/>
  <c r="J70"/>
  <c r="T176"/>
  <c i="12" r="P104"/>
  <c r="T147"/>
  <c r="T182"/>
  <c r="R240"/>
  <c i="13" r="T96"/>
  <c r="T95"/>
  <c r="T94"/>
  <c i="14" r="R96"/>
  <c i="15" r="BK95"/>
  <c r="J95"/>
  <c r="J69"/>
  <c i="17" r="R95"/>
  <c r="R94"/>
  <c r="R93"/>
  <c i="18" r="T98"/>
  <c r="R118"/>
  <c i="19" r="BK148"/>
  <c r="J148"/>
  <c r="J70"/>
  <c r="P191"/>
  <c r="R230"/>
  <c r="BK238"/>
  <c r="J238"/>
  <c r="J74"/>
  <c r="P241"/>
  <c i="20" r="BK107"/>
  <c r="J107"/>
  <c r="J70"/>
  <c r="R107"/>
  <c r="BK135"/>
  <c r="J135"/>
  <c r="J72"/>
  <c i="21" r="P102"/>
  <c r="BK118"/>
  <c r="J118"/>
  <c r="J71"/>
  <c r="R132"/>
  <c i="22" r="BK99"/>
  <c r="J99"/>
  <c r="J69"/>
  <c r="T115"/>
  <c i="23" r="T98"/>
  <c r="T97"/>
  <c r="T96"/>
  <c r="T151"/>
  <c i="24" r="P98"/>
  <c r="T131"/>
  <c i="25" r="R99"/>
  <c r="P190"/>
  <c r="T197"/>
  <c i="26" r="BK93"/>
  <c r="BK116"/>
  <c r="J116"/>
  <c r="J63"/>
  <c r="BK124"/>
  <c r="J124"/>
  <c r="J64"/>
  <c i="2" r="BK87"/>
  <c r="BK86"/>
  <c r="J86"/>
  <c r="J60"/>
  <c r="T97"/>
  <c i="3" r="P163"/>
  <c r="T218"/>
  <c r="R390"/>
  <c r="T733"/>
  <c r="R823"/>
  <c r="R914"/>
  <c r="BK1005"/>
  <c r="J1005"/>
  <c r="J79"/>
  <c r="P1091"/>
  <c r="BK1211"/>
  <c r="J1211"/>
  <c r="J82"/>
  <c r="P1311"/>
  <c r="P1351"/>
  <c r="BK1459"/>
  <c r="J1459"/>
  <c r="J86"/>
  <c r="T1521"/>
  <c r="T1629"/>
  <c r="T1728"/>
  <c r="P1756"/>
  <c i="4" r="BK278"/>
  <c r="J278"/>
  <c r="J67"/>
  <c r="P474"/>
  <c r="R614"/>
  <c r="BK990"/>
  <c r="J990"/>
  <c r="J72"/>
  <c r="P1106"/>
  <c r="R1149"/>
  <c r="P1234"/>
  <c r="P1362"/>
  <c r="T1536"/>
  <c r="T1661"/>
  <c r="R1777"/>
  <c r="P1815"/>
  <c r="T1815"/>
  <c r="R1959"/>
  <c r="T2156"/>
  <c r="R2242"/>
  <c r="P2405"/>
  <c r="BK2445"/>
  <c r="J2445"/>
  <c r="J97"/>
  <c r="R2457"/>
  <c i="5" r="P101"/>
  <c r="BK131"/>
  <c r="J131"/>
  <c r="J67"/>
  <c r="R143"/>
  <c r="T176"/>
  <c r="R227"/>
  <c r="BK280"/>
  <c r="J280"/>
  <c r="J76"/>
  <c r="T301"/>
  <c i="6" r="BK101"/>
  <c r="J101"/>
  <c r="J69"/>
  <c r="T101"/>
  <c r="R147"/>
  <c r="T162"/>
  <c r="P216"/>
  <c i="7" r="R95"/>
  <c r="R94"/>
  <c r="T119"/>
  <c i="8" r="BK111"/>
  <c r="J111"/>
  <c r="J69"/>
  <c r="BK175"/>
  <c r="J175"/>
  <c r="J71"/>
  <c r="R211"/>
  <c i="9" r="P96"/>
  <c r="P95"/>
  <c r="P94"/>
  <c i="1" r="AU65"/>
  <c i="10" r="P95"/>
  <c r="P94"/>
  <c r="P93"/>
  <c i="1" r="AU66"/>
  <c i="11" r="P137"/>
  <c i="12" r="BK101"/>
  <c r="J101"/>
  <c r="J69"/>
  <c r="R101"/>
  <c r="BK147"/>
  <c r="J147"/>
  <c r="J71"/>
  <c r="T162"/>
  <c r="R216"/>
  <c i="13" r="R122"/>
  <c i="14" r="R123"/>
  <c i="18" r="P98"/>
  <c r="T118"/>
  <c i="19" r="R100"/>
  <c r="P112"/>
  <c r="T148"/>
  <c r="P230"/>
  <c r="R233"/>
  <c r="BK241"/>
  <c r="J241"/>
  <c r="J75"/>
  <c i="20" r="R99"/>
  <c r="BK116"/>
  <c r="J116"/>
  <c r="J71"/>
  <c r="P135"/>
  <c i="21" r="BK99"/>
  <c r="T118"/>
  <c i="22" r="P99"/>
  <c r="P98"/>
  <c r="P97"/>
  <c i="1" r="AU79"/>
  <c i="22" r="P135"/>
  <c i="23" r="BK98"/>
  <c r="R122"/>
  <c i="24" r="R98"/>
  <c r="P152"/>
  <c i="25" r="P149"/>
  <c r="R190"/>
  <c r="T190"/>
  <c i="26" r="P93"/>
  <c r="T116"/>
  <c r="T124"/>
  <c i="27" r="BK93"/>
  <c r="J93"/>
  <c r="J64"/>
  <c r="P139"/>
  <c r="R164"/>
  <c i="2" r="T87"/>
  <c r="R97"/>
  <c i="3" r="P118"/>
  <c r="T163"/>
  <c r="BK390"/>
  <c r="J390"/>
  <c r="J69"/>
  <c r="R543"/>
  <c r="P854"/>
  <c r="P831"/>
  <c r="T914"/>
  <c r="BK1096"/>
  <c r="J1096"/>
  <c r="J81"/>
  <c r="R1211"/>
  <c r="T1311"/>
  <c r="R1351"/>
  <c r="P1459"/>
  <c r="R1572"/>
  <c r="P1602"/>
  <c r="BK1695"/>
  <c r="J1695"/>
  <c r="J91"/>
  <c r="P1728"/>
  <c r="T1743"/>
  <c i="4" r="P278"/>
  <c r="BK614"/>
  <c r="J614"/>
  <c r="J70"/>
  <c r="T828"/>
  <c r="BK1118"/>
  <c r="J1118"/>
  <c r="J74"/>
  <c r="R1118"/>
  <c r="T1217"/>
  <c r="R1246"/>
  <c r="P1291"/>
  <c r="BK1545"/>
  <c r="J1545"/>
  <c r="J84"/>
  <c r="P1661"/>
  <c r="P1821"/>
  <c r="BK2056"/>
  <c r="J2056"/>
  <c r="J91"/>
  <c r="R2156"/>
  <c r="P2242"/>
  <c r="BK2405"/>
  <c r="J2405"/>
  <c r="J95"/>
  <c r="T2405"/>
  <c r="R2445"/>
  <c i="5" r="R101"/>
  <c r="P131"/>
  <c r="P176"/>
  <c r="R240"/>
  <c r="P301"/>
  <c i="6" r="R104"/>
  <c r="T216"/>
  <c i="7" r="T95"/>
  <c r="P119"/>
  <c i="8" r="P111"/>
  <c r="P139"/>
  <c r="BK208"/>
  <c r="J208"/>
  <c r="J72"/>
  <c r="T211"/>
  <c i="9" r="T96"/>
  <c r="T95"/>
  <c r="T94"/>
  <c i="11" r="R98"/>
  <c r="BK176"/>
  <c r="J176"/>
  <c r="J71"/>
  <c i="12" r="T104"/>
  <c r="P162"/>
  <c r="R182"/>
  <c r="P240"/>
  <c i="13" r="R96"/>
  <c r="R95"/>
  <c r="R94"/>
  <c i="14" r="T123"/>
  <c i="15" r="P95"/>
  <c r="P94"/>
  <c r="P93"/>
  <c i="1" r="AU72"/>
  <c i="16" r="T95"/>
  <c r="T94"/>
  <c r="T93"/>
  <c i="17" r="P95"/>
  <c r="P94"/>
  <c r="P93"/>
  <c i="1" r="AU74"/>
  <c i="18" r="BK98"/>
  <c r="J98"/>
  <c r="J69"/>
  <c r="P118"/>
  <c i="19" r="T100"/>
  <c r="T112"/>
  <c r="T191"/>
  <c r="P233"/>
  <c r="T238"/>
  <c i="20" r="P116"/>
  <c r="T135"/>
  <c i="22" r="R115"/>
  <c i="23" r="P122"/>
  <c r="BK151"/>
  <c r="J151"/>
  <c r="J71"/>
  <c i="24" r="P131"/>
  <c r="T152"/>
  <c i="25" r="T99"/>
  <c i="26" r="T93"/>
  <c r="T86"/>
  <c r="T85"/>
  <c i="27" r="T93"/>
  <c r="BK148"/>
  <c r="J148"/>
  <c r="J67"/>
  <c r="R148"/>
  <c r="BK164"/>
  <c r="J164"/>
  <c r="J68"/>
  <c r="P192"/>
  <c i="2" r="R87"/>
  <c r="R86"/>
  <c r="R85"/>
  <c i="3" r="T325"/>
  <c r="P543"/>
  <c r="R854"/>
  <c r="R831"/>
  <c r="R1005"/>
  <c r="T1091"/>
  <c r="T1211"/>
  <c r="T1357"/>
  <c r="R1521"/>
  <c r="BK1629"/>
  <c r="J1629"/>
  <c r="J90"/>
  <c r="T1695"/>
  <c r="R1743"/>
  <c i="12" r="R104"/>
  <c r="R100"/>
  <c r="R99"/>
  <c r="R147"/>
  <c r="P182"/>
  <c r="BK240"/>
  <c r="J240"/>
  <c r="J75"/>
  <c i="13" r="BK122"/>
  <c r="J122"/>
  <c r="J70"/>
  <c i="14" r="T96"/>
  <c r="T95"/>
  <c r="T94"/>
  <c i="15" r="T95"/>
  <c r="T94"/>
  <c r="T93"/>
  <c i="16" r="P95"/>
  <c r="P94"/>
  <c r="P93"/>
  <c i="1" r="AU73"/>
  <c i="17" r="BK95"/>
  <c r="BK94"/>
  <c r="BK93"/>
  <c r="J93"/>
  <c i="18" r="R98"/>
  <c r="R95"/>
  <c i="19" r="P100"/>
  <c r="P148"/>
  <c r="R191"/>
  <c r="T230"/>
  <c r="P238"/>
  <c r="R241"/>
  <c i="20" r="BK99"/>
  <c r="R116"/>
  <c i="21" r="P99"/>
  <c r="R102"/>
  <c r="BK132"/>
  <c r="J132"/>
  <c r="J72"/>
  <c i="22" r="T99"/>
  <c r="T98"/>
  <c r="T97"/>
  <c r="BK135"/>
  <c r="J135"/>
  <c r="J71"/>
  <c i="23" r="R98"/>
  <c r="R97"/>
  <c r="P151"/>
  <c i="24" r="T98"/>
  <c r="T97"/>
  <c r="T96"/>
  <c r="BK152"/>
  <c r="J152"/>
  <c r="J71"/>
  <c i="25" r="P99"/>
  <c r="P98"/>
  <c r="P97"/>
  <c i="1" r="AU82"/>
  <c i="25" r="R149"/>
  <c r="P197"/>
  <c i="26" r="P116"/>
  <c r="P124"/>
  <c i="27" r="R93"/>
  <c r="BK139"/>
  <c r="J139"/>
  <c r="J65"/>
  <c r="T139"/>
  <c r="T148"/>
  <c r="T164"/>
  <c r="R192"/>
  <c i="2" r="P87"/>
  <c r="P86"/>
  <c r="P85"/>
  <c i="1" r="AU55"/>
  <c i="2" r="T178"/>
  <c i="3" r="BK118"/>
  <c r="J118"/>
  <c r="J65"/>
  <c r="R163"/>
  <c r="R325"/>
  <c r="T543"/>
  <c r="T854"/>
  <c r="T831"/>
  <c r="BK965"/>
  <c r="J965"/>
  <c r="J78"/>
  <c r="R965"/>
  <c r="T1096"/>
  <c r="R1357"/>
  <c r="P1521"/>
  <c r="BK1602"/>
  <c r="J1602"/>
  <c r="J89"/>
  <c r="T1602"/>
  <c r="R1695"/>
  <c r="P1743"/>
  <c i="4" r="BK122"/>
  <c r="J122"/>
  <c r="J65"/>
  <c r="R278"/>
  <c r="P614"/>
  <c r="R828"/>
  <c r="BK1149"/>
  <c r="J1149"/>
  <c r="J75"/>
  <c r="R1217"/>
  <c r="P1246"/>
  <c r="T1246"/>
  <c r="R1291"/>
  <c r="BK1536"/>
  <c r="J1536"/>
  <c r="J83"/>
  <c r="BK1661"/>
  <c r="J1661"/>
  <c r="J85"/>
  <c r="R1821"/>
  <c r="BK1954"/>
  <c r="J1954"/>
  <c r="J89"/>
  <c r="P2056"/>
  <c r="BK2242"/>
  <c r="J2242"/>
  <c r="J93"/>
  <c r="T2242"/>
  <c r="T2424"/>
  <c r="BK2457"/>
  <c r="J2457"/>
  <c r="J98"/>
  <c i="5" r="R120"/>
  <c r="BK143"/>
  <c r="J143"/>
  <c r="J68"/>
  <c r="R154"/>
  <c r="P167"/>
  <c r="BK240"/>
  <c r="J240"/>
  <c r="J75"/>
  <c r="T280"/>
  <c i="6" r="R162"/>
  <c r="BK216"/>
  <c r="J216"/>
  <c r="J74"/>
  <c r="R240"/>
  <c i="7" r="T116"/>
  <c i="8" r="T111"/>
  <c r="T98"/>
  <c r="P175"/>
  <c r="T208"/>
  <c r="P214"/>
  <c i="9" r="R96"/>
  <c r="R95"/>
  <c r="R94"/>
  <c i="10" r="R95"/>
  <c r="R94"/>
  <c r="R93"/>
  <c i="11" r="BK98"/>
  <c r="J98"/>
  <c r="J69"/>
  <c r="R137"/>
  <c i="12" r="BK162"/>
  <c r="J162"/>
  <c r="J72"/>
  <c r="T216"/>
  <c i="13" r="P96"/>
  <c r="P95"/>
  <c r="P94"/>
  <c i="1" r="AU70"/>
  <c i="14" r="BK123"/>
  <c r="J123"/>
  <c r="J70"/>
  <c i="17" r="T95"/>
  <c r="T94"/>
  <c r="T93"/>
  <c i="19" r="BK100"/>
  <c r="R112"/>
  <c r="R99"/>
  <c r="BK191"/>
  <c r="J191"/>
  <c r="J71"/>
  <c r="BK233"/>
  <c r="J233"/>
  <c r="J73"/>
  <c r="R238"/>
  <c i="20" r="P107"/>
  <c r="T107"/>
  <c r="R135"/>
  <c i="21" r="BK102"/>
  <c r="J102"/>
  <c r="J70"/>
  <c r="P118"/>
  <c r="T132"/>
  <c i="22" r="BK115"/>
  <c r="J115"/>
  <c r="J70"/>
  <c r="R135"/>
  <c i="23" r="BK122"/>
  <c r="J122"/>
  <c r="J70"/>
  <c r="R151"/>
  <c i="24" r="BK98"/>
  <c r="BK97"/>
  <c r="J97"/>
  <c r="J68"/>
  <c r="R131"/>
  <c i="25" r="BK99"/>
  <c r="J99"/>
  <c r="J69"/>
  <c r="T149"/>
  <c r="R197"/>
  <c i="26" r="R93"/>
  <c r="R116"/>
  <c r="R124"/>
  <c i="27" r="P93"/>
  <c r="P92"/>
  <c i="1" r="AU85"/>
  <c i="27" r="R139"/>
  <c r="P148"/>
  <c r="P164"/>
  <c r="BK192"/>
  <c r="J192"/>
  <c r="J70"/>
  <c r="T192"/>
  <c i="11" r="BK187"/>
  <c r="J187"/>
  <c r="J72"/>
  <c i="21" r="BK136"/>
  <c r="J136"/>
  <c r="J73"/>
  <c i="4" r="BK1242"/>
  <c r="J1242"/>
  <c r="J78"/>
  <c i="20" r="BK139"/>
  <c r="J139"/>
  <c r="J73"/>
  <c i="22" r="BK141"/>
  <c r="J141"/>
  <c r="J73"/>
  <c i="18" r="BK96"/>
  <c r="J96"/>
  <c r="J68"/>
  <c i="3" r="BK910"/>
  <c r="J910"/>
  <c r="J75"/>
  <c i="22" r="BK139"/>
  <c r="J139"/>
  <c r="J72"/>
  <c i="2" r="BK238"/>
  <c r="BK237"/>
  <c r="J237"/>
  <c r="J64"/>
  <c i="5" r="BK150"/>
  <c r="J150"/>
  <c r="J69"/>
  <c i="23" r="BK159"/>
  <c r="J159"/>
  <c r="J72"/>
  <c i="26" r="BK132"/>
  <c r="J132"/>
  <c r="J65"/>
  <c i="27" r="BK190"/>
  <c r="J190"/>
  <c r="J69"/>
  <c i="25" r="BK209"/>
  <c r="J209"/>
  <c r="J73"/>
  <c i="26" r="BK87"/>
  <c r="J87"/>
  <c r="J61"/>
  <c i="27" r="BK146"/>
  <c r="J146"/>
  <c r="J66"/>
  <c i="18" r="BK116"/>
  <c r="J116"/>
  <c r="J70"/>
  <c i="24" r="BK158"/>
  <c r="J158"/>
  <c r="J72"/>
  <c i="27" r="BE113"/>
  <c r="BE116"/>
  <c r="BE136"/>
  <c r="BE154"/>
  <c r="BE165"/>
  <c r="BE182"/>
  <c r="BE187"/>
  <c r="BE189"/>
  <c r="BE95"/>
  <c r="BE126"/>
  <c r="BE132"/>
  <c r="BE156"/>
  <c r="BE167"/>
  <c r="BE181"/>
  <c r="BE193"/>
  <c r="J56"/>
  <c r="BE147"/>
  <c r="BE152"/>
  <c r="BE155"/>
  <c r="BE158"/>
  <c r="BE159"/>
  <c r="BE161"/>
  <c r="BE195"/>
  <c r="E50"/>
  <c r="F89"/>
  <c r="BE102"/>
  <c r="BE119"/>
  <c r="BE133"/>
  <c r="BE153"/>
  <c r="BE163"/>
  <c r="BE166"/>
  <c r="BE170"/>
  <c r="BE175"/>
  <c i="26" r="J93"/>
  <c r="J62"/>
  <c i="27" r="BE103"/>
  <c r="BE107"/>
  <c r="BE108"/>
  <c r="BE142"/>
  <c r="BE176"/>
  <c r="BE177"/>
  <c r="BE185"/>
  <c r="BE194"/>
  <c r="BE104"/>
  <c r="BE109"/>
  <c r="BE122"/>
  <c r="BE140"/>
  <c r="BE150"/>
  <c r="BE160"/>
  <c r="BE162"/>
  <c r="BE168"/>
  <c r="BE169"/>
  <c r="BE171"/>
  <c r="BE173"/>
  <c r="BE174"/>
  <c r="BE179"/>
  <c r="BE180"/>
  <c r="BE183"/>
  <c r="BE188"/>
  <c r="BE94"/>
  <c r="BE98"/>
  <c r="BE101"/>
  <c r="BE105"/>
  <c r="BE106"/>
  <c r="BE123"/>
  <c r="BE129"/>
  <c r="BE141"/>
  <c r="BE143"/>
  <c r="BE172"/>
  <c r="BE178"/>
  <c r="BE186"/>
  <c r="BE191"/>
  <c r="BE112"/>
  <c r="BE149"/>
  <c r="BE151"/>
  <c r="BE157"/>
  <c r="BE184"/>
  <c i="26" r="E75"/>
  <c r="F82"/>
  <c r="BE114"/>
  <c i="25" r="BK98"/>
  <c r="J98"/>
  <c r="J68"/>
  <c i="26" r="J52"/>
  <c r="BE94"/>
  <c r="BE117"/>
  <c r="BE127"/>
  <c r="BE130"/>
  <c r="BE133"/>
  <c r="BE88"/>
  <c r="BE122"/>
  <c r="BE102"/>
  <c r="BE106"/>
  <c r="BE109"/>
  <c r="BE125"/>
  <c r="BE97"/>
  <c r="BE112"/>
  <c i="24" r="J98"/>
  <c r="J69"/>
  <c i="25" r="J60"/>
  <c r="BE103"/>
  <c r="BE113"/>
  <c r="BE137"/>
  <c r="BE138"/>
  <c r="BE142"/>
  <c r="BE150"/>
  <c r="BE153"/>
  <c r="BE167"/>
  <c r="BE181"/>
  <c r="BE186"/>
  <c r="BE192"/>
  <c r="BE204"/>
  <c r="BE208"/>
  <c r="J94"/>
  <c r="BE100"/>
  <c r="BE101"/>
  <c r="BE102"/>
  <c r="BE108"/>
  <c r="BE110"/>
  <c r="BE122"/>
  <c r="BE124"/>
  <c r="BE127"/>
  <c r="BE128"/>
  <c r="BE134"/>
  <c r="BE136"/>
  <c r="BE148"/>
  <c r="BE154"/>
  <c r="BE162"/>
  <c r="BE169"/>
  <c r="BE174"/>
  <c r="BE178"/>
  <c r="BE179"/>
  <c r="BE184"/>
  <c r="BE194"/>
  <c r="BE201"/>
  <c r="BE202"/>
  <c r="BE203"/>
  <c i="24" r="BK96"/>
  <c r="J96"/>
  <c i="25" r="E83"/>
  <c r="F94"/>
  <c r="BE123"/>
  <c r="BE126"/>
  <c r="BE132"/>
  <c r="BE140"/>
  <c r="BE141"/>
  <c r="BE146"/>
  <c r="BE159"/>
  <c r="BE163"/>
  <c r="BE171"/>
  <c r="BE175"/>
  <c r="BE189"/>
  <c r="BE199"/>
  <c r="BE109"/>
  <c r="BE139"/>
  <c r="BE160"/>
  <c r="BE176"/>
  <c r="BE182"/>
  <c r="BE205"/>
  <c r="BE104"/>
  <c r="BE114"/>
  <c r="BE115"/>
  <c r="BE116"/>
  <c r="BE125"/>
  <c r="BE135"/>
  <c r="BE143"/>
  <c r="BE172"/>
  <c r="BE173"/>
  <c r="BE191"/>
  <c r="BE196"/>
  <c r="BE118"/>
  <c r="BE120"/>
  <c r="BE129"/>
  <c r="BE144"/>
  <c r="BE145"/>
  <c r="BE152"/>
  <c r="BE165"/>
  <c r="BE180"/>
  <c r="BE193"/>
  <c r="BE195"/>
  <c r="BE198"/>
  <c r="BE147"/>
  <c r="BE161"/>
  <c r="BE164"/>
  <c r="BE166"/>
  <c r="BE168"/>
  <c r="BE177"/>
  <c r="BE185"/>
  <c r="BE187"/>
  <c r="BE188"/>
  <c r="BE200"/>
  <c r="BE206"/>
  <c r="BE207"/>
  <c r="BE105"/>
  <c r="BE106"/>
  <c r="BE107"/>
  <c r="BE111"/>
  <c r="BE112"/>
  <c r="BE117"/>
  <c r="BE119"/>
  <c r="BE121"/>
  <c r="BE130"/>
  <c r="BE131"/>
  <c r="BE133"/>
  <c r="BE151"/>
  <c r="BE155"/>
  <c r="BE156"/>
  <c r="BE157"/>
  <c r="BE158"/>
  <c r="BE170"/>
  <c r="BE183"/>
  <c r="BE210"/>
  <c i="24" r="F63"/>
  <c r="BE99"/>
  <c r="BE111"/>
  <c r="BE115"/>
  <c r="BE121"/>
  <c r="BE124"/>
  <c r="BE126"/>
  <c r="BE129"/>
  <c r="BE130"/>
  <c r="BE135"/>
  <c r="BE139"/>
  <c r="BE147"/>
  <c r="BE153"/>
  <c r="BE101"/>
  <c r="BE103"/>
  <c r="BE108"/>
  <c r="BE113"/>
  <c r="BE119"/>
  <c r="BE122"/>
  <c r="BE132"/>
  <c r="BE146"/>
  <c r="E82"/>
  <c r="J93"/>
  <c r="BE100"/>
  <c r="BE102"/>
  <c r="BE114"/>
  <c r="BE117"/>
  <c r="BE128"/>
  <c r="BE145"/>
  <c r="BE105"/>
  <c r="BE107"/>
  <c r="BE154"/>
  <c r="BE155"/>
  <c i="23" r="J98"/>
  <c r="J69"/>
  <c i="24" r="BE104"/>
  <c r="BE120"/>
  <c r="BE127"/>
  <c r="BE133"/>
  <c r="BE134"/>
  <c r="BE138"/>
  <c r="BE140"/>
  <c r="BE148"/>
  <c r="BE149"/>
  <c r="BE151"/>
  <c r="J90"/>
  <c r="BE109"/>
  <c r="BE110"/>
  <c r="BE125"/>
  <c r="BE141"/>
  <c r="BE142"/>
  <c r="BE159"/>
  <c r="BE112"/>
  <c r="BE118"/>
  <c r="BE123"/>
  <c r="BE143"/>
  <c r="BE106"/>
  <c r="BE116"/>
  <c r="BE136"/>
  <c r="BE137"/>
  <c r="BE144"/>
  <c r="BE150"/>
  <c r="BE156"/>
  <c r="BE157"/>
  <c i="23" r="BE99"/>
  <c r="BE109"/>
  <c r="BE129"/>
  <c r="BE138"/>
  <c r="BE140"/>
  <c r="BE146"/>
  <c r="BE148"/>
  <c r="BE149"/>
  <c r="BE152"/>
  <c r="BE153"/>
  <c r="BE158"/>
  <c r="F93"/>
  <c r="BE123"/>
  <c r="BE124"/>
  <c r="BE155"/>
  <c r="BE156"/>
  <c i="22" r="BK98"/>
  <c r="BK97"/>
  <c r="J97"/>
  <c i="23" r="J63"/>
  <c r="BE101"/>
  <c r="BE114"/>
  <c r="BE121"/>
  <c r="BE127"/>
  <c r="BE133"/>
  <c r="BE160"/>
  <c r="BE107"/>
  <c r="BE108"/>
  <c r="BE136"/>
  <c r="BE141"/>
  <c r="BE142"/>
  <c r="BE145"/>
  <c r="BE150"/>
  <c r="J60"/>
  <c r="BE103"/>
  <c r="BE110"/>
  <c r="BE111"/>
  <c r="BE126"/>
  <c r="BE132"/>
  <c r="BE134"/>
  <c r="BE143"/>
  <c r="BE144"/>
  <c r="BE104"/>
  <c r="BE112"/>
  <c r="BE116"/>
  <c r="BE117"/>
  <c r="BE118"/>
  <c r="BE128"/>
  <c r="BE130"/>
  <c r="E82"/>
  <c r="BE102"/>
  <c r="BE105"/>
  <c r="BE106"/>
  <c r="BE115"/>
  <c r="BE119"/>
  <c r="BE135"/>
  <c r="BE147"/>
  <c r="BE154"/>
  <c r="BE100"/>
  <c r="BE113"/>
  <c r="BE120"/>
  <c r="BE125"/>
  <c r="BE131"/>
  <c r="BE137"/>
  <c r="BE139"/>
  <c r="BE157"/>
  <c i="22" r="BE122"/>
  <c r="BE123"/>
  <c r="BE131"/>
  <c r="BE132"/>
  <c i="21" r="J99"/>
  <c r="J69"/>
  <c i="22" r="BE121"/>
  <c r="E52"/>
  <c r="BE106"/>
  <c r="BE108"/>
  <c r="BE112"/>
  <c r="BE114"/>
  <c r="BE124"/>
  <c r="BE127"/>
  <c r="BE128"/>
  <c r="BE133"/>
  <c r="BE107"/>
  <c r="BE109"/>
  <c r="BE110"/>
  <c r="BE111"/>
  <c r="BE113"/>
  <c r="BE126"/>
  <c r="BE136"/>
  <c r="BE142"/>
  <c r="BE100"/>
  <c r="BE102"/>
  <c r="BE103"/>
  <c r="BE117"/>
  <c r="BE119"/>
  <c r="BE120"/>
  <c r="F63"/>
  <c r="J91"/>
  <c r="BE125"/>
  <c r="BE129"/>
  <c r="BE130"/>
  <c r="BE134"/>
  <c r="BE140"/>
  <c r="BE101"/>
  <c r="BE105"/>
  <c r="BE118"/>
  <c r="BE104"/>
  <c r="BE116"/>
  <c r="BE137"/>
  <c r="BE138"/>
  <c i="20" r="J99"/>
  <c r="J69"/>
  <c i="21" r="BE111"/>
  <c r="BE119"/>
  <c r="BE123"/>
  <c r="BE129"/>
  <c r="F94"/>
  <c r="BE120"/>
  <c r="BE125"/>
  <c r="BE127"/>
  <c r="BE134"/>
  <c r="J60"/>
  <c r="E83"/>
  <c r="BE107"/>
  <c r="BE115"/>
  <c r="BE122"/>
  <c r="BE124"/>
  <c r="BE126"/>
  <c r="BE128"/>
  <c r="BE135"/>
  <c r="BE105"/>
  <c r="BE121"/>
  <c r="BE100"/>
  <c r="BE109"/>
  <c r="BE114"/>
  <c r="BE131"/>
  <c r="BE133"/>
  <c r="BE112"/>
  <c r="BE113"/>
  <c r="BE117"/>
  <c r="BE130"/>
  <c r="BE101"/>
  <c r="BE103"/>
  <c r="BE104"/>
  <c r="BE106"/>
  <c r="BE108"/>
  <c r="BE110"/>
  <c r="BE116"/>
  <c r="BE137"/>
  <c i="20" r="F63"/>
  <c r="BE118"/>
  <c r="BE134"/>
  <c r="BE137"/>
  <c r="BE108"/>
  <c r="BE115"/>
  <c r="BE120"/>
  <c r="BE125"/>
  <c r="J60"/>
  <c r="BE119"/>
  <c r="BE128"/>
  <c r="BE136"/>
  <c r="BE114"/>
  <c r="BE126"/>
  <c r="BE127"/>
  <c r="BE129"/>
  <c r="BE133"/>
  <c r="BE140"/>
  <c r="E52"/>
  <c r="BE105"/>
  <c r="BE106"/>
  <c r="BE110"/>
  <c r="BE124"/>
  <c r="BE100"/>
  <c r="BE104"/>
  <c r="BE112"/>
  <c r="BE113"/>
  <c r="BE117"/>
  <c r="BE121"/>
  <c r="BE122"/>
  <c r="BE123"/>
  <c r="BE130"/>
  <c r="BE132"/>
  <c i="19" r="J100"/>
  <c r="J68"/>
  <c i="20" r="BE101"/>
  <c r="BE102"/>
  <c r="BE111"/>
  <c r="BE103"/>
  <c r="BE109"/>
  <c r="BE131"/>
  <c r="BE138"/>
  <c i="19" r="BE102"/>
  <c r="BE103"/>
  <c r="BE104"/>
  <c r="BE117"/>
  <c r="BE118"/>
  <c r="BE135"/>
  <c r="BE140"/>
  <c r="BE141"/>
  <c r="BE142"/>
  <c r="BE153"/>
  <c r="BE154"/>
  <c r="BE155"/>
  <c r="BE156"/>
  <c r="BE157"/>
  <c r="BE158"/>
  <c r="BE159"/>
  <c r="BE166"/>
  <c r="BE167"/>
  <c r="BE171"/>
  <c r="BE204"/>
  <c r="BE206"/>
  <c r="E52"/>
  <c r="J93"/>
  <c r="BE105"/>
  <c r="BE108"/>
  <c r="BE128"/>
  <c r="BE132"/>
  <c r="BE133"/>
  <c r="BE134"/>
  <c r="BE160"/>
  <c r="BE163"/>
  <c r="BE164"/>
  <c r="BE169"/>
  <c r="BE170"/>
  <c r="BE173"/>
  <c r="BE174"/>
  <c r="BE175"/>
  <c r="BE181"/>
  <c r="BE182"/>
  <c r="BE195"/>
  <c r="BE196"/>
  <c r="BE203"/>
  <c r="BE212"/>
  <c r="BE213"/>
  <c r="BE220"/>
  <c r="BE221"/>
  <c i="18" r="BK95"/>
  <c r="J95"/>
  <c r="J67"/>
  <c i="19" r="BE109"/>
  <c r="BE113"/>
  <c r="BE114"/>
  <c r="BE129"/>
  <c r="BE130"/>
  <c r="BE131"/>
  <c r="BE136"/>
  <c r="BE144"/>
  <c r="BE172"/>
  <c r="BE188"/>
  <c r="BE211"/>
  <c r="BE214"/>
  <c r="BE215"/>
  <c r="BE216"/>
  <c r="BE222"/>
  <c r="BE235"/>
  <c r="BE236"/>
  <c r="BE208"/>
  <c r="BE210"/>
  <c r="BE217"/>
  <c r="F63"/>
  <c r="BE116"/>
  <c r="BE138"/>
  <c r="BE139"/>
  <c r="BE189"/>
  <c r="BE198"/>
  <c r="BE199"/>
  <c r="BE200"/>
  <c r="BE201"/>
  <c r="BE202"/>
  <c r="BE205"/>
  <c r="BE225"/>
  <c r="BE226"/>
  <c r="BE239"/>
  <c r="BE115"/>
  <c r="BE143"/>
  <c r="BE183"/>
  <c r="BE184"/>
  <c r="BE185"/>
  <c r="BE186"/>
  <c r="BE197"/>
  <c r="BE207"/>
  <c r="BE218"/>
  <c r="BE219"/>
  <c r="BE227"/>
  <c r="BE228"/>
  <c r="BE240"/>
  <c r="BE120"/>
  <c r="BE121"/>
  <c r="BE123"/>
  <c r="BE124"/>
  <c r="BE137"/>
  <c r="BE145"/>
  <c r="BE146"/>
  <c r="BE147"/>
  <c r="BE161"/>
  <c r="BE162"/>
  <c r="BE168"/>
  <c r="BE176"/>
  <c r="BE177"/>
  <c r="BE178"/>
  <c r="BE187"/>
  <c r="BE194"/>
  <c r="BE209"/>
  <c r="BE237"/>
  <c r="BE242"/>
  <c r="BE243"/>
  <c r="BE244"/>
  <c r="BE245"/>
  <c r="BE101"/>
  <c r="BE119"/>
  <c r="BE122"/>
  <c r="BE125"/>
  <c r="BE126"/>
  <c r="BE127"/>
  <c r="BE149"/>
  <c r="BE150"/>
  <c r="BE151"/>
  <c r="BE152"/>
  <c r="BE165"/>
  <c r="BE179"/>
  <c r="BE180"/>
  <c r="BE190"/>
  <c r="BE192"/>
  <c r="BE193"/>
  <c r="BE223"/>
  <c r="BE224"/>
  <c r="BE229"/>
  <c r="BE231"/>
  <c r="BE232"/>
  <c r="BE234"/>
  <c i="17" r="J94"/>
  <c r="J68"/>
  <c i="18" r="BE107"/>
  <c r="BE108"/>
  <c r="BE109"/>
  <c r="BE110"/>
  <c r="BE112"/>
  <c r="BE114"/>
  <c r="BE119"/>
  <c r="BE103"/>
  <c r="BE104"/>
  <c r="BE105"/>
  <c r="BE113"/>
  <c r="BE117"/>
  <c r="E52"/>
  <c r="F63"/>
  <c r="BE111"/>
  <c r="BE120"/>
  <c r="BE121"/>
  <c r="BE122"/>
  <c i="17" r="J67"/>
  <c i="18" r="J89"/>
  <c r="BE97"/>
  <c r="BE99"/>
  <c r="BE100"/>
  <c r="BE101"/>
  <c i="17" r="J95"/>
  <c r="J69"/>
  <c i="18" r="BE115"/>
  <c r="BE102"/>
  <c r="BE106"/>
  <c i="17" r="E52"/>
  <c r="BE97"/>
  <c r="BE98"/>
  <c r="J87"/>
  <c i="16" r="BK94"/>
  <c r="J94"/>
  <c r="J68"/>
  <c i="17" r="F90"/>
  <c r="BE99"/>
  <c r="BE100"/>
  <c r="BE96"/>
  <c i="16" r="J60"/>
  <c r="BE100"/>
  <c r="F63"/>
  <c r="BE99"/>
  <c r="BE103"/>
  <c i="15" r="BK94"/>
  <c r="J94"/>
  <c r="J68"/>
  <c i="16" r="E52"/>
  <c r="BE97"/>
  <c r="BE102"/>
  <c r="BE98"/>
  <c r="BE101"/>
  <c r="BE104"/>
  <c r="BE96"/>
  <c i="14" r="BK95"/>
  <c r="J95"/>
  <c r="J68"/>
  <c i="15" r="J87"/>
  <c r="BE98"/>
  <c r="BE108"/>
  <c r="BE110"/>
  <c r="BE113"/>
  <c r="E52"/>
  <c r="F63"/>
  <c r="BE101"/>
  <c r="BE104"/>
  <c r="BE112"/>
  <c r="BE116"/>
  <c r="BE102"/>
  <c r="BE115"/>
  <c r="BE120"/>
  <c r="BE100"/>
  <c r="BE105"/>
  <c r="BE107"/>
  <c r="BE109"/>
  <c r="BE118"/>
  <c r="BE119"/>
  <c r="BE99"/>
  <c r="BE103"/>
  <c r="BE106"/>
  <c r="BE111"/>
  <c r="BE117"/>
  <c r="BE96"/>
  <c r="BE97"/>
  <c r="BE114"/>
  <c i="14" r="BE103"/>
  <c r="BE104"/>
  <c r="BE108"/>
  <c r="BE120"/>
  <c r="BE97"/>
  <c r="BE113"/>
  <c r="BE115"/>
  <c r="J60"/>
  <c r="BE107"/>
  <c r="BE121"/>
  <c r="BE126"/>
  <c r="BE99"/>
  <c r="BE101"/>
  <c r="BE105"/>
  <c r="BE106"/>
  <c r="BE109"/>
  <c r="BE110"/>
  <c r="BE112"/>
  <c r="BE116"/>
  <c r="BE117"/>
  <c r="E80"/>
  <c r="F91"/>
  <c r="BE100"/>
  <c r="BE114"/>
  <c i="13" r="BK95"/>
  <c r="BK94"/>
  <c r="J94"/>
  <c r="J67"/>
  <c i="14" r="BE98"/>
  <c r="BE102"/>
  <c r="BE119"/>
  <c r="BE125"/>
  <c r="BE111"/>
  <c r="BE122"/>
  <c r="BE124"/>
  <c r="BE118"/>
  <c r="BE127"/>
  <c i="13" r="F91"/>
  <c r="BE100"/>
  <c r="J88"/>
  <c r="BE108"/>
  <c r="BE113"/>
  <c r="BE115"/>
  <c r="BE124"/>
  <c i="12" r="BK100"/>
  <c r="J100"/>
  <c r="J68"/>
  <c i="13" r="BE101"/>
  <c r="BE106"/>
  <c r="BE117"/>
  <c r="BE118"/>
  <c r="BE125"/>
  <c r="BE99"/>
  <c r="BE105"/>
  <c r="BE123"/>
  <c r="E52"/>
  <c r="BE102"/>
  <c r="BE103"/>
  <c r="BE120"/>
  <c r="BE97"/>
  <c r="BE98"/>
  <c r="BE104"/>
  <c r="BE109"/>
  <c r="BE112"/>
  <c r="BE114"/>
  <c r="BE119"/>
  <c r="BE121"/>
  <c r="BE110"/>
  <c r="BE116"/>
  <c r="BE126"/>
  <c r="BE107"/>
  <c r="BE111"/>
  <c i="12" r="BE105"/>
  <c r="BE125"/>
  <c r="BE133"/>
  <c r="BE187"/>
  <c r="BE192"/>
  <c r="BE207"/>
  <c r="BE220"/>
  <c r="BE224"/>
  <c r="BE230"/>
  <c r="BE239"/>
  <c r="BE242"/>
  <c r="BE243"/>
  <c r="BE117"/>
  <c r="BE143"/>
  <c r="BE154"/>
  <c r="BE155"/>
  <c r="BE156"/>
  <c r="BE158"/>
  <c r="BE165"/>
  <c r="BE179"/>
  <c r="BE186"/>
  <c r="BE199"/>
  <c r="BE202"/>
  <c r="BE205"/>
  <c r="BE212"/>
  <c r="BE217"/>
  <c r="BE227"/>
  <c r="BE236"/>
  <c i="11" r="BK97"/>
  <c r="BK96"/>
  <c r="J96"/>
  <c r="J67"/>
  <c i="12" r="J93"/>
  <c r="BE103"/>
  <c r="BE119"/>
  <c r="BE120"/>
  <c r="BE121"/>
  <c r="BE124"/>
  <c r="BE132"/>
  <c r="BE139"/>
  <c r="BE140"/>
  <c r="BE148"/>
  <c r="BE152"/>
  <c r="BE164"/>
  <c r="BE168"/>
  <c r="BE169"/>
  <c r="BE177"/>
  <c r="BE180"/>
  <c r="BE208"/>
  <c r="BE210"/>
  <c r="BE218"/>
  <c r="BE219"/>
  <c r="BE228"/>
  <c r="BE229"/>
  <c r="BE233"/>
  <c r="BE112"/>
  <c r="BE113"/>
  <c r="BE116"/>
  <c r="BE118"/>
  <c r="BE122"/>
  <c r="BE128"/>
  <c r="BE129"/>
  <c r="BE131"/>
  <c r="BE135"/>
  <c r="BE137"/>
  <c r="BE161"/>
  <c r="BE163"/>
  <c r="BE173"/>
  <c r="BE191"/>
  <c r="BE193"/>
  <c r="BE235"/>
  <c r="E52"/>
  <c r="BE111"/>
  <c r="BE127"/>
  <c r="BE130"/>
  <c r="BE134"/>
  <c r="BE136"/>
  <c r="BE153"/>
  <c r="BE166"/>
  <c r="BE167"/>
  <c r="BE178"/>
  <c r="BE188"/>
  <c r="BE200"/>
  <c r="BE209"/>
  <c r="BE225"/>
  <c r="BE231"/>
  <c r="BE232"/>
  <c r="BE241"/>
  <c r="BE109"/>
  <c r="BE110"/>
  <c r="BE145"/>
  <c r="BE160"/>
  <c r="BE189"/>
  <c r="BE190"/>
  <c r="BE214"/>
  <c r="BE234"/>
  <c r="BE106"/>
  <c r="BE107"/>
  <c r="BE108"/>
  <c r="BE114"/>
  <c r="BE115"/>
  <c r="BE126"/>
  <c r="BE146"/>
  <c r="BE149"/>
  <c r="BE150"/>
  <c r="BE151"/>
  <c r="BE157"/>
  <c r="BE170"/>
  <c r="BE171"/>
  <c r="BE174"/>
  <c r="BE175"/>
  <c r="BE176"/>
  <c r="BE197"/>
  <c r="BE203"/>
  <c r="BE222"/>
  <c r="BE223"/>
  <c r="F63"/>
  <c r="BE102"/>
  <c r="BE123"/>
  <c r="BE138"/>
  <c r="BE141"/>
  <c r="BE142"/>
  <c r="BE144"/>
  <c r="BE159"/>
  <c r="BE172"/>
  <c r="BE181"/>
  <c r="BE183"/>
  <c r="BE184"/>
  <c r="BE185"/>
  <c r="BE194"/>
  <c r="BE195"/>
  <c r="BE196"/>
  <c r="BE198"/>
  <c r="BE201"/>
  <c r="BE204"/>
  <c r="BE206"/>
  <c r="BE211"/>
  <c r="BE213"/>
  <c r="BE215"/>
  <c r="BE221"/>
  <c r="BE226"/>
  <c r="BE237"/>
  <c r="BE238"/>
  <c i="11" r="E52"/>
  <c r="J63"/>
  <c r="BE100"/>
  <c r="BE102"/>
  <c r="BE125"/>
  <c r="BE140"/>
  <c r="BE151"/>
  <c r="BE155"/>
  <c r="BE166"/>
  <c r="BE168"/>
  <c r="F63"/>
  <c r="J90"/>
  <c r="BE114"/>
  <c r="BE115"/>
  <c r="BE122"/>
  <c r="BE132"/>
  <c r="BE141"/>
  <c r="BE146"/>
  <c r="BE147"/>
  <c r="BE160"/>
  <c r="BE174"/>
  <c r="BE185"/>
  <c i="10" r="BK93"/>
  <c r="J93"/>
  <c r="J95"/>
  <c r="J69"/>
  <c i="11" r="BE119"/>
  <c r="BE121"/>
  <c r="BE123"/>
  <c r="BE131"/>
  <c r="BE148"/>
  <c r="BE152"/>
  <c r="BE163"/>
  <c r="BE165"/>
  <c r="BE179"/>
  <c r="BE118"/>
  <c r="BE120"/>
  <c r="BE124"/>
  <c r="BE126"/>
  <c r="BE127"/>
  <c r="BE136"/>
  <c r="BE144"/>
  <c r="BE162"/>
  <c r="BE167"/>
  <c r="BE175"/>
  <c r="BE184"/>
  <c r="BE188"/>
  <c r="BE106"/>
  <c r="BE116"/>
  <c r="BE128"/>
  <c r="BE129"/>
  <c r="BE138"/>
  <c r="BE139"/>
  <c r="BE142"/>
  <c r="BE149"/>
  <c r="BE156"/>
  <c r="BE157"/>
  <c r="BE182"/>
  <c r="BE99"/>
  <c r="BE104"/>
  <c r="BE109"/>
  <c r="BE111"/>
  <c r="BE135"/>
  <c r="BE153"/>
  <c r="BE161"/>
  <c r="BE170"/>
  <c r="BE171"/>
  <c r="BE172"/>
  <c r="BE173"/>
  <c r="BE177"/>
  <c r="BE178"/>
  <c r="BE101"/>
  <c r="BE103"/>
  <c r="BE105"/>
  <c r="BE110"/>
  <c r="BE113"/>
  <c r="BE117"/>
  <c r="BE130"/>
  <c r="BE133"/>
  <c r="BE134"/>
  <c r="BE143"/>
  <c r="BE158"/>
  <c r="BE186"/>
  <c r="BE107"/>
  <c r="BE108"/>
  <c r="BE112"/>
  <c r="BE145"/>
  <c r="BE150"/>
  <c r="BE154"/>
  <c r="BE159"/>
  <c r="BE164"/>
  <c r="BE169"/>
  <c r="BE180"/>
  <c r="BE181"/>
  <c r="BE183"/>
  <c i="10" r="E52"/>
  <c r="F90"/>
  <c r="BE98"/>
  <c r="BE105"/>
  <c r="BE109"/>
  <c r="BE111"/>
  <c r="J87"/>
  <c r="BE97"/>
  <c r="BE101"/>
  <c r="BE103"/>
  <c r="BE96"/>
  <c r="BE104"/>
  <c r="BE107"/>
  <c r="BE112"/>
  <c i="9" r="BK95"/>
  <c r="J95"/>
  <c r="J68"/>
  <c i="1" r="BB66"/>
  <c i="10" r="BE99"/>
  <c r="BE100"/>
  <c r="BE102"/>
  <c r="BE106"/>
  <c r="BE108"/>
  <c r="BE110"/>
  <c r="BE113"/>
  <c i="1" r="AW66"/>
  <c r="BA66"/>
  <c i="9" r="BE107"/>
  <c r="BE108"/>
  <c r="BE114"/>
  <c r="F63"/>
  <c r="BE97"/>
  <c r="BE102"/>
  <c r="BE103"/>
  <c r="J60"/>
  <c r="BE104"/>
  <c r="BE106"/>
  <c r="BE110"/>
  <c r="BE115"/>
  <c r="BE116"/>
  <c r="BE118"/>
  <c i="8" r="BK98"/>
  <c r="J98"/>
  <c r="J67"/>
  <c i="9" r="E80"/>
  <c r="BE100"/>
  <c r="BE101"/>
  <c r="BE109"/>
  <c r="BE111"/>
  <c r="BE113"/>
  <c r="BE117"/>
  <c r="BE98"/>
  <c r="BE105"/>
  <c r="BE99"/>
  <c i="8" r="J60"/>
  <c r="BE102"/>
  <c r="BE113"/>
  <c r="BE115"/>
  <c r="BE116"/>
  <c r="BE117"/>
  <c r="BE121"/>
  <c r="BE132"/>
  <c r="BE133"/>
  <c r="BE151"/>
  <c r="BE171"/>
  <c r="BE186"/>
  <c r="BE189"/>
  <c r="BE203"/>
  <c r="BE108"/>
  <c r="BE112"/>
  <c r="BE118"/>
  <c r="BE127"/>
  <c r="BE128"/>
  <c r="BE129"/>
  <c r="BE131"/>
  <c r="BE138"/>
  <c r="BE149"/>
  <c r="BE150"/>
  <c r="BE167"/>
  <c r="BE173"/>
  <c r="BE174"/>
  <c r="BE178"/>
  <c r="BE183"/>
  <c r="BE201"/>
  <c r="BE204"/>
  <c r="BE209"/>
  <c r="BE210"/>
  <c r="BE114"/>
  <c r="BE125"/>
  <c r="BE137"/>
  <c r="BE147"/>
  <c r="BE154"/>
  <c r="BE161"/>
  <c r="BE172"/>
  <c r="BE184"/>
  <c r="BE187"/>
  <c r="BE188"/>
  <c r="BE190"/>
  <c r="BE194"/>
  <c r="BE196"/>
  <c r="BE198"/>
  <c r="BE199"/>
  <c r="F95"/>
  <c r="BE107"/>
  <c r="BE144"/>
  <c r="BE160"/>
  <c r="BE164"/>
  <c r="BE176"/>
  <c r="BE181"/>
  <c r="BE195"/>
  <c r="BE206"/>
  <c r="BE207"/>
  <c r="BE213"/>
  <c r="E52"/>
  <c r="BE126"/>
  <c r="BE145"/>
  <c r="BE146"/>
  <c r="BE158"/>
  <c r="BE159"/>
  <c r="BE162"/>
  <c r="BE169"/>
  <c r="BE177"/>
  <c r="BE179"/>
  <c r="BE180"/>
  <c r="BE182"/>
  <c r="BE191"/>
  <c r="BE193"/>
  <c r="BE197"/>
  <c r="BE216"/>
  <c r="BE100"/>
  <c r="BE123"/>
  <c r="BE124"/>
  <c r="BE134"/>
  <c r="BE135"/>
  <c r="BE141"/>
  <c r="BE142"/>
  <c r="BE143"/>
  <c r="BE148"/>
  <c r="BE163"/>
  <c r="BE166"/>
  <c r="BE170"/>
  <c r="BE192"/>
  <c r="BE202"/>
  <c r="BE212"/>
  <c r="BE215"/>
  <c i="7" r="BK94"/>
  <c r="J94"/>
  <c i="8" r="BE120"/>
  <c r="BE122"/>
  <c r="BE130"/>
  <c r="BE140"/>
  <c r="BE152"/>
  <c r="BE157"/>
  <c r="BE200"/>
  <c r="BE205"/>
  <c r="BE101"/>
  <c r="BE103"/>
  <c r="BE104"/>
  <c r="BE119"/>
  <c r="BE136"/>
  <c r="BE153"/>
  <c r="BE155"/>
  <c r="BE156"/>
  <c r="BE165"/>
  <c r="BE168"/>
  <c r="BE185"/>
  <c r="BE217"/>
  <c r="BE218"/>
  <c i="7" r="F91"/>
  <c r="BE101"/>
  <c r="BE107"/>
  <c r="BE108"/>
  <c r="BE111"/>
  <c r="BE112"/>
  <c i="6" r="BK100"/>
  <c r="J100"/>
  <c r="J68"/>
  <c i="7" r="BE99"/>
  <c r="BE109"/>
  <c r="BE114"/>
  <c r="J60"/>
  <c r="BE103"/>
  <c r="BE110"/>
  <c r="BE117"/>
  <c r="BE118"/>
  <c r="BE120"/>
  <c r="BE100"/>
  <c r="BE96"/>
  <c r="BE113"/>
  <c r="BE115"/>
  <c r="BE105"/>
  <c r="BE106"/>
  <c r="BE123"/>
  <c r="E80"/>
  <c r="BE97"/>
  <c r="BE121"/>
  <c r="BE122"/>
  <c r="BE98"/>
  <c r="BE102"/>
  <c r="BE104"/>
  <c i="5" r="J101"/>
  <c r="J65"/>
  <c i="6" r="J93"/>
  <c r="BE102"/>
  <c r="BE108"/>
  <c r="BE121"/>
  <c r="BE125"/>
  <c r="BE133"/>
  <c r="BE134"/>
  <c r="BE140"/>
  <c r="BE148"/>
  <c r="BE150"/>
  <c r="BE157"/>
  <c r="BE159"/>
  <c r="BE164"/>
  <c r="BE167"/>
  <c r="BE169"/>
  <c r="BE171"/>
  <c r="BE193"/>
  <c r="BE198"/>
  <c r="BE205"/>
  <c r="BE223"/>
  <c r="BE232"/>
  <c r="BE237"/>
  <c r="BE243"/>
  <c r="BE116"/>
  <c r="BE137"/>
  <c r="BE149"/>
  <c r="BE152"/>
  <c r="BE160"/>
  <c r="BE163"/>
  <c r="BE181"/>
  <c r="BE191"/>
  <c r="BE215"/>
  <c r="BE217"/>
  <c r="BE221"/>
  <c r="BE241"/>
  <c r="E52"/>
  <c r="F63"/>
  <c r="BE113"/>
  <c r="BE115"/>
  <c r="BE123"/>
  <c r="BE127"/>
  <c r="BE128"/>
  <c r="BE132"/>
  <c r="BE135"/>
  <c r="BE136"/>
  <c r="BE145"/>
  <c r="BE151"/>
  <c r="BE153"/>
  <c r="BE158"/>
  <c r="BE176"/>
  <c r="BE179"/>
  <c r="BE202"/>
  <c r="BE204"/>
  <c r="BE207"/>
  <c r="BE209"/>
  <c r="BE210"/>
  <c r="BE219"/>
  <c r="BE224"/>
  <c r="BE236"/>
  <c r="BE238"/>
  <c r="BE119"/>
  <c r="BE122"/>
  <c r="BE131"/>
  <c r="BE141"/>
  <c r="BE144"/>
  <c r="BE146"/>
  <c r="BE180"/>
  <c r="BE187"/>
  <c r="BE190"/>
  <c r="BE196"/>
  <c r="BE200"/>
  <c r="BE208"/>
  <c r="BE213"/>
  <c r="BE222"/>
  <c r="BE225"/>
  <c r="BE227"/>
  <c r="BE231"/>
  <c r="BE233"/>
  <c r="BE109"/>
  <c r="BE112"/>
  <c r="BE120"/>
  <c r="BE126"/>
  <c r="BE154"/>
  <c r="BE166"/>
  <c r="BE172"/>
  <c r="BE178"/>
  <c r="BE185"/>
  <c r="BE199"/>
  <c r="BE201"/>
  <c r="BE211"/>
  <c r="BE220"/>
  <c r="BE235"/>
  <c r="BE106"/>
  <c r="BE110"/>
  <c r="BE114"/>
  <c r="BE118"/>
  <c r="BE124"/>
  <c r="BE129"/>
  <c r="BE139"/>
  <c r="BE142"/>
  <c r="BE168"/>
  <c r="BE174"/>
  <c r="BE175"/>
  <c r="BE177"/>
  <c r="BE189"/>
  <c r="BE194"/>
  <c r="BE203"/>
  <c r="BE226"/>
  <c r="BE228"/>
  <c r="BE117"/>
  <c r="BE155"/>
  <c r="BE156"/>
  <c r="BE165"/>
  <c r="BE183"/>
  <c r="BE184"/>
  <c r="BE188"/>
  <c r="BE192"/>
  <c r="BE197"/>
  <c r="BE206"/>
  <c r="BE212"/>
  <c r="BE214"/>
  <c r="BE218"/>
  <c r="BE234"/>
  <c r="BE239"/>
  <c r="BE103"/>
  <c r="BE105"/>
  <c r="BE107"/>
  <c r="BE111"/>
  <c r="BE130"/>
  <c r="BE138"/>
  <c r="BE143"/>
  <c r="BE161"/>
  <c r="BE170"/>
  <c r="BE173"/>
  <c r="BE186"/>
  <c r="BE195"/>
  <c r="BE229"/>
  <c r="BE230"/>
  <c r="BE242"/>
  <c i="5" r="E87"/>
  <c r="BE106"/>
  <c r="BE110"/>
  <c r="BE139"/>
  <c r="BE144"/>
  <c r="BE145"/>
  <c r="BE146"/>
  <c r="BE251"/>
  <c r="BE285"/>
  <c r="BE295"/>
  <c r="BE297"/>
  <c r="BE299"/>
  <c r="BE307"/>
  <c i="4" r="BK121"/>
  <c i="5" r="BE134"/>
  <c r="BE164"/>
  <c r="BE180"/>
  <c r="BE245"/>
  <c r="BE269"/>
  <c r="BE273"/>
  <c r="BE102"/>
  <c r="BE129"/>
  <c r="BE151"/>
  <c r="BE155"/>
  <c r="BE192"/>
  <c r="BE287"/>
  <c i="4" r="J1246"/>
  <c r="J80"/>
  <c i="5" r="F59"/>
  <c r="BE165"/>
  <c r="BE228"/>
  <c r="BE275"/>
  <c r="BE278"/>
  <c r="BE281"/>
  <c r="BE290"/>
  <c r="J93"/>
  <c r="BE184"/>
  <c r="BE225"/>
  <c r="BE236"/>
  <c r="BE255"/>
  <c r="BE259"/>
  <c r="BE113"/>
  <c r="BE116"/>
  <c r="BE160"/>
  <c r="BE174"/>
  <c r="BE211"/>
  <c r="BE232"/>
  <c r="BE263"/>
  <c r="BE284"/>
  <c r="BE289"/>
  <c r="BE121"/>
  <c r="BE168"/>
  <c r="BE172"/>
  <c r="BE177"/>
  <c r="BE187"/>
  <c r="BE238"/>
  <c r="BE241"/>
  <c r="BE125"/>
  <c r="BE132"/>
  <c r="BE159"/>
  <c r="BE195"/>
  <c r="BE204"/>
  <c r="BE220"/>
  <c r="BE302"/>
  <c i="4" r="E108"/>
  <c r="BE152"/>
  <c r="BE164"/>
  <c r="BE233"/>
  <c r="BE256"/>
  <c r="BE258"/>
  <c r="BE344"/>
  <c r="BE349"/>
  <c r="BE417"/>
  <c r="BE504"/>
  <c r="BE535"/>
  <c r="BE537"/>
  <c r="BE625"/>
  <c r="BE829"/>
  <c r="BE832"/>
  <c r="BE837"/>
  <c r="BE843"/>
  <c r="BE1075"/>
  <c r="BE1131"/>
  <c r="BE1142"/>
  <c r="BE1166"/>
  <c r="BE1273"/>
  <c r="BE1306"/>
  <c r="BE1316"/>
  <c r="BE1412"/>
  <c r="BE1537"/>
  <c r="BE1589"/>
  <c r="BE1599"/>
  <c r="BE1636"/>
  <c r="BE1782"/>
  <c r="BE1810"/>
  <c r="BE1822"/>
  <c r="BE1830"/>
  <c r="BE1973"/>
  <c r="BE2010"/>
  <c r="BE2027"/>
  <c r="BE2028"/>
  <c r="BE2093"/>
  <c r="BE2179"/>
  <c r="BE2234"/>
  <c r="BE2237"/>
  <c r="BE2240"/>
  <c r="BE2243"/>
  <c r="BE2264"/>
  <c r="BE2285"/>
  <c r="BE2306"/>
  <c r="BE2311"/>
  <c r="BE2314"/>
  <c r="BE2340"/>
  <c r="BE2356"/>
  <c r="BE2372"/>
  <c r="BE2374"/>
  <c r="BE2388"/>
  <c r="BE2403"/>
  <c r="BE2406"/>
  <c r="BE2421"/>
  <c r="BE2425"/>
  <c r="BE2435"/>
  <c r="BE2444"/>
  <c r="BE2446"/>
  <c r="BE2451"/>
  <c r="BE2452"/>
  <c r="BE2454"/>
  <c r="BE2455"/>
  <c r="BE2458"/>
  <c r="BE2471"/>
  <c r="BE2472"/>
  <c r="BE189"/>
  <c r="BE279"/>
  <c r="BE358"/>
  <c r="BE380"/>
  <c r="BE729"/>
  <c r="BE826"/>
  <c r="BE861"/>
  <c r="BE872"/>
  <c r="BE874"/>
  <c r="BE894"/>
  <c r="BE927"/>
  <c r="BE959"/>
  <c r="BE1116"/>
  <c r="BE1145"/>
  <c r="BE1218"/>
  <c r="BE1237"/>
  <c r="BE1240"/>
  <c r="BE1254"/>
  <c r="BE1292"/>
  <c r="BE1321"/>
  <c r="BE1337"/>
  <c r="BE1424"/>
  <c r="BE1565"/>
  <c r="BE1609"/>
  <c r="BE1626"/>
  <c r="BE1720"/>
  <c r="BE1723"/>
  <c r="BE1753"/>
  <c r="BE1760"/>
  <c r="BE1775"/>
  <c r="BE1804"/>
  <c r="BE1879"/>
  <c r="BE1909"/>
  <c r="BE1938"/>
  <c r="BE1972"/>
  <c r="BE1976"/>
  <c r="BE1978"/>
  <c r="BE2018"/>
  <c r="BE2021"/>
  <c r="BE2040"/>
  <c r="BE2083"/>
  <c r="BE2153"/>
  <c r="BE2154"/>
  <c r="BE2188"/>
  <c r="BE2223"/>
  <c i="3" r="BK831"/>
  <c r="J831"/>
  <c r="J73"/>
  <c r="J914"/>
  <c r="J77"/>
  <c i="4" r="F59"/>
  <c r="BE129"/>
  <c r="BE206"/>
  <c r="BE313"/>
  <c r="BE318"/>
  <c r="BE374"/>
  <c r="BE400"/>
  <c r="BE448"/>
  <c r="BE497"/>
  <c r="BE520"/>
  <c r="BE553"/>
  <c r="BE599"/>
  <c r="BE606"/>
  <c r="BE615"/>
  <c r="BE1140"/>
  <c r="BE1143"/>
  <c r="BE1155"/>
  <c r="BE1312"/>
  <c r="BE1524"/>
  <c r="BE1534"/>
  <c r="BE1606"/>
  <c r="BE1615"/>
  <c r="BE1685"/>
  <c r="BE1733"/>
  <c r="BE1746"/>
  <c r="BE1790"/>
  <c r="BE1896"/>
  <c r="BE1914"/>
  <c r="BE1921"/>
  <c r="BE1933"/>
  <c r="BE1952"/>
  <c r="BE1964"/>
  <c r="BE2054"/>
  <c r="BE2057"/>
  <c r="BE2089"/>
  <c r="BE2091"/>
  <c r="BE2141"/>
  <c r="BE2165"/>
  <c r="BE2200"/>
  <c r="BE179"/>
  <c r="BE230"/>
  <c r="BE251"/>
  <c r="BE312"/>
  <c r="BE326"/>
  <c r="BE334"/>
  <c r="BE352"/>
  <c r="BE364"/>
  <c r="BE403"/>
  <c r="BE461"/>
  <c r="BE486"/>
  <c r="BE516"/>
  <c r="BE533"/>
  <c r="BE732"/>
  <c r="BE805"/>
  <c r="BE849"/>
  <c r="BE851"/>
  <c r="BE859"/>
  <c r="BE938"/>
  <c r="BE1117"/>
  <c r="BE1230"/>
  <c r="BE1258"/>
  <c r="BE1289"/>
  <c r="BE1296"/>
  <c r="BE1427"/>
  <c r="BE1470"/>
  <c r="BE1560"/>
  <c r="BE1595"/>
  <c r="BE1744"/>
  <c r="BE1857"/>
  <c r="BE1927"/>
  <c r="BE1955"/>
  <c r="BE1960"/>
  <c r="BE1969"/>
  <c r="BE2019"/>
  <c r="BE2035"/>
  <c r="BE123"/>
  <c r="BE140"/>
  <c r="BE213"/>
  <c r="BE323"/>
  <c r="BE367"/>
  <c r="BE483"/>
  <c r="BE646"/>
  <c r="BE983"/>
  <c r="BE1048"/>
  <c r="BE1104"/>
  <c r="BE1115"/>
  <c r="BE1172"/>
  <c r="BE1226"/>
  <c r="BE1271"/>
  <c r="BE1275"/>
  <c r="BE1349"/>
  <c r="BE1541"/>
  <c r="BE1546"/>
  <c r="BE1668"/>
  <c r="BE1712"/>
  <c r="BE1767"/>
  <c r="BE1778"/>
  <c r="BE1800"/>
  <c r="BE1818"/>
  <c r="BE1819"/>
  <c r="BE1832"/>
  <c r="BE1841"/>
  <c r="BE1843"/>
  <c r="BE1870"/>
  <c r="BE1875"/>
  <c r="BE1904"/>
  <c r="BE2003"/>
  <c r="BE2008"/>
  <c r="BE2017"/>
  <c r="BE2025"/>
  <c r="BE2086"/>
  <c r="BE2113"/>
  <c r="BE2157"/>
  <c r="BE2209"/>
  <c r="BE2225"/>
  <c r="J56"/>
  <c r="BE186"/>
  <c r="BE245"/>
  <c r="BE267"/>
  <c r="BE286"/>
  <c r="BE339"/>
  <c r="BE397"/>
  <c r="BE407"/>
  <c r="BE413"/>
  <c r="BE475"/>
  <c r="BE494"/>
  <c r="BE523"/>
  <c r="BE530"/>
  <c r="BE572"/>
  <c r="BE612"/>
  <c r="BE779"/>
  <c r="BE845"/>
  <c r="BE998"/>
  <c r="BE1119"/>
  <c r="BE1144"/>
  <c r="BE1175"/>
  <c r="BE1222"/>
  <c r="BE1243"/>
  <c r="BE1247"/>
  <c r="BE1287"/>
  <c r="BE1318"/>
  <c r="BE1329"/>
  <c r="BE1363"/>
  <c r="BE1450"/>
  <c r="BE1515"/>
  <c r="BE1540"/>
  <c r="BE1542"/>
  <c r="BE1602"/>
  <c r="BE1622"/>
  <c r="BE1629"/>
  <c r="BE1659"/>
  <c r="BE1666"/>
  <c r="BE1796"/>
  <c r="BE1813"/>
  <c r="BE1816"/>
  <c r="BE1900"/>
  <c r="BE1916"/>
  <c r="BE1925"/>
  <c r="BE1947"/>
  <c r="BE1962"/>
  <c r="BE1965"/>
  <c r="BE1982"/>
  <c r="BE1989"/>
  <c r="BE2005"/>
  <c r="BE2014"/>
  <c r="BE2111"/>
  <c r="BE2116"/>
  <c r="BE2143"/>
  <c r="BE2149"/>
  <c r="BE198"/>
  <c r="BE282"/>
  <c r="BE308"/>
  <c r="BE394"/>
  <c r="BE569"/>
  <c r="BE803"/>
  <c r="BE932"/>
  <c r="BE961"/>
  <c r="BE1030"/>
  <c r="BE1037"/>
  <c r="BE1039"/>
  <c r="BE1126"/>
  <c r="BE1137"/>
  <c r="BE1150"/>
  <c r="BE1235"/>
  <c r="BE1303"/>
  <c r="BE1310"/>
  <c r="BE1360"/>
  <c r="BE1526"/>
  <c r="BE1532"/>
  <c r="BE1569"/>
  <c r="BE1582"/>
  <c r="BE1750"/>
  <c r="BE1786"/>
  <c r="BE1808"/>
  <c r="BE1918"/>
  <c r="BE1943"/>
  <c r="BE1948"/>
  <c r="BE1970"/>
  <c r="BE1995"/>
  <c r="BE2032"/>
  <c r="BE2049"/>
  <c r="BE2095"/>
  <c r="BE2171"/>
  <c r="BE171"/>
  <c r="BE329"/>
  <c r="BE391"/>
  <c r="BE424"/>
  <c r="BE489"/>
  <c r="BE512"/>
  <c r="BE593"/>
  <c r="BE619"/>
  <c r="BE622"/>
  <c r="BE642"/>
  <c r="BE673"/>
  <c r="BE762"/>
  <c r="BE892"/>
  <c r="BE942"/>
  <c r="BE968"/>
  <c r="BE971"/>
  <c r="BE974"/>
  <c r="BE991"/>
  <c r="BE1084"/>
  <c r="BE1091"/>
  <c r="BE1100"/>
  <c r="BE1107"/>
  <c r="BE1114"/>
  <c r="BE1161"/>
  <c r="BE1169"/>
  <c r="BE1264"/>
  <c r="BE1281"/>
  <c r="BE1430"/>
  <c r="BE1517"/>
  <c r="BE1576"/>
  <c r="BE1619"/>
  <c r="BE1653"/>
  <c r="BE1655"/>
  <c r="BE1662"/>
  <c r="BE1701"/>
  <c r="BE1756"/>
  <c r="BE1923"/>
  <c r="BE1958"/>
  <c r="BE1985"/>
  <c r="BE1988"/>
  <c r="BE2000"/>
  <c r="BE2013"/>
  <c r="BE2044"/>
  <c r="BE2147"/>
  <c i="2" r="J87"/>
  <c r="J61"/>
  <c r="J238"/>
  <c r="J65"/>
  <c i="3" r="BE129"/>
  <c r="BE272"/>
  <c r="BE274"/>
  <c r="BE326"/>
  <c r="BE391"/>
  <c r="BE466"/>
  <c r="BE615"/>
  <c r="BE687"/>
  <c r="BE689"/>
  <c r="BE726"/>
  <c r="BE757"/>
  <c r="BE832"/>
  <c r="BE850"/>
  <c r="BE911"/>
  <c r="BE934"/>
  <c r="BE938"/>
  <c r="BE980"/>
  <c r="BE987"/>
  <c r="BE992"/>
  <c r="BE1089"/>
  <c r="BE1097"/>
  <c r="BE1129"/>
  <c r="BE1145"/>
  <c r="BE1297"/>
  <c r="BE1358"/>
  <c r="BE1429"/>
  <c r="BE1452"/>
  <c r="BE1456"/>
  <c r="BE1467"/>
  <c r="BE1477"/>
  <c r="BE1502"/>
  <c r="BE1503"/>
  <c r="BE1516"/>
  <c r="BE1519"/>
  <c r="BE1537"/>
  <c r="BE1611"/>
  <c r="BE1613"/>
  <c r="BE1627"/>
  <c r="BE1675"/>
  <c r="BE1696"/>
  <c r="BE1708"/>
  <c r="BE1712"/>
  <c r="BE1716"/>
  <c r="BE1726"/>
  <c r="BE1729"/>
  <c r="BE1741"/>
  <c r="BE1744"/>
  <c r="BE1753"/>
  <c r="BE1754"/>
  <c r="BE1757"/>
  <c r="BE1767"/>
  <c r="BE1769"/>
  <c r="BE184"/>
  <c r="BE256"/>
  <c r="BE261"/>
  <c r="BE341"/>
  <c r="BE591"/>
  <c r="BE639"/>
  <c r="BE787"/>
  <c r="BE808"/>
  <c r="BE834"/>
  <c r="BE853"/>
  <c r="BE860"/>
  <c r="BE882"/>
  <c r="BE926"/>
  <c r="BE930"/>
  <c r="BE963"/>
  <c r="BE1037"/>
  <c r="BE1047"/>
  <c r="BE1175"/>
  <c r="BE1186"/>
  <c r="BE1264"/>
  <c r="BE1307"/>
  <c r="BE1444"/>
  <c r="BE1465"/>
  <c r="BE1501"/>
  <c r="BE1522"/>
  <c r="BE1592"/>
  <c r="F59"/>
  <c r="BE119"/>
  <c r="BE146"/>
  <c r="BE234"/>
  <c r="BE242"/>
  <c r="BE248"/>
  <c r="BE300"/>
  <c r="BE313"/>
  <c r="BE518"/>
  <c r="BE520"/>
  <c r="BE589"/>
  <c r="BE695"/>
  <c r="BE765"/>
  <c r="BE791"/>
  <c r="BE830"/>
  <c r="BE847"/>
  <c r="BE957"/>
  <c r="BE1111"/>
  <c r="BE1117"/>
  <c r="BE1139"/>
  <c r="BE1154"/>
  <c r="BE1199"/>
  <c r="BE1232"/>
  <c r="BE1244"/>
  <c r="BE1281"/>
  <c r="BE1286"/>
  <c r="BE1309"/>
  <c r="BE1406"/>
  <c r="BE1413"/>
  <c r="BE1433"/>
  <c r="BE1482"/>
  <c r="BE1487"/>
  <c r="BE1495"/>
  <c r="BE1499"/>
  <c r="BE1568"/>
  <c r="BE1607"/>
  <c r="BE1617"/>
  <c r="BE1630"/>
  <c r="E104"/>
  <c r="BE139"/>
  <c r="BE171"/>
  <c r="BE209"/>
  <c r="BE219"/>
  <c r="BE245"/>
  <c r="BE319"/>
  <c r="BE332"/>
  <c r="BE431"/>
  <c r="BE603"/>
  <c r="BE605"/>
  <c r="BE647"/>
  <c r="BE670"/>
  <c r="BE750"/>
  <c r="BE866"/>
  <c r="BE1032"/>
  <c r="BE1034"/>
  <c r="BE1083"/>
  <c r="BE1118"/>
  <c r="BE1124"/>
  <c r="BE1152"/>
  <c r="BE1193"/>
  <c r="BE1266"/>
  <c r="BE1291"/>
  <c r="BE1322"/>
  <c r="BE1346"/>
  <c r="BE1349"/>
  <c r="BE1354"/>
  <c r="BE1385"/>
  <c r="BE1397"/>
  <c r="BE1419"/>
  <c r="BE1439"/>
  <c r="BE1447"/>
  <c r="BE1460"/>
  <c r="BE1466"/>
  <c r="BE1468"/>
  <c r="BE1484"/>
  <c r="BE1493"/>
  <c r="BE1497"/>
  <c r="BE1525"/>
  <c r="BE1562"/>
  <c r="BE1564"/>
  <c r="BE1619"/>
  <c i="2" r="BK85"/>
  <c r="J85"/>
  <c r="J59"/>
  <c i="3" r="J110"/>
  <c r="BE202"/>
  <c r="BE268"/>
  <c r="BE568"/>
  <c r="BE691"/>
  <c r="BE793"/>
  <c r="BE824"/>
  <c r="BE855"/>
  <c r="BE887"/>
  <c r="BE915"/>
  <c r="BE922"/>
  <c r="BE953"/>
  <c r="BE1006"/>
  <c r="BE1075"/>
  <c r="BE1092"/>
  <c r="BE1094"/>
  <c r="BE1095"/>
  <c r="BE1121"/>
  <c r="BE1125"/>
  <c r="BE1132"/>
  <c r="BE1202"/>
  <c r="BE1273"/>
  <c r="BE1303"/>
  <c r="BE1312"/>
  <c r="BE1326"/>
  <c r="BE1370"/>
  <c r="BE1372"/>
  <c r="BE1387"/>
  <c r="BE1437"/>
  <c r="BE1547"/>
  <c r="BE1598"/>
  <c r="BE1603"/>
  <c r="BE164"/>
  <c r="BE237"/>
  <c r="BE397"/>
  <c r="BE469"/>
  <c r="BE541"/>
  <c r="BE643"/>
  <c r="BE851"/>
  <c r="BE949"/>
  <c r="BE966"/>
  <c r="BE1073"/>
  <c r="BE1161"/>
  <c r="BE1330"/>
  <c r="BE1334"/>
  <c r="BE1340"/>
  <c r="BE1355"/>
  <c r="BE1431"/>
  <c r="BE1457"/>
  <c r="BE1489"/>
  <c r="BE1492"/>
  <c r="BE1512"/>
  <c r="BE1545"/>
  <c r="BE1570"/>
  <c r="BE1573"/>
  <c r="BE1579"/>
  <c r="BE1625"/>
  <c r="BE1693"/>
  <c r="BE159"/>
  <c r="BE253"/>
  <c r="BE264"/>
  <c r="BE280"/>
  <c r="BE353"/>
  <c r="BE365"/>
  <c r="BE394"/>
  <c r="BE488"/>
  <c r="BE497"/>
  <c r="BE544"/>
  <c r="BE613"/>
  <c r="BE734"/>
  <c r="BE741"/>
  <c r="BE841"/>
  <c r="BE876"/>
  <c r="BE947"/>
  <c r="BE973"/>
  <c r="BE1003"/>
  <c r="BE1081"/>
  <c r="BE1179"/>
  <c r="BE1209"/>
  <c r="BE1212"/>
  <c r="BE1240"/>
  <c r="BE1275"/>
  <c r="BE1277"/>
  <c r="BE1316"/>
  <c r="BE1352"/>
  <c r="BE1473"/>
  <c r="BE1479"/>
  <c r="BE1527"/>
  <c r="BE1581"/>
  <c r="BE1633"/>
  <c r="BE1665"/>
  <c r="BE197"/>
  <c r="BE283"/>
  <c r="BE286"/>
  <c r="BE329"/>
  <c r="BE377"/>
  <c r="BE829"/>
  <c r="BE849"/>
  <c r="BE871"/>
  <c r="BE945"/>
  <c r="BE959"/>
  <c r="BE999"/>
  <c r="BE1087"/>
  <c r="BE1344"/>
  <c r="BE1474"/>
  <c r="BE1508"/>
  <c r="BE1535"/>
  <c r="BE1586"/>
  <c r="BE1600"/>
  <c r="BE1663"/>
  <c i="2" r="BE141"/>
  <c r="BE205"/>
  <c r="BE239"/>
  <c r="E75"/>
  <c r="J52"/>
  <c r="BE88"/>
  <c r="BE91"/>
  <c r="BE135"/>
  <c r="BE185"/>
  <c r="BE197"/>
  <c r="F55"/>
  <c r="BE182"/>
  <c r="BE219"/>
  <c r="BE179"/>
  <c r="BE94"/>
  <c r="BE210"/>
  <c r="BE98"/>
  <c r="BE107"/>
  <c r="BE230"/>
  <c r="J34"/>
  <c i="1" r="AW55"/>
  <c i="26" r="J34"/>
  <c i="1" r="AW83"/>
  <c i="2" r="F34"/>
  <c i="1" r="BA55"/>
  <c i="6" r="J38"/>
  <c i="1" r="AW62"/>
  <c i="9" r="F41"/>
  <c i="1" r="BD65"/>
  <c i="10" r="J34"/>
  <c i="12" r="F38"/>
  <c i="1" r="BA69"/>
  <c i="21" r="F40"/>
  <c i="1" r="BC78"/>
  <c i="25" r="F38"/>
  <c i="1" r="BA82"/>
  <c i="22" r="J34"/>
  <c i="24" r="J38"/>
  <c i="1" r="AW81"/>
  <c i="27" r="F37"/>
  <c i="1" r="BB85"/>
  <c r="BB84"/>
  <c r="AX84"/>
  <c i="3" r="J36"/>
  <c i="1" r="AW57"/>
  <c i="16" r="F41"/>
  <c i="1" r="BD73"/>
  <c i="20" r="F38"/>
  <c i="1" r="BA77"/>
  <c i="24" r="F41"/>
  <c i="1" r="BD81"/>
  <c i="6" r="F38"/>
  <c i="1" r="BA62"/>
  <c i="14" r="F41"/>
  <c i="1" r="BD71"/>
  <c i="21" r="J38"/>
  <c i="1" r="AW78"/>
  <c i="26" r="F35"/>
  <c i="1" r="BB83"/>
  <c i="27" r="F36"/>
  <c i="1" r="BA85"/>
  <c r="BA84"/>
  <c r="AW84"/>
  <c i="7" r="J38"/>
  <c i="1" r="AW63"/>
  <c i="7" r="F39"/>
  <c i="1" r="BB63"/>
  <c i="8" r="F40"/>
  <c i="1" r="BC64"/>
  <c i="12" r="F41"/>
  <c i="1" r="BD69"/>
  <c i="23" r="F40"/>
  <c i="1" r="BC80"/>
  <c i="4" r="F38"/>
  <c i="1" r="BC58"/>
  <c i="22" r="F38"/>
  <c i="1" r="BA79"/>
  <c i="25" r="F41"/>
  <c i="1" r="BD82"/>
  <c i="19" r="J38"/>
  <c i="1" r="AW76"/>
  <c i="25" r="F40"/>
  <c i="1" r="BC82"/>
  <c i="17" r="J38"/>
  <c i="1" r="AW74"/>
  <c i="21" r="F38"/>
  <c i="1" r="BA78"/>
  <c i="22" r="F41"/>
  <c i="1" r="BD79"/>
  <c i="13" r="F41"/>
  <c i="1" r="BD70"/>
  <c i="19" r="F40"/>
  <c i="1" r="BC76"/>
  <c i="6" r="F40"/>
  <c i="1" r="BC62"/>
  <c i="10" r="F41"/>
  <c i="1" r="BD66"/>
  <c i="11" r="J38"/>
  <c i="1" r="AW67"/>
  <c i="16" r="F38"/>
  <c i="1" r="BA73"/>
  <c i="17" r="F40"/>
  <c i="1" r="BC74"/>
  <c i="19" r="F39"/>
  <c i="1" r="BB76"/>
  <c i="3" r="F39"/>
  <c i="1" r="BD57"/>
  <c i="15" r="F41"/>
  <c i="1" r="BD72"/>
  <c i="20" r="F41"/>
  <c i="1" r="BD77"/>
  <c i="26" r="F36"/>
  <c i="1" r="BC83"/>
  <c i="2" r="F37"/>
  <c i="1" r="BD55"/>
  <c i="6" r="F41"/>
  <c i="1" r="BD62"/>
  <c i="9" r="F38"/>
  <c i="1" r="BA65"/>
  <c i="10" r="F40"/>
  <c i="1" r="BC66"/>
  <c i="12" r="J38"/>
  <c i="1" r="AW69"/>
  <c i="12" r="F40"/>
  <c i="1" r="BC69"/>
  <c i="24" r="F40"/>
  <c i="1" r="BC81"/>
  <c i="13" r="F40"/>
  <c i="1" r="BC70"/>
  <c i="17" r="F41"/>
  <c i="1" r="BD74"/>
  <c i="23" r="F41"/>
  <c i="1" r="BD80"/>
  <c i="14" r="F39"/>
  <c i="1" r="BB71"/>
  <c i="16" r="F40"/>
  <c i="1" r="BC73"/>
  <c i="18" r="F39"/>
  <c i="1" r="BB75"/>
  <c i="25" r="J38"/>
  <c i="1" r="AW82"/>
  <c i="4" r="J36"/>
  <c i="1" r="AW58"/>
  <c i="11" r="F39"/>
  <c i="1" r="BB67"/>
  <c i="14" r="F38"/>
  <c i="1" r="BA71"/>
  <c i="16" r="J38"/>
  <c i="1" r="AW73"/>
  <c i="18" r="F41"/>
  <c i="1" r="BD75"/>
  <c i="23" r="J38"/>
  <c i="1" r="AW80"/>
  <c i="27" r="F38"/>
  <c i="1" r="BC85"/>
  <c r="BC84"/>
  <c r="AY84"/>
  <c i="15" r="F38"/>
  <c i="1" r="BA72"/>
  <c i="3" r="F36"/>
  <c i="1" r="BA57"/>
  <c i="24" r="F38"/>
  <c i="1" r="BA81"/>
  <c i="27" r="F39"/>
  <c i="1" r="BD85"/>
  <c r="BD84"/>
  <c i="4" r="F37"/>
  <c i="1" r="BB58"/>
  <c i="14" r="J38"/>
  <c i="1" r="AW71"/>
  <c i="20" r="F40"/>
  <c i="1" r="BC77"/>
  <c i="22" r="J38"/>
  <c i="1" r="AW79"/>
  <c i="26" r="F34"/>
  <c i="1" r="BA83"/>
  <c i="3" r="F38"/>
  <c i="1" r="BC57"/>
  <c i="4" r="F36"/>
  <c i="1" r="BA58"/>
  <c i="15" r="F39"/>
  <c i="1" r="BB72"/>
  <c i="17" r="F38"/>
  <c i="1" r="BA74"/>
  <c i="23" r="F39"/>
  <c i="1" r="BB80"/>
  <c i="3" r="F37"/>
  <c i="1" r="BB57"/>
  <c i="8" r="F38"/>
  <c i="1" r="BA64"/>
  <c i="9" r="F39"/>
  <c i="1" r="BB65"/>
  <c i="11" r="F38"/>
  <c i="1" r="BA67"/>
  <c i="11" r="F41"/>
  <c i="1" r="BD67"/>
  <c i="13" r="F38"/>
  <c i="1" r="BA70"/>
  <c i="13" r="F39"/>
  <c i="1" r="BB70"/>
  <c i="18" r="J38"/>
  <c i="1" r="AW75"/>
  <c i="20" r="F39"/>
  <c i="1" r="BB77"/>
  <c i="23" r="F38"/>
  <c i="1" r="BA80"/>
  <c i="5" r="J36"/>
  <c i="1" r="AW59"/>
  <c i="7" r="F41"/>
  <c i="1" r="BD63"/>
  <c i="9" r="J38"/>
  <c i="1" r="AW65"/>
  <c i="9" r="F40"/>
  <c i="1" r="BC65"/>
  <c i="11" r="F40"/>
  <c i="1" r="BC67"/>
  <c i="15" r="F40"/>
  <c i="1" r="BC72"/>
  <c i="19" r="F38"/>
  <c i="1" r="BA76"/>
  <c i="24" r="J34"/>
  <c i="1" r="AU84"/>
  <c r="AS60"/>
  <c i="4" r="F39"/>
  <c i="1" r="BD58"/>
  <c i="13" r="J38"/>
  <c i="1" r="AW70"/>
  <c i="18" r="F38"/>
  <c i="1" r="BA75"/>
  <c i="24" r="F39"/>
  <c i="1" r="BB81"/>
  <c i="5" r="F39"/>
  <c i="1" r="BD59"/>
  <c i="8" r="J38"/>
  <c i="1" r="AW64"/>
  <c i="14" r="F40"/>
  <c i="1" r="BC71"/>
  <c i="16" r="F39"/>
  <c i="1" r="BB73"/>
  <c i="18" r="F40"/>
  <c i="1" r="BC75"/>
  <c i="22" r="F39"/>
  <c i="1" r="BB79"/>
  <c i="27" r="J36"/>
  <c i="1" r="AW85"/>
  <c i="17" r="J34"/>
  <c i="2" r="F36"/>
  <c i="1" r="BC55"/>
  <c i="22" r="F40"/>
  <c i="1" r="BC79"/>
  <c i="25" r="F39"/>
  <c i="1" r="BB82"/>
  <c i="5" r="F37"/>
  <c i="1" r="BB59"/>
  <c i="5" r="F38"/>
  <c i="1" r="BC59"/>
  <c i="6" r="F39"/>
  <c i="1" r="BB62"/>
  <c i="7" r="F38"/>
  <c i="1" r="BA63"/>
  <c i="7" r="F40"/>
  <c i="1" r="BC63"/>
  <c i="8" r="F41"/>
  <c i="1" r="BD64"/>
  <c i="12" r="F39"/>
  <c i="1" r="BB69"/>
  <c i="21" r="F39"/>
  <c i="1" r="BB78"/>
  <c i="26" r="F37"/>
  <c i="1" r="BD83"/>
  <c i="5" r="F36"/>
  <c i="1" r="BA59"/>
  <c i="7" r="J34"/>
  <c i="8" r="F39"/>
  <c i="1" r="BB64"/>
  <c i="17" r="F39"/>
  <c i="1" r="BB74"/>
  <c i="20" r="J38"/>
  <c i="1" r="AW77"/>
  <c i="2" r="F35"/>
  <c i="1" r="BB55"/>
  <c i="21" r="F41"/>
  <c i="1" r="BD78"/>
  <c i="15" r="J38"/>
  <c i="1" r="AW72"/>
  <c i="19" r="F41"/>
  <c i="1" r="BD76"/>
  <c i="8" l="1" r="P98"/>
  <c i="1" r="AU64"/>
  <c i="5" r="R100"/>
  <c i="19" r="P99"/>
  <c i="1" r="AU76"/>
  <c i="5" r="P100"/>
  <c i="25" r="R98"/>
  <c r="R97"/>
  <c i="4" r="T1245"/>
  <c i="21" r="P98"/>
  <c r="P97"/>
  <c i="1" r="AU78"/>
  <c i="27" r="T92"/>
  <c i="5" r="P153"/>
  <c i="24" r="R97"/>
  <c r="R96"/>
  <c i="18" r="P95"/>
  <c i="1" r="AU75"/>
  <c i="5" r="R153"/>
  <c i="20" r="P98"/>
  <c r="P97"/>
  <c i="1" r="AU77"/>
  <c i="11" r="P97"/>
  <c r="P96"/>
  <c i="1" r="AU67"/>
  <c i="4" r="R121"/>
  <c i="26" r="R86"/>
  <c r="R85"/>
  <c i="4" r="P1245"/>
  <c i="27" r="R92"/>
  <c i="20" r="BK98"/>
  <c r="J98"/>
  <c r="J68"/>
  <c i="23" r="BK97"/>
  <c r="BK96"/>
  <c r="J96"/>
  <c i="21" r="BK98"/>
  <c r="J98"/>
  <c r="J68"/>
  <c i="3" r="R913"/>
  <c i="18" r="T95"/>
  <c i="6" r="T100"/>
  <c r="T99"/>
  <c i="5" r="T100"/>
  <c i="11" r="R97"/>
  <c r="R96"/>
  <c i="7" r="T94"/>
  <c i="3" r="P117"/>
  <c i="20" r="R98"/>
  <c r="R97"/>
  <c i="24" r="P97"/>
  <c r="P96"/>
  <c i="1" r="AU81"/>
  <c i="12" r="P100"/>
  <c r="P99"/>
  <c i="1" r="AU69"/>
  <c i="6" r="P100"/>
  <c r="P99"/>
  <c i="1" r="AU62"/>
  <c i="3" r="R117"/>
  <c r="R116"/>
  <c i="11" r="T96"/>
  <c i="4" r="BK1245"/>
  <c r="J1245"/>
  <c r="J79"/>
  <c i="23" r="P97"/>
  <c r="P96"/>
  <c i="1" r="AU80"/>
  <c i="14" r="P95"/>
  <c r="P94"/>
  <c i="1" r="AU71"/>
  <c i="19" r="BK99"/>
  <c r="J99"/>
  <c r="J67"/>
  <c i="6" r="R100"/>
  <c r="R99"/>
  <c i="3" r="T913"/>
  <c i="5" r="T153"/>
  <c i="14" r="R95"/>
  <c r="R94"/>
  <c i="8" r="R98"/>
  <c i="21" r="T98"/>
  <c r="T97"/>
  <c i="7" r="P94"/>
  <c i="1" r="AU63"/>
  <c i="20" r="T98"/>
  <c r="T97"/>
  <c i="3" r="P913"/>
  <c i="25" r="T98"/>
  <c r="T97"/>
  <c i="2" r="T86"/>
  <c r="T85"/>
  <c i="26" r="BK86"/>
  <c r="J86"/>
  <c r="J60"/>
  <c i="4" r="T121"/>
  <c r="T120"/>
  <c i="19" r="T99"/>
  <c i="12" r="T100"/>
  <c r="T99"/>
  <c i="4" r="R1245"/>
  <c i="26" r="P86"/>
  <c r="P85"/>
  <c i="1" r="AU83"/>
  <c i="5" r="BK100"/>
  <c r="J100"/>
  <c r="J64"/>
  <c i="3" r="BK913"/>
  <c r="J913"/>
  <c r="J76"/>
  <c i="22" r="R98"/>
  <c r="R97"/>
  <c i="21" r="R98"/>
  <c r="R97"/>
  <c i="3" r="T117"/>
  <c r="T116"/>
  <c i="23" r="R96"/>
  <c i="4" r="P121"/>
  <c r="P120"/>
  <c i="1" r="AU58"/>
  <c r="AG74"/>
  <c i="27" r="BK92"/>
  <c r="J92"/>
  <c r="J63"/>
  <c i="5" r="BK153"/>
  <c r="J153"/>
  <c r="J70"/>
  <c i="25" r="BK97"/>
  <c r="J97"/>
  <c r="J67"/>
  <c i="1" r="AG81"/>
  <c i="24" r="J67"/>
  <c i="1" r="AG79"/>
  <c i="22" r="J98"/>
  <c r="J68"/>
  <c r="J67"/>
  <c i="16" r="BK93"/>
  <c r="J93"/>
  <c i="15" r="BK93"/>
  <c r="J93"/>
  <c i="14" r="BK94"/>
  <c r="J94"/>
  <c r="J67"/>
  <c i="13" r="J95"/>
  <c r="J68"/>
  <c i="12" r="BK99"/>
  <c r="J99"/>
  <c i="11" r="J97"/>
  <c r="J68"/>
  <c i="1" r="AG66"/>
  <c i="10" r="J67"/>
  <c i="9" r="BK94"/>
  <c r="J94"/>
  <c r="J67"/>
  <c i="1" r="AG63"/>
  <c i="7" r="J67"/>
  <c i="6" r="BK99"/>
  <c r="J99"/>
  <c r="J67"/>
  <c i="4" r="J121"/>
  <c r="J64"/>
  <c i="3" r="BK117"/>
  <c r="J117"/>
  <c r="J64"/>
  <c i="22" r="J37"/>
  <c i="1" r="AV79"/>
  <c r="AT79"/>
  <c r="AN79"/>
  <c i="11" r="J37"/>
  <c i="1" r="AV67"/>
  <c r="AT67"/>
  <c i="24" r="F37"/>
  <c i="1" r="AZ81"/>
  <c i="3" r="J35"/>
  <c i="1" r="AV57"/>
  <c r="AT57"/>
  <c i="23" r="J34"/>
  <c i="1" r="AG80"/>
  <c i="2" r="J33"/>
  <c i="1" r="AV55"/>
  <c r="AT55"/>
  <c i="12" r="F37"/>
  <c i="1" r="AZ69"/>
  <c i="5" r="F35"/>
  <c i="1" r="AZ59"/>
  <c i="8" r="J34"/>
  <c i="1" r="AG64"/>
  <c i="9" r="J37"/>
  <c i="1" r="AV65"/>
  <c r="AT65"/>
  <c i="11" r="F37"/>
  <c i="1" r="AZ67"/>
  <c i="14" r="F37"/>
  <c i="1" r="AZ71"/>
  <c i="16" r="J37"/>
  <c i="1" r="AV73"/>
  <c r="AT73"/>
  <c i="19" r="J37"/>
  <c i="1" r="AV76"/>
  <c r="AT76"/>
  <c i="7" r="F37"/>
  <c i="1" r="AZ63"/>
  <c i="13" r="J34"/>
  <c i="1" r="AG70"/>
  <c i="18" r="J37"/>
  <c i="1" r="AV75"/>
  <c r="AT75"/>
  <c i="23" r="J37"/>
  <c i="1" r="AV80"/>
  <c r="AT80"/>
  <c r="AN80"/>
  <c i="27" r="J35"/>
  <c i="1" r="AV85"/>
  <c r="AT85"/>
  <c i="24" r="J37"/>
  <c i="1" r="AV81"/>
  <c r="AT81"/>
  <c r="AN81"/>
  <c r="BD61"/>
  <c i="11" r="J34"/>
  <c i="1" r="AG67"/>
  <c i="15" r="J34"/>
  <c i="1" r="AG72"/>
  <c i="16" r="F37"/>
  <c i="1" r="AZ73"/>
  <c i="16" r="J34"/>
  <c i="1" r="AG73"/>
  <c i="17" r="J37"/>
  <c i="1" r="AV74"/>
  <c r="AT74"/>
  <c r="AN74"/>
  <c i="20" r="J37"/>
  <c i="1" r="AV77"/>
  <c r="AT77"/>
  <c r="BC68"/>
  <c r="AY68"/>
  <c i="25" r="J37"/>
  <c i="1" r="AV82"/>
  <c r="AT82"/>
  <c i="4" r="J35"/>
  <c i="1" r="AV58"/>
  <c r="AT58"/>
  <c i="27" r="F35"/>
  <c i="1" r="AZ85"/>
  <c r="AZ84"/>
  <c r="AV84"/>
  <c r="AT84"/>
  <c i="14" r="J37"/>
  <c i="1" r="AV71"/>
  <c r="AT71"/>
  <c i="18" r="F37"/>
  <c i="1" r="AZ75"/>
  <c i="21" r="J37"/>
  <c i="1" r="AV78"/>
  <c r="AT78"/>
  <c r="BD56"/>
  <c i="6" r="J37"/>
  <c i="1" r="AV62"/>
  <c r="AT62"/>
  <c i="9" r="F37"/>
  <c i="1" r="AZ65"/>
  <c i="10" r="F37"/>
  <c i="1" r="AZ66"/>
  <c i="12" r="J37"/>
  <c i="1" r="AV69"/>
  <c r="AT69"/>
  <c i="17" r="F37"/>
  <c i="1" r="AZ74"/>
  <c i="18" r="J34"/>
  <c i="1" r="AG75"/>
  <c i="25" r="F37"/>
  <c i="1" r="AZ82"/>
  <c i="2" r="F33"/>
  <c i="1" r="AZ55"/>
  <c r="BB61"/>
  <c r="AX61"/>
  <c i="12" r="J34"/>
  <c i="1" r="AG69"/>
  <c i="13" r="J37"/>
  <c i="1" r="AV70"/>
  <c r="AT70"/>
  <c r="BD68"/>
  <c i="8" r="F37"/>
  <c i="1" r="AZ64"/>
  <c i="26" r="F33"/>
  <c i="1" r="AZ83"/>
  <c i="3" r="F35"/>
  <c i="1" r="AZ57"/>
  <c r="BA56"/>
  <c r="AW56"/>
  <c i="6" r="F37"/>
  <c i="1" r="AZ62"/>
  <c i="20" r="F37"/>
  <c i="1" r="AZ77"/>
  <c i="26" r="J33"/>
  <c i="1" r="AV83"/>
  <c r="AT83"/>
  <c i="19" r="F37"/>
  <c i="1" r="AZ76"/>
  <c r="BB56"/>
  <c r="AX56"/>
  <c i="8" r="J37"/>
  <c i="1" r="AV64"/>
  <c r="AT64"/>
  <c r="BA61"/>
  <c r="AW61"/>
  <c i="15" r="J37"/>
  <c i="1" r="AV72"/>
  <c r="AT72"/>
  <c i="21" r="F37"/>
  <c i="1" r="AZ78"/>
  <c r="BB68"/>
  <c r="AX68"/>
  <c i="4" r="F35"/>
  <c i="1" r="AZ58"/>
  <c i="2" r="J30"/>
  <c i="1" r="AG55"/>
  <c i="5" r="J35"/>
  <c i="1" r="AV59"/>
  <c r="AT59"/>
  <c i="22" r="F37"/>
  <c i="1" r="AZ79"/>
  <c r="BA68"/>
  <c r="AW68"/>
  <c i="23" r="F37"/>
  <c i="1" r="AZ80"/>
  <c i="10" r="J37"/>
  <c i="1" r="AV66"/>
  <c r="AT66"/>
  <c r="AN66"/>
  <c r="BC61"/>
  <c i="15" r="F37"/>
  <c i="1" r="AZ72"/>
  <c r="AS54"/>
  <c r="BC56"/>
  <c r="AY56"/>
  <c i="7" r="J37"/>
  <c i="1" r="AV63"/>
  <c r="AT63"/>
  <c r="AN63"/>
  <c i="13" r="F37"/>
  <c i="1" r="AZ70"/>
  <c i="3" l="1" r="P116"/>
  <c i="1" r="AU57"/>
  <c i="5" r="P99"/>
  <c i="1" r="AU59"/>
  <c i="4" r="R120"/>
  <c i="5" r="R99"/>
  <c r="T99"/>
  <c i="4" r="BK120"/>
  <c r="J120"/>
  <c i="26" r="BK85"/>
  <c r="J85"/>
  <c i="21" r="BK97"/>
  <c r="J97"/>
  <c i="23" r="J97"/>
  <c r="J68"/>
  <c i="5" r="BK99"/>
  <c r="J99"/>
  <c i="20" r="BK97"/>
  <c r="J97"/>
  <c r="J67"/>
  <c i="23" r="J67"/>
  <c i="24" r="J43"/>
  <c i="23" r="J43"/>
  <c i="22" r="J43"/>
  <c i="1" r="AN75"/>
  <c i="18" r="J43"/>
  <c i="1" r="AN73"/>
  <c i="16" r="J67"/>
  <c i="17" r="J43"/>
  <c i="1" r="AN72"/>
  <c i="15" r="J67"/>
  <c i="16" r="J43"/>
  <c i="15" r="J43"/>
  <c i="1" r="AN70"/>
  <c r="AN69"/>
  <c i="12" r="J67"/>
  <c i="13" r="J43"/>
  <c i="1" r="AN67"/>
  <c i="12" r="J43"/>
  <c i="11" r="J43"/>
  <c i="10" r="J43"/>
  <c i="1" r="AN64"/>
  <c i="8" r="J43"/>
  <c i="7" r="J43"/>
  <c i="3" r="BK116"/>
  <c r="J116"/>
  <c r="J63"/>
  <c i="1" r="AN55"/>
  <c i="2" r="J39"/>
  <c i="26" r="J30"/>
  <c i="1" r="AG83"/>
  <c r="AY61"/>
  <c r="AZ68"/>
  <c r="AV68"/>
  <c r="AT68"/>
  <c i="4" r="J32"/>
  <c i="1" r="AG58"/>
  <c r="AZ56"/>
  <c r="AV56"/>
  <c r="AT56"/>
  <c r="BB60"/>
  <c r="AX60"/>
  <c r="BA60"/>
  <c r="AW60"/>
  <c r="BD60"/>
  <c r="AZ61"/>
  <c r="AV61"/>
  <c r="AT61"/>
  <c i="9" r="J34"/>
  <c i="1" r="AG65"/>
  <c r="AN65"/>
  <c r="AU68"/>
  <c i="5" r="J32"/>
  <c i="1" r="AG59"/>
  <c i="25" r="J34"/>
  <c i="1" r="AG82"/>
  <c r="AN82"/>
  <c i="27" r="J32"/>
  <c i="1" r="AG85"/>
  <c r="AG84"/>
  <c i="21" r="J34"/>
  <c i="1" r="AG78"/>
  <c i="6" r="J34"/>
  <c i="1" r="AG62"/>
  <c i="19" r="J34"/>
  <c i="1" r="AG76"/>
  <c r="AU61"/>
  <c r="AU60"/>
  <c i="14" r="J34"/>
  <c i="1" r="AG71"/>
  <c r="AN71"/>
  <c r="BC60"/>
  <c r="AY60"/>
  <c i="26" l="1" r="J39"/>
  <c i="4" r="J41"/>
  <c i="5" r="J41"/>
  <c i="19" r="J43"/>
  <c i="27" r="J41"/>
  <c i="21" r="J43"/>
  <c i="26" r="J59"/>
  <c i="5" r="J63"/>
  <c i="21" r="J67"/>
  <c i="4" r="J63"/>
  <c i="25" r="J43"/>
  <c i="14" r="J43"/>
  <c i="9" r="J43"/>
  <c i="6" r="J43"/>
  <c i="1" r="AN62"/>
  <c r="AN84"/>
  <c r="AN59"/>
  <c r="AN78"/>
  <c r="AN83"/>
  <c r="AN76"/>
  <c r="AN58"/>
  <c r="AN85"/>
  <c r="AG61"/>
  <c r="AZ60"/>
  <c r="AV60"/>
  <c r="AT60"/>
  <c r="BC54"/>
  <c r="AY54"/>
  <c r="BA54"/>
  <c r="AW54"/>
  <c r="AK30"/>
  <c i="3" r="J32"/>
  <c i="1" r="AG57"/>
  <c r="AG56"/>
  <c r="BB54"/>
  <c r="AX54"/>
  <c r="AU56"/>
  <c r="AU54"/>
  <c i="20" r="J34"/>
  <c i="1" r="AG77"/>
  <c r="AN77"/>
  <c r="BD54"/>
  <c r="W33"/>
  <c i="20" l="1" r="J43"/>
  <c i="1" r="AN61"/>
  <c i="3" r="J41"/>
  <c i="1" r="AN57"/>
  <c r="AN56"/>
  <c r="AG68"/>
  <c r="W30"/>
  <c r="W31"/>
  <c r="W32"/>
  <c r="AZ54"/>
  <c r="AV54"/>
  <c r="AK29"/>
  <c l="1" r="AN68"/>
  <c r="AG60"/>
  <c r="AG54"/>
  <c r="AK26"/>
  <c r="AK35"/>
  <c r="W29"/>
  <c r="AT54"/>
  <c l="1" r="AN60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<sst xmlns="http://schemas.openxmlformats.org/spreadsheetml/2006/main">
  <si>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</si>
  <si>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</si>
  <si>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</si>
  <si>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</si>
  <si>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</si>
  <si>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{57d6d3fa-11f5-4831-a850-1db1402c0459}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</si>
  <si>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</si>
  <si>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</si>
  <si>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</si>
  <si>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</si>
  <si>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</si>
  <si>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</si>
  <si>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</si>
  <si>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</si>
  <si>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22-Benpro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</si>
  <si>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</si>
  <si>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</si>
  <si>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STAVEBNÍ UPRAVY,PŘÍSTAVBA A NÁSTAVBA OBJEKTU ŠATEN A ZÁZEMÍ PRO SPORTOVCE FK BOLATICE</t>
  </si>
  <si>
    <t>KSO:</t>
  </si>
  <si>
    <t/>
  </si>
  <si>
    <t>CC-CZ:</t>
  </si>
  <si>
    <t>Místo:</t>
  </si>
  <si>
    <t>Bolatice, ul. Opavská131/45</t>
  </si>
  <si>
    <t>Datum:</t>
  </si>
  <si>
    <t>23. 3. 2022</t>
  </si>
  <si>
    <t>Zadavatel:</t>
  </si>
  <si>
    <t>IČ:</t>
  </si>
  <si>
    <t>Obec Bolatice, Hlučínská 95/3</t>
  </si>
  <si>
    <t>DIČ:</t>
  </si>
  <si>
    <t>Uchazeč:</t>
  </si>
  <si>
    <t>Vyplň údaj</t>
  </si>
  <si>
    <t>Projektant:</t>
  </si>
  <si>
    <t>BENPRO s.r.o. Bolatice 743/40</t>
  </si>
  <si>
    <t>True</t>
  </si>
  <si>
    <t>Zpracovatel:</t>
  </si>
  <si>
    <t>Katerinec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</si>
  <si>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</si>
  <si>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</si>
  <si>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</si>
  <si>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</si>
  <si>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</si>
  <si>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</si>
  <si>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</si>
  <si>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</si>
  <si>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</si>
  <si>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</si>
  <si>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</si>
  <si>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</si>
  <si>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</si>
  <si>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</si>
  <si>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</si>
  <si>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</si>
  <si>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</si>
  <si>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</si>
  <si>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</si>
  <si>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</si>
  <si>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</si>
  <si>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</si>
  <si>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</si>
  <si>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</si>
  <si>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</si>
  <si>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</si>
  <si>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</si>
  <si>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</si>
  <si>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</si>
  <si>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</si>
  <si>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</si>
  <si>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</si>
  <si>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</si>
  <si>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</si>
  <si>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</si>
  <si>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</si>
  <si>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</si>
  <si>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</si>
  <si>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</si>
  <si>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</si>
  <si>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</si>
  <si>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01</t>
  </si>
  <si>
    <t>Bourací práce</t>
  </si>
  <si>
    <t>STA</t>
  </si>
  <si>
    <t>1</t>
  </si>
  <si>
    <t>{bfa8aa6c-8697-451a-86be-d0652dc1aac8}</t>
  </si>
  <si>
    <t>2</t>
  </si>
  <si>
    <t>02</t>
  </si>
  <si>
    <t>Stavební objekt šaten a zázemí pro sportovce</t>
  </si>
  <si>
    <t>{e27c5de8-e5de-4804-a2d2-2c90f77bd80e}</t>
  </si>
  <si>
    <t>02.1</t>
  </si>
  <si>
    <t>Restaurační část , byt správce</t>
  </si>
  <si>
    <t>Soupis</t>
  </si>
  <si>
    <t>{7410ff9b-d1e5-42bc-8bdb-e3d258c81aeb}</t>
  </si>
  <si>
    <t>02.2</t>
  </si>
  <si>
    <t>Část šaten se zázemím</t>
  </si>
  <si>
    <t>{a8d7aa0a-2144-44f5-9dda-cac44a910323}</t>
  </si>
  <si>
    <t>02.3</t>
  </si>
  <si>
    <t>Přístřešek</t>
  </si>
  <si>
    <t>{2ca14103-d529-41c9-896d-9cbf1b70952e}</t>
  </si>
  <si>
    <t>02.4</t>
  </si>
  <si>
    <t>Technika prostředí staveb</t>
  </si>
  <si>
    <t>{a9b0daef-7262-4160-8fbb-5c168d536a30}</t>
  </si>
  <si>
    <t>02.4.1</t>
  </si>
  <si>
    <t>{63b1b76c-5320-4948-b1d4-ad6f592f5491}</t>
  </si>
  <si>
    <t>UT</t>
  </si>
  <si>
    <t xml:space="preserve"> Stavební úpravy, přístavba a nástavba objektu šaten a zázemí pro sportovce FK Bolatice-VS</t>
  </si>
  <si>
    <t>3</t>
  </si>
  <si>
    <t>{6514362e-d237-40cd-893a-e9aa9a4aadb0}</t>
  </si>
  <si>
    <t>ZTI 1</t>
  </si>
  <si>
    <t>PLYNOINSTALACE (REST.+BYT)</t>
  </si>
  <si>
    <t>{0878a1e0-fae8-433c-a0b1-7638507c538a}</t>
  </si>
  <si>
    <t>ZTI 2</t>
  </si>
  <si>
    <t xml:space="preserve"> ZDRAVOTNĚ-TECHNICKÉ INSTALACE (REST.+BYT)</t>
  </si>
  <si>
    <t>{969fb94b-0cb7-4ce9-a553-d22ad52e165f}</t>
  </si>
  <si>
    <t>VZT3</t>
  </si>
  <si>
    <t xml:space="preserve"> Teplovzdušné větrání restaurace</t>
  </si>
  <si>
    <t>{fbce4e78-6f4b-45e6-8175-c291144fd340}</t>
  </si>
  <si>
    <t>VZT4</t>
  </si>
  <si>
    <t xml:space="preserve"> Teplovzdušné větrání přípravny</t>
  </si>
  <si>
    <t>{3a9075cc-ac12-49d0-8c74-77e484969432}</t>
  </si>
  <si>
    <t>EL</t>
  </si>
  <si>
    <t xml:space="preserve"> ELEKTROINSTALACE - BYT + RESTURACE </t>
  </si>
  <si>
    <t>{275a3f19-6dff-442e-9efb-e643c0cbf6d8}</t>
  </si>
  <si>
    <t>02.4.2</t>
  </si>
  <si>
    <t>Část šaten a zázemí</t>
  </si>
  <si>
    <t>{4c7fc890-cc77-47d8-8795-2bb229b36d30}</t>
  </si>
  <si>
    <t>Stavební úpravy, přístavba a nástavba objektu šaten a zázemí pro sportovce FK Bolatice-VS</t>
  </si>
  <si>
    <t>{efda460d-dc76-4313-903d-5cfa67c5ff1a}</t>
  </si>
  <si>
    <t>VZT1</t>
  </si>
  <si>
    <t>Teplovzdušní větrání šaten,sprch, WC m.č. 1.15-1.23</t>
  </si>
  <si>
    <t>{6c454f37-106e-4e3c-853e-13b7280cc20c}</t>
  </si>
  <si>
    <t>VZT2</t>
  </si>
  <si>
    <t xml:space="preserve"> Teplovzdušné větrání šatem, sprch, WC m.č. 2.03-2.11</t>
  </si>
  <si>
    <t>{0aa8777e-1c6a-4a6a-beba-eef92a666c69}</t>
  </si>
  <si>
    <t>VZT5</t>
  </si>
  <si>
    <t>Podtlakové větrání hygienických zařízení</t>
  </si>
  <si>
    <t>{fecdb47b-f8cf-413b-b0c7-9d57b6c84bbc}</t>
  </si>
  <si>
    <t>VZT6</t>
  </si>
  <si>
    <t>-Klimatizace VIP salonku, salonku</t>
  </si>
  <si>
    <t>{c993ad61-8168-40c4-a8c7-e6012e00932f}</t>
  </si>
  <si>
    <t>VZT7</t>
  </si>
  <si>
    <t xml:space="preserve"> Odvlhčování wellness</t>
  </si>
  <si>
    <t>{7c9e1f84-26d4-4d45-8ca2-fde0b826fa8f}</t>
  </si>
  <si>
    <t>ZT1</t>
  </si>
  <si>
    <t>PLYNOINSTALACE (F.ZÁZEMÍ)</t>
  </si>
  <si>
    <t>{95ed4c04-0c3c-42d9-b5fb-18d34a43cd4c}</t>
  </si>
  <si>
    <t>ZT2</t>
  </si>
  <si>
    <t>ZDRAVOTNĚ-TECHNICKÉ INSTALACE (F.ZÁZEMÍ)</t>
  </si>
  <si>
    <t>{50093d11-1105-4d49-911f-69cc9e706c67}</t>
  </si>
  <si>
    <t>SK</t>
  </si>
  <si>
    <t>Rozpočet elektro</t>
  </si>
  <si>
    <t>{2ef41e17-9de9-42d1-acaa-36957c49f072}</t>
  </si>
  <si>
    <t>Sdělovací, signal. a zabezpečovací zařízení</t>
  </si>
  <si>
    <t>{8009f3dd-5efb-4fda-96a0-b3d0d3f10148}</t>
  </si>
  <si>
    <t>Hromosvod</t>
  </si>
  <si>
    <t>{b763c0fe-ce80-4514-8a95-138a22d83636}</t>
  </si>
  <si>
    <t>FVE</t>
  </si>
  <si>
    <t>{61199a97-79e6-4fe5-9cb8-0c27650bbb1f}</t>
  </si>
  <si>
    <t>EZS</t>
  </si>
  <si>
    <t>Elektronické zabezpečení stavby</t>
  </si>
  <si>
    <t>{85c4f205-e894-452a-91d7-c684c34443d7}</t>
  </si>
  <si>
    <t xml:space="preserve"> ELEKTROINSTALACE - SATNY ZAZEMI</t>
  </si>
  <si>
    <t>{6bce691b-d326-420f-a3cc-46149cfc0719}</t>
  </si>
  <si>
    <t>03</t>
  </si>
  <si>
    <t>Zpevněné plochy</t>
  </si>
  <si>
    <t>{4e63c109-f5a7-463f-ab62-963422ee9016}</t>
  </si>
  <si>
    <t>04</t>
  </si>
  <si>
    <t>Venkovní rozvody a retenční nádrž</t>
  </si>
  <si>
    <t>{c4ce44e5-ef36-4170-aa89-c6e3c0a7cef9}</t>
  </si>
  <si>
    <t>ZTI</t>
  </si>
  <si>
    <t xml:space="preserve"> VENKOVNÍ KANALIZACE</t>
  </si>
  <si>
    <t>{f2271583-aa49-4662-b61b-69f2c1f6c9d8}</t>
  </si>
  <si>
    <t>KRYCÍ LIST SOUPISU PRACÍ</t>
  </si>
  <si>
    <t>Objekt:</t>
  </si>
  <si>
    <t>01 - Bourací práce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</si>
  <si>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</si>
  <si>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</si>
  <si>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</si>
  <si>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</si>
  <si>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</si>
  <si>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</si>
  <si>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9 - Ostatní konstrukce a práce, bourání</t>
  </si>
  <si>
    <t xml:space="preserve">    997 - Přesun sutě</t>
  </si>
  <si>
    <t>VRN - Vedlejší rozpočtové náklady</t>
  </si>
  <si>
    <t xml:space="preserve">    VRN9 - Ostatní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</si>
  <si>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</si>
  <si>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</si>
  <si>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</si>
  <si>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</si>
  <si>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</si>
  <si>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</si>
  <si>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</si>
  <si>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</si>
  <si>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</si>
  <si>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</si>
  <si>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</si>
  <si>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</si>
  <si>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</si>
  <si>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</si>
  <si>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</si>
  <si>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</si>
  <si>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</si>
  <si>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</si>
  <si>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</si>
  <si>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 přemístěním hmot na skládku na vzdálenost do 3 m nebo s naložením na dopravní prostředek s ložem z kameniva nebo živice a s jakoukoliv výplní spár ručně ze zámkové dlažby</t>
  </si>
  <si>
    <t>m2</t>
  </si>
  <si>
    <t>4</t>
  </si>
  <si>
    <t>-1730112115</t>
  </si>
  <si>
    <t>Online PSC</t>
  </si>
  <si>
    <t>https://podminky.urs.cz/item/CS_URS_2022_01/113106123</t>
  </si>
  <si>
    <t>VV</t>
  </si>
  <si>
    <t xml:space="preserve">"stávající zámková dlažba dle situace stavby"  274,78+92,04</t>
  </si>
  <si>
    <t>184818243</t>
  </si>
  <si>
    <t>Ochrana kmene bedněním před poškozením stavebním provozem zřízení včetně odstranění výšky bednění přes 2 do 3 m průměru kmene přes 500 do 700 mm</t>
  </si>
  <si>
    <t>kus</t>
  </si>
  <si>
    <t>-1439922911</t>
  </si>
  <si>
    <t>https://podminky.urs.cz/item/CS_URS_2022_01/184818243</t>
  </si>
  <si>
    <t xml:space="preserve">"celkem"  3+5</t>
  </si>
  <si>
    <t>997221151</t>
  </si>
  <si>
    <t>Vodorovná doprava suti stavebním kolečkem s naložením a se složením z kusových materiálů, na vzdálenost do 50 m</t>
  </si>
  <si>
    <t>t</t>
  </si>
  <si>
    <t>410696036</t>
  </si>
  <si>
    <t>https://podminky.urs.cz/item/CS_URS_2022_01/997221151</t>
  </si>
  <si>
    <t>95,373</t>
  </si>
  <si>
    <t>9</t>
  </si>
  <si>
    <t>Ostatní konstrukce a práce, bourání</t>
  </si>
  <si>
    <t>961044111</t>
  </si>
  <si>
    <t>Bourání základů z betonu prostého</t>
  </si>
  <si>
    <t>m3</t>
  </si>
  <si>
    <t>-559503244</t>
  </si>
  <si>
    <t>https://podminky.urs.cz/item/CS_URS_2022_01/961044111</t>
  </si>
  <si>
    <t>"předpoklad ve stejné šířce jako zdivo do nezámrzné hloubky</t>
  </si>
  <si>
    <t>(12,42*2+7,60*3+12,12*2+1,695+4,05+0,45+0,98+3,42+1,60)*0,35*0,90</t>
  </si>
  <si>
    <t>(6,935*4+1,81*2+0,73*2+4,05+3,60+1,60)*0,35*0,90</t>
  </si>
  <si>
    <t>(0,30+4,48+2,96+6,73)*0,50*0,90</t>
  </si>
  <si>
    <t>0,50*0,50*0,90*2+1,20*0,35*0,90</t>
  </si>
  <si>
    <t>0,60*0,60*0,90*3</t>
  </si>
  <si>
    <t>Součet</t>
  </si>
  <si>
    <t>5</t>
  </si>
  <si>
    <t>981011412</t>
  </si>
  <si>
    <t>Demolice budov postupným rozebíráním z cihel, kamene, tvárnic na maltu cementovou nebo z betonu prostého s podílem konstrukcí přes 10 do 15 %</t>
  </si>
  <si>
    <t>48002761</t>
  </si>
  <si>
    <t>https://podminky.urs.cz/item/CS_URS_2022_01/981011412</t>
  </si>
  <si>
    <t>"výpočet obestavěného prostoru</t>
  </si>
  <si>
    <t>2,50*(0,30*2+3,71+0,19+3,04)*2,63</t>
  </si>
  <si>
    <t>(12,24+12,12)*(7,54+1,81)*(0,20+1,46/2)</t>
  </si>
  <si>
    <t>7,63*(16,12-1,01)*0,74</t>
  </si>
  <si>
    <t>7,63*(16,12-1,01)*3,23/2</t>
  </si>
  <si>
    <t>9,315*2,00*(1,37+0,87)/2</t>
  </si>
  <si>
    <t>9,315*(6,73-2,00)*1,37/2</t>
  </si>
  <si>
    <t>9,315*3,40*0,10</t>
  </si>
  <si>
    <t>Mezisoučet</t>
  </si>
  <si>
    <t>"výpočet množství konstrukcí</t>
  </si>
  <si>
    <t>2,50*(0,33*2+0,19)*2,63</t>
  </si>
  <si>
    <t>(12,24+12,12)*(3,80*2+1,84)*0,07</t>
  </si>
  <si>
    <t>(12,24+12,12)*4,40*2*0,07</t>
  </si>
  <si>
    <t>9,315*6,73*0,10</t>
  </si>
  <si>
    <t>9,315*4,40*0,10*2</t>
  </si>
  <si>
    <t>(6,94*3+15,11*2)*0,34*0,74</t>
  </si>
  <si>
    <t>7,63*0,34*3,23/2*3</t>
  </si>
  <si>
    <t>6,00*0,15*2,33</t>
  </si>
  <si>
    <t>(1,49*3+3,29+3,0*3+4,61*2)*0,08*2,33</t>
  </si>
  <si>
    <t>6,94*(4,07+1,65+3,0+4,61)*0,15</t>
  </si>
  <si>
    <t>-1,19*1,44*0,33</t>
  </si>
  <si>
    <t>-(1,60*2,10+0,80*1,85+0,6*0,6+1,19*1,48)*0,30</t>
  </si>
  <si>
    <t>-(0,6*1,90*6+0,8*1,97)</t>
  </si>
  <si>
    <t>"výpočet množství konstrukcí v %</t>
  </si>
  <si>
    <t>86,317/587,118*100</t>
  </si>
  <si>
    <t>6</t>
  </si>
  <si>
    <t>981013211</t>
  </si>
  <si>
    <t>Demolice budov těžkými mechanizačními prostředky dřevěných lehkých, jednostranně obitých</t>
  </si>
  <si>
    <t>129681793</t>
  </si>
  <si>
    <t>https://podminky.urs.cz/item/CS_URS_2022_01/981013211</t>
  </si>
  <si>
    <t>7,725*8,53*2,51</t>
  </si>
  <si>
    <t>7,725*(0,78+2,52)*(0,72+1,39)/2</t>
  </si>
  <si>
    <t>7,725*(0,73+3,74+0,76)*1,39/2</t>
  </si>
  <si>
    <t>7</t>
  </si>
  <si>
    <t>981013412</t>
  </si>
  <si>
    <t>Demolice budov těžkými mechanizačními prostředky z cihel, kamene, tvárnic na maltu cementovou nebo z betonu prostého s podílem konstrukcí přes 10 do 15 %</t>
  </si>
  <si>
    <t>-1224868662</t>
  </si>
  <si>
    <t>https://podminky.urs.cz/item/CS_URS_2022_01/981013412</t>
  </si>
  <si>
    <t>"střední část</t>
  </si>
  <si>
    <t>"výpočet obestavěného prosotru</t>
  </si>
  <si>
    <t>(12,24+12,12)*(0,30*2+3,71+0,19+3,04)*(2,63+0,22)</t>
  </si>
  <si>
    <t>-2,50*(0,30*2+3,71+0,19+3,04)*(2,63+0,22)</t>
  </si>
  <si>
    <t>7,60*(1,81+7,54+0,73)*(2,45+0,34+0,22)</t>
  </si>
  <si>
    <t>9,315*6,73*(2,63+0,22)</t>
  </si>
  <si>
    <t>0,33*1,795*2,63</t>
  </si>
  <si>
    <t>0,49*0,49*2,50*3</t>
  </si>
  <si>
    <t>7,63*1,61*0,26</t>
  </si>
  <si>
    <t>(12,24)*7,54*0,20</t>
  </si>
  <si>
    <t>(12,24*2-2,50*2)*0,30*2,60</t>
  </si>
  <si>
    <t>(3,41+3,68+3,44+3,54*2)*0,10*2,60</t>
  </si>
  <si>
    <t>(3,71+3,04+1,79+1,13+0,87)*0,05*2,63</t>
  </si>
  <si>
    <t>(3,19+2,23+1,71*2+1,19*2+1,01)*0,07*2,63</t>
  </si>
  <si>
    <t>7,60*(1,81+7,54+0,73)*(0,18+0,20)</t>
  </si>
  <si>
    <t>1,48*0,19*2*2,45</t>
  </si>
  <si>
    <t>12,12*7,54*0,22</t>
  </si>
  <si>
    <t>(12,12*2+1,695)*0,30*2,60</t>
  </si>
  <si>
    <t>9,315*6,73*0,20</t>
  </si>
  <si>
    <t>(4,05*3+3,62+0,33*2+1,60*2)*0,30*2,60</t>
  </si>
  <si>
    <t>(4,48+2+6,73)*0,47*2,30</t>
  </si>
  <si>
    <t>(4,05+0,33+1,50++1,15*2+2,50*2)*0,10*2,30</t>
  </si>
  <si>
    <t>-(1,19*1,44+0,8*2,0+0,59*0,59*4+1,30*2,13+1,25*2,0)*0,30</t>
  </si>
  <si>
    <t>-(2,85*2,10+0,8*1,97+1,17*1,43*3+1,19*1,4*2+1,47*2,17)*0,30</t>
  </si>
  <si>
    <t>-(1,19*1,43+1,47*1,43+1,00*2,45+1,8*1,2+0,57*0,57*3)*0,30</t>
  </si>
  <si>
    <t>-(2,50*2,02+0,80*1,97+1,60*1,97)</t>
  </si>
  <si>
    <t>-(1,80*1,20+0,89*0,89+0,99*2,06)*0,47</t>
  </si>
  <si>
    <t>-(0,80*1,97*2+0,60*1,97)*0,19</t>
  </si>
  <si>
    <t>-(0,8*1,97*6+1,2*1,2+0,7*1,97+0,6*1,97*4)*0,12</t>
  </si>
  <si>
    <t>-(0,6*1,97*4)*0,12</t>
  </si>
  <si>
    <t>130,757/885,558*100</t>
  </si>
  <si>
    <t>997</t>
  </si>
  <si>
    <t>Přesun sutě</t>
  </si>
  <si>
    <t>8</t>
  </si>
  <si>
    <t>997013501</t>
  </si>
  <si>
    <t>Odvoz suti a vybouraných hmot na skládku nebo meziskládku se složením, na vzdálenost do 1 km</t>
  </si>
  <si>
    <t>1222878880</t>
  </si>
  <si>
    <t>https://podminky.urs.cz/item/CS_URS_2022_01/997013501</t>
  </si>
  <si>
    <t>585,959-95,373</t>
  </si>
  <si>
    <t>997013509</t>
  </si>
  <si>
    <t>Odvoz suti a vybouraných hmot na skládku nebo meziskládku se složením, na vzdálenost Příplatek k ceně za každý další i započatý 1 km přes 1 km</t>
  </si>
  <si>
    <t>1595076162</t>
  </si>
  <si>
    <t>https://podminky.urs.cz/item/CS_URS_2022_01/997013509</t>
  </si>
  <si>
    <t>490,586*6</t>
  </si>
  <si>
    <t>10</t>
  </si>
  <si>
    <t>997013601</t>
  </si>
  <si>
    <t>Poplatek za uložení stavebního odpadu na skládce (skládkovné) z prostého betonu zatříděného do Katalogu odpadů pod kódem 17 01 01</t>
  </si>
  <si>
    <t>-443823267</t>
  </si>
  <si>
    <t>https://podminky.urs.cz/item/CS_URS_2022_01/997013601</t>
  </si>
  <si>
    <t xml:space="preserve">"základy "    96,096</t>
  </si>
  <si>
    <t>"mazanina 1.NP</t>
  </si>
  <si>
    <t>(0,24+12,24+12,12)*(6,95+0,33*2)*0,10</t>
  </si>
  <si>
    <t>7,60*(6,95+0,33*2+1,81+0,73)*0,10</t>
  </si>
  <si>
    <t>9,315*6,75*0,10</t>
  </si>
  <si>
    <t xml:space="preserve">"strop nad 1.NP </t>
  </si>
  <si>
    <t>7,63*16,12*0,10</t>
  </si>
  <si>
    <t>45,023*2,00+96,096</t>
  </si>
  <si>
    <t>11</t>
  </si>
  <si>
    <t>997013602</t>
  </si>
  <si>
    <t>Poplatek za uložení stavebního odpadu na skládce (skládkovné) z armovaného betonu zatříděného do Katalogu odpadů pod kódem 17 01 01</t>
  </si>
  <si>
    <t>2140403577</t>
  </si>
  <si>
    <t>https://podminky.urs.cz/item/CS_URS_2022_01/997013602</t>
  </si>
  <si>
    <t>(12,24+12,12)*(0,30*2+3,71+0,19+3,04)*0,10</t>
  </si>
  <si>
    <t>7,60*(1,81+7,54+0,73)*(0,22+0,10)</t>
  </si>
  <si>
    <t>9,315*6,73*(0,10)</t>
  </si>
  <si>
    <t>49,151*2,4</t>
  </si>
  <si>
    <t>12</t>
  </si>
  <si>
    <t>997013603</t>
  </si>
  <si>
    <t>Poplatek za uložení stavebního odpadu na skládce (skládkovné) cihelného zatříděného do Katalogu odpadů pod kódem 17 01 02</t>
  </si>
  <si>
    <t>1604199000</t>
  </si>
  <si>
    <t>https://podminky.urs.cz/item/CS_URS_2022_01/997013603</t>
  </si>
  <si>
    <t>490,586</t>
  </si>
  <si>
    <t>-(186,142+1,424+31,225+117,962)</t>
  </si>
  <si>
    <t>13</t>
  </si>
  <si>
    <t>997013804</t>
  </si>
  <si>
    <t>Poplatek za uložení stavebního odpadu na skládce (skládkovné) ze skla zatříděného do Katalogu odpadů pod kódem 17 02 02</t>
  </si>
  <si>
    <t>618401403</t>
  </si>
  <si>
    <t>https://podminky.urs.cz/item/CS_URS_2022_01/997013804</t>
  </si>
  <si>
    <t>"okna a dveře</t>
  </si>
  <si>
    <t>1,19*1,44+0,6*0,6+1,19*1,48</t>
  </si>
  <si>
    <t>(1,19*1,44+0,8*2,0+0,59*0,59*4+1,30*2,13+1,25*2,0)</t>
  </si>
  <si>
    <t>(1,17*1,43*3+1,19*1,4*2+1,47*2,17)</t>
  </si>
  <si>
    <t>(1,19*1,43+1,47*1,43+1,00*2,45+1,8*1,2+0,57*0,57*3)</t>
  </si>
  <si>
    <t>34,74*0,041</t>
  </si>
  <si>
    <t>14</t>
  </si>
  <si>
    <t>997013811</t>
  </si>
  <si>
    <t>Poplatek za uložení stavebního odpadu na skládce (skládkovné) dřevěného zatříděného do Katalogu odpadů pod kódem 17 02 01</t>
  </si>
  <si>
    <t>834700825</t>
  </si>
  <si>
    <t>https://podminky.urs.cz/item/CS_URS_2022_01/997013811</t>
  </si>
  <si>
    <t>"přístřešek</t>
  </si>
  <si>
    <t>8,594</t>
  </si>
  <si>
    <t>(12,24+12,12)*(3,80*2+1,84)*0,05</t>
  </si>
  <si>
    <t>(12,24+12,12)*4,40*2*0,05</t>
  </si>
  <si>
    <t>9,315*4,40*0,05*2</t>
  </si>
  <si>
    <t>26,315*860*0,001+8,594</t>
  </si>
  <si>
    <t>99701</t>
  </si>
  <si>
    <t>Tonáž železa započtena v odvozu na skládku ( poplatek za uložení nebude )</t>
  </si>
  <si>
    <t>-1620719015</t>
  </si>
  <si>
    <t>7,725*4,50*2</t>
  </si>
  <si>
    <t>9,315*4,50*2</t>
  </si>
  <si>
    <t>(12,24+12,12)*4,95*2</t>
  </si>
  <si>
    <t>16,12*5,15*2</t>
  </si>
  <si>
    <t>560,56*0,006</t>
  </si>
  <si>
    <t>VRN</t>
  </si>
  <si>
    <t>Vedlejší rozpočtové náklady</t>
  </si>
  <si>
    <t>VRN9</t>
  </si>
  <si>
    <t>Ostatní náklady</t>
  </si>
  <si>
    <t>16</t>
  </si>
  <si>
    <t>094103000</t>
  </si>
  <si>
    <t>Náklady na plánované vyklizení objektu ( před prováděním demolice)</t>
  </si>
  <si>
    <t>hod</t>
  </si>
  <si>
    <t>1024</t>
  </si>
  <si>
    <t>258590116</t>
  </si>
  <si>
    <t>https://podminky.urs.cz/item/CS_URS_2022_01/094103000</t>
  </si>
  <si>
    <t xml:space="preserve">"předpoklad    6lidí 4 hodin"  6*4</t>
  </si>
  <si>
    <t>02 - Stavební objekt šaten a zázemí pro sportovce</t>
  </si>
  <si>
    <t>Soupis:</t>
  </si>
  <si>
    <t>02.1 - Restaurační část , byt správce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</si>
  <si>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</si>
  <si>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</si>
  <si>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</si>
  <si>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61 - Úprava povrchů vnitřních</t>
  </si>
  <si>
    <t xml:space="preserve">    62 - Úprava povrchů vnějších</t>
  </si>
  <si>
    <t xml:space="preserve">    63 - Podlahy a podlahové konstrukce</t>
  </si>
  <si>
    <t xml:space="preserve">    64 - Osazování výplní otvorů</t>
  </si>
  <si>
    <t xml:space="preserve">      94 - Lešení a stavební výtahy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</si>
  <si>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</si>
  <si>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</si>
  <si>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</si>
  <si>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</si>
  <si>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</si>
  <si>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</si>
  <si>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</si>
  <si>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</si>
  <si>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</si>
  <si>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</si>
  <si>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  (podrobný popis na v.č.501 VÝKAZ VÝPLNÍ OTVORŮ )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</si>
  <si>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</si>
  <si>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</si>
  <si>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</si>
  <si>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</si>
  <si>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</si>
  <si>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</si>
  <si>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</si>
  <si>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</si>
  <si>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787 - Dokončovací práce - zasklívání</t>
  </si>
  <si>
    <t>132212131</t>
  </si>
  <si>
    <t>Hloubení nezapažených rýh šířky do 800 mm ručně s urovnáním dna do předepsaného profilu a spádu v hornině třídy těžitelnosti I skupiny 3 soudržných</t>
  </si>
  <si>
    <t>-945803772</t>
  </si>
  <si>
    <t>https://podminky.urs.cz/item/CS_URS_2022_01/132212131</t>
  </si>
  <si>
    <t xml:space="preserve">"na kótu -1,11 z -0,56  = 55cm</t>
  </si>
  <si>
    <t>0,60*(1,465+0,60*4+7,735*2+8,995*2)*0,55</t>
  </si>
  <si>
    <t>"odpočet základů</t>
  </si>
  <si>
    <t>-(1,695+0,45+0,98+3,42+1,60)*0,30*0,55</t>
  </si>
  <si>
    <t>-(2,96+6,73)*0,50*0,55</t>
  </si>
  <si>
    <t>132251101</t>
  </si>
  <si>
    <t>Hloubení nezapažených rýh šířky do 800 mm strojně s urovnáním dna do předepsaného profilu a spádu v hornině třídy těžitelnosti I skupiny 3 do 20 m3</t>
  </si>
  <si>
    <t>525510563</t>
  </si>
  <si>
    <t>https://podminky.urs.cz/item/CS_URS_2022_01/132251101</t>
  </si>
  <si>
    <t>11,72*2*0,80*0,55</t>
  </si>
  <si>
    <t>0,40*1,05*0,55*2</t>
  </si>
  <si>
    <t>-12,12*0,35*0,55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</si>
  <si>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</si>
  <si>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</si>
  <si>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53203427</t>
  </si>
  <si>
    <t>https://podminky.urs.cz/item/CS_URS_2022_01/162251102</t>
  </si>
  <si>
    <t>"výkop</t>
  </si>
  <si>
    <t>8,443+8,308</t>
  </si>
  <si>
    <t>"odpočet zásyp</t>
  </si>
  <si>
    <t>-16,678</t>
  </si>
  <si>
    <t>174111101</t>
  </si>
  <si>
    <t>Zásyp sypaninou z jakékoliv horniny ručně s uložením výkopku ve vrstvách se zhutněním jam, šachet, rýh nebo kolem objektů v těchto vykopávkách</t>
  </si>
  <si>
    <t>-967406283</t>
  </si>
  <si>
    <t>https://podminky.urs.cz/item/CS_URS_2022_01/174111101</t>
  </si>
  <si>
    <t>"kolem základů na - 0,20 = 30 sm</t>
  </si>
  <si>
    <t>11,72*2*(0,45+0,70)/2*0,30</t>
  </si>
  <si>
    <t>(1,465+9,345+8,935+9,945+0,675-0,40*2)*(0,45+0,70)/2*0,30</t>
  </si>
  <si>
    <t>"vybourané základy</t>
  </si>
  <si>
    <t>12,12*0,35*0,4</t>
  </si>
  <si>
    <t>(6,935+4,05+3,60+1,60)*0,35*0,40</t>
  </si>
  <si>
    <t>(0,30+4,48+2,96+6,73)*0,50*0,40</t>
  </si>
  <si>
    <t>0,50*0,50*0,60*2+1,20*0,35*0,90</t>
  </si>
  <si>
    <t>181912112</t>
  </si>
  <si>
    <t>Úprava pláně vyrovnáním výškových rozdílů ručně v hornině třídy těžitelnosti I skupiny 3 se zhutněním</t>
  </si>
  <si>
    <t>-55460645</t>
  </si>
  <si>
    <t>https://podminky.urs.cz/item/CS_URS_2022_01/181912112</t>
  </si>
  <si>
    <t>"na kótě -0,56</t>
  </si>
  <si>
    <t>11,72*8,13+8,745*7,735</t>
  </si>
  <si>
    <t>Zakládání</t>
  </si>
  <si>
    <t>274321411</t>
  </si>
  <si>
    <t>Základy z betonu železového (bez výztuže) pasy z betonu bez zvláštních nároků na prostředí tř. C 20/25</t>
  </si>
  <si>
    <t>-239086267</t>
  </si>
  <si>
    <t>https://podminky.urs.cz/item/CS_URS_2022_01/274321411</t>
  </si>
  <si>
    <t>"na kótě -1,11 = 45cm</t>
  </si>
  <si>
    <t>11,72*2*0,80*0,45*1,035</t>
  </si>
  <si>
    <t>0,60*(1,465+0,60*4+7,735*2+8,745*2)*0,45*1,035</t>
  </si>
  <si>
    <t>0,40*1,05*1,060*2*1,035</t>
  </si>
  <si>
    <t>274351121</t>
  </si>
  <si>
    <t>Bednění základů pasů rovné zřízení</t>
  </si>
  <si>
    <t>-221948847</t>
  </si>
  <si>
    <t>https://podminky.urs.cz/item/CS_URS_2022_01/274351121</t>
  </si>
  <si>
    <t>(11,72*2+0,80)*2*0,15</t>
  </si>
  <si>
    <t>(1,465*2+0,60*7+7,735*4+8,745*4)*0,15</t>
  </si>
  <si>
    <t>(0,45*1,05*2)*(1,060-0,45)*2</t>
  </si>
  <si>
    <t>"prostup</t>
  </si>
  <si>
    <t>0,15*4*0,60</t>
  </si>
  <si>
    <t>0,20*4*0,25</t>
  </si>
  <si>
    <t>(0,15+0,10)*2*0,25*2</t>
  </si>
  <si>
    <t>274351122</t>
  </si>
  <si>
    <t>Bednění základů pasů rovné odstranění</t>
  </si>
  <si>
    <t>1682167341</t>
  </si>
  <si>
    <t>https://podminky.urs.cz/item/CS_URS_2022_01/274351122</t>
  </si>
  <si>
    <t>274361821</t>
  </si>
  <si>
    <t>Výztuž základů pasů z betonářské oceli 10 505 (R) nebo BSt 500</t>
  </si>
  <si>
    <t>-364495650</t>
  </si>
  <si>
    <t>https://podminky.urs.cz/item/CS_URS_2022_01/274361821</t>
  </si>
  <si>
    <t>"výztuž R10 spojenou se svařovanou sítí</t>
  </si>
  <si>
    <t>(12,32*2+9,345*2+1,465+8,935+7,735)/0,25</t>
  </si>
  <si>
    <t>(0,15+0,35+0,25+0,05+0,60)*245*0,617*0,001*1,08</t>
  </si>
  <si>
    <t>279113145</t>
  </si>
  <si>
    <t>Základové zdi z tvárnic ztraceného bednění včetně výplně z betonu bez zvláštních nároků na vliv prostředí třídy C 20/25, tloušťky zdiva přes 300 do 400 mm</t>
  </si>
  <si>
    <t>-964156203</t>
  </si>
  <si>
    <t>https://podminky.urs.cz/item/CS_URS_2022_01/279113145</t>
  </si>
  <si>
    <t xml:space="preserve">"na kótě -0,66 </t>
  </si>
  <si>
    <t>(0,25+11,72+0,15+0,40)*2*0,25</t>
  </si>
  <si>
    <t>(0,15*2+8,13+0,25+0,525)*0,25</t>
  </si>
  <si>
    <t>(0,05*2+8,745*2+0,05*2+7,735)*0,25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</si>
  <si>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</si>
  <si>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</si>
  <si>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709623858</t>
  </si>
  <si>
    <t>https://podminky.urs.cz/item/CS_URS_2022_01/279361821</t>
  </si>
  <si>
    <t>(0,25+11,72+0,15+0,40)*2*2</t>
  </si>
  <si>
    <t>(0,15*2+8,13+0,25+0,525)*2</t>
  </si>
  <si>
    <t>(0,05*2+8,745*2+0,05*2+7,735)*2</t>
  </si>
  <si>
    <t>1,60*6*4</t>
  </si>
  <si>
    <t>157,74*0,617*0,001*1,08</t>
  </si>
  <si>
    <t>Svislé a kompletní konstrukce</t>
  </si>
  <si>
    <t>311235151</t>
  </si>
  <si>
    <t>Zdivo jednovrstvé z cihel děrovaných broušených na celoplošnou tenkovrstvou maltu, pevnost cihel do P10, tl. zdiva 300 mm</t>
  </si>
  <si>
    <t>-1734632125</t>
  </si>
  <si>
    <t>https://podminky.urs.cz/item/CS_URS_2022_01/311235151</t>
  </si>
  <si>
    <t>"1.NP."</t>
  </si>
  <si>
    <t>(12,12+0,30*2+8,63+12,12)*3,00</t>
  </si>
  <si>
    <t>(9,345+8,97+9,345+0,75-0,30*2)*3,00</t>
  </si>
  <si>
    <t>-(2,0*1,5*2+1,50*2,49+1,80*1,25*2+1,20*0,20)</t>
  </si>
  <si>
    <t>-(0,80*2,00*2+1,20*0,50*2+0,80*2,30+2,0*1,50)</t>
  </si>
  <si>
    <t>-(2,7*2,25+0,9*2,00)</t>
  </si>
  <si>
    <t>"2.NP</t>
  </si>
  <si>
    <t>(12,45*2+8,63)*2,75</t>
  </si>
  <si>
    <t>(12,45+8,63)*0,25</t>
  </si>
  <si>
    <t>-(2,0*1,375*3+1,75*1,375*2+0,80*2,35+0,75*0,75)</t>
  </si>
  <si>
    <t>317168011</t>
  </si>
  <si>
    <t>Překlady keramické ploché osazené do maltového lože, výšky překladu 71 mm šířky 115 mm, délky 1000 mm</t>
  </si>
  <si>
    <t>-15411495</t>
  </si>
  <si>
    <t>https://podminky.urs.cz/item/CS_URS_2022_01/317168011</t>
  </si>
  <si>
    <t xml:space="preserve">"1.NP"  1</t>
  </si>
  <si>
    <t>317168012</t>
  </si>
  <si>
    <t>Překlady keramické ploché osazené do maltového lože, výšky překladu 71 mm šířky 115 mm, délky 1250 mm</t>
  </si>
  <si>
    <t>-1365395665</t>
  </si>
  <si>
    <t>https://podminky.urs.cz/item/CS_URS_2022_01/317168012</t>
  </si>
  <si>
    <t xml:space="preserve">"1.NP"  4</t>
  </si>
  <si>
    <t xml:space="preserve">"2.NP"  3</t>
  </si>
  <si>
    <t>317168022</t>
  </si>
  <si>
    <t>Překlady keramické ploché osazené do maltového lože, výšky překladu 71 mm šířky 145 mm, délky 1250 mm</t>
  </si>
  <si>
    <t>-1690819646</t>
  </si>
  <si>
    <t>https://podminky.urs.cz/item/CS_URS_2022_01/317168022</t>
  </si>
  <si>
    <t xml:space="preserve">"1.NP."   1</t>
  </si>
  <si>
    <t>317168051</t>
  </si>
  <si>
    <t>Překlady keramické vysoké osazené do maltového lože, šířky překladu 70 mm výšky 238 mm, délky 1000 mm</t>
  </si>
  <si>
    <t>-1819078828</t>
  </si>
  <si>
    <t>https://podminky.urs.cz/item/CS_URS_2022_01/317168051</t>
  </si>
  <si>
    <t xml:space="preserve">"2.NP"  1*4</t>
  </si>
  <si>
    <t>17</t>
  </si>
  <si>
    <t>317168052</t>
  </si>
  <si>
    <t>Překlady keramické vysoké osazené do maltového lože, šířky překladu 70 mm výšky 238 mm, délky 1250 mm</t>
  </si>
  <si>
    <t>-1765491169</t>
  </si>
  <si>
    <t>https://podminky.urs.cz/item/CS_URS_2022_01/317168052</t>
  </si>
  <si>
    <t xml:space="preserve">"1.NP."  3*4</t>
  </si>
  <si>
    <t xml:space="preserve">"2.NP."  1*4</t>
  </si>
  <si>
    <t>18</t>
  </si>
  <si>
    <t>317168053</t>
  </si>
  <si>
    <t>Překlady keramické vysoké osazené do maltového lože, šířky překladu 70 mm výšky 238 mm, délky 1500 mm</t>
  </si>
  <si>
    <t>865593620</t>
  </si>
  <si>
    <t>https://podminky.urs.cz/item/CS_URS_2022_01/317168053</t>
  </si>
  <si>
    <t xml:space="preserve">"1.NP."  5*4</t>
  </si>
  <si>
    <t>19</t>
  </si>
  <si>
    <t>317168056</t>
  </si>
  <si>
    <t>Překlady keramické vysoké osazené do maltového lože, šířky překladu 70 mm výšky 238 mm, délky 2250 mm</t>
  </si>
  <si>
    <t>1138841688</t>
  </si>
  <si>
    <t>https://podminky.urs.cz/item/CS_URS_2022_01/317168056</t>
  </si>
  <si>
    <t xml:space="preserve">"1.NP"  2*4</t>
  </si>
  <si>
    <t xml:space="preserve">"2.NP"  2*4</t>
  </si>
  <si>
    <t>20</t>
  </si>
  <si>
    <t>317168057</t>
  </si>
  <si>
    <t>Překlady keramické vysoké osazené do maltového lože, šířky překladu 70 mm výšky 238 mm, délky 2500 mm</t>
  </si>
  <si>
    <t>1556501320</t>
  </si>
  <si>
    <t>https://podminky.urs.cz/item/CS_URS_2022_01/317168057</t>
  </si>
  <si>
    <t xml:space="preserve">"2.NP."  3*4</t>
  </si>
  <si>
    <t>317321511</t>
  </si>
  <si>
    <t>Překlady z betonu železového (bez výztuže) tř. C 20/25</t>
  </si>
  <si>
    <t>1423698909</t>
  </si>
  <si>
    <t>https://podminky.urs.cz/item/CS_URS_2022_01/317321511</t>
  </si>
  <si>
    <t>"do I.nosníků</t>
  </si>
  <si>
    <t xml:space="preserve">"1.NP"  0,30*0,25*(2,30+3,30*2+2,70*2+2,50)</t>
  </si>
  <si>
    <t>22</t>
  </si>
  <si>
    <t>317351101</t>
  </si>
  <si>
    <t>Bednění klenbových pásů, říms nebo překladů klenbových pásů válcových včetně podpěrné konstrukce do výše 4 m zřízení</t>
  </si>
  <si>
    <t>-1621487781</t>
  </si>
  <si>
    <t>https://podminky.urs.cz/item/CS_URS_2022_01/317351101</t>
  </si>
  <si>
    <t xml:space="preserve">"1.NP"  (0,30+0,25*2)*(2,30+3,30*2+2,70*2+2,50)</t>
  </si>
  <si>
    <t>23</t>
  </si>
  <si>
    <t>317351102</t>
  </si>
  <si>
    <t>Bednění klenbových pásů, říms nebo překladů klenbových pásů válcových včetně podpěrné konstrukce do výše 4 m odstranění</t>
  </si>
  <si>
    <t>-1110879500</t>
  </si>
  <si>
    <t>https://podminky.urs.cz/item/CS_URS_2022_01/317351102</t>
  </si>
  <si>
    <t>24</t>
  </si>
  <si>
    <t>317941123</t>
  </si>
  <si>
    <t>Osazování ocelových válcovaných nosníků na zdivu I nebo IE nebo U nebo UE nebo L č. 14 až 22 nebo výšky do 220 mm</t>
  </si>
  <si>
    <t>-774608076</t>
  </si>
  <si>
    <t>https://podminky.urs.cz/item/CS_URS_2022_01/317941123</t>
  </si>
  <si>
    <t>"1.NP</t>
  </si>
  <si>
    <t xml:space="preserve">"I.č.140"  (2,50*2*2+2,20*2+2,70*2)*14,30*0,001*1,02</t>
  </si>
  <si>
    <t xml:space="preserve">"I.č.160"  2,70*2*17,90*0,001*1,02</t>
  </si>
  <si>
    <t>25</t>
  </si>
  <si>
    <t>M</t>
  </si>
  <si>
    <t>13010716</t>
  </si>
  <si>
    <t>ocel profilová jakost S235JR (11 375) průřez I (IPN) 140</t>
  </si>
  <si>
    <t>-1485067410</t>
  </si>
  <si>
    <t xml:space="preserve">"I.č.140"  (2,50*2*2+2,20*2+2,70*2)*14,30*0,001*1,08</t>
  </si>
  <si>
    <t>26</t>
  </si>
  <si>
    <t>13010718</t>
  </si>
  <si>
    <t>ocel profilová jakost S235JR (11 375) průřez I (IPN) 160</t>
  </si>
  <si>
    <t>-2099017823</t>
  </si>
  <si>
    <t xml:space="preserve">"I.č.160"  2,70*2*17,90*0,001*1,08</t>
  </si>
  <si>
    <t>27</t>
  </si>
  <si>
    <t>342244211</t>
  </si>
  <si>
    <t>Příčky jednoduché z cihel děrovaných broušených, na tenkovrstvou maltu, pevnost cihel do P15, tl. příčky 115 mm</t>
  </si>
  <si>
    <t>-1946493874</t>
  </si>
  <si>
    <t>https://podminky.urs.cz/item/CS_URS_2022_01/342244211</t>
  </si>
  <si>
    <t xml:space="preserve">"1.NP."  </t>
  </si>
  <si>
    <t xml:space="preserve">"kuchyně"  </t>
  </si>
  <si>
    <t>(2,60+0,10+2,30+3,70+0,75+1,75+1,25*2)*3,20</t>
  </si>
  <si>
    <t>(2,00+1,20+0,10+1,80)*3,20</t>
  </si>
  <si>
    <t>-(0,80*1,97*4+0,60*1,97)</t>
  </si>
  <si>
    <t>"byt správce</t>
  </si>
  <si>
    <t>(7,00+4,00+3,25)*2,95</t>
  </si>
  <si>
    <t>-0,8*1,97*3</t>
  </si>
  <si>
    <t>28</t>
  </si>
  <si>
    <t>342244221</t>
  </si>
  <si>
    <t>Příčky jednoduché z cihel děrovaných broušených, na tenkovrstvou maltu, pevnost cihel do P15, tl. příčky 140 mm</t>
  </si>
  <si>
    <t>766738643</t>
  </si>
  <si>
    <t>https://podminky.urs.cz/item/CS_URS_2022_01/342244221</t>
  </si>
  <si>
    <t>"kuchyně</t>
  </si>
  <si>
    <t>(3,645+1,80+0,10+1,80+3,40+3,00)*3,20</t>
  </si>
  <si>
    <t>-0,809*1,97</t>
  </si>
  <si>
    <t>"2,21" 8,63*3,00</t>
  </si>
  <si>
    <t>"atika</t>
  </si>
  <si>
    <t>(12,45+8,63)*0,50</t>
  </si>
  <si>
    <t>29</t>
  </si>
  <si>
    <t>340238212</t>
  </si>
  <si>
    <t>Zazdívka otvorů v příčkách nebo stěnách cihlami plnými pálenými plochy přes 0,25 m2 do 1 m2, tloušťky přes 100 mm</t>
  </si>
  <si>
    <t>2069360977</t>
  </si>
  <si>
    <t>https://podminky.urs.cz/item/CS_URS_2022_01/340238212</t>
  </si>
  <si>
    <t>"obezdění nosiče záchodů</t>
  </si>
  <si>
    <t xml:space="preserve">"1.NP"   0,90*1,20*4</t>
  </si>
  <si>
    <t xml:space="preserve">"2.NP"  1,775*1,20</t>
  </si>
  <si>
    <t>30</t>
  </si>
  <si>
    <t>346244381</t>
  </si>
  <si>
    <t>Plentování ocelových válcovaných nosníků jednostranné cihlami na maltu, výška stojiny do 200 mm</t>
  </si>
  <si>
    <t>-562681140</t>
  </si>
  <si>
    <t>https://podminky.urs.cz/item/CS_URS_2022_01/346244381</t>
  </si>
  <si>
    <t xml:space="preserve">"I.č.140"  (2,50*2*2+2,20*2+2,70*2)*0,14</t>
  </si>
  <si>
    <t xml:space="preserve">"I.č.160"  2,70*2*0,16</t>
  </si>
  <si>
    <t>Vodorovné konstrukce</t>
  </si>
  <si>
    <t>31</t>
  </si>
  <si>
    <t>411133903</t>
  </si>
  <si>
    <t>Montáž stropních panelů z předpjatého betonu bez závěsných háků, v budovách výšky do 18 m, hmotnosti přes 3 do 5 t</t>
  </si>
  <si>
    <t>-167293514</t>
  </si>
  <si>
    <t>https://podminky.urs.cz/item/CS_URS_2022_01/411133903</t>
  </si>
  <si>
    <t xml:space="preserve">"strop nad 1.NP"  11</t>
  </si>
  <si>
    <t>32</t>
  </si>
  <si>
    <t>PFB.4445</t>
  </si>
  <si>
    <t xml:space="preserve">PPD.../250  - panel stropní předpjatý 1000x1190x250mm</t>
  </si>
  <si>
    <t>m</t>
  </si>
  <si>
    <t>805167693</t>
  </si>
  <si>
    <t>8,93*11</t>
  </si>
  <si>
    <t>33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</si>
  <si>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</si>
  <si>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</si>
  <si>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-1930774711</t>
  </si>
  <si>
    <t>https://podminky.urs.cz/item/CS_URS_2022_01/411361821</t>
  </si>
  <si>
    <t>"strop na 1.NP</t>
  </si>
  <si>
    <t>"mezi panely R12</t>
  </si>
  <si>
    <t>(8,63+0,30*2)*10*0,98*0,001*1,08</t>
  </si>
  <si>
    <t>"zálivková výztuž R10</t>
  </si>
  <si>
    <t>"obvodová stěna</t>
  </si>
  <si>
    <t>(1,20+0,20)*10*2*0,69*0,001*1,08</t>
  </si>
  <si>
    <t>34</t>
  </si>
  <si>
    <t>417321414</t>
  </si>
  <si>
    <t>Ztužující pásy a věnce z betonu železového (bez výztuže) tř. C 20/25</t>
  </si>
  <si>
    <t>-862003231</t>
  </si>
  <si>
    <t>https://podminky.urs.cz/item/CS_URS_2022_01/417321414</t>
  </si>
  <si>
    <t>"věněc"</t>
  </si>
  <si>
    <t xml:space="preserve">"V1"  ((5,15+7,00+0,30*2)*2+8,63-0,30*2-1,50)*(0,30*0,20+0,12*0,25)</t>
  </si>
  <si>
    <t xml:space="preserve">"V3"  (0,30*2+1,50)*0,30*0,45</t>
  </si>
  <si>
    <t xml:space="preserve">"V5"  (9,015*2+8,65+0,775)*0,30*0,25</t>
  </si>
  <si>
    <t xml:space="preserve">           (12,30*2+8,63)*0,30*0,25</t>
  </si>
  <si>
    <t>(12,45+8,63)*0,15*0,10</t>
  </si>
  <si>
    <t>35</t>
  </si>
  <si>
    <t>417351115</t>
  </si>
  <si>
    <t>18590</t>
  </si>
  <si>
    <t>-1315147547</t>
  </si>
  <si>
    <t>https://podminky.urs.cz/item/CS_URS_2022_01/417351115</t>
  </si>
  <si>
    <t xml:space="preserve">"V1"  ((5,15+7,00+0,30*2)*2+8,63-0,30*2-1,50)*0,45*2</t>
  </si>
  <si>
    <t xml:space="preserve">"V3"  (0,30*2+1,50)*0,45*2</t>
  </si>
  <si>
    <t xml:space="preserve">"V5"  (9,015*2+8,65+0,775)*0,25*2</t>
  </si>
  <si>
    <t xml:space="preserve">           (12,30*2+8,63)*0,25*2</t>
  </si>
  <si>
    <t>(12,45+8,63)*0,10*2</t>
  </si>
  <si>
    <t>36</t>
  </si>
  <si>
    <t>417351116</t>
  </si>
  <si>
    <t>Bednění bočnic ztužujících pásů a věnců včetně vzpěr odstranění</t>
  </si>
  <si>
    <t>1205171342</t>
  </si>
  <si>
    <t>https://podminky.urs.cz/item/CS_URS_2022_01/417351116</t>
  </si>
  <si>
    <t>37</t>
  </si>
  <si>
    <t>417361821</t>
  </si>
  <si>
    <t>Výztuž ztužujících pásů a věnců z betonářské oceli 10 505 (R) nebo BSt 500</t>
  </si>
  <si>
    <t>-1779881089</t>
  </si>
  <si>
    <t>https://podminky.urs.cz/item/CS_URS_2022_01/417361821</t>
  </si>
  <si>
    <t xml:space="preserve">"V1 R10"  ((5,15+7,00+0,30*2)*2+8,63-0,30*2-1,50)*2*0,62*0,001*1,10</t>
  </si>
  <si>
    <t xml:space="preserve">"V1 R12"  ((5,15+7,00+0,30*2)*2+8,63-0,30*2-1,50+1,60*6*2)*4*0,89*0,001*1,10</t>
  </si>
  <si>
    <t xml:space="preserve">"V1 R6"  ((5,15+7,00+0,30*2)*2+8,63-0,30*2-1,50)/0,15*(0,95+0,75)*0,22*0,001*1,10</t>
  </si>
  <si>
    <t xml:space="preserve">"V3 R10,R12"  (0,30*2+1,50)*4*(0,62+0,89)*0,001*1,10</t>
  </si>
  <si>
    <t xml:space="preserve">"V3 R06"  (0,30*2+1,50)/0,15*(0,95+1,05)*0,22*0,001*1,10</t>
  </si>
  <si>
    <t xml:space="preserve">"V5 R12"  (9,015*2+8,65+0,775+1,60*6*2)*4*0,89*0,001*1,10</t>
  </si>
  <si>
    <t xml:space="preserve">           (12,30*2+8,63+1,60*6*2)*4*0,89*0,001*1,10</t>
  </si>
  <si>
    <t xml:space="preserve">"V5 R06"  (9,015*2+8,65+0,775)/0,15*0,95*0,22*0,001*1,10</t>
  </si>
  <si>
    <t xml:space="preserve">           (12,30*2+8,63)/0,15*0,95*0,22*0,001*1,10</t>
  </si>
  <si>
    <t>61</t>
  </si>
  <si>
    <t>Úprava povrchů vnitřních</t>
  </si>
  <si>
    <t>38</t>
  </si>
  <si>
    <t>612131100</t>
  </si>
  <si>
    <t>Podkladní a spojovací vrstva vnitřních omítaných ploch vápenný postřik nanášený ručně celoplošně stěn</t>
  </si>
  <si>
    <t>-1715262602</t>
  </si>
  <si>
    <t>https://podminky.urs.cz/item/CS_URS_2022_01/612131100</t>
  </si>
  <si>
    <t>188,052</t>
  </si>
  <si>
    <t>39</t>
  </si>
  <si>
    <t>612131101</t>
  </si>
  <si>
    <t>Podkladní a spojovací vrstva vnitřních omítaných ploch cementový postřik nanášený ručně celoplošně stěn</t>
  </si>
  <si>
    <t>-1001588933</t>
  </si>
  <si>
    <t>https://podminky.urs.cz/item/CS_URS_2022_01/612131101</t>
  </si>
  <si>
    <t>261,535+187,934</t>
  </si>
  <si>
    <t>40</t>
  </si>
  <si>
    <t>612321121</t>
  </si>
  <si>
    <t>Vápenocementová omítka hladká jednovrstvá vnitřních stěn nanášená ručně</t>
  </si>
  <si>
    <t>-992780831</t>
  </si>
  <si>
    <t>https://podminky.urs.cz/item/CS_URS_2022_01/612321121</t>
  </si>
  <si>
    <t>"pod obklad dřevěný</t>
  </si>
  <si>
    <t xml:space="preserve">"1,35" </t>
  </si>
  <si>
    <t>(5,35+0,15*3+5,62+12,12-1,60-2,60)*1,00</t>
  </si>
  <si>
    <t>(3,78+1,30)*1,00</t>
  </si>
  <si>
    <t>1,60*2,80+(1,0+2,49*2)*0,30-0,8*2,35</t>
  </si>
  <si>
    <t>2,60*2,80+(1,50+2,49*2)*0,30-1,30*2,35</t>
  </si>
  <si>
    <t>3,55*2,80+(2,95+2,15*2)*0,30-2,95*2,15</t>
  </si>
  <si>
    <t>8,63*2,80+(2,70+2,25*2)*0,30-2,70*2,00</t>
  </si>
  <si>
    <t>(0,90+2,00*2)*0,30</t>
  </si>
  <si>
    <t>"pod obklad keramický</t>
  </si>
  <si>
    <t xml:space="preserve">"1,37"  (2,60+0,10+2,35*2+2,0+0,15*2+1,50)*2,00</t>
  </si>
  <si>
    <t xml:space="preserve">"1,38"  (3,845*2+4,85+3,40)*2,00</t>
  </si>
  <si>
    <t xml:space="preserve">              (1,80+1,25*2)*0,30  </t>
  </si>
  <si>
    <t xml:space="preserve">              (1,05+2,0*2)*0,30</t>
  </si>
  <si>
    <t xml:space="preserve">             -(1,80*1,25+0,8*2,0+0,8*1,97) </t>
  </si>
  <si>
    <t xml:space="preserve">"1,39"   (3,845+3,05)*2*1,50</t>
  </si>
  <si>
    <t xml:space="preserve">            -1,5*0,80*2</t>
  </si>
  <si>
    <t xml:space="preserve">"1,41"  (1,80+0,75+3,70)*2*1,50</t>
  </si>
  <si>
    <t xml:space="preserve">              -0,8*1,5</t>
  </si>
  <si>
    <t xml:space="preserve">"1,42"  (1,75+1,80)*2*1,50+1,8*0,2</t>
  </si>
  <si>
    <t xml:space="preserve">              -0,8*1,5*2</t>
  </si>
  <si>
    <t xml:space="preserve">"1,43"  (1,95+1,53+1,80)*2*1,50+1,8*0,2</t>
  </si>
  <si>
    <t>"1,44" (1,25+2,10)*2*1,50</t>
  </si>
  <si>
    <t xml:space="preserve">             -0,8*1,5-0,6*1,5</t>
  </si>
  <si>
    <t xml:space="preserve">"1,45"  (1,25+0,90)*2*1,50+0,9*0,20</t>
  </si>
  <si>
    <t xml:space="preserve">            -0,6*1,5</t>
  </si>
  <si>
    <t>41</t>
  </si>
  <si>
    <t>612321141</t>
  </si>
  <si>
    <t>Omítka vápenocementová vnitřních ploch nanášená ručně dvouvrstvá, tloušťky jádrové omítky do 10 mm a tloušťky štuku do 3 mm štuková svislých konstrukcí stěn</t>
  </si>
  <si>
    <t>-968338338</t>
  </si>
  <si>
    <t>https://podminky.urs.cz/item/CS_URS_2022_01/612321141</t>
  </si>
  <si>
    <t xml:space="preserve">"1,35"  (12,12+8,63)*2*3,20</t>
  </si>
  <si>
    <t xml:space="preserve">"1,36"  (2,60+2,90)*2*3,20</t>
  </si>
  <si>
    <t xml:space="preserve">"1,37"  (2,35*2+2,0+0,15*2+1,50)*3,20</t>
  </si>
  <si>
    <t xml:space="preserve">"1,38"  (3,845*2+4,85+3,40)*3,20</t>
  </si>
  <si>
    <t xml:space="preserve">"1,39"   (3,845+3,05)*2*3,20</t>
  </si>
  <si>
    <t>"1,40" (1,80+0,15+1,75+1,20)*2*3,20</t>
  </si>
  <si>
    <t xml:space="preserve">"1,41"  (1,80+0,75+3,70)*2*3,20</t>
  </si>
  <si>
    <t xml:space="preserve">"1,42"  (1,75+1,80)*2*3,20</t>
  </si>
  <si>
    <t xml:space="preserve">"1,43"  (1,95+1,53+1,80)*2*3,20</t>
  </si>
  <si>
    <t>"1,44" (1,25+2,10)*2*3,20</t>
  </si>
  <si>
    <t xml:space="preserve">"1,45"  (1,25+0,90)*2*3,20</t>
  </si>
  <si>
    <t>"ostění</t>
  </si>
  <si>
    <t>(2,00+1,50*2)*0,30*3</t>
  </si>
  <si>
    <t>(1,50+2,49*2)*0,30</t>
  </si>
  <si>
    <t>(1,80+1,25*2)*0,30</t>
  </si>
  <si>
    <t xml:space="preserve">(2,70+2,25*2)*0,30  </t>
  </si>
  <si>
    <t>(1,20+0,20*2)*0,30</t>
  </si>
  <si>
    <t>(1,05+2,49*2)*0,30*2*3</t>
  </si>
  <si>
    <t>(1,0+0,50*2)*0,30</t>
  </si>
  <si>
    <t>(1,20+0,50*2)*0,30*2</t>
  </si>
  <si>
    <t>"Odpočet otvorů</t>
  </si>
  <si>
    <t>-(2,0*1,50*3+1,50*2,49+1,80*1,25)</t>
  </si>
  <si>
    <t>-(2,7*2,25+1,8*1,25+0,95*3,20)</t>
  </si>
  <si>
    <t>(1,05*2,49*3+1,20*0,50*2)</t>
  </si>
  <si>
    <t>-(2,95*2,15+0,80*1,97*3)</t>
  </si>
  <si>
    <t>"odpočet obkladů</t>
  </si>
  <si>
    <t>-(63,15+124,784)</t>
  </si>
  <si>
    <t>42</t>
  </si>
  <si>
    <t>612321191</t>
  </si>
  <si>
    <t>Omítka vápenocementová vnitřních ploch nanášená ručně Příplatek k cenám za každých dalších i započatých 5 mm tloušťky omítky přes 10 mm stěn</t>
  </si>
  <si>
    <t>1302566390</t>
  </si>
  <si>
    <t>https://podminky.urs.cz/item/CS_URS_2022_01/612321191</t>
  </si>
  <si>
    <t>43</t>
  </si>
  <si>
    <t>612341121</t>
  </si>
  <si>
    <t>Omítka sádrová nebo vápenosádrová vnitřních ploch nanášená ručně jednovrstvá, tloušťky do 10 mm hladká svislých konstrukcí stěn</t>
  </si>
  <si>
    <t>537033925</t>
  </si>
  <si>
    <t>https://podminky.urs.cz/item/CS_URS_2022_01/612341121</t>
  </si>
  <si>
    <t>"2.NP."</t>
  </si>
  <si>
    <t xml:space="preserve">"2,21"  (5,00*2+8,63)*3,00</t>
  </si>
  <si>
    <t xml:space="preserve">"2,22"  (1,475+3,40)*2*3,00</t>
  </si>
  <si>
    <t>"2,23" (3,15+4,00)*2*3,00</t>
  </si>
  <si>
    <t>"2,24" (1,775+3,40+1,775)*3,00</t>
  </si>
  <si>
    <t>"2,25" (6,65*2+5,105)*3,00</t>
  </si>
  <si>
    <t xml:space="preserve">              (2,00+1,375*2)*0,30*4</t>
  </si>
  <si>
    <t xml:space="preserve">              (1,75+1,375*2)*0,30 </t>
  </si>
  <si>
    <t xml:space="preserve">             (1,10+2,10*2)*0,30</t>
  </si>
  <si>
    <t xml:space="preserve">             (1,0+2,35*2)*0,30</t>
  </si>
  <si>
    <t xml:space="preserve">             (0,75+0,75*2)*0,30</t>
  </si>
  <si>
    <t>"odpočet otvorů</t>
  </si>
  <si>
    <t>-(2,0*1,375*4+1,75*1,375+0,8*2,35+0,75*0,75)</t>
  </si>
  <si>
    <t>-(0,9*1,97+0,80*1,97*6)</t>
  </si>
  <si>
    <t>44</t>
  </si>
  <si>
    <t>619991011</t>
  </si>
  <si>
    <t>Zakrytí vnitřních ploch před znečištěním včetně pozdějšího odkrytí konstrukcí a prvků obalením fólií a přelepením páskou</t>
  </si>
  <si>
    <t>733964732</t>
  </si>
  <si>
    <t>https://podminky.urs.cz/item/CS_URS_2022_01/619991011</t>
  </si>
  <si>
    <t>"okna a vstupní dveře</t>
  </si>
  <si>
    <t>2,00*1,50*3+1,50*2,49+1,80*1,25*2+1,0*2,49*3</t>
  </si>
  <si>
    <t>1,0*0,50+1,20*0,50*2</t>
  </si>
  <si>
    <t xml:space="preserve">"2.NP  </t>
  </si>
  <si>
    <t>2,0*1,375*3+1,75*1,375*2+1,0*2,35+0,75*0,75</t>
  </si>
  <si>
    <t>45</t>
  </si>
  <si>
    <t>622143003</t>
  </si>
  <si>
    <t>Montáž omítkových profilů plastových, pozinkovaných nebo dřevěných upevněných vtlačením do podkladní vrstvy nebo přibitím rohových s tkaninou</t>
  </si>
  <si>
    <t>153646885</t>
  </si>
  <si>
    <t>https://podminky.urs.cz/item/CS_URS_2022_01/622143003</t>
  </si>
  <si>
    <t xml:space="preserve">"1.NP."  3,20*7</t>
  </si>
  <si>
    <t>(2,00+1,50*2)*3</t>
  </si>
  <si>
    <t>(1,50+2,49*2)</t>
  </si>
  <si>
    <t>(1,80+1,25*2)</t>
  </si>
  <si>
    <t>(1,20+0,20*2)</t>
  </si>
  <si>
    <t>(1,05+2,49*2)*3</t>
  </si>
  <si>
    <t>(1,0+0,50*2)</t>
  </si>
  <si>
    <t>(1,20+0,50*2)*2</t>
  </si>
  <si>
    <t xml:space="preserve">"2.NP"  3,00*1</t>
  </si>
  <si>
    <t xml:space="preserve">              (2,00+1,375*2)*4</t>
  </si>
  <si>
    <t xml:space="preserve">              (1,75+1,375*2)</t>
  </si>
  <si>
    <t xml:space="preserve">             (1,10+2,10*2)</t>
  </si>
  <si>
    <t xml:space="preserve">             (1,0+2,35*2)</t>
  </si>
  <si>
    <t xml:space="preserve">             (0,75+0,75*2)</t>
  </si>
  <si>
    <t>46</t>
  </si>
  <si>
    <t>63127466</t>
  </si>
  <si>
    <t>profil rohový Al 23x23mm s výztužnou tkaninou š 100mm pro ETICS</t>
  </si>
  <si>
    <t>-344051140</t>
  </si>
  <si>
    <t>114,02*1,05</t>
  </si>
  <si>
    <t>47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</si>
  <si>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</si>
  <si>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</si>
  <si>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1967033017</t>
  </si>
  <si>
    <t>https://podminky.urs.cz/item/CS_URS_2022_01/622143004</t>
  </si>
  <si>
    <t xml:space="preserve">"2.NP"  </t>
  </si>
  <si>
    <t>48</t>
  </si>
  <si>
    <t>28342205</t>
  </si>
  <si>
    <t>profil začišťovací PVC 6mm s výztužnou tkaninou pro ostění ETICS</t>
  </si>
  <si>
    <t>-1915679729</t>
  </si>
  <si>
    <t>88,62 *1,05</t>
  </si>
  <si>
    <t>62</t>
  </si>
  <si>
    <t>Úprava povrchů vnějších</t>
  </si>
  <si>
    <t>49</t>
  </si>
  <si>
    <t>622131121</t>
  </si>
  <si>
    <t>Podkladní a spojovací vrstva vnějších omítaných ploch penetrace nanášená ručně stěn</t>
  </si>
  <si>
    <t>-410725292</t>
  </si>
  <si>
    <t>https://podminky.urs.cz/item/CS_URS_2022_01/622131121</t>
  </si>
  <si>
    <t>"ST3;ST4 na zdivo pod zateplení</t>
  </si>
  <si>
    <t>"sokl"</t>
  </si>
  <si>
    <t>(12,42+9,345+1,355+8,65+9,645+0,77+12,42)*0,86</t>
  </si>
  <si>
    <t>"Pohled západní</t>
  </si>
  <si>
    <t>12,42*(7,04-0,20)+9,345*(2,94-0,20)</t>
  </si>
  <si>
    <t>-(2,0*1,50*2+1,50*2,49+1,80*1,25*2)</t>
  </si>
  <si>
    <t>-2,0*1,375*2</t>
  </si>
  <si>
    <t>"pohled jižní</t>
  </si>
  <si>
    <t>(9,55-0,32)*(7,04-0,20)</t>
  </si>
  <si>
    <t>(10,325-9,55)*(2,94-0,20)</t>
  </si>
  <si>
    <t>-(1,05*2,49+1,75*1,375)</t>
  </si>
  <si>
    <t>"pohled východní</t>
  </si>
  <si>
    <t>(9,965-0,32)*(2,94-0,20)</t>
  </si>
  <si>
    <t>(11,80+0,16*2)*(6,14+0,20)</t>
  </si>
  <si>
    <t>0,60*0,30</t>
  </si>
  <si>
    <t>(12,45-12,12)*(6,34-2,94)</t>
  </si>
  <si>
    <t>-(1,05*2,49+1,20*0,50*2+1,0*2,49+2,0*1,50)</t>
  </si>
  <si>
    <t>-(1,75*1,375+1,0*2,35+2,0*1,375)</t>
  </si>
  <si>
    <t xml:space="preserve">"ST3;ST4  pod omítku</t>
  </si>
  <si>
    <t>285,778</t>
  </si>
  <si>
    <t>50</t>
  </si>
  <si>
    <t>1344351801</t>
  </si>
  <si>
    <t>51</t>
  </si>
  <si>
    <t>282049214</t>
  </si>
  <si>
    <t>88,62*1,05</t>
  </si>
  <si>
    <t>52</t>
  </si>
  <si>
    <t>-674513208</t>
  </si>
  <si>
    <t>4*0,86</t>
  </si>
  <si>
    <t xml:space="preserve">"Pohled západní" </t>
  </si>
  <si>
    <t>12,42+9,345+7,04+2,94</t>
  </si>
  <si>
    <t>"pohled jižní"</t>
  </si>
  <si>
    <t>10,325</t>
  </si>
  <si>
    <t>9,965+11,08+2,94*2+7,04+0,60</t>
  </si>
  <si>
    <t>53</t>
  </si>
  <si>
    <t>-473096350</t>
  </si>
  <si>
    <t>80,075*1,05</t>
  </si>
  <si>
    <t>54</t>
  </si>
  <si>
    <t>621211021</t>
  </si>
  <si>
    <t>Montáž kontaktního zateplení lepením a mechanickým kotvením z polystyrenových desek na vnější podhledy, na podklad betonový nebo z lehčeného betonu, z tvárnic keramických nebo vápenopískových, tloušťky desek přes 80 do 120 mm</t>
  </si>
  <si>
    <t>1476281644</t>
  </si>
  <si>
    <t>https://podminky.urs.cz/item/CS_URS_2022_01/621211021</t>
  </si>
  <si>
    <t>"1.NP napojení střechy</t>
  </si>
  <si>
    <t>(9,55+0,70-0,30)*1,15</t>
  </si>
  <si>
    <t>"2.NP atika z vnitřní strany a napojení</t>
  </si>
  <si>
    <t>(12,45+8,63)*(1,10+0,50)</t>
  </si>
  <si>
    <t>9,55*(0,77+1,03)/2</t>
  </si>
  <si>
    <t>55</t>
  </si>
  <si>
    <t>28376017</t>
  </si>
  <si>
    <t>deska perimetrická fasádní soklová 150kPa λ=0,035 tl 100mm</t>
  </si>
  <si>
    <t>1850077930</t>
  </si>
  <si>
    <t>53,766*1,05 'Přepočtené koeficientem množství</t>
  </si>
  <si>
    <t>56</t>
  </si>
  <si>
    <t>62221103.1</t>
  </si>
  <si>
    <t>Montáž kontaktního zateplení lepením a mechanickým kotvením z polystyrenových desek na vnější stěny, na podklad betonový nebo z lehčeného betonu, z tvárnic keramických nebo vápenopískových, tloušťky desek přes 120 do 160 mm tkanina (pancéřová) sklovláknitá s protialkalickou úpravou 314g/m2</t>
  </si>
  <si>
    <t>1578020912</t>
  </si>
  <si>
    <t>"ST3;ST4</t>
  </si>
  <si>
    <t>57</t>
  </si>
  <si>
    <t>28376424</t>
  </si>
  <si>
    <t>deska z polystyrénu XPS, hrana polodrážková a hladký povrch 300kPA tl 140mm</t>
  </si>
  <si>
    <t>-1488603491</t>
  </si>
  <si>
    <t>(12,42+9,345+1,355+8,65+9,645+0,77+12,42)*0,86*1,05</t>
  </si>
  <si>
    <t>58</t>
  </si>
  <si>
    <t>28376425</t>
  </si>
  <si>
    <t>deska z polystyrénu XPS, hrana polodrážková a hladký povrch 300kPA tl 160mm</t>
  </si>
  <si>
    <t>1561124042</t>
  </si>
  <si>
    <t>"ST4</t>
  </si>
  <si>
    <t>(12,42+9,345+1,355+8,65+9,645+0,77+12,42)*0,20*1,05</t>
  </si>
  <si>
    <t>11,467*1,05 'Přepočtené koeficientem množství</t>
  </si>
  <si>
    <t>59</t>
  </si>
  <si>
    <t>28375985</t>
  </si>
  <si>
    <t>deska EPS 100 fasádní λ=0,037 tl 160mm</t>
  </si>
  <si>
    <t>617579801</t>
  </si>
  <si>
    <t>"odpočet XPS</t>
  </si>
  <si>
    <t>-(12,42+9,345+1,355+8,65+9,645+0,77+12,42)*0,20</t>
  </si>
  <si>
    <t>227,897*1,05</t>
  </si>
  <si>
    <t>239,292*1,05 'Přepočtené koeficientem množství</t>
  </si>
  <si>
    <t>60</t>
  </si>
  <si>
    <t>622212001</t>
  </si>
  <si>
    <t>Montáž kontaktního zateplení vnějšího ostění, nadpraží nebo parapetu lepením z polystyrenových desek hloubky špalet do 200 mm, tloušťky desek do 40 mm</t>
  </si>
  <si>
    <t>2005076979</t>
  </si>
  <si>
    <t>https://podminky.urs.cz/item/CS_URS_2022_01/622212001</t>
  </si>
  <si>
    <t>(2,00+1,50)*2*2+(1,50+2,49*2)+(1,80+1,25)*2*2</t>
  </si>
  <si>
    <t>(2,0+1,375)*2*2</t>
  </si>
  <si>
    <t>(1,05+2,49*2)+(1,75+1,375)*2</t>
  </si>
  <si>
    <t>(1,05+2,49*2)+(1,20+0,50)*2*2+(1,0+0,50)*2</t>
  </si>
  <si>
    <t>(1,0+2,49*2)+(2,0+1,50)*2</t>
  </si>
  <si>
    <t>(1,75+1,375)*2+(1,0+2,35*2)+0,75*4+(2,0+1,735)*2</t>
  </si>
  <si>
    <t>28375942</t>
  </si>
  <si>
    <t>deska EPS 100 fasádní λ=0,037 tl 20mm</t>
  </si>
  <si>
    <t>792133929</t>
  </si>
  <si>
    <t>109,69*0,20*1,02</t>
  </si>
  <si>
    <t>622251101</t>
  </si>
  <si>
    <t>Montáž kontaktního zateplení lepením a mechanickým kotvením Příplatek k cenám za zápustnou montáž kotev s použitím tepelněizolačních zátek na vnější stěny z polystyrenu</t>
  </si>
  <si>
    <t>1422886066</t>
  </si>
  <si>
    <t>https://podminky.urs.cz/item/CS_URS_2022_01/622251101</t>
  </si>
  <si>
    <t>63</t>
  </si>
  <si>
    <t>622511102</t>
  </si>
  <si>
    <t>Omítka tenkovrstvá dekorativní vnějších ploch probarvená bez penetrace mozaiková jemnozrnná stěn</t>
  </si>
  <si>
    <t>-1836692320</t>
  </si>
  <si>
    <t>https://podminky.urs.cz/item/CS_URS_2022_01/622511102</t>
  </si>
  <si>
    <t>(12,42+9,345+1,355+8,65+9,645+0,77+12,42)*0,46</t>
  </si>
  <si>
    <t>64</t>
  </si>
  <si>
    <t>622531022</t>
  </si>
  <si>
    <t>Omítka tenkovrstvá silikonová vnějších ploch probarvená bez penetrace zatíraná (škrábaná), zrnitost 2,0 mm stěn</t>
  </si>
  <si>
    <t>1258345479</t>
  </si>
  <si>
    <t>https://podminky.urs.cz/item/CS_URS_2022_01/622531022</t>
  </si>
  <si>
    <t>238,818+109,69*0,20</t>
  </si>
  <si>
    <t>65</t>
  </si>
  <si>
    <t>622232061.1</t>
  </si>
  <si>
    <t xml:space="preserve">Dodávka a montáž zateplení prahu deskou na polyuretanové bázi z tvrdé pěny PIR tl. 60 mm a výšky 250 mm </t>
  </si>
  <si>
    <t>-1272695177</t>
  </si>
  <si>
    <t>"podkladový práh z purenitu profil 250 x 60 mm</t>
  </si>
  <si>
    <t>1,50+1,05*2+1,0</t>
  </si>
  <si>
    <t>"2.NP.</t>
  </si>
  <si>
    <t>1,00</t>
  </si>
  <si>
    <t>Podlahy a podlahové konstrukce</t>
  </si>
  <si>
    <t>66</t>
  </si>
  <si>
    <t>631311135</t>
  </si>
  <si>
    <t>Mazanina z betonu prostého bez zvýšených nároků na prostředí tl. přes 120 do 240 mm tř. C 20/25</t>
  </si>
  <si>
    <t>1476053065</t>
  </si>
  <si>
    <t>https://podminky.urs.cz/item/CS_URS_2022_01/631311135</t>
  </si>
  <si>
    <t>"podkladní beton</t>
  </si>
  <si>
    <t>(0,40+0,25+11,72+0,15+0,40+0,05)*(0,40*2+0,15*2+8,13)*0,15</t>
  </si>
  <si>
    <t>0,045*(0,675+0,05)*0,15</t>
  </si>
  <si>
    <t>(8,745+0,45)*(0,45*2+7,735)*0,15</t>
  </si>
  <si>
    <t>67</t>
  </si>
  <si>
    <t>631362021</t>
  </si>
  <si>
    <t>Výztuž mazanin ze svařovaných sítí z drátů typu KARI</t>
  </si>
  <si>
    <t>2005010839</t>
  </si>
  <si>
    <t>https://podminky.urs.cz/item/CS_URS_2022_01/631362021</t>
  </si>
  <si>
    <t>"výztuž KY-50 ( průměr 8 mm oka 150/150 mm</t>
  </si>
  <si>
    <t>(0,40+0,25+11,72+0,15+0,40+0,05)*(0,40*2+0,15*2+8,13)</t>
  </si>
  <si>
    <t>0,045*(0,675+0,05)</t>
  </si>
  <si>
    <t>(8,745+0,45)*(0,45*2+7,735)</t>
  </si>
  <si>
    <t>199,145*1,26*5,40*0,001</t>
  </si>
  <si>
    <t>68</t>
  </si>
  <si>
    <t>632481213</t>
  </si>
  <si>
    <t>Separační vrstva k oddělení podlahových vrstev z polyetylénové fólie</t>
  </si>
  <si>
    <t>-470233948</t>
  </si>
  <si>
    <t>https://podminky.urs.cz/item/CS_URS_2022_01/632481213</t>
  </si>
  <si>
    <t>"pod podkladní beton</t>
  </si>
  <si>
    <t>69</t>
  </si>
  <si>
    <t>635111242</t>
  </si>
  <si>
    <t>Násyp ze štěrkopísku, písku nebo kameniva pod podlahy se zhutněním z kameniva hrubého 16-32</t>
  </si>
  <si>
    <t>-194527294</t>
  </si>
  <si>
    <t>https://podminky.urs.cz/item/CS_URS_2022_01/635111242</t>
  </si>
  <si>
    <t>(0,25+11,72+0,15)*(0,15*2+8,13)*0,15</t>
  </si>
  <si>
    <t>(0,05*2+8,745)*(0,05*2+7,735)*0,15</t>
  </si>
  <si>
    <t>(0,15*2+11,72*2+0,15*2+8,13)*0,25*0,10</t>
  </si>
  <si>
    <t>(0,05*2+8,745*2+0,05*2+7,735*2)*0,05*0,15</t>
  </si>
  <si>
    <t>70</t>
  </si>
  <si>
    <t>631311214</t>
  </si>
  <si>
    <t>Mazanina z betonu prostého se zvýšenými nároky na prostředí tl. přes 50 do 80 mm tř. C 25/30</t>
  </si>
  <si>
    <t>-69017392</t>
  </si>
  <si>
    <t>https://podminky.urs.cz/item/CS_URS_2022_01/631311214</t>
  </si>
  <si>
    <t>"P1.3 tl.</t>
  </si>
  <si>
    <t xml:space="preserve">"1,36"  2,60*2,95+0,115*0,95+0,30*2,70</t>
  </si>
  <si>
    <t xml:space="preserve">"1,37"  2,35*2,95+0,15*1,40</t>
  </si>
  <si>
    <t xml:space="preserve">"1,38"  3,845*4,85+1,05*0,30</t>
  </si>
  <si>
    <t xml:space="preserve">"1,39"   (3,845*3,05-0,53*1,90)+1,05*0,30</t>
  </si>
  <si>
    <t>"1,40" (1,80+0,15+1,75)*1,20+0,30*0,90</t>
  </si>
  <si>
    <t xml:space="preserve">"1,41"  1,80*3,70</t>
  </si>
  <si>
    <t xml:space="preserve">"1,42"  1,75*1,80</t>
  </si>
  <si>
    <t xml:space="preserve">"1,43"  (1,95+1,53)*1,80</t>
  </si>
  <si>
    <t>"1,44" 1,25*2,10</t>
  </si>
  <si>
    <t xml:space="preserve">"1,45"  1,25*0,90</t>
  </si>
  <si>
    <t>"Podlaha P2.5</t>
  </si>
  <si>
    <t xml:space="preserve">"2,24"  1,775*3,40</t>
  </si>
  <si>
    <t>70,264*0,06</t>
  </si>
  <si>
    <t>6,035*0,06</t>
  </si>
  <si>
    <t>71</t>
  </si>
  <si>
    <t>631351101</t>
  </si>
  <si>
    <t>Bednění v podlahách rýh a hran zřízení</t>
  </si>
  <si>
    <t>493873703</t>
  </si>
  <si>
    <t>https://podminky.urs.cz/item/CS_URS_2022_01/631351101</t>
  </si>
  <si>
    <t>(0,25+12,32+9,345-0,15+7,135+0,45*2+9,945-0,15+11,72+0,25)*0,15</t>
  </si>
  <si>
    <t>72</t>
  </si>
  <si>
    <t>631351102</t>
  </si>
  <si>
    <t>Bednění v podlahách rýh a hran odstranění</t>
  </si>
  <si>
    <t>-1638223364</t>
  </si>
  <si>
    <t>https://podminky.urs.cz/item/CS_URS_2022_01/631351102</t>
  </si>
  <si>
    <t>73</t>
  </si>
  <si>
    <t>632441225</t>
  </si>
  <si>
    <t>Potěr anhydritový samonivelační litý tř. C 30, tl. přes 45 do 50 mm</t>
  </si>
  <si>
    <t>-1187095305</t>
  </si>
  <si>
    <t>https://podminky.urs.cz/item/CS_URS_2022_01/632441225</t>
  </si>
  <si>
    <t xml:space="preserve">"P1.1  tl. 65 mm</t>
  </si>
  <si>
    <t xml:space="preserve">"1.35"  12,12*8,63+(1,50+1,0+2,95)*0,30</t>
  </si>
  <si>
    <t>"podlaha P2.5 tl. 70mm</t>
  </si>
  <si>
    <t xml:space="preserve">"2,21"  5,15*8,63+0,30*1,10</t>
  </si>
  <si>
    <t xml:space="preserve">"2,22"  1,475*3,40+0,30*1,00</t>
  </si>
  <si>
    <t>"2,23" 3,15*4,00</t>
  </si>
  <si>
    <t>"2,25" 6,75*4,505+3,475*0,60</t>
  </si>
  <si>
    <t>74</t>
  </si>
  <si>
    <t>632441293</t>
  </si>
  <si>
    <t>Potěr anhydritový samonivelační litý Příplatek k cenám za každých dalších i započatých 5 mm tloušťky přes 50 mm tř. C 30</t>
  </si>
  <si>
    <t>-841656510</t>
  </si>
  <si>
    <t>https://podminky.urs.cz/item/CS_URS_2022_01/632441293</t>
  </si>
  <si>
    <t xml:space="preserve">"P1.1  . 3x5 mm</t>
  </si>
  <si>
    <t>"podlaha P2.5 4x5mm</t>
  </si>
  <si>
    <t>106,231*3+95,184*4</t>
  </si>
  <si>
    <t>Osazování výplní otvorů</t>
  </si>
  <si>
    <t>75</t>
  </si>
  <si>
    <t>642942111</t>
  </si>
  <si>
    <t>Osazování zárubní nebo rámů kovových dveřních lisovaných nebo z úhelníků bez dveřních křídel na cementovou maltu, plochy otvoru do 2,5 m2</t>
  </si>
  <si>
    <t>-435846426</t>
  </si>
  <si>
    <t>https://podminky.urs.cz/item/CS_URS_2022_01/642942111</t>
  </si>
  <si>
    <t xml:space="preserve">"70/197"  1+0</t>
  </si>
  <si>
    <t xml:space="preserve">"80/197"  6+3</t>
  </si>
  <si>
    <t>76</t>
  </si>
  <si>
    <t>55331485</t>
  </si>
  <si>
    <t>zárubeň jednokřídlá ocelová pro zdění tl stěny 110-150mm rozměru 600/1970, 2100mm</t>
  </si>
  <si>
    <t>1500431381</t>
  </si>
  <si>
    <t>77</t>
  </si>
  <si>
    <t>55331487</t>
  </si>
  <si>
    <t>zárubeň jednokřídlá ocelová pro zdění tl stěny 110-150mm rozměru 800/1970, 2100mm</t>
  </si>
  <si>
    <t>2069545932</t>
  </si>
  <si>
    <t>78</t>
  </si>
  <si>
    <t>952901111</t>
  </si>
  <si>
    <t>Vyčištění budov nebo objektů před předáním do užívání budov bytové nebo občanské výstavby, světlé výšky podlaží do 4 m</t>
  </si>
  <si>
    <t>700510149</t>
  </si>
  <si>
    <t>https://podminky.urs.cz/item/CS_URS_2022_01/952901111</t>
  </si>
  <si>
    <t>79</t>
  </si>
  <si>
    <t>953943123</t>
  </si>
  <si>
    <t>Osazování drobných kovových předmětů výrobků ostatních jinde neuvedených do betonu se zajištěním polohy k bednění či k výztuži před zabetonováním hmotnosti přes 5 do 15 kg/kus</t>
  </si>
  <si>
    <t>-1772228219</t>
  </si>
  <si>
    <t>https://podminky.urs.cz/item/CS_URS_2022_01/953943123</t>
  </si>
  <si>
    <t>"patky P10 300/300 mm</t>
  </si>
  <si>
    <t xml:space="preserve">"překlady"  5*2</t>
  </si>
  <si>
    <t>"stěnový rám</t>
  </si>
  <si>
    <t xml:space="preserve">"P10 250/250 mm"  2</t>
  </si>
  <si>
    <t>80</t>
  </si>
  <si>
    <t>5535531</t>
  </si>
  <si>
    <t>Ocelová plotynka pod I. nosníky a pod stěnový rám</t>
  </si>
  <si>
    <t>Kg</t>
  </si>
  <si>
    <t>-193141670</t>
  </si>
  <si>
    <t xml:space="preserve">"překlady"  5*2*78,50*0,3*0,3*1,08</t>
  </si>
  <si>
    <t xml:space="preserve">"P10 250/250 mm"  2*78,50*0,25*0,25*1,08</t>
  </si>
  <si>
    <t>81</t>
  </si>
  <si>
    <t>953943211</t>
  </si>
  <si>
    <t>Osazování drobných kovových předmětů kotvených do stěny hasicího přístroje</t>
  </si>
  <si>
    <t>-2037646683</t>
  </si>
  <si>
    <t>https://podminky.urs.cz/item/CS_URS_2022_01/953943211</t>
  </si>
  <si>
    <t>82</t>
  </si>
  <si>
    <t>44932114</t>
  </si>
  <si>
    <t xml:space="preserve">přístroj hasicí ruční práškový PG 6  se schopností  21A</t>
  </si>
  <si>
    <t>-1470792093</t>
  </si>
  <si>
    <t>83</t>
  </si>
  <si>
    <t>100010</t>
  </si>
  <si>
    <t xml:space="preserve">Dodávka a montáž - optický hlásič signalizace a detekce  požáru, 9V vyměnitelná baterie Životnost 10+1 rok </t>
  </si>
  <si>
    <t>892080194</t>
  </si>
  <si>
    <t>84</t>
  </si>
  <si>
    <t>953943212</t>
  </si>
  <si>
    <t>Osazování drobných kovových předmětů kotvených do stěny skříně pro hasicí přístroj</t>
  </si>
  <si>
    <t>1757329188</t>
  </si>
  <si>
    <t>https://podminky.urs.cz/item/CS_URS_2022_01/953943212</t>
  </si>
  <si>
    <t>85</t>
  </si>
  <si>
    <t>953993326.1</t>
  </si>
  <si>
    <t>Dodávka a osazení bezpečnostní, orientační nebo informační tabulky plastové nebo smaltované přivrtáním na zdivo</t>
  </si>
  <si>
    <t>kpl</t>
  </si>
  <si>
    <t>-1481057984</t>
  </si>
  <si>
    <t>94</t>
  </si>
  <si>
    <t>Lešení a stavební výtahy</t>
  </si>
  <si>
    <t>86</t>
  </si>
  <si>
    <t>941211111</t>
  </si>
  <si>
    <t>Montáž lešení řadového rámového lehkého pracovního s podlahami s provozním zatížením tř. 3 do 200 kg/m2 šířky tř. SW06 přes 0,6 do 0,9 m, výšky do 10 m</t>
  </si>
  <si>
    <t>22202530</t>
  </si>
  <si>
    <t>https://podminky.urs.cz/item/CS_URS_2022_01/941211111</t>
  </si>
  <si>
    <t>(12,42+9,345+1,355+8,97+9,965+11,80+0,90*4)*3,00</t>
  </si>
  <si>
    <t>(12,42+8,63+0,46*2+11,80+0,90*2)*4,00</t>
  </si>
  <si>
    <t>87</t>
  </si>
  <si>
    <t>941211211</t>
  </si>
  <si>
    <t>Montáž lešení řadového rámového lehkého pracovního s podlahami s provozním zatížením tř. 3 do 200 kg/m2 Příplatek za první a každý další den použití lešení k ceně -1111 nebo -1112</t>
  </si>
  <si>
    <t>2056943432</t>
  </si>
  <si>
    <t>https://podminky.urs.cz/item/CS_URS_2022_01/941211211</t>
  </si>
  <si>
    <t>"nájem na 52 dnů</t>
  </si>
  <si>
    <t>(12,42+9,345+1,355+8,97+9,965+11,80+0,90*4)*3,00*52</t>
  </si>
  <si>
    <t>(12,42+8,63+0,46*2+11,80+0,90*2)*4,00*52</t>
  </si>
  <si>
    <t>88</t>
  </si>
  <si>
    <t>941211811</t>
  </si>
  <si>
    <t>Demontáž lešení řadového rámového lehkého pracovního s provozním zatížením tř. 3 do 200 kg/m2 šířky tř. SW06 přes 0,6 do 0,9 m, výšky do 10 m</t>
  </si>
  <si>
    <t>-1709973207</t>
  </si>
  <si>
    <t>https://podminky.urs.cz/item/CS_URS_2022_01/941211811</t>
  </si>
  <si>
    <t>89</t>
  </si>
  <si>
    <t>944611111</t>
  </si>
  <si>
    <t>Montáž ochranné plachty zavěšené na konstrukci lešení z textilie z umělých vláken</t>
  </si>
  <si>
    <t>-1232749261</t>
  </si>
  <si>
    <t>https://podminky.urs.cz/item/CS_URS_2022_01/944611111</t>
  </si>
  <si>
    <t>90</t>
  </si>
  <si>
    <t>944611211</t>
  </si>
  <si>
    <t>Montáž ochranné plachty Příplatek za první a každý další den použití plachty k ceně -1111</t>
  </si>
  <si>
    <t>-1378425316</t>
  </si>
  <si>
    <t>https://podminky.urs.cz/item/CS_URS_2022_01/944611211</t>
  </si>
  <si>
    <t>91</t>
  </si>
  <si>
    <t>944611811</t>
  </si>
  <si>
    <t>Demontáž ochranné plachty zavěšené na konstrukci lešení z textilie z umělých vláken</t>
  </si>
  <si>
    <t>744185606</t>
  </si>
  <si>
    <t>https://podminky.urs.cz/item/CS_URS_2022_01/944611811</t>
  </si>
  <si>
    <t>92</t>
  </si>
  <si>
    <t>949101111</t>
  </si>
  <si>
    <t>Lešení pomocné pracovní pro objekty pozemních staveb pro zatížení do 150 kg/m2, o výšce lešeňové podlahy do 1,9 m</t>
  </si>
  <si>
    <t>-666531903</t>
  </si>
  <si>
    <t>https://podminky.urs.cz/item/CS_URS_2022_01/949101111</t>
  </si>
  <si>
    <t>998</t>
  </si>
  <si>
    <t>Přesun hmot</t>
  </si>
  <si>
    <t>93</t>
  </si>
  <si>
    <t>998011002</t>
  </si>
  <si>
    <t>Přesun hmot pro budovy občanské výstavby, bydlení, výrobu a služby s nosnou svislou konstrukcí zděnou z cihel, tvárnic nebo kamene vodorovná dopravní vzdálenost do 100 m pro budovy výšky přes 6 do 12 m</t>
  </si>
  <si>
    <t>-2014375047</t>
  </si>
  <si>
    <t>https://podminky.urs.cz/item/CS_URS_2022_01/998011002</t>
  </si>
  <si>
    <t>PSV</t>
  </si>
  <si>
    <t>Práce a dodávky PSV</t>
  </si>
  <si>
    <t>711</t>
  </si>
  <si>
    <t>Izolace proti vodě, vlhkosti a plynům</t>
  </si>
  <si>
    <t>711111001</t>
  </si>
  <si>
    <t>Provedení izolace proti zemní vlhkosti natěradly a tmely za studena na ploše vodorovné V nátěrem penetračním</t>
  </si>
  <si>
    <t>-1817712537</t>
  </si>
  <si>
    <t>https://podminky.urs.cz/item/CS_URS_2022_01/711111001</t>
  </si>
  <si>
    <t>"na podkladní beton</t>
  </si>
  <si>
    <t>95</t>
  </si>
  <si>
    <t>11163150</t>
  </si>
  <si>
    <t>lak penetrační asfaltový</t>
  </si>
  <si>
    <t>-779936883</t>
  </si>
  <si>
    <t>199,145*0,00033</t>
  </si>
  <si>
    <t>40,886*0,00035</t>
  </si>
  <si>
    <t>96</t>
  </si>
  <si>
    <t>711112001</t>
  </si>
  <si>
    <t>Provedení izolace proti zemní vlhkosti natěradly a tmely za studena na ploše svislé S nátěrem penetračním</t>
  </si>
  <si>
    <t>633856098</t>
  </si>
  <si>
    <t>https://podminky.urs.cz/item/CS_URS_2022_01/711112001</t>
  </si>
  <si>
    <t>" podkladní beton</t>
  </si>
  <si>
    <t>(0,25+12,30+9,345-0,15+1,465+8,935+9,945+11,75+0,675)*0,75</t>
  </si>
  <si>
    <t>97</t>
  </si>
  <si>
    <t>711113117</t>
  </si>
  <si>
    <t>Izolace proti zemní vlhkosti natěradly a tmely za studena na ploše vodorovné V těsnicí stěrkou jednosložkovu na bázi cementu</t>
  </si>
  <si>
    <t>-295300261</t>
  </si>
  <si>
    <t>https://podminky.urs.cz/item/CS_URS_2022_01/711113117</t>
  </si>
  <si>
    <t xml:space="preserve">"2,42"  (1,775+0,15*2)*(3,40+0+5*2)</t>
  </si>
  <si>
    <t>98</t>
  </si>
  <si>
    <t>711113127</t>
  </si>
  <si>
    <t>Izolace proti zemní vlhkosti natěradly a tmely za studena na ploše svislé S těsnicí stěrkou jednosložkovu na bázi cementu</t>
  </si>
  <si>
    <t>529593456</t>
  </si>
  <si>
    <t>https://podminky.urs.cz/item/CS_URS_2022_01/711113127</t>
  </si>
  <si>
    <t xml:space="preserve">"2,42"  (0,75+2,0)*2,00</t>
  </si>
  <si>
    <t>99</t>
  </si>
  <si>
    <t>711141559</t>
  </si>
  <si>
    <t>Provedení izolace proti zemní vlhkosti pásy přitavením NAIP na ploše vodorovné V</t>
  </si>
  <si>
    <t>1113070196</t>
  </si>
  <si>
    <t>https://podminky.urs.cz/item/CS_URS_2022_01/711141559</t>
  </si>
  <si>
    <t>100</t>
  </si>
  <si>
    <t>62853004</t>
  </si>
  <si>
    <t>pás asfaltový natavitelný modifikovaný SBS tl 4,0mm s vložkou ze skleněné tkaniny a spalitelnou PE fólií nebo jemnozrnným minerálním posypem na horním povrchu</t>
  </si>
  <si>
    <t>1583921321</t>
  </si>
  <si>
    <t>199,145*1,15</t>
  </si>
  <si>
    <t>101</t>
  </si>
  <si>
    <t>62832134</t>
  </si>
  <si>
    <t>pás asfaltový natavitelný oxidovaný tl 4,0mm typu V60 S40 s vložkou ze skleněné rohože, s jemnozrnným minerálním posypem</t>
  </si>
  <si>
    <t>925671868</t>
  </si>
  <si>
    <t>40,886*1,20</t>
  </si>
  <si>
    <t>102</t>
  </si>
  <si>
    <t>711142559</t>
  </si>
  <si>
    <t>Provedení izolace proti zemní vlhkosti pásy přitavením NAIP na ploše svislé S</t>
  </si>
  <si>
    <t>534685673</t>
  </si>
  <si>
    <t>https://podminky.urs.cz/item/CS_URS_2022_01/711142559</t>
  </si>
  <si>
    <t>103</t>
  </si>
  <si>
    <t>711161273</t>
  </si>
  <si>
    <t>Provedení izolace proti zemní vlhkosti nopovou fólií na ploše svislé S z nopové fólie</t>
  </si>
  <si>
    <t>721146026</t>
  </si>
  <si>
    <t>https://podminky.urs.cz/item/CS_URS_2022_01/711161273</t>
  </si>
  <si>
    <t>"mezi dlažbou a omítkou</t>
  </si>
  <si>
    <t>(12,42+1,355+9,345+8,97+9,965+0,775+11,80)*0,50</t>
  </si>
  <si>
    <t>104</t>
  </si>
  <si>
    <t>28323005</t>
  </si>
  <si>
    <t>fólie profilovaná (nopová) drenážní HDPE s výškou nopů 8mm</t>
  </si>
  <si>
    <t>-418798288</t>
  </si>
  <si>
    <t>27,315*1,221 'Přepočtené koeficientem množství</t>
  </si>
  <si>
    <t>105</t>
  </si>
  <si>
    <t>711161383</t>
  </si>
  <si>
    <t>Izolace proti zemní vlhkosti a beztlakové vodě nopovými fóliemi ostatní ukončení izolace lištou</t>
  </si>
  <si>
    <t>2101470265</t>
  </si>
  <si>
    <t>https://podminky.urs.cz/item/CS_URS_2022_01/711161383</t>
  </si>
  <si>
    <t>(12,42+1,355+9,345+8,97+9,965+0,775+11,80)</t>
  </si>
  <si>
    <t>106</t>
  </si>
  <si>
    <t>998711202</t>
  </si>
  <si>
    <t>Přesun hmot pro izolace proti vodě, vlhkosti a plynům stanovený procentní sazbou (%) z ceny vodorovná dopravní vzdálenost do 50 m v objektech výšky přes 6 do 12 m</t>
  </si>
  <si>
    <t>%</t>
  </si>
  <si>
    <t>1692053867</t>
  </si>
  <si>
    <t>https://podminky.urs.cz/item/CS_URS_2022_01/998711202</t>
  </si>
  <si>
    <t>712</t>
  </si>
  <si>
    <t>Povlakové krytiny</t>
  </si>
  <si>
    <t>107</t>
  </si>
  <si>
    <t>712331111</t>
  </si>
  <si>
    <t>Provedení povlakové krytiny střech plochých do 10° pásy na sucho podkladní samolepící asfaltový pás</t>
  </si>
  <si>
    <t>-895080114</t>
  </si>
  <si>
    <t>https://podminky.urs.cz/item/CS_URS_2022_01/712331111</t>
  </si>
  <si>
    <t>"střecha nad 1.NP</t>
  </si>
  <si>
    <t>(9,345+0,20)*(10,57+0,10+0,15)</t>
  </si>
  <si>
    <t>"strop nad 2.NP</t>
  </si>
  <si>
    <t>(12,45+0,15*2)*(9,55+0,15+0,10)</t>
  </si>
  <si>
    <t>108</t>
  </si>
  <si>
    <t>62853000</t>
  </si>
  <si>
    <t>pás asfaltový samolepicí modifikovaný SBS tl 3,6mm s vložkou ze skleněné tkaniny se spalitelnou fólií nebo jemnozrnným minerálním posypem nebo textilií na horním povrchu</t>
  </si>
  <si>
    <t>-332244458</t>
  </si>
  <si>
    <t>228,227*1,15</t>
  </si>
  <si>
    <t>109</t>
  </si>
  <si>
    <t>712341559</t>
  </si>
  <si>
    <t>Provedení povlakové krytiny střech plochých do 10° pásy přitavením NAIP v plné ploše</t>
  </si>
  <si>
    <t>187691201</t>
  </si>
  <si>
    <t>https://podminky.urs.cz/item/CS_URS_2022_01/712341559</t>
  </si>
  <si>
    <t>(12,45+0,50*2+0,56)*(9,55+0,50+0,46)</t>
  </si>
  <si>
    <t>110</t>
  </si>
  <si>
    <t>712341715</t>
  </si>
  <si>
    <t>Provedení povlakové krytiny střech plochých do 10° pásy přitavením NAIP ostatní činnosti při pokládání pásů (materiál ve specifikaci) zaizolování prostupů střešní rovinou kruhový průřez, průměr do 300 mm</t>
  </si>
  <si>
    <t>-555037059</t>
  </si>
  <si>
    <t>https://podminky.urs.cz/item/CS_URS_2022_01/712341715</t>
  </si>
  <si>
    <t xml:space="preserve">"střecha nad 1.NP"  2+3</t>
  </si>
  <si>
    <t xml:space="preserve">"strop nad 2.NP"   3+7</t>
  </si>
  <si>
    <t>111</t>
  </si>
  <si>
    <t>712841559</t>
  </si>
  <si>
    <t>Provedení povlakové krytiny střech samostatným vytažením izolačního povlaku pásy přitavením na konstrukce převyšující úroveň střechy, NAIP</t>
  </si>
  <si>
    <t>-815088994</t>
  </si>
  <si>
    <t>https://podminky.urs.cz/item/CS_URS_2022_01/712841559</t>
  </si>
  <si>
    <t>"atika a stěna</t>
  </si>
  <si>
    <t>(9,345+10,57)*(0,20+0,20)</t>
  </si>
  <si>
    <t>(12,45+9,55*2)*(0,30+0,50+0,56)</t>
  </si>
  <si>
    <t>112</t>
  </si>
  <si>
    <t>62855017</t>
  </si>
  <si>
    <t>pás asfaltový natavitelný modifikovaný SBS tl 4,5mm s retardéry hoření, BROOF(t3) s vložkou ze polyesterové vyztužené rohože a hrubozrnným břidličným posypem na horním povrchu</t>
  </si>
  <si>
    <t>1035736705</t>
  </si>
  <si>
    <t>(250,522+42,908)*1,165</t>
  </si>
  <si>
    <t>15*0,50</t>
  </si>
  <si>
    <t>113</t>
  </si>
  <si>
    <t>998712202</t>
  </si>
  <si>
    <t>Přesun hmot pro povlakové krytiny stanovený procentní sazbou (%) z ceny vodorovná dopravní vzdálenost do 50 m v objektech výšky přes 6 do 12 m</t>
  </si>
  <si>
    <t>-1719275965</t>
  </si>
  <si>
    <t>https://podminky.urs.cz/item/CS_URS_2022_01/998712202</t>
  </si>
  <si>
    <t>713</t>
  </si>
  <si>
    <t>Izolace tepelné</t>
  </si>
  <si>
    <t>114</t>
  </si>
  <si>
    <t>713121121</t>
  </si>
  <si>
    <t>Montáž tepelné izolace podlah rohožemi, pásy, deskami, dílci, bloky (izolační materiál ve specifikaci) kladenými volně dvouvrstvá</t>
  </si>
  <si>
    <t>-185738300</t>
  </si>
  <si>
    <t>https://podminky.urs.cz/item/CS_URS_2022_01/713121121</t>
  </si>
  <si>
    <t>"P1.1 tl. 180mm</t>
  </si>
  <si>
    <t>"P1.3 tl. 160mm</t>
  </si>
  <si>
    <t>"2,24" 1,775*3,40</t>
  </si>
  <si>
    <t>115</t>
  </si>
  <si>
    <t>28372309</t>
  </si>
  <si>
    <t>deska EPS 100 pro konstrukce s běžným zatížením λ=0,037 tl 100mm</t>
  </si>
  <si>
    <t>-696946301</t>
  </si>
  <si>
    <t xml:space="preserve">"P1.3 tl. 160mm"  70,264*1,02</t>
  </si>
  <si>
    <t>116</t>
  </si>
  <si>
    <t>28372310</t>
  </si>
  <si>
    <t>deska EPS 100 pro konstrukce s běžným zatížením λ=0,037 tl 90mm</t>
  </si>
  <si>
    <t>-1288200329</t>
  </si>
  <si>
    <t xml:space="preserve">"1.35"  (12,12*8,63+(1,50+1,0+2,95)*0,30)*2*1,02</t>
  </si>
  <si>
    <t>117</t>
  </si>
  <si>
    <t>ISV.8591057210303</t>
  </si>
  <si>
    <t>Izolace EPS 4000 - 30mm, λD = 0,044 (W·m-1·K-1),1000x500x30mm, elastifikovaný polystyren pro kročejový útlum těžkých plovoucích podlah (beton, anhydrit) s užitným zatížením max. 4 kN/m2.</t>
  </si>
  <si>
    <t>-2118022394</t>
  </si>
  <si>
    <t>"P2.1 a 2.5</t>
  </si>
  <si>
    <t>101,219*2*1,02</t>
  </si>
  <si>
    <t>118</t>
  </si>
  <si>
    <t>713121211</t>
  </si>
  <si>
    <t>Montáž tepelné izolace podlah okrajovými pásky kladenými volně</t>
  </si>
  <si>
    <t>280714825</t>
  </si>
  <si>
    <t>https://podminky.urs.cz/item/CS_URS_2022_01/713121211</t>
  </si>
  <si>
    <t xml:space="preserve">"1.35"  (12,12+8,63+0,30*5)*2</t>
  </si>
  <si>
    <t xml:space="preserve">"1,36"  (2,60+2,95+0,30+0,100)*2-0,95</t>
  </si>
  <si>
    <t xml:space="preserve">"1,37"  (2,35+2,95)*2-(1,45+0,95)</t>
  </si>
  <si>
    <t>"1,38" (3,845+4,85+0,30)*2-1,45</t>
  </si>
  <si>
    <t xml:space="preserve">"1,39"   (3,845+3,05+0,30)*2</t>
  </si>
  <si>
    <t>"1,40" (1,80+0,15+1,75+1,20+0,30)*2</t>
  </si>
  <si>
    <t xml:space="preserve">"1,41"  (1,80+3,70)*2</t>
  </si>
  <si>
    <t xml:space="preserve">"1,42"  (1,75+1,80)*2</t>
  </si>
  <si>
    <t xml:space="preserve">"1,43"  (1,95+1,53+1,80)*2</t>
  </si>
  <si>
    <t>"1,44" (1,25+2,10)*2</t>
  </si>
  <si>
    <t xml:space="preserve">"1,45"  (1,25+0,90)*2</t>
  </si>
  <si>
    <t>"2,21" ( 5,15+8,63+0,30)*2</t>
  </si>
  <si>
    <t xml:space="preserve">"2,22"  (1,475+3,40+0,30)*2</t>
  </si>
  <si>
    <t>"2,23" (3,15+4,00)*2</t>
  </si>
  <si>
    <t>"2,24" (1,775+3,40)*2</t>
  </si>
  <si>
    <t>"2,25" (6,75+4,505+0,60)*2</t>
  </si>
  <si>
    <t>119</t>
  </si>
  <si>
    <t>63140274</t>
  </si>
  <si>
    <t>pásek okrajový izolační minerální plovoucích podlah š 120mm tl 12mm</t>
  </si>
  <si>
    <t>267947757</t>
  </si>
  <si>
    <t>231,51*1,05</t>
  </si>
  <si>
    <t>120</t>
  </si>
  <si>
    <t>713141212</t>
  </si>
  <si>
    <t>Montáž tepelné izolace střech plochých atikovými klíny přilepenými za studena nízkoexpanzní (PUR) pěnou</t>
  </si>
  <si>
    <t>-1437088527</t>
  </si>
  <si>
    <t>https://podminky.urs.cz/item/CS_URS_2022_01/713141212</t>
  </si>
  <si>
    <t>"atika a u stěny</t>
  </si>
  <si>
    <t xml:space="preserve">"1.NP."  9,23</t>
  </si>
  <si>
    <t xml:space="preserve">"2.NP"  12,15+(4,375+4,545)*2</t>
  </si>
  <si>
    <t>121</t>
  </si>
  <si>
    <t>63152008</t>
  </si>
  <si>
    <t>klín atikový přechodný minerální plochých střech tl 100x100mm</t>
  </si>
  <si>
    <t>-2020254788</t>
  </si>
  <si>
    <t>39,22*1,02 'Přepočtené koeficientem množství</t>
  </si>
  <si>
    <t>122</t>
  </si>
  <si>
    <t>713141336</t>
  </si>
  <si>
    <t>Montáž tepelné izolace střech plochých spádovými klíny v ploše přilepenými za studena nízkoexpanzní (PUR) pěnou</t>
  </si>
  <si>
    <t>216905628</t>
  </si>
  <si>
    <t>https://podminky.urs.cz/item/CS_URS_2022_01/713141336</t>
  </si>
  <si>
    <t>(12,45+8,63)*0,15</t>
  </si>
  <si>
    <t>123</t>
  </si>
  <si>
    <t>28372070</t>
  </si>
  <si>
    <t>deska spádová konstrukční z XPS 40-20</t>
  </si>
  <si>
    <t>-503370669</t>
  </si>
  <si>
    <t>3,162*1,05</t>
  </si>
  <si>
    <t>124</t>
  </si>
  <si>
    <t>998713202</t>
  </si>
  <si>
    <t>Přesun hmot pro izolace tepelné stanovený procentní sazbou (%) z ceny vodorovná dopravní vzdálenost do 50 m v objektech výšky přes 6 do 12 m</t>
  </si>
  <si>
    <t>52562303</t>
  </si>
  <si>
    <t>https://podminky.urs.cz/item/CS_URS_2022_01/998713202</t>
  </si>
  <si>
    <t>721</t>
  </si>
  <si>
    <t>Zdravotechnika - vnitřní kanalizace</t>
  </si>
  <si>
    <t>125</t>
  </si>
  <si>
    <t>721273153</t>
  </si>
  <si>
    <t>Ventilační hlavice z polypropylenu (PP) DN 110</t>
  </si>
  <si>
    <t>1699902034</t>
  </si>
  <si>
    <t>https://podminky.urs.cz/item/CS_URS_2022_01/721273153</t>
  </si>
  <si>
    <t>126</t>
  </si>
  <si>
    <t>721279153.1</t>
  </si>
  <si>
    <t>Ventilační hlavice montáž ventilační hlavice z polypropylenu (PP) ostatních typů DN 125</t>
  </si>
  <si>
    <t>1678045966</t>
  </si>
  <si>
    <t>127</t>
  </si>
  <si>
    <t>2861</t>
  </si>
  <si>
    <t xml:space="preserve"> hlavice ventilačnípro digestoř na ploché střeše DN do 160 mm</t>
  </si>
  <si>
    <t>2138654741</t>
  </si>
  <si>
    <t>762</t>
  </si>
  <si>
    <t>Konstrukce tesařské</t>
  </si>
  <si>
    <t>128</t>
  </si>
  <si>
    <t>762083111</t>
  </si>
  <si>
    <t>Impregnace řeziva máčením proti dřevokaznému hmyzu a houbám, třída ohrožení 1 a 2 (dřevo v interiéru)</t>
  </si>
  <si>
    <t>350567311</t>
  </si>
  <si>
    <t>https://podminky.urs.cz/item/CS_URS_2022_01/762083111</t>
  </si>
  <si>
    <t>"střecha nad 2.NP</t>
  </si>
  <si>
    <t xml:space="preserve">"140/140"  12,00*0,14*0,14*1,10</t>
  </si>
  <si>
    <t xml:space="preserve">"140/160"  12,00*0,14*0,16*1,10</t>
  </si>
  <si>
    <t xml:space="preserve">"K5 100/220"  4,60*15*0,10*0,22*1,10</t>
  </si>
  <si>
    <t xml:space="preserve">"K6 100/220"  4,90*15*0,10*0,22*1,10</t>
  </si>
  <si>
    <t>217,675*0,023*1,10</t>
  </si>
  <si>
    <t>(10,225*2+0,865+0,51)*0,10*0,023*1,10*12</t>
  </si>
  <si>
    <t>(1,50+1,20+1,10+1,0+0,9*9+0,50)*0,10*0,023*1,10*12</t>
  </si>
  <si>
    <t>129</t>
  </si>
  <si>
    <t>762085112</t>
  </si>
  <si>
    <t>Montáž ocelových spojovacích prostředků (materiál ve specifikaci) svorníků nebo šroubů délky přes 150 do 300 mm</t>
  </si>
  <si>
    <t>-833336245</t>
  </si>
  <si>
    <t>https://podminky.urs.cz/item/CS_URS_2022_01/762085112</t>
  </si>
  <si>
    <t>"pozednice</t>
  </si>
  <si>
    <t>12,0*2/1,50</t>
  </si>
  <si>
    <t xml:space="preserve">"krokve"  5*2</t>
  </si>
  <si>
    <t>130</t>
  </si>
  <si>
    <t>5535533</t>
  </si>
  <si>
    <t xml:space="preserve">Kotevní svorník M12 délky 300mm včetně  2x podložka+ 2v matka M12</t>
  </si>
  <si>
    <t>1977793318</t>
  </si>
  <si>
    <t>131</t>
  </si>
  <si>
    <t>762085112.1</t>
  </si>
  <si>
    <t>Dodávka a montáž ocelových spojovacích prostředků svorníků nebo šroubů délky přes 150 do 300 mm</t>
  </si>
  <si>
    <t>-1246049755</t>
  </si>
  <si>
    <t>"kotvení pozednic</t>
  </si>
  <si>
    <t>(12,00*2)/1,50</t>
  </si>
  <si>
    <t>132</t>
  </si>
  <si>
    <t>762086111</t>
  </si>
  <si>
    <t>Montáž kovových doplňkových konstrukcí (materiál ve specifikaci) hmotnosti prvku do 5 kg</t>
  </si>
  <si>
    <t>kg</t>
  </si>
  <si>
    <t>-1516650533</t>
  </si>
  <si>
    <t>https://podminky.urs.cz/item/CS_URS_2022_01/762086111</t>
  </si>
  <si>
    <t xml:space="preserve">"kotvení vzt"  5,0*4</t>
  </si>
  <si>
    <t>133</t>
  </si>
  <si>
    <t>5535534</t>
  </si>
  <si>
    <t>Kotvení body pro VZT dle výkresu střechy odk 4 trubka 40/3 mm</t>
  </si>
  <si>
    <t>-1511499547</t>
  </si>
  <si>
    <t>134</t>
  </si>
  <si>
    <t>762332131</t>
  </si>
  <si>
    <t>Montáž vázaných konstrukcí krovů střech pultových, sedlových, valbových, stanových čtvercového nebo obdélníkového půdorysu z řeziva hraněného průřezové plochy do 120 cm2</t>
  </si>
  <si>
    <t>1124799448</t>
  </si>
  <si>
    <t>https://podminky.urs.cz/item/CS_URS_2022_01/762332131</t>
  </si>
  <si>
    <t xml:space="preserve">"140/140"  12,00</t>
  </si>
  <si>
    <t>135</t>
  </si>
  <si>
    <t>60512126</t>
  </si>
  <si>
    <t>hranol stavební řezivo průřezu do 120cm2 dl 6-8m</t>
  </si>
  <si>
    <t>-883011807</t>
  </si>
  <si>
    <t>136</t>
  </si>
  <si>
    <t>762332132</t>
  </si>
  <si>
    <t>Montáž vázaných konstrukcí krovů střech pultových, sedlových, valbových, stanových čtvercového nebo obdélníkového půdorysu z řeziva hraněného průřezové plochy přes 120 do 224 cm2</t>
  </si>
  <si>
    <t>1017964494</t>
  </si>
  <si>
    <t>https://podminky.urs.cz/item/CS_URS_2022_01/762332132</t>
  </si>
  <si>
    <t xml:space="preserve">"140/160"  12,00</t>
  </si>
  <si>
    <t xml:space="preserve">"K5 100/220"  4,60*17</t>
  </si>
  <si>
    <t xml:space="preserve">"K6 100/220"  4,90*15</t>
  </si>
  <si>
    <t>137</t>
  </si>
  <si>
    <t>60512130</t>
  </si>
  <si>
    <t>hranol stavební řezivo průřezu do 224cm2 do dl 6m</t>
  </si>
  <si>
    <t>-2048231149</t>
  </si>
  <si>
    <t xml:space="preserve">"K5 100/220"  4,60*17*0,10*0,22*1,10</t>
  </si>
  <si>
    <t>138</t>
  </si>
  <si>
    <t>762341210</t>
  </si>
  <si>
    <t>Montáž bednění střech rovných a šikmých sklonu do 60° s vyřezáním otvorů z prken hrubých na sraz tl. do 32 mm</t>
  </si>
  <si>
    <t>-513356843</t>
  </si>
  <si>
    <t>https://podminky.urs.cz/item/CS_URS_2022_01/762341210</t>
  </si>
  <si>
    <t>9,345*10,57</t>
  </si>
  <si>
    <t>12,45*9,55</t>
  </si>
  <si>
    <t>139</t>
  </si>
  <si>
    <t>60511093</t>
  </si>
  <si>
    <t>řezivo jehličnaté boční omítané š 80-160mm tl 23mm dl 4-6m</t>
  </si>
  <si>
    <t>-92574709</t>
  </si>
  <si>
    <t>140</t>
  </si>
  <si>
    <t>762361312</t>
  </si>
  <si>
    <t>Konstrukční vrstva pod klempířské prvky pro oplechování horních ploch zdí a nadezdívek (atik) z desek dřevoštěpkových šroubovaných do podkladu, tloušťky desky 22 mm</t>
  </si>
  <si>
    <t>-1938799687</t>
  </si>
  <si>
    <t>https://podminky.urs.cz/item/CS_URS_2022_01/762361312</t>
  </si>
  <si>
    <t xml:space="preserve">"1.NP."  (9,345+0,31)*0,15</t>
  </si>
  <si>
    <t>(12,15+0,30+9,23)*0,56</t>
  </si>
  <si>
    <t>141</t>
  </si>
  <si>
    <t>762395000</t>
  </si>
  <si>
    <t>Spojovací prostředky krovů, bednění a laťování, nadstřešních konstrukcí svory, prkna, hřebíky, pásová ocel, vruty</t>
  </si>
  <si>
    <t>1961628858</t>
  </si>
  <si>
    <t>https://podminky.urs.cz/item/CS_URS_2022_01/762395000</t>
  </si>
  <si>
    <t>142</t>
  </si>
  <si>
    <t>762431230</t>
  </si>
  <si>
    <t>Obložení stěn montáž deskami z dřevovláknitých hmot včetně tvarování a úpravy pro olištování spár cementotřískovými nebo cementovými na sraz</t>
  </si>
  <si>
    <t>-2142716748</t>
  </si>
  <si>
    <t>https://podminky.urs.cz/item/CS_URS_2022_01/762431230</t>
  </si>
  <si>
    <t>"vazník</t>
  </si>
  <si>
    <t>(9,345+0,31+0,775)*(1,15+0,735)</t>
  </si>
  <si>
    <t>143</t>
  </si>
  <si>
    <t>59152105</t>
  </si>
  <si>
    <t>deska cementovláknitá fasádní plochá 1200x2500x8mm</t>
  </si>
  <si>
    <t>-158698378</t>
  </si>
  <si>
    <t>(0,16+8,885+0,70)*(1,35+0,35)</t>
  </si>
  <si>
    <t>(8,35+0,30+1,35+0,35)*0,32</t>
  </si>
  <si>
    <t>39,54*1,10</t>
  </si>
  <si>
    <t>144</t>
  </si>
  <si>
    <t>762439001</t>
  </si>
  <si>
    <t>Obložení stěn montáž roštu podkladového</t>
  </si>
  <si>
    <t>2042309106</t>
  </si>
  <si>
    <t>https://podminky.urs.cz/item/CS_URS_2022_01/762439001</t>
  </si>
  <si>
    <t>((9,345+0,31)*2+0,775)/0,425</t>
  </si>
  <si>
    <t>48*(1,15+0,735)</t>
  </si>
  <si>
    <t>((9,345+0,31)*2+0,775)*5</t>
  </si>
  <si>
    <t>145</t>
  </si>
  <si>
    <t>60514114</t>
  </si>
  <si>
    <t>řezivo jehličnaté lať impregnovaná dl 4 m</t>
  </si>
  <si>
    <t>-260723895</t>
  </si>
  <si>
    <t>(90,48)*0,08*0,04*1,10</t>
  </si>
  <si>
    <t>((9,345+0,31)*2+0,775)*0,08*0,04*1,10</t>
  </si>
  <si>
    <t>((9,345+0,31)*2+0,775)*4*0,06*0,04*1,10</t>
  </si>
  <si>
    <t>0,601*1,1 'Přepočtené koeficientem množství</t>
  </si>
  <si>
    <t>146</t>
  </si>
  <si>
    <t>27127012</t>
  </si>
  <si>
    <t>páska izolační samolepící EPDM 50x3mm</t>
  </si>
  <si>
    <t>-697342891</t>
  </si>
  <si>
    <t>(50,47+90,48)</t>
  </si>
  <si>
    <t>140,95*1,1 'Přepočtené koeficientem množství</t>
  </si>
  <si>
    <t>147</t>
  </si>
  <si>
    <t>762495000</t>
  </si>
  <si>
    <t>Spojovací prostředky olištování spár, obložení stropů, střešních podhledů a stěn hřebíky, vruty</t>
  </si>
  <si>
    <t>-1868976205</t>
  </si>
  <si>
    <t>https://podminky.urs.cz/item/CS_URS_2022_01/762495000</t>
  </si>
  <si>
    <t>148</t>
  </si>
  <si>
    <t>998762202</t>
  </si>
  <si>
    <t>Přesun hmot pro konstrukce tesařské stanovený procentní sazbou (%) z ceny vodorovná dopravní vzdálenost do 50 m v objektech výšky přes 6 do 12 m</t>
  </si>
  <si>
    <t>-1164880903</t>
  </si>
  <si>
    <t>https://podminky.urs.cz/item/CS_URS_2022_01/998762202</t>
  </si>
  <si>
    <t>763</t>
  </si>
  <si>
    <t>Konstrukce suché výstavby</t>
  </si>
  <si>
    <t>149</t>
  </si>
  <si>
    <t>763131431</t>
  </si>
  <si>
    <t>Podhled ze sádrokartonových desek dvouvrstvá zavěšená spodní konstrukce z ocelových profilů CD, UD jednoduše opláštěná deskou protipožární DF, tl. 12,5 mm, bez izolace, REI do 90</t>
  </si>
  <si>
    <t>1487876471</t>
  </si>
  <si>
    <t>https://podminky.urs.cz/item/CS_URS_2022_01/763131431</t>
  </si>
  <si>
    <t>"SDK 2</t>
  </si>
  <si>
    <t xml:space="preserve">"1,36"  2,60*2,95+0,115*0,95</t>
  </si>
  <si>
    <t xml:space="preserve">"1,39"   (3,845*3,05)</t>
  </si>
  <si>
    <t>"1,40" (1,80+0,15+1,75)*1,20</t>
  </si>
  <si>
    <t xml:space="preserve">"2,21"  5,15*8,63</t>
  </si>
  <si>
    <t xml:space="preserve">"2,22"  1,475*3,40</t>
  </si>
  <si>
    <t>150</t>
  </si>
  <si>
    <t>763131471</t>
  </si>
  <si>
    <t>Podhled ze sádrokartonových desek dvouvrstvá zavěšená spodní konstrukce z ocelových profilů CD, UD jednoduše opláštěná deskou impregnovanou protipožární DFH2, tl. 12,5 mm, bez izolace, REI do 90</t>
  </si>
  <si>
    <t>492983644</t>
  </si>
  <si>
    <t>https://podminky.urs.cz/item/CS_URS_2022_01/763131471</t>
  </si>
  <si>
    <t>"SDK 5</t>
  </si>
  <si>
    <t>"1,37; 1,38" 2,35*2,95+0,15*1,45+3,845*4,85</t>
  </si>
  <si>
    <t>151</t>
  </si>
  <si>
    <t>763131491.1</t>
  </si>
  <si>
    <t xml:space="preserve">Podhled ze sádrokartonových desek dvouvrstvá zavěšená spodní konstrukce z ocelových profilů CD, UD jednoduše opláštěná deskou akustickou, tl. 12,5 mm, bez izolace profil CD+UD REI 90 Rw 60 dB </t>
  </si>
  <si>
    <t>-1911190472</t>
  </si>
  <si>
    <t>"SDK 4</t>
  </si>
  <si>
    <t xml:space="preserve">"1,35"  12,12*8,63</t>
  </si>
  <si>
    <t>152</t>
  </si>
  <si>
    <t>763131751</t>
  </si>
  <si>
    <t>Podhled ze sádrokartonových desek ostatní práce a konstrukce na podhledech ze sádrokartonových desek montáž parotěsné zábrany</t>
  </si>
  <si>
    <t>-2026605038</t>
  </si>
  <si>
    <t>https://podminky.urs.cz/item/CS_URS_2022_01/763131751</t>
  </si>
  <si>
    <t>153</t>
  </si>
  <si>
    <t>28329027</t>
  </si>
  <si>
    <t>fólie PE vyztužená Al vrstvou pro parotěsnou vrstvu 150g/m2</t>
  </si>
  <si>
    <t>-1836451432</t>
  </si>
  <si>
    <t>138,324*1,1235 'Přepočtené koeficientem množství</t>
  </si>
  <si>
    <t>154</t>
  </si>
  <si>
    <t>763131752</t>
  </si>
  <si>
    <t>Podhled ze sádrokartonových desek ostatní práce a konstrukce na podhledech ze sádrokartonových desek montáž jedné vrstvy tepelné izolace</t>
  </si>
  <si>
    <t>11435584</t>
  </si>
  <si>
    <t>https://podminky.urs.cz/item/CS_URS_2022_01/763131752</t>
  </si>
  <si>
    <t xml:space="preserve">"1.NP."  (2,60+0,10+2,35+0,15+3,845+0,15*2)*(0,15*2+4,85+0,15+3,0)</t>
  </si>
  <si>
    <t>"2.NP." (0,15*2+5,15+7,00)*(0,15*2+8,63)</t>
  </si>
  <si>
    <t>188,743*2</t>
  </si>
  <si>
    <t>155</t>
  </si>
  <si>
    <t>63152100</t>
  </si>
  <si>
    <t>pás tepelně izolační univerzální λ=0,032-0,033 tl 120mm</t>
  </si>
  <si>
    <t>1868632891</t>
  </si>
  <si>
    <t>188,743*1,02 'Přepočtené koeficientem množství</t>
  </si>
  <si>
    <t>156</t>
  </si>
  <si>
    <t>63152102</t>
  </si>
  <si>
    <t>pás tepelně izolační univerzální λ=0,032-0,033 tl 140mm</t>
  </si>
  <si>
    <t>-493779804</t>
  </si>
  <si>
    <t>157</t>
  </si>
  <si>
    <t>763221121</t>
  </si>
  <si>
    <t>Stěna předsazená ze sádrovláknitých desek s nosnou konstrukcí z ocelových profilů CW, UW jednoduše opláštěná tvrzenou akustickou deskou tl. 12,5 mm s izolací , EI 30, Rw do 40 dB, stěna tl. 87,5 mm, profil 75</t>
  </si>
  <si>
    <t>230159308</t>
  </si>
  <si>
    <t>https://podminky.urs.cz/item/CS_URS_2022_01/763221121</t>
  </si>
  <si>
    <t xml:space="preserve">"2,21"  8,63*3,00</t>
  </si>
  <si>
    <t>158</t>
  </si>
  <si>
    <t>763221243</t>
  </si>
  <si>
    <t>Stěna předsazená ze sádrovláknitých desek s nosnou konstrukcí z ocelových profilů CW, UW dvojitě opláštěná deskami tl. 2 x 12,5 mm s izolací, EI 60, Rw do 45 dB, stěna tl. 100 mm, profil 75</t>
  </si>
  <si>
    <t>-538077889</t>
  </si>
  <si>
    <t>https://podminky.urs.cz/item/CS_URS_2022_01/763221243</t>
  </si>
  <si>
    <t>"PŘ4</t>
  </si>
  <si>
    <t>"2,24;2,25" (5,105+3,40)*3,00</t>
  </si>
  <si>
    <t>159</t>
  </si>
  <si>
    <t>763331113.1</t>
  </si>
  <si>
    <t>Podhled z cementovláknitých fasádních desek dvouvrstvá zavěšená spodní konstrukce z ocelových profilů CD, UD jednoduše opláštěná deskou tl. 8 mm, bez izolace, EI 15</t>
  </si>
  <si>
    <t>-1253220963</t>
  </si>
  <si>
    <t>"podhled</t>
  </si>
  <si>
    <t>160</t>
  </si>
  <si>
    <t>763411113</t>
  </si>
  <si>
    <t>Sanitární příčky vhodné do mokrého prostředí dělící z kompaktních desek tl. 6 mm</t>
  </si>
  <si>
    <t>-728242128</t>
  </si>
  <si>
    <t>https://podminky.urs.cz/item/CS_URS_2022_01/763411113</t>
  </si>
  <si>
    <t xml:space="preserve">"1.41"  1,10*2,0</t>
  </si>
  <si>
    <t xml:space="preserve">"1,43"  1,53*2,00</t>
  </si>
  <si>
    <t>161</t>
  </si>
  <si>
    <t>763411123</t>
  </si>
  <si>
    <t>Sanitární příčky vhodné do mokrého prostředí dveře vnitřní do sanitárních příček šířky do 800 mm, výšky do 2 000 mm z kompaktních desek včetně nerezového kování tl. 6 mm</t>
  </si>
  <si>
    <t>1488826728</t>
  </si>
  <si>
    <t>https://podminky.urs.cz/item/CS_URS_2022_01/763411123</t>
  </si>
  <si>
    <t xml:space="preserve">"1.41"  2</t>
  </si>
  <si>
    <t xml:space="preserve">"1,43"  2</t>
  </si>
  <si>
    <t>162</t>
  </si>
  <si>
    <t>763732114</t>
  </si>
  <si>
    <t>Montáž střešní konstrukce do 10 m výšky římsy z vazníků příhradových, konstrukční délky přes 9,0 do 12,5 m</t>
  </si>
  <si>
    <t>-669513770</t>
  </si>
  <si>
    <t>https://podminky.urs.cz/item/CS_URS_2022_01/763732114</t>
  </si>
  <si>
    <t>"VAZNÍK vz1</t>
  </si>
  <si>
    <t>10,225*11</t>
  </si>
  <si>
    <t>163</t>
  </si>
  <si>
    <t>60512204</t>
  </si>
  <si>
    <t>příhradový vazník pultový sušený neimpregnovaný dl do 12,5m</t>
  </si>
  <si>
    <t>1643977973</t>
  </si>
  <si>
    <t>112,475*1,02 'Přepočtené koeficientem množství</t>
  </si>
  <si>
    <t>164</t>
  </si>
  <si>
    <t>998763402</t>
  </si>
  <si>
    <t>Přesun hmot pro konstrukce montované z desek stanovený procentní sazbou (%) z ceny vodorovná dopravní vzdálenost do 50 m v objektech výšky přes 6 do 12 m</t>
  </si>
  <si>
    <t>-23468227</t>
  </si>
  <si>
    <t>https://podminky.urs.cz/item/CS_URS_2022_01/998763402</t>
  </si>
  <si>
    <t>764</t>
  </si>
  <si>
    <t>Konstrukce klempířské</t>
  </si>
  <si>
    <t>165</t>
  </si>
  <si>
    <t>764011613</t>
  </si>
  <si>
    <t>Podkladní plech z pozinkovaného plechu s povrchovou úpravou rš 250 mm</t>
  </si>
  <si>
    <t>1299818465</t>
  </si>
  <si>
    <t>https://podminky.urs.cz/item/CS_URS_2022_01/764011613</t>
  </si>
  <si>
    <t>"okap"</t>
  </si>
  <si>
    <t xml:space="preserve">"Kl/2"  21,995+9,655</t>
  </si>
  <si>
    <t>166</t>
  </si>
  <si>
    <t>764011621</t>
  </si>
  <si>
    <t>Dilatační lišta z pozinkovaného plechu s povrchovou úpravou připojovací, včetně tmelení rš 100 mm</t>
  </si>
  <si>
    <t>543981225</t>
  </si>
  <si>
    <t>https://podminky.urs.cz/item/CS_URS_2022_01/764011621</t>
  </si>
  <si>
    <t>"u zdi</t>
  </si>
  <si>
    <t>4,81+4,735+0,60</t>
  </si>
  <si>
    <t>9,50</t>
  </si>
  <si>
    <t>167</t>
  </si>
  <si>
    <t>764212665</t>
  </si>
  <si>
    <t>Oplechování střešních prvků z pozinkovaného plechu s povrchovou úpravou okapu střechy rovné okapovým plechem rš 400 mm</t>
  </si>
  <si>
    <t>206186395</t>
  </si>
  <si>
    <t>https://podminky.urs.cz/item/CS_URS_2022_01/764212665</t>
  </si>
  <si>
    <t>168</t>
  </si>
  <si>
    <t>764212683</t>
  </si>
  <si>
    <t>Oplechování střešních prvků z pozinkovaného plechu s povrchovou úpravou okapu střechy rovné systémovou okapovou lištou rš 250 mm v krytině ze šablon</t>
  </si>
  <si>
    <t>2121479003</t>
  </si>
  <si>
    <t>https://podminky.urs.cz/item/CS_URS_2022_01/764212683</t>
  </si>
  <si>
    <t>(9,345+0,31)*2+0,735</t>
  </si>
  <si>
    <t>169</t>
  </si>
  <si>
    <t>764214605</t>
  </si>
  <si>
    <t>Oplechování horních ploch zdí a nadezdívek (atik) z pozinkovaného plechu s povrchovou úpravou mechanicky kotvené rš 400 mm</t>
  </si>
  <si>
    <t>-91060435</t>
  </si>
  <si>
    <t>https://podminky.urs.cz/item/CS_URS_2022_01/764214605</t>
  </si>
  <si>
    <t xml:space="preserve">"odkaz </t>
  </si>
  <si>
    <t xml:space="preserve">"kl/1c"  9,345+0,31</t>
  </si>
  <si>
    <t>170</t>
  </si>
  <si>
    <t>764214607</t>
  </si>
  <si>
    <t>Oplechování horních ploch zdí a nadezdívek (atik) z pozinkovaného plechu s povrchovou úpravou mechanicky kotvené rš 670 mm</t>
  </si>
  <si>
    <t>61520623</t>
  </si>
  <si>
    <t>https://podminky.urs.cz/item/CS_URS_2022_01/764214607</t>
  </si>
  <si>
    <t xml:space="preserve">"kl/1a"  4,81+4,735</t>
  </si>
  <si>
    <t xml:space="preserve">"kl/1b"  12,45</t>
  </si>
  <si>
    <t>171</t>
  </si>
  <si>
    <t>764511602</t>
  </si>
  <si>
    <t>Žlab podokapní z pozinkovaného plechu s povrchovou úpravou včetně háků a čel půlkruhový rš 330 mm</t>
  </si>
  <si>
    <t>-1555027987</t>
  </si>
  <si>
    <t>https://podminky.urs.cz/item/CS_URS_2022_01/764511602</t>
  </si>
  <si>
    <t xml:space="preserve">"Kl/2"  12,45+9,655</t>
  </si>
  <si>
    <t>172</t>
  </si>
  <si>
    <t>764511642</t>
  </si>
  <si>
    <t>Žlab podokapní z pozinkovaného plechu s povrchovou úpravou včetně háků a čel kotlík oválný (trychtýřový), rš žlabu/průměr svodu 330/100 mm</t>
  </si>
  <si>
    <t>-2110801690</t>
  </si>
  <si>
    <t>https://podminky.urs.cz/item/CS_URS_2022_01/764511642</t>
  </si>
  <si>
    <t>173</t>
  </si>
  <si>
    <t>764518422</t>
  </si>
  <si>
    <t>Svod z pozinkovaného plechu včetně objímek, kolen a odskoků kruhový, průměru 100 mm</t>
  </si>
  <si>
    <t>322989213</t>
  </si>
  <si>
    <t>https://podminky.urs.cz/item/CS_URS_2022_01/764518422</t>
  </si>
  <si>
    <t>6,51+0,20+3,47+0,20</t>
  </si>
  <si>
    <t>174</t>
  </si>
  <si>
    <t>998764202</t>
  </si>
  <si>
    <t>Přesun hmot pro konstrukce klempířské stanovený procentní sazbou (%) z ceny vodorovná dopravní vzdálenost do 50 m v objektech výšky přes 6 do 12 m</t>
  </si>
  <si>
    <t>-1340190850</t>
  </si>
  <si>
    <t>https://podminky.urs.cz/item/CS_URS_2022_01/998764202</t>
  </si>
  <si>
    <t>765</t>
  </si>
  <si>
    <t>Krytina skládaná</t>
  </si>
  <si>
    <t>175</t>
  </si>
  <si>
    <t>765155001</t>
  </si>
  <si>
    <t>Montáž střešních doplňků krytiny bitumenové ze šindelů speciálních tvarů větracích hlavic, ventilačních prostupů apod., plochy jednotlivě do 0,2 m2</t>
  </si>
  <si>
    <t>332193506</t>
  </si>
  <si>
    <t>https://podminky.urs.cz/item/CS_URS_2022_01/765155001</t>
  </si>
  <si>
    <t>176</t>
  </si>
  <si>
    <t>55381011</t>
  </si>
  <si>
    <t>turbína ventilační Al kompletní hlavice stavitelný krk se základnou do D 350mm</t>
  </si>
  <si>
    <t>-707388370</t>
  </si>
  <si>
    <t>177</t>
  </si>
  <si>
    <t>998765202</t>
  </si>
  <si>
    <t>Přesun hmot pro krytiny skládané stanovený procentní sazbou (%) z ceny vodorovná dopravní vzdálenost do 50 m v objektech výšky přes 6 do 12 m</t>
  </si>
  <si>
    <t>1716900567</t>
  </si>
  <si>
    <t>https://podminky.urs.cz/item/CS_URS_2022_01/998765202</t>
  </si>
  <si>
    <t>766</t>
  </si>
  <si>
    <t xml:space="preserve">Konstrukce truhlářské  (podrobný popis na v.č.501 VÝKAZ VÝPLNÍ OTVORŮ )</t>
  </si>
  <si>
    <t>178</t>
  </si>
  <si>
    <t>766412212</t>
  </si>
  <si>
    <t>Montáž obložení stěn plochy přes 1 m2 palubkami na pero a drážku z měkkého dřeva, šířky přes 60 do 80 mm</t>
  </si>
  <si>
    <t>-865573887</t>
  </si>
  <si>
    <t>https://podminky.urs.cz/item/CS_URS_2022_01/766412212</t>
  </si>
  <si>
    <t>"1.NP.</t>
  </si>
  <si>
    <t>179</t>
  </si>
  <si>
    <t>61191155</t>
  </si>
  <si>
    <t>palubky obkladové smrk profil klasický 19x116mm jakost A/B</t>
  </si>
  <si>
    <t>-708769423</t>
  </si>
  <si>
    <t>63,15*1,1 'Přepočtené koeficientem množství</t>
  </si>
  <si>
    <t>180</t>
  </si>
  <si>
    <t>766417211</t>
  </si>
  <si>
    <t>Montáž obložení stěn rošt podkladový</t>
  </si>
  <si>
    <t>1341456773</t>
  </si>
  <si>
    <t>https://podminky.urs.cz/item/CS_URS_2022_01/766417211</t>
  </si>
  <si>
    <t>(5,35+0,15*3+5,62+12,12-1,60-2,60)*3</t>
  </si>
  <si>
    <t>(3,78+1,30)*3</t>
  </si>
  <si>
    <t>1,60*7+0,30*2*6</t>
  </si>
  <si>
    <t>1,60*7+(1,0+2,49*2)*0,30*5</t>
  </si>
  <si>
    <t>2,60*6+(1,50+2,49*2)*0,30*5</t>
  </si>
  <si>
    <t>3,55*6+(2,95+2,15*2)*0,30*5</t>
  </si>
  <si>
    <t>8,63*6+(2,70+2,25*2)*0,30*5</t>
  </si>
  <si>
    <t>(0,90+2,00*2)*0,30*5</t>
  </si>
  <si>
    <t>181</t>
  </si>
  <si>
    <t>-1139473534</t>
  </si>
  <si>
    <t>235,655*0,03*0,05</t>
  </si>
  <si>
    <t>182</t>
  </si>
  <si>
    <t>766622131</t>
  </si>
  <si>
    <t>Montáž oken plastových včetně montáže rámu plochy přes 1 m2 otevíravých do zdiva, výšky do 1,5 m</t>
  </si>
  <si>
    <t>-679096467</t>
  </si>
  <si>
    <t>https://podminky.urs.cz/item/CS_URS_2022_01/766622131</t>
  </si>
  <si>
    <t xml:space="preserve">"odkaz 1.04"  2,0*1,50*2</t>
  </si>
  <si>
    <t xml:space="preserve">"odkaz 1.05"  1,80*1,25*2</t>
  </si>
  <si>
    <t>"odkaz 2.04a"2,0*1,375*2</t>
  </si>
  <si>
    <t>"odkaz 2.04b"2,0*1,375</t>
  </si>
  <si>
    <t xml:space="preserve">"odkaz 2.05"  1,75*1,375*2</t>
  </si>
  <si>
    <t>183</t>
  </si>
  <si>
    <t>61140052</t>
  </si>
  <si>
    <t>okno plastové otevíravé/sklopné trojsklo přes plochu 1m2 do v 1,5m ( včetně doplňků dle výkazu výplní otvorů )</t>
  </si>
  <si>
    <t>1296463760</t>
  </si>
  <si>
    <t>184</t>
  </si>
  <si>
    <t>766622216</t>
  </si>
  <si>
    <t>Montáž oken plastových plochy do 1 m2 včetně montáže rámu otevíravých do zdiva</t>
  </si>
  <si>
    <t>-356686779</t>
  </si>
  <si>
    <t>https://podminky.urs.cz/item/CS_URS_2022_01/766622216</t>
  </si>
  <si>
    <t xml:space="preserve">"odkaz 1.06"  1,20*0,50*2</t>
  </si>
  <si>
    <t xml:space="preserve">"odkaz 1.07"  1,0*0,50</t>
  </si>
  <si>
    <t xml:space="preserve">"odkaz 2.06"  0,75*0,75</t>
  </si>
  <si>
    <t>185</t>
  </si>
  <si>
    <t>61140050</t>
  </si>
  <si>
    <t>okno plastové otevíravé/sklopné trojsklo do plochy 1m2( včetně doplňků dle výkazu výplní otvorů )</t>
  </si>
  <si>
    <t>1763705288</t>
  </si>
  <si>
    <t>186</t>
  </si>
  <si>
    <t>766660001</t>
  </si>
  <si>
    <t>Montáž dveřních křídel dřevěných nebo plastových otevíravých do ocelové zárubně povrchově upravených jednokřídlových, šířky do 800 mm</t>
  </si>
  <si>
    <t>581533343</t>
  </si>
  <si>
    <t>https://podminky.urs.cz/item/CS_URS_2022_01/766660001</t>
  </si>
  <si>
    <t xml:space="preserve">"odkaz  D/1.01 80/197cm"  2</t>
  </si>
  <si>
    <t xml:space="preserve">"odkaz  D/1.21 80/197 s mřížkou"  4</t>
  </si>
  <si>
    <t xml:space="preserve">"odkaz  D/1.22 60/197cm s mřížkou"  1</t>
  </si>
  <si>
    <t xml:space="preserve">"odkaz  D/2.12 80/197cm prosklené" 2</t>
  </si>
  <si>
    <t xml:space="preserve">"odkaz  D/2.07 80/197cm"  1</t>
  </si>
  <si>
    <t>187</t>
  </si>
  <si>
    <t>61160050.1</t>
  </si>
  <si>
    <t xml:space="preserve">dveře jednokřídlé dřevěné s větrcí mřížkou  plné 600x1970mm ( včetně doplňků dle výkazu výplní otvorů )</t>
  </si>
  <si>
    <t>-1478457715</t>
  </si>
  <si>
    <t>188</t>
  </si>
  <si>
    <t>61160050.3</t>
  </si>
  <si>
    <t xml:space="preserve">dveře jednokřídlé dřevěné s větrcí mřížkou  plné 800x1970mm ( včetně doplňků dle výkazu výplní otvorů )</t>
  </si>
  <si>
    <t>83102517</t>
  </si>
  <si>
    <t>189</t>
  </si>
  <si>
    <t>61160050.2</t>
  </si>
  <si>
    <t xml:space="preserve">dveře jednokřídlé dřevěné  plné 800x1970mm ( včetně doplňků dle výkazu výplní otvorů )</t>
  </si>
  <si>
    <t>-945386950</t>
  </si>
  <si>
    <t>190</t>
  </si>
  <si>
    <t>61160050.4</t>
  </si>
  <si>
    <t xml:space="preserve">dveře jednokřídlé dřevěné zasklené ze dvou třetin  800x1970mm ( včetně doplňků dle výkazu výplní otvorů )</t>
  </si>
  <si>
    <t>1098636279</t>
  </si>
  <si>
    <t>191</t>
  </si>
  <si>
    <t>766694111</t>
  </si>
  <si>
    <t>Montáž ostatních truhlářských konstrukcí parapetních desek dřevěných nebo plastových šířky do 300 mm, délky do 1000 mm</t>
  </si>
  <si>
    <t>-641702534</t>
  </si>
  <si>
    <t>https://podminky.urs.cz/item/CS_URS_2022_01/766694111</t>
  </si>
  <si>
    <t xml:space="preserve">"1.NP.  1,00"  1</t>
  </si>
  <si>
    <t xml:space="preserve">"2.NP.  0,75"  1</t>
  </si>
  <si>
    <t>192</t>
  </si>
  <si>
    <t>766694112</t>
  </si>
  <si>
    <t>Montáž ostatních truhlářských konstrukcí parapetních desek dřevěných nebo plastových šířky do 300 mm, délky přes 1000 do 1600 mm</t>
  </si>
  <si>
    <t>1205599118</t>
  </si>
  <si>
    <t>https://podminky.urs.cz/item/CS_URS_2022_01/766694112</t>
  </si>
  <si>
    <t xml:space="preserve">"1.NP.  1,20"  2</t>
  </si>
  <si>
    <t>193</t>
  </si>
  <si>
    <t>766694113</t>
  </si>
  <si>
    <t>Montáž ostatních truhlářských konstrukcí parapetních desek dřevěných nebo plastových šířky do 300 mm, délky přes 1600 do 2600 mm</t>
  </si>
  <si>
    <t>1774530633</t>
  </si>
  <si>
    <t>https://podminky.urs.cz/item/CS_URS_2022_01/766694113</t>
  </si>
  <si>
    <t xml:space="preserve">"1.NP. "  5</t>
  </si>
  <si>
    <t xml:space="preserve">"2.NP.  "  5</t>
  </si>
  <si>
    <t>194</t>
  </si>
  <si>
    <t>61140071</t>
  </si>
  <si>
    <t>parapet plastový vnitřní – š 300mm, dekor</t>
  </si>
  <si>
    <t>-902302961</t>
  </si>
  <si>
    <t>"1.NP. "1,0+1,20*2+1,80*2+2,0*3</t>
  </si>
  <si>
    <t xml:space="preserve">"2.NP.  " 0,75+2,0*3+1,75*2</t>
  </si>
  <si>
    <t>195</t>
  </si>
  <si>
    <t>76681</t>
  </si>
  <si>
    <t>Dodávka a montáž kuchyňské linky dálky 550 cm včetně spotřebičů (el. indukční varné desky, myčka lednička, dřez) ( podrobný popis dle popisu vybavení a truhlářských prvků )</t>
  </si>
  <si>
    <t>396845919</t>
  </si>
  <si>
    <t>196</t>
  </si>
  <si>
    <t>998766202</t>
  </si>
  <si>
    <t>Přesun hmot pro konstrukce truhlářské stanovený procentní sazbou (%) z ceny vodorovná dopravní vzdálenost do 50 m v objektech výšky přes 6 do 12 m</t>
  </si>
  <si>
    <t>178621606</t>
  </si>
  <si>
    <t>https://podminky.urs.cz/item/CS_URS_2022_01/998766202</t>
  </si>
  <si>
    <t>767</t>
  </si>
  <si>
    <t>Konstrukce zámečnické</t>
  </si>
  <si>
    <t>197</t>
  </si>
  <si>
    <t>767211312</t>
  </si>
  <si>
    <t>Montáž kovového venkovního schodiště bez zábradlí a podesty, pro šířku stupně do 1 200 mm rovného, kotveného na ocelovou konstrukci</t>
  </si>
  <si>
    <t>-789089660</t>
  </si>
  <si>
    <t>https://podminky.urs.cz/item/CS_URS_2022_01/767211312</t>
  </si>
  <si>
    <t xml:space="preserve">"kompletní schodiště </t>
  </si>
  <si>
    <t xml:space="preserve">"dle tabulky na v.č.105" </t>
  </si>
  <si>
    <t>Sqrt(4,42*4,42+3,33*3,33)+1,65</t>
  </si>
  <si>
    <t>198</t>
  </si>
  <si>
    <t>55342003.1</t>
  </si>
  <si>
    <t>schodiště venkovní přímé, schodnice z tmavého betonu do rámu z úhelníků, bez zábradlí, do výšky 4515mm 18 stupňů žárově pozinkované, včetně povrchové úpravy</t>
  </si>
  <si>
    <t>91977647</t>
  </si>
  <si>
    <t>199</t>
  </si>
  <si>
    <t>59373.1</t>
  </si>
  <si>
    <t xml:space="preserve">stupeň schodišťový betonový  do úhelníků 100 x 26 x 35 mm</t>
  </si>
  <si>
    <t>-363053164</t>
  </si>
  <si>
    <t>200</t>
  </si>
  <si>
    <t>5535535</t>
  </si>
  <si>
    <t>Ocelové zábradlí dle výkresu č. 105 z jeklu a tahokovu žárově pozinkované a s povrchovou úpravou</t>
  </si>
  <si>
    <t>289376494</t>
  </si>
  <si>
    <t>201</t>
  </si>
  <si>
    <t>767220120</t>
  </si>
  <si>
    <t>Montáž schodišťového zábradlí z trubek nebo tenkostěnných profilů do zdiva, hmotnosti 1 m zábradlí přes 15 do 25 kg</t>
  </si>
  <si>
    <t>-38185668</t>
  </si>
  <si>
    <t>https://podminky.urs.cz/item/CS_URS_2022_01/767220120</t>
  </si>
  <si>
    <t>Sqrt(4,42*4,42+3,33*3,33)+1,65+1,00</t>
  </si>
  <si>
    <t>202</t>
  </si>
  <si>
    <t>5535537</t>
  </si>
  <si>
    <t>2001215129</t>
  </si>
  <si>
    <t>203</t>
  </si>
  <si>
    <t>767640111</t>
  </si>
  <si>
    <t>Montáž dveří ocelových nebo hliníkových vchodových jednokřídlových bez nadsvětlíku</t>
  </si>
  <si>
    <t>-1295144506</t>
  </si>
  <si>
    <t>https://podminky.urs.cz/item/CS_URS_2022_01/767640111</t>
  </si>
  <si>
    <t xml:space="preserve">"odkaz D/2.52"  1</t>
  </si>
  <si>
    <t>204</t>
  </si>
  <si>
    <t>55341331</t>
  </si>
  <si>
    <t xml:space="preserve">dveře jednokřídlé Al prosklené max rozměru otvoru 2,42m2  ( včetně doplňků dle výkazu výplní otvorů) </t>
  </si>
  <si>
    <t>2144761514</t>
  </si>
  <si>
    <t xml:space="preserve">"odkaz D/2.52"  1,0*2,35</t>
  </si>
  <si>
    <t>205</t>
  </si>
  <si>
    <t>767640112</t>
  </si>
  <si>
    <t>Montáž dveří ocelových nebo hliníkových vchodových jednokřídlových s nadsvětlíkem</t>
  </si>
  <si>
    <t>1758369493</t>
  </si>
  <si>
    <t>https://podminky.urs.cz/item/CS_URS_2022_01/767640112</t>
  </si>
  <si>
    <t xml:space="preserve">"odkaz D/1.61"  2</t>
  </si>
  <si>
    <t>206</t>
  </si>
  <si>
    <t>55341336</t>
  </si>
  <si>
    <t xml:space="preserve">dveře jednokřídlé Al plné s nadsvětlíkem max rozměru otvoru 3,3m2 bezpečnostní třídy RC2  ( včetně doplňků dle výkazu výplní otvorů) </t>
  </si>
  <si>
    <t>-1526993887</t>
  </si>
  <si>
    <t xml:space="preserve">"odkaz D/1.61"  1,05*2,49*2</t>
  </si>
  <si>
    <t>207</t>
  </si>
  <si>
    <t>767640221</t>
  </si>
  <si>
    <t>Montáž dveří ocelových nebo hliníkových vchodových dvoukřídlové bez nadsvětlíku</t>
  </si>
  <si>
    <t>374902047</t>
  </si>
  <si>
    <t>https://podminky.urs.cz/item/CS_URS_2022_01/767640221</t>
  </si>
  <si>
    <t xml:space="preserve">"odkaz D/1.62"  1</t>
  </si>
  <si>
    <t>208</t>
  </si>
  <si>
    <t>55341335.1</t>
  </si>
  <si>
    <t xml:space="preserve">dveře dvoukřídlé Al prosklené max rozměru otvoru 4,84m2 bezpečnostní třídy RC2  ( včetně doplňků dle výkazu výplní otvorů) </t>
  </si>
  <si>
    <t>-474540603</t>
  </si>
  <si>
    <t xml:space="preserve">"odkaz D/1.62"    1,50*2,45</t>
  </si>
  <si>
    <t>209</t>
  </si>
  <si>
    <t>767881124</t>
  </si>
  <si>
    <t>Montáž záchytného systému proti pádu bodů samostatných nebo v systému s poddajným kotvícím vedením do ocelových profilů šroubením, sevřením</t>
  </si>
  <si>
    <t>1302436895</t>
  </si>
  <si>
    <t>https://podminky.urs.cz/item/CS_URS_2022_01/767881124</t>
  </si>
  <si>
    <t>2+4</t>
  </si>
  <si>
    <t>210</t>
  </si>
  <si>
    <t>70921386</t>
  </si>
  <si>
    <t>kotvicí bod pro ocelové konstrukce do předvrtaného otvoru v nosníku pomocí závitové tyče dl 300mm</t>
  </si>
  <si>
    <t>-1863826628</t>
  </si>
  <si>
    <t>211</t>
  </si>
  <si>
    <t>767881161</t>
  </si>
  <si>
    <t>Montáž záchytného systému proti pádu nástavců určených k upevnění na sloupky nebo body v systému poddajného kotvícího vedení montáž lana uchycení lana k nástavcům</t>
  </si>
  <si>
    <t>-1577049636</t>
  </si>
  <si>
    <t>https://podminky.urs.cz/item/CS_URS_2022_01/767881161</t>
  </si>
  <si>
    <t>212</t>
  </si>
  <si>
    <t>31452200</t>
  </si>
  <si>
    <t>nerezové lano určené pro systémy s požadavkem na permanentní kotvicí vedení tl 6mm</t>
  </si>
  <si>
    <t>-1290181551</t>
  </si>
  <si>
    <t xml:space="preserve"> 12,45+9,655</t>
  </si>
  <si>
    <t>213</t>
  </si>
  <si>
    <t>767893113</t>
  </si>
  <si>
    <t>Montáž stříšek nad venkovními vstupy z kovových profilů kotvených k nosné konstrukci pomocí závěsů, výplň z umělých hmot oblouková, šířky do 1,50 m</t>
  </si>
  <si>
    <t>-228485100</t>
  </si>
  <si>
    <t>https://podminky.urs.cz/item/CS_URS_2022_01/767893113</t>
  </si>
  <si>
    <t>214</t>
  </si>
  <si>
    <t>767893114</t>
  </si>
  <si>
    <t>Montáž stříšek nad venkovními vstupy z kovových profilů kotvených k nosné konstrukci pomocí závěsů, výplň z umělých hmot oblouková, šířky přes 1,50 do 2,00 m</t>
  </si>
  <si>
    <t>-235860045</t>
  </si>
  <si>
    <t>https://podminky.urs.cz/item/CS_URS_2022_01/767893114</t>
  </si>
  <si>
    <t>215</t>
  </si>
  <si>
    <t>28319019.1</t>
  </si>
  <si>
    <t xml:space="preserve">Odkaz Z/6b: stříška vchodová rovná, kotvená pomocí konzol, hliníkový rám, výplň dutinkový polykarbonát 1200x900mm  ( včetně doplňků dle výkazu výplní otvorů) </t>
  </si>
  <si>
    <t>1019184751</t>
  </si>
  <si>
    <t>216</t>
  </si>
  <si>
    <t>28319025.1</t>
  </si>
  <si>
    <t xml:space="preserve">Odkaz Z/6a:  stříška vchodová rovná, kotvená pomocí konzol, hliníkový rám, výplň dutinkový polykarbonát 1800x900mm  ( včetně doplňků dle výkazu výplní otvorů) </t>
  </si>
  <si>
    <t>-26797306</t>
  </si>
  <si>
    <t>217</t>
  </si>
  <si>
    <t>767995116</t>
  </si>
  <si>
    <t>Montáž ostatních atypických zámečnických konstrukcí hmotnosti přes 100 do 250 kg</t>
  </si>
  <si>
    <t>669575575</t>
  </si>
  <si>
    <t>https://podminky.urs.cz/item/CS_URS_2022_01/767995116</t>
  </si>
  <si>
    <t>"ocelové prvky krovu</t>
  </si>
  <si>
    <t>"VZ3a; VZ3b"</t>
  </si>
  <si>
    <t>"IPN 220" (5,35*2*31,10+7,20*2*31,10)*1,02</t>
  </si>
  <si>
    <t>218</t>
  </si>
  <si>
    <t>13010724</t>
  </si>
  <si>
    <t>ocel profilová jakost S235JR (11 375) průřez I (IPN) 220</t>
  </si>
  <si>
    <t>-1752321447</t>
  </si>
  <si>
    <t>"IPN 220" (5,35*2*31,10+7,20*2*31,10)*1,08*0,001</t>
  </si>
  <si>
    <t>219</t>
  </si>
  <si>
    <t>767995117</t>
  </si>
  <si>
    <t>Montáž ostatních atypických zámečnických konstrukcí hmotnosti přes 250 do 500 kg</t>
  </si>
  <si>
    <t>405085564</t>
  </si>
  <si>
    <t>https://podminky.urs.cz/item/CS_URS_2022_01/767995117</t>
  </si>
  <si>
    <t>"nosná konstrukce pro krov</t>
  </si>
  <si>
    <t xml:space="preserve">"Stěnový rám SR1"  375,23*1,02</t>
  </si>
  <si>
    <t>220</t>
  </si>
  <si>
    <t>5535532</t>
  </si>
  <si>
    <t>Stěnový rám SR1</t>
  </si>
  <si>
    <t>-1459175819</t>
  </si>
  <si>
    <t xml:space="preserve">"Stěnový rám SR1"  375,23*1,08</t>
  </si>
  <si>
    <t>221</t>
  </si>
  <si>
    <t>998767202</t>
  </si>
  <si>
    <t>Přesun hmot pro zámečnické konstrukce stanovený procentní sazbou (%) z ceny vodorovná dopravní vzdálenost do 50 m v objektech výšky přes 6 do 12 m</t>
  </si>
  <si>
    <t>1006248272</t>
  </si>
  <si>
    <t>https://podminky.urs.cz/item/CS_URS_2022_01/998767202</t>
  </si>
  <si>
    <t>771</t>
  </si>
  <si>
    <t>Podlahy z dlaždic</t>
  </si>
  <si>
    <t>222</t>
  </si>
  <si>
    <t>771121011</t>
  </si>
  <si>
    <t>Příprava podkladu před provedením dlažby nátěr penetrační na podlahu</t>
  </si>
  <si>
    <t>-2093579638</t>
  </si>
  <si>
    <t>https://podminky.urs.cz/item/CS_URS_2022_01/771121011</t>
  </si>
  <si>
    <t>106,231+35,884+45,73</t>
  </si>
  <si>
    <t>223</t>
  </si>
  <si>
    <t>771151021</t>
  </si>
  <si>
    <t>Příprava podkladu před provedením dlažby samonivelační stěrka min.pevnosti 30 MPa, tloušťky do 3 mm</t>
  </si>
  <si>
    <t>-755557887</t>
  </si>
  <si>
    <t>https://podminky.urs.cz/item/CS_URS_2022_01/771151021</t>
  </si>
  <si>
    <t>224</t>
  </si>
  <si>
    <t>771474112</t>
  </si>
  <si>
    <t>Montáž soklů z dlaždic keramických lepených flexibilním lepidlem rovných, výšky přes 65 do 90 mm</t>
  </si>
  <si>
    <t>-1402527844</t>
  </si>
  <si>
    <t>https://podminky.urs.cz/item/CS_URS_2022_01/771474112</t>
  </si>
  <si>
    <t>"1,36" (2,00)</t>
  </si>
  <si>
    <t>"1,40" (1,80+0,15+1,75+1,20)*2-0,8*4</t>
  </si>
  <si>
    <t xml:space="preserve">"2,22"  (1,475+3,40+0,30)*2-0,80*4</t>
  </si>
  <si>
    <t>225</t>
  </si>
  <si>
    <t>59761338</t>
  </si>
  <si>
    <t>sokl-dlažba keramická slinutá hladká do interiéru i exteriéru 445x85mm</t>
  </si>
  <si>
    <t>-177204711</t>
  </si>
  <si>
    <t>15,75*2,475 'Přepočtené koeficientem množství</t>
  </si>
  <si>
    <t>226</t>
  </si>
  <si>
    <t>771554113</t>
  </si>
  <si>
    <t>Montáž podlah z dlaždic teracových lepených flexibilním lepidlem přes 9 do 12 ks/ m2</t>
  </si>
  <si>
    <t>-2091112714</t>
  </si>
  <si>
    <t>https://podminky.urs.cz/item/CS_URS_2022_01/771554113</t>
  </si>
  <si>
    <t>227</t>
  </si>
  <si>
    <t>59247001</t>
  </si>
  <si>
    <t>Dlždice teracová , rozměr 300x300x30 mm, povrch hladký matný, odstín světle šedá (např. 76 Nordic), určení do exteriéru a interiéru, nasákavost E&lt;0,5% UGL, protiskluz R9/A, otěruvzdornost 5, nerektifikovaná.</t>
  </si>
  <si>
    <t>1866225703</t>
  </si>
  <si>
    <t>45,73*1,1 'Přepočtené koeficientem množství</t>
  </si>
  <si>
    <t>228</t>
  </si>
  <si>
    <t>771574260</t>
  </si>
  <si>
    <t>Montáž podlah z dlaždic keramických lepených flexibilním lepidlem maloformátových pro vysoké mechanické zatížení protiskluzných nebo reliéfních (bezbariérových) přes 6 do 9 ks/m2</t>
  </si>
  <si>
    <t>-1335445551</t>
  </si>
  <si>
    <t>https://podminky.urs.cz/item/CS_URS_2022_01/771574260</t>
  </si>
  <si>
    <t>229</t>
  </si>
  <si>
    <t>59761617</t>
  </si>
  <si>
    <t>dlažba keramická slinutá protiskluzná do interiéru i exteriéru pro vysoké mechanické namáhání do 9ks/m2</t>
  </si>
  <si>
    <t>1195485209</t>
  </si>
  <si>
    <t>35,884*1,1 'Přepočtené koeficientem množství</t>
  </si>
  <si>
    <t>230</t>
  </si>
  <si>
    <t>771574261</t>
  </si>
  <si>
    <t>Montáž podlah z dlaždic keramických lepených flexibilním lepidlem velkoformátových pro vysoké mechanické zatížení protiskluzných nebo reliéfních (bezbariérových) přes 2 do 4 ks/m2</t>
  </si>
  <si>
    <t>211580739</t>
  </si>
  <si>
    <t>https://podminky.urs.cz/item/CS_URS_2022_01/771574261</t>
  </si>
  <si>
    <t>231</t>
  </si>
  <si>
    <t>59761415</t>
  </si>
  <si>
    <t>dlažba velkoformátová keramická slinutá protiskluzná do interiéru i exteriéru pro vysoké mechanické namáhání přes 2 do 4ks/m2</t>
  </si>
  <si>
    <t>1352622888</t>
  </si>
  <si>
    <t>106,231*1,1 'Přepočtené koeficientem množství</t>
  </si>
  <si>
    <t>232</t>
  </si>
  <si>
    <t>998771202</t>
  </si>
  <si>
    <t>Přesun hmot pro podlahy z dlaždic stanovený procentní sazbou (%) z ceny vodorovná dopravní vzdálenost do 50 m v objektech výšky přes 6 do 12 m</t>
  </si>
  <si>
    <t>-995755785</t>
  </si>
  <si>
    <t>https://podminky.urs.cz/item/CS_URS_2022_01/998771202</t>
  </si>
  <si>
    <t>775</t>
  </si>
  <si>
    <t>Podlahy skládané</t>
  </si>
  <si>
    <t>233</t>
  </si>
  <si>
    <t>775413401</t>
  </si>
  <si>
    <t>Montáž lišty obvodové lepené</t>
  </si>
  <si>
    <t>-586533947</t>
  </si>
  <si>
    <t>https://podminky.urs.cz/item/CS_URS_2022_01/775413401</t>
  </si>
  <si>
    <t xml:space="preserve">"2,23"  (3,15+4,00)*2-0,80</t>
  </si>
  <si>
    <t xml:space="preserve">"2,25"  (3,375+3,275+5,105)*2-0,80</t>
  </si>
  <si>
    <t>234</t>
  </si>
  <si>
    <t>28411009</t>
  </si>
  <si>
    <t>lišta soklová PVC 18x80mm</t>
  </si>
  <si>
    <t>-1841167098</t>
  </si>
  <si>
    <t>36,21*1,08 'Přepočtené koeficientem množství</t>
  </si>
  <si>
    <t>235</t>
  </si>
  <si>
    <t>775541113</t>
  </si>
  <si>
    <t>Montáž podlah plovoucích z velkoplošných lamel dýhovaných a laminovaných bez podložky, spojovaných lepením v drážce šířka dílce přes 150 do 180 mm</t>
  </si>
  <si>
    <t>-1283020123</t>
  </si>
  <si>
    <t xml:space="preserve">"2,23"  3,15*4,00+0,125*0,80</t>
  </si>
  <si>
    <t xml:space="preserve">"2,25"  (3,375+3,276)*4,505+3,375*0,60+0,8*0,125</t>
  </si>
  <si>
    <t>236</t>
  </si>
  <si>
    <t>28411054</t>
  </si>
  <si>
    <t>dílce vinylové tl 2,5mm, nášlapná vrstva 0,80mm, úprava PUR, třída zátěže 23/34/43, otlak 0,05mm, R9, třída otěru T, hořlavost Bfl S1, bez ftalátů</t>
  </si>
  <si>
    <t>-1325460567</t>
  </si>
  <si>
    <t>44,788*1,1 'Přepočtené koeficientem množství</t>
  </si>
  <si>
    <t>237</t>
  </si>
  <si>
    <t>775591191</t>
  </si>
  <si>
    <t>Ostatní prvky pro plovoucí podlahy montáž podložky vyrovnávací a tlumící</t>
  </si>
  <si>
    <t>1281226839</t>
  </si>
  <si>
    <t>https://podminky.urs.cz/item/CS_URS_2022_01/775591191</t>
  </si>
  <si>
    <t>238</t>
  </si>
  <si>
    <t>61155350</t>
  </si>
  <si>
    <t>podložka izolační z pěnového PE 2mm</t>
  </si>
  <si>
    <t>-1561303406</t>
  </si>
  <si>
    <t>44,788*1,08 'Přepočtené koeficientem množství</t>
  </si>
  <si>
    <t>239</t>
  </si>
  <si>
    <t>998775202</t>
  </si>
  <si>
    <t>Přesun hmot pro podlahy skládané stanovený procentní sazbou (%) z ceny vodorovná dopravní vzdálenost do 50 m v objektech výšky přes 6 do 12 m</t>
  </si>
  <si>
    <t>-1341158794</t>
  </si>
  <si>
    <t>https://podminky.urs.cz/item/CS_URS_2022_01/998775202</t>
  </si>
  <si>
    <t>776</t>
  </si>
  <si>
    <t>Podlahy povlakové</t>
  </si>
  <si>
    <t>240</t>
  </si>
  <si>
    <t>776121112</t>
  </si>
  <si>
    <t>Příprava podkladu penetrace vodou ředitelná podlah</t>
  </si>
  <si>
    <t>473046874</t>
  </si>
  <si>
    <t>https://podminky.urs.cz/item/CS_URS_2022_01/776121112</t>
  </si>
  <si>
    <t>"2,21" 5,00*8,63+1,10*0,30</t>
  </si>
  <si>
    <t>241</t>
  </si>
  <si>
    <t>776211111</t>
  </si>
  <si>
    <t>Montáž textilních podlahovin lepením pásů standardních</t>
  </si>
  <si>
    <t>869481467</t>
  </si>
  <si>
    <t>https://podminky.urs.cz/item/CS_URS_2022_01/776211111</t>
  </si>
  <si>
    <t>242</t>
  </si>
  <si>
    <t>69751061</t>
  </si>
  <si>
    <t>koberec zátěžový vpichovaný role š 2m, vlákno 100% PA, hm 400g/m2, zátěž 33, útlum 21dB, hořlavost Bfl S1</t>
  </si>
  <si>
    <t>1722932407</t>
  </si>
  <si>
    <t>43,48*1,1 'Přepočtené koeficientem množství</t>
  </si>
  <si>
    <t>243</t>
  </si>
  <si>
    <t>776411111</t>
  </si>
  <si>
    <t>Montáž soklíků lepením obvodových, výšky do 80 mm</t>
  </si>
  <si>
    <t>-895880607</t>
  </si>
  <si>
    <t>https://podminky.urs.cz/item/CS_URS_2022_01/776411111</t>
  </si>
  <si>
    <t>"2,21" (5,00+8,63+0,30)*2-0,90</t>
  </si>
  <si>
    <t>244</t>
  </si>
  <si>
    <t>28411006</t>
  </si>
  <si>
    <t>lišta soklová PVC samolepící 15x50mm</t>
  </si>
  <si>
    <t>2144915700</t>
  </si>
  <si>
    <t>26,96*1,02 'Přepočtené koeficientem množství</t>
  </si>
  <si>
    <t>245</t>
  </si>
  <si>
    <t>776411112</t>
  </si>
  <si>
    <t>Montáž soklíků lepením obvodových, výšky přes 80 do 100 mm</t>
  </si>
  <si>
    <t>430912710</t>
  </si>
  <si>
    <t>https://podminky.urs.cz/item/CS_URS_2022_01/776411112</t>
  </si>
  <si>
    <t>"1,35" (12,12+8,36+0,30*4)*2</t>
  </si>
  <si>
    <t>-(2,95+1,35+2,70+0,90+0,80)</t>
  </si>
  <si>
    <t>246</t>
  </si>
  <si>
    <t>28411010</t>
  </si>
  <si>
    <t>lišta soklová PVC 20x100mm</t>
  </si>
  <si>
    <t>-1275789313</t>
  </si>
  <si>
    <t>34,66*1,02 'Přepočtené koeficientem množství</t>
  </si>
  <si>
    <t>247</t>
  </si>
  <si>
    <t>998776202</t>
  </si>
  <si>
    <t>Přesun hmot pro podlahy povlakové stanovený procentní sazbou (%) z ceny vodorovná dopravní vzdálenost do 50 m v objektech výšky přes 6 do 12 m</t>
  </si>
  <si>
    <t>-812571526</t>
  </si>
  <si>
    <t>https://podminky.urs.cz/item/CS_URS_2022_01/998776202</t>
  </si>
  <si>
    <t>781</t>
  </si>
  <si>
    <t>Dokončovací práce - obklady</t>
  </si>
  <si>
    <t>248</t>
  </si>
  <si>
    <t>781121011</t>
  </si>
  <si>
    <t>Příprava podkladu před provedením obkladu nátěr penetrační na stěnu</t>
  </si>
  <si>
    <t>1465565511</t>
  </si>
  <si>
    <t>https://podminky.urs.cz/item/CS_URS_2022_01/781121011</t>
  </si>
  <si>
    <t>125,078</t>
  </si>
  <si>
    <t>249</t>
  </si>
  <si>
    <t>781474112</t>
  </si>
  <si>
    <t>Montáž obkladů vnitřních stěn z dlaždic keramických lepených flexibilním lepidlem maloformátových hladkých přes 9 do 12 ks/m2</t>
  </si>
  <si>
    <t>1780068126</t>
  </si>
  <si>
    <t>https://podminky.urs.cz/item/CS_URS_2022_01/781474112</t>
  </si>
  <si>
    <t xml:space="preserve">"1,36"  (2,60+2,95)*2*2,00</t>
  </si>
  <si>
    <t xml:space="preserve">             (2,25*2+2,25)*0,30+(1,80+1,26*2)*0,30</t>
  </si>
  <si>
    <t xml:space="preserve">             -(0,95*2,00+1,80*1,26+2,70*2,25+2,0+0,70*2,0)</t>
  </si>
  <si>
    <t>"2,24" (1,775+0,15+3,25)*2*2,00</t>
  </si>
  <si>
    <t xml:space="preserve">             (0,40*2+0,75)*0,30</t>
  </si>
  <si>
    <t xml:space="preserve">             -(0,80*1,97 )</t>
  </si>
  <si>
    <t>250</t>
  </si>
  <si>
    <t>59761066.1</t>
  </si>
  <si>
    <t xml:space="preserve">obklad keramický  pro interiér přes 12 do 19ks/m2</t>
  </si>
  <si>
    <t>-905560257</t>
  </si>
  <si>
    <t>156,251*1,05</t>
  </si>
  <si>
    <t>251</t>
  </si>
  <si>
    <t>781477111</t>
  </si>
  <si>
    <t>Montáž obkladů vnitřních stěn z dlaždic keramických Příplatek k cenám za plochu do 10 m2 jednotlivě</t>
  </si>
  <si>
    <t>-1459880291</t>
  </si>
  <si>
    <t>https://podminky.urs.cz/item/CS_URS_2022_01/781477111</t>
  </si>
  <si>
    <t>252</t>
  </si>
  <si>
    <t>781494111</t>
  </si>
  <si>
    <t>Obklad - dokončující práce profily ukončovací lepené flexibilním lepidlem rohové</t>
  </si>
  <si>
    <t>91456652</t>
  </si>
  <si>
    <t>https://podminky.urs.cz/item/CS_URS_2022_01/781494111</t>
  </si>
  <si>
    <t xml:space="preserve">"1,37"  (2,60+0,10+2,35*2+2,0+0,15*2+1,50)+2,0*3</t>
  </si>
  <si>
    <t xml:space="preserve">              (1,80+1,25*2)</t>
  </si>
  <si>
    <t xml:space="preserve">              (1,05+2,0*2)</t>
  </si>
  <si>
    <t xml:space="preserve">1,39"   (3,845+3,05)*2+1,50*5</t>
  </si>
  <si>
    <t xml:space="preserve">"1,41"  (1,80+0,75+3,70)*2+1,50*4</t>
  </si>
  <si>
    <t xml:space="preserve">"1,42"  (1,75+1,80)*2+1,50*4</t>
  </si>
  <si>
    <t xml:space="preserve">"1,43"  (1,95+1,53+1,80)*2+1,50*2</t>
  </si>
  <si>
    <t>"1,44" (1,25+2,10)*2+1,50*4</t>
  </si>
  <si>
    <t xml:space="preserve">"1,45"  (1,25+0,90)*2+1,50*2</t>
  </si>
  <si>
    <t>"2,24" (1,775+0,15+3,25)*2+2,00</t>
  </si>
  <si>
    <t xml:space="preserve">             (0,40*2+0,75)</t>
  </si>
  <si>
    <t>253</t>
  </si>
  <si>
    <t>998781202</t>
  </si>
  <si>
    <t>Přesun hmot pro obklady keramické stanovený procentní sazbou (%) z ceny vodorovná dopravní vzdálenost do 50 m v objektech výšky přes 6 do 12 m</t>
  </si>
  <si>
    <t>1960875719</t>
  </si>
  <si>
    <t>https://podminky.urs.cz/item/CS_URS_2022_01/998781202</t>
  </si>
  <si>
    <t>783</t>
  </si>
  <si>
    <t>Dokončovací práce - nátěry</t>
  </si>
  <si>
    <t>254</t>
  </si>
  <si>
    <t>783101203</t>
  </si>
  <si>
    <t>Příprava podkladu truhlářských konstrukcí před provedením nátěru broušení smirkovým papírem nebo plátnem jemné</t>
  </si>
  <si>
    <t>-569186525</t>
  </si>
  <si>
    <t>https://podminky.urs.cz/item/CS_URS_2022_01/783101203</t>
  </si>
  <si>
    <t>255</t>
  </si>
  <si>
    <t>783114101</t>
  </si>
  <si>
    <t>Základní nátěr truhlářských konstrukcí jednonásobný syntetický</t>
  </si>
  <si>
    <t>1304207105</t>
  </si>
  <si>
    <t>https://podminky.urs.cz/item/CS_URS_2022_01/783114101</t>
  </si>
  <si>
    <t xml:space="preserve">"1,35"  63,150*2</t>
  </si>
  <si>
    <t>256</t>
  </si>
  <si>
    <t>783118101</t>
  </si>
  <si>
    <t>Lazurovací nátěr truhlářských konstrukcí jednonásobný syntetický</t>
  </si>
  <si>
    <t>-637088903</t>
  </si>
  <si>
    <t>https://podminky.urs.cz/item/CS_URS_2022_01/783118101</t>
  </si>
  <si>
    <t xml:space="preserve">"1,35"  63,150</t>
  </si>
  <si>
    <t>257</t>
  </si>
  <si>
    <t>783314201</t>
  </si>
  <si>
    <t>Základní antikorozní nátěr zámečnických konstrukcí jednonásobný syntetický standardní</t>
  </si>
  <si>
    <t>-1905328747</t>
  </si>
  <si>
    <t>https://podminky.urs.cz/item/CS_URS_2022_01/783314201</t>
  </si>
  <si>
    <t xml:space="preserve">"Stěnový rám SR1" </t>
  </si>
  <si>
    <t>(0,10*4)*(9,23+2,90+5,00*2)</t>
  </si>
  <si>
    <t>0,20*0,30*2+0,25*0,25*2*2</t>
  </si>
  <si>
    <t>"nosná konstrukce krovu</t>
  </si>
  <si>
    <t>"IPN 220" (5,35*2+7,20*2)*(0,1*2+0,22)*2</t>
  </si>
  <si>
    <t>258</t>
  </si>
  <si>
    <t>783317101</t>
  </si>
  <si>
    <t>Krycí nátěr (email) zámečnických konstrukcí jednonásobný syntetický standardní</t>
  </si>
  <si>
    <t>616029685</t>
  </si>
  <si>
    <t>https://podminky.urs.cz/item/CS_URS_2022_01/783317101</t>
  </si>
  <si>
    <t>784</t>
  </si>
  <si>
    <t>Dokončovací práce - malby a tapety</t>
  </si>
  <si>
    <t>259</t>
  </si>
  <si>
    <t>784181121</t>
  </si>
  <si>
    <t>Penetrace podkladu jednonásobná hloubková akrylátová bezbarvá v místnostech výšky do 3,80 m</t>
  </si>
  <si>
    <t>-875818590</t>
  </si>
  <si>
    <t>https://podminky.urs.cz/item/CS_URS_2022_01/784181121</t>
  </si>
  <si>
    <t>"sádrokarotnové stropy</t>
  </si>
  <si>
    <t>31,833+138,324+104,596</t>
  </si>
  <si>
    <t>"stěny z SDK</t>
  </si>
  <si>
    <t>25,515+25,89</t>
  </si>
  <si>
    <t>"omítky stěn</t>
  </si>
  <si>
    <t>234,25-187,934</t>
  </si>
  <si>
    <t>215,337-19,589</t>
  </si>
  <si>
    <t>260</t>
  </si>
  <si>
    <t>784211111.1</t>
  </si>
  <si>
    <t>Malby z malířských směsí oděruvzdorných za mokra trojnásobné, bílé za mokra oděruvzdorné velmi dobře v místnostech výšky do 3,80 m</t>
  </si>
  <si>
    <t>-532937463</t>
  </si>
  <si>
    <t>568,222</t>
  </si>
  <si>
    <t>786</t>
  </si>
  <si>
    <t>Dokončovací práce - čalounické úpravy</t>
  </si>
  <si>
    <t>261</t>
  </si>
  <si>
    <t>786624111</t>
  </si>
  <si>
    <t>Montáž zastiňujících žaluzií lamelových do oken zdvojených otevíravých, sklápěcích nebo vyklápěcích dřevěných</t>
  </si>
  <si>
    <t>1136859226</t>
  </si>
  <si>
    <t>https://podminky.urs.cz/item/CS_URS_2022_01/786624111</t>
  </si>
  <si>
    <t>"odkaz 1.09" 2,00*1,50</t>
  </si>
  <si>
    <t xml:space="preserve">"odkaz 2.05"   1,75*1,375*2</t>
  </si>
  <si>
    <t>262</t>
  </si>
  <si>
    <t>55346200</t>
  </si>
  <si>
    <t>žaluzie horizontální interiérové</t>
  </si>
  <si>
    <t>608089958</t>
  </si>
  <si>
    <t>263</t>
  </si>
  <si>
    <t>998786202</t>
  </si>
  <si>
    <t>Přesun hmot pro stínění a čalounické úpravy stanovený procentní sazbou (%) z ceny vodorovná dopravní vzdálenost do 50 m v objektech výšky přes 6 do 12 m</t>
  </si>
  <si>
    <t>-142278637</t>
  </si>
  <si>
    <t>https://podminky.urs.cz/item/CS_URS_2022_01/998786202</t>
  </si>
  <si>
    <t>787</t>
  </si>
  <si>
    <t>Dokončovací práce - zasklívání</t>
  </si>
  <si>
    <t>264</t>
  </si>
  <si>
    <t>787911111</t>
  </si>
  <si>
    <t>Zasklívání – ostatní práce montáž fólie na sklo bezpečnostní</t>
  </si>
  <si>
    <t>875803032</t>
  </si>
  <si>
    <t>https://podminky.urs.cz/item/CS_URS_2022_01/787911111</t>
  </si>
  <si>
    <t xml:space="preserve">"odkaz 1.05"  1,80/1,25*2</t>
  </si>
  <si>
    <t>265</t>
  </si>
  <si>
    <t>63479019</t>
  </si>
  <si>
    <t xml:space="preserve">fólie na sklo ochranné a bezpečnostní z vnější strany ,  proti rozbití a vloupání SMC AX 12, 300 μm- P2A dle EN356 </t>
  </si>
  <si>
    <t>1321113445</t>
  </si>
  <si>
    <t>19,08*1,03</t>
  </si>
  <si>
    <t>266</t>
  </si>
  <si>
    <t>998787202</t>
  </si>
  <si>
    <t>Přesun hmot pro zasklívání stanovený procentní sazbou (%) z ceny vodorovná dopravní vzdálenost do 50 m v objektech výšky přes 6 do 12 m</t>
  </si>
  <si>
    <t>-163746482</t>
  </si>
  <si>
    <t>https://podminky.urs.cz/item/CS_URS_2022_01/998787202</t>
  </si>
  <si>
    <t>02.2 - Část šaten se zázemím</t>
  </si>
  <si>
    <t xml:space="preserve">    43 - Schodišťové konstrukce a rampy</t>
  </si>
  <si>
    <t xml:space="preserve">    94 - Lešení a stavební výtahy</t>
  </si>
  <si>
    <t xml:space="preserve">    96 - Bourání konstrukcí</t>
  </si>
  <si>
    <t xml:space="preserve">    766,767- PO - Konstrukce protipožární</t>
  </si>
  <si>
    <t xml:space="preserve">    777 - Podlahy lité</t>
  </si>
  <si>
    <t>131213712</t>
  </si>
  <si>
    <t>Hloubení zapažených jam ručně s urovnáním dna do předepsaného profilu a spádu v hornině třídy těžitelnosti I skupiny 3 nesoudržných</t>
  </si>
  <si>
    <t>520304542</t>
  </si>
  <si>
    <t>https://podminky.urs.cz/item/CS_URS_2022_01/131213712</t>
  </si>
  <si>
    <t>"u stávajícího objektu</t>
  </si>
  <si>
    <t>1,50*(0,80*2+0,65+0,60+8,305)*0,18</t>
  </si>
  <si>
    <t>(3,25+0,80)*(1,89+0,80)*0,18</t>
  </si>
  <si>
    <t>131251103</t>
  </si>
  <si>
    <t>Hloubení nezapažených jam a zářezů strojně s urovnáním dna do předepsaného profilu a spádu v hornině třídy těžitelnosti I skupiny 3 přes 50 do 100 m3</t>
  </si>
  <si>
    <t>-1329964071</t>
  </si>
  <si>
    <t>https://podminky.urs.cz/item/CS_URS_2022_01/131251103</t>
  </si>
  <si>
    <t>"na kótu -0,56 =18 cm</t>
  </si>
  <si>
    <t>(11,825-1,50)*(0,80*2+0,65+0,60+8,305)*0,18</t>
  </si>
  <si>
    <t>8,175*(0,80+2+0,50*2+0,60+1,95+7,44)*0,18</t>
  </si>
  <si>
    <t>(0,895+0,80+0,74+0,80)*0,80*2*0,18</t>
  </si>
  <si>
    <t>-(12,42*2+7,60*3)*0,35*0,18</t>
  </si>
  <si>
    <t>-(6,935*3+1,81*2+0,73*2)*0,35*0,18</t>
  </si>
  <si>
    <t>-1690148760</t>
  </si>
  <si>
    <t>0,60*(11,805+8,175+6,425)*0,55</t>
  </si>
  <si>
    <t>(1,0*0,65+1,0*0,80)*0,55</t>
  </si>
  <si>
    <t>(3,25+1,20)*0,60*0,55</t>
  </si>
  <si>
    <t>-(11,80+8,175+6,425)*0,35*0,55</t>
  </si>
  <si>
    <t>-(1,0*0,35*2)*0,35*0,55</t>
  </si>
  <si>
    <t>-1056775892</t>
  </si>
  <si>
    <t>(11,85-1,0)*0,65*0,55</t>
  </si>
  <si>
    <t>0,60*8,305*0,55</t>
  </si>
  <si>
    <t>0,80*(8,05-1,0+0,82+0,80+8,13+0,80+0,64)*0,55</t>
  </si>
  <si>
    <t>0,50*(6,425+1,95*2)*0,55</t>
  </si>
  <si>
    <t>-6,245*0,35*0,55</t>
  </si>
  <si>
    <t>132251251</t>
  </si>
  <si>
    <t>Hloubení nezapažených rýh šířky přes 800 do 2 000 mm strojně s urovnáním dna do předepsaného profilu a spádu v hornině třídy těžitelnosti I skupiny 3 do 20 m3</t>
  </si>
  <si>
    <t>-979725409</t>
  </si>
  <si>
    <t>https://podminky.urs.cz/item/CS_URS_2022_01/132251251</t>
  </si>
  <si>
    <t>0,95*(0,82+0,80+8,13+0,80+0,64)*0,55</t>
  </si>
  <si>
    <t>-(0,82+0,80+8,13+0,80+0,64)*0,35*0,55</t>
  </si>
  <si>
    <t>133251101</t>
  </si>
  <si>
    <t>Hloubení nezapažených šachet strojně v hornině třídy těžitelnosti I skupiny 3 do 20 m3</t>
  </si>
  <si>
    <t>859074829</t>
  </si>
  <si>
    <t>https://podminky.urs.cz/item/CS_URS_2022_01/133251101</t>
  </si>
  <si>
    <t>"na kótu -1,25 z -0,25 = 100cm</t>
  </si>
  <si>
    <t>1,20*1,20*2*1,0</t>
  </si>
  <si>
    <t>1,40*1,40*1,0</t>
  </si>
  <si>
    <t>-0,60*0,60*0,90*3</t>
  </si>
  <si>
    <t>162751113</t>
  </si>
  <si>
    <t>Vodorovné přemístění výkopku nebo sypaniny po suchu na obvyklém dopravním prostředku, bez naložení výkopku, avšak se složením bez rozhrnutí z horniny třídy těžitelnosti I skupiny 1 až 3 na vzdálenost přes 5 000 do 6 000 m</t>
  </si>
  <si>
    <t>-702549620</t>
  </si>
  <si>
    <t>https://podminky.urs.cz/item/CS_URS_2022_01/162751113</t>
  </si>
  <si>
    <t>4,973+37,324+5,764+16,283+3,693+3,868</t>
  </si>
  <si>
    <t>-18,014</t>
  </si>
  <si>
    <t>171201221</t>
  </si>
  <si>
    <t>Poplatek za uložení stavebního odpadu na skládce (skládkovné) zeminy a kamení zatříděného do Katalogu odpadů pod kódem 17 05 04</t>
  </si>
  <si>
    <t>1428640688</t>
  </si>
  <si>
    <t>https://podminky.urs.cz/item/CS_URS_2022_01/171201221</t>
  </si>
  <si>
    <t>53,891*1,75</t>
  </si>
  <si>
    <t>512377596</t>
  </si>
  <si>
    <t xml:space="preserve">"kolem základů </t>
  </si>
  <si>
    <t>(11,805*2+8,175*2+0,895*2+0,74*2)*(0,45+0,70)/2*0,51</t>
  </si>
  <si>
    <t>(3,25+1,89)*(0,45+0,70)/2*0,51</t>
  </si>
  <si>
    <t>(12,24+8,175+1,95*2)*0,35*0,45</t>
  </si>
  <si>
    <t>1775223140</t>
  </si>
  <si>
    <t xml:space="preserve">"na kótu -0,56 </t>
  </si>
  <si>
    <t>11,825*(0,80*2+0,65+0,60+8,305)</t>
  </si>
  <si>
    <t>8,175*(0,80+2+0,50*2+0,60+1,95+7,44)</t>
  </si>
  <si>
    <t>(0,895+0,80+0,74+0,80)*0,80*2*0,30</t>
  </si>
  <si>
    <t>-768488960</t>
  </si>
  <si>
    <t>(3,25+1,29)*0,60*0,45</t>
  </si>
  <si>
    <t>(11,805*0,65+11,805*0,60+8,05*0,80+0,60*8,305)*0,45*1,035</t>
  </si>
  <si>
    <t>(0,95*10,99+0,80*10,99+9,425*0,50*2+0,60*1,95*2)*0,45*1,035</t>
  </si>
  <si>
    <t>613255849</t>
  </si>
  <si>
    <t xml:space="preserve">"na kótě -1,11 </t>
  </si>
  <si>
    <t>(3,25+1,29)*2*0,15</t>
  </si>
  <si>
    <t>(8,05*4+11,80*2+3,155*2+4,675+2,83+8,305*2)*0,15</t>
  </si>
  <si>
    <t>(0,74*2+8,175*2+8,13+0,82+0,895)*0,15</t>
  </si>
  <si>
    <t>(6,425*2+7,44*2+1,425*2+2,67*2+1,13*2+1,95*6)*0,15</t>
  </si>
  <si>
    <t>0,20*4*0,60*2</t>
  </si>
  <si>
    <t>0,20*4*0,50</t>
  </si>
  <si>
    <t>0,20*4*0,60</t>
  </si>
  <si>
    <t>0,40*(0,20*4)*3</t>
  </si>
  <si>
    <t>(0,20+0,10)*2*0,40</t>
  </si>
  <si>
    <t>-1778350353</t>
  </si>
  <si>
    <t>29,329</t>
  </si>
  <si>
    <t>-4456705</t>
  </si>
  <si>
    <t>(3,25+1,29)/0,25</t>
  </si>
  <si>
    <t>(11,805*2+8,05+8,035+8,175*3+1,95*2+10,99*2)/0,25</t>
  </si>
  <si>
    <t>(0,15+0,35+0,25+0,05+0,60)*(361+19)*0,617*0,001*1,08</t>
  </si>
  <si>
    <t>"armovací pás AK1</t>
  </si>
  <si>
    <t>"R10"3,94/0,25*(0,40*4+0,65*4)*0,617*1,08*0,001</t>
  </si>
  <si>
    <t>"R12" 3,95*4*0,89*1,08*0,001</t>
  </si>
  <si>
    <t>"R16" 3,95*4*1,58*1,08*0,001</t>
  </si>
  <si>
    <t>275313711</t>
  </si>
  <si>
    <t>Základy z betonu prostého patky a bloky z betonu kamenem neprokládaného tř. C 20/25</t>
  </si>
  <si>
    <t>35583319</t>
  </si>
  <si>
    <t>https://podminky.urs.cz/item/CS_URS_2022_01/275313711</t>
  </si>
  <si>
    <t>"na kótě -1,25 na -0,25 =100cm</t>
  </si>
  <si>
    <t>1,20*1,20*1,0*2*1,035</t>
  </si>
  <si>
    <t>1,40*1,40*1,00*1,035</t>
  </si>
  <si>
    <t>275351121</t>
  </si>
  <si>
    <t>Bednění základů patek zřízení</t>
  </si>
  <si>
    <t>668595504</t>
  </si>
  <si>
    <t>https://podminky.urs.cz/item/CS_URS_2022_01/275351121</t>
  </si>
  <si>
    <t>0,20*4*0,25*2</t>
  </si>
  <si>
    <t>1,40*4*0,25</t>
  </si>
  <si>
    <t>275351122</t>
  </si>
  <si>
    <t>Bednění základů patek odstranění</t>
  </si>
  <si>
    <t>1484435202</t>
  </si>
  <si>
    <t>https://podminky.urs.cz/item/CS_URS_2022_01/275351122</t>
  </si>
  <si>
    <t>-299541175</t>
  </si>
  <si>
    <t>(2,70+0,40+0,45+1,29)*0,25</t>
  </si>
  <si>
    <t>(11,805*2+0,325*2+8,15+8,305+0,15)*0,25</t>
  </si>
  <si>
    <t>(6,425+0,225*2)*3*0,25</t>
  </si>
  <si>
    <t>(0,40+2,10+0,40+7,44+0,15)*2*0,25</t>
  </si>
  <si>
    <t>(1,95+0,15)*2*0,25</t>
  </si>
  <si>
    <t>-722205122</t>
  </si>
  <si>
    <t>(2,70+0,40+0,45+1,29)*2</t>
  </si>
  <si>
    <t>(11,805*2+0,325*2+8,15+8,305+0,15)*2</t>
  </si>
  <si>
    <t>(6,425+0,225*2)*3*2</t>
  </si>
  <si>
    <t>(0,40+2,10+0,40+7,44+0,15)*2*2</t>
  </si>
  <si>
    <t>(1,95+0,15)*2*2</t>
  </si>
  <si>
    <t>0,80*2*6*5+0,80*2*9</t>
  </si>
  <si>
    <t>245,42*0,617*0,001*1,08</t>
  </si>
  <si>
    <t>310231051.1</t>
  </si>
  <si>
    <t>Zazdívka otvorů ve zdivu nadzákladovém děrovanými cihlami plochy přes 0,25 m2 do 1 m2 přes P10 do P15, tl. zdiva 400 mm</t>
  </si>
  <si>
    <t>968726992</t>
  </si>
  <si>
    <t xml:space="preserve">"1,12"  1,20*0,75</t>
  </si>
  <si>
    <t>311231115</t>
  </si>
  <si>
    <t>Zdivo z cihel pálených nosné z cihel plných dl. 290 mm P 7 až 15, na maltu ze suché směsi 5 MPa</t>
  </si>
  <si>
    <t>2066604016</t>
  </si>
  <si>
    <t>https://podminky.urs.cz/item/CS_URS_2022_01/311231115</t>
  </si>
  <si>
    <t>"podezdění pozednice</t>
  </si>
  <si>
    <t>3,30*0,30*0,30</t>
  </si>
  <si>
    <t>2072047156</t>
  </si>
  <si>
    <t>(2,80+1,34+0,30)*3,00</t>
  </si>
  <si>
    <t>(3,225+0,125*2+1,50+3,225+0,30+3,63)*2*3,00</t>
  </si>
  <si>
    <t>(3,225+0,15*2+1,50+3,225+5,10+0,30+3,23)*3,00</t>
  </si>
  <si>
    <t>((7,92-0,32)*2+7,00+2,25*3+0,30*2+7,74*2)*3,00</t>
  </si>
  <si>
    <t>-(1,5*0,875*3+0,9*2,14+0,8*2,14+1,4*2,14+0,8*2,14)</t>
  </si>
  <si>
    <t>-(0,75*0,75+1,50*0,75*3+4,15*1,50)</t>
  </si>
  <si>
    <t>-(1,5*2,75+1,91*2,49+0,8*1,97*3+2,95*2,15)</t>
  </si>
  <si>
    <t>-(1,30*1,28+2,52*1,28/2)*2</t>
  </si>
  <si>
    <t>(12,48*2+9,23-0,32+3,025+0,125*2)*2,75</t>
  </si>
  <si>
    <t>(7,60*2+7,00+3,33*2+0,30*2+3,95*2+0,125*2+6,215*2)*2,75</t>
  </si>
  <si>
    <t>-(1,50*0,75*4+1,25*0,75*4)</t>
  </si>
  <si>
    <t>-(1,15*2,60+4,65*2,60+4,15*1,50)</t>
  </si>
  <si>
    <t>-(1,15*2,60+3,0*2,60+0,60*1,97+0,90*1,97*2)</t>
  </si>
  <si>
    <t>(7,92+7,40+7,40-0,15*2)*2*0,60</t>
  </si>
  <si>
    <t>317121151</t>
  </si>
  <si>
    <t>Montáž překladů ze železobetonových prefabrikátů dodatečně do připravených rýh, světlosti otvoru do 1050 mm</t>
  </si>
  <si>
    <t>1440836365</t>
  </si>
  <si>
    <t>https://podminky.urs.cz/item/CS_URS_2022_01/317121151</t>
  </si>
  <si>
    <t xml:space="preserve">"1,12"  2</t>
  </si>
  <si>
    <t>59321070</t>
  </si>
  <si>
    <t>překlad železobetonový RZP 1190x140x140mm</t>
  </si>
  <si>
    <t>1490451388</t>
  </si>
  <si>
    <t>39735950</t>
  </si>
  <si>
    <t xml:space="preserve">"1.NP"  3</t>
  </si>
  <si>
    <t xml:space="preserve">"2.NP"  1</t>
  </si>
  <si>
    <t>252892905</t>
  </si>
  <si>
    <t xml:space="preserve">"1.NP"  8</t>
  </si>
  <si>
    <t xml:space="preserve">"2.NP"  9</t>
  </si>
  <si>
    <t>403967007</t>
  </si>
  <si>
    <t xml:space="preserve">"2.NP."   3</t>
  </si>
  <si>
    <t>317168023</t>
  </si>
  <si>
    <t>Překlady keramické ploché osazené do maltového lože, výšky překladu 71 mm šířky 145 mm, délky 1500 mm</t>
  </si>
  <si>
    <t>1795294522</t>
  </si>
  <si>
    <t>https://podminky.urs.cz/item/CS_URS_2022_01/317168023</t>
  </si>
  <si>
    <t xml:space="preserve">"2.NP."   1</t>
  </si>
  <si>
    <t>334175292</t>
  </si>
  <si>
    <t xml:space="preserve">"1.NP"  4*1</t>
  </si>
  <si>
    <t xml:space="preserve">"2.NP"  4*1</t>
  </si>
  <si>
    <t>1752747112</t>
  </si>
  <si>
    <t xml:space="preserve">"1.NP."  4*6</t>
  </si>
  <si>
    <t>1123636591</t>
  </si>
  <si>
    <t xml:space="preserve">"1.NP."  4*1</t>
  </si>
  <si>
    <t xml:space="preserve">"2.NP."  4*6</t>
  </si>
  <si>
    <t>317168054</t>
  </si>
  <si>
    <t>Překlady keramické vysoké osazené do maltového lože, šířky překladu 70 mm výšky 238 mm, délky 1750 mm</t>
  </si>
  <si>
    <t>1232331312</t>
  </si>
  <si>
    <t>https://podminky.urs.cz/item/CS_URS_2022_01/317168054</t>
  </si>
  <si>
    <t xml:space="preserve">"2.NP."  4*4</t>
  </si>
  <si>
    <t>-1432100829</t>
  </si>
  <si>
    <t xml:space="preserve">"2.NP."  4*1</t>
  </si>
  <si>
    <t>-214344506</t>
  </si>
  <si>
    <t xml:space="preserve">"1.NP"  0,30*0,25*(4,75+2,10+3,65)</t>
  </si>
  <si>
    <t xml:space="preserve">"2.NP."  0,30*0,25*(6,40+4,75+4,75)</t>
  </si>
  <si>
    <t>-371766571</t>
  </si>
  <si>
    <t xml:space="preserve">"1.NP"  (0,30+0,25*2)*(4,75+2,10+3,65)</t>
  </si>
  <si>
    <t xml:space="preserve">"2.NP."  (0,30+0,25)*2*(6,40+4,75+4,75)</t>
  </si>
  <si>
    <t>16176245</t>
  </si>
  <si>
    <t>25,89</t>
  </si>
  <si>
    <t>317941121</t>
  </si>
  <si>
    <t>Osazování ocelových válcovaných nosníků na zdivu I nebo IE nebo U nebo UE nebo L do č. 12 nebo výšky do 120 mm</t>
  </si>
  <si>
    <t>-755195351</t>
  </si>
  <si>
    <t>https://podminky.urs.cz/item/CS_URS_2022_01/317941121</t>
  </si>
  <si>
    <t>"I.NP."</t>
  </si>
  <si>
    <t>"IPN 120" 4,75*2*11,10*0,001*1,02</t>
  </si>
  <si>
    <t>13010714</t>
  </si>
  <si>
    <t>ocel profilová jakost S235JR (11 375) průřez I (IPN) 120</t>
  </si>
  <si>
    <t>1350344837</t>
  </si>
  <si>
    <t>"IPN 120" 4,75*2*11,10*0,001*1,08</t>
  </si>
  <si>
    <t>1169736526</t>
  </si>
  <si>
    <t xml:space="preserve">"I.č.140"  (2,10*2)*14,30*0,001*1,02</t>
  </si>
  <si>
    <t xml:space="preserve">"I.č.220"  3,65*2*31,10*0,001*1,02</t>
  </si>
  <si>
    <t xml:space="preserve">"I.č.160"  4,75*2*17,90*0,001*1,02</t>
  </si>
  <si>
    <t xml:space="preserve">"I.č.200"  6,40*2*26,20*0,001*1,02</t>
  </si>
  <si>
    <t>-1459208166</t>
  </si>
  <si>
    <t xml:space="preserve">"I.č.140"  (2,10)*2*14,30*0,001*1,08</t>
  </si>
  <si>
    <t>565519987</t>
  </si>
  <si>
    <t xml:space="preserve">"I.č.160"  4,75*2*17,90*0,001*1,08</t>
  </si>
  <si>
    <t>13010722</t>
  </si>
  <si>
    <t>ocel profilová jakost S235JR (11 375) průřez I (IPN) 200</t>
  </si>
  <si>
    <t>1743152353</t>
  </si>
  <si>
    <t xml:space="preserve">"I.č.200"  6,40*2*26,20*0,001*1,08</t>
  </si>
  <si>
    <t>-644088785</t>
  </si>
  <si>
    <t xml:space="preserve">"I.č.220"  3,65*2*31,10*0,001*1,08</t>
  </si>
  <si>
    <t>331231116</t>
  </si>
  <si>
    <t>Pilíře volně stojící z cihel pálených čtyřhranné až osmihranné (průřezu čtverce, T nebo kříže) pravoúhlé pod omítku nebo režné, bez spárování z cihel plných dl. 290 mm P 7 až P 15 M I, na maltu MC-5 nebo MC-10</t>
  </si>
  <si>
    <t>1610188678</t>
  </si>
  <si>
    <t>https://podminky.urs.cz/item/CS_URS_2022_01/331231116</t>
  </si>
  <si>
    <t>0,45*0,45*(0,23+2,765+0,08)*3</t>
  </si>
  <si>
    <t>-1213865194</t>
  </si>
  <si>
    <t xml:space="preserve">"2.NP"  0,90*1,20*4</t>
  </si>
  <si>
    <t>341361821</t>
  </si>
  <si>
    <t>Výztuž stěn a příček nosných svislých nebo šikmých, rovných nebo oblých z betonářské oceli 10 505 (R) nebo BSt 500</t>
  </si>
  <si>
    <t>-1826370939</t>
  </si>
  <si>
    <t>https://podminky.urs.cz/item/CS_URS_2022_01/341361821</t>
  </si>
  <si>
    <t xml:space="preserve">"překlad </t>
  </si>
  <si>
    <t xml:space="preserve">"1.NP."  1,20*2*0,89*0,001*1,08</t>
  </si>
  <si>
    <t>341941001</t>
  </si>
  <si>
    <t>Nosné nebo spojovací svary ocelových doplňkových konstrukcí kromě betonářské oceli, tloušťky svaru do 10 mm</t>
  </si>
  <si>
    <t>-1948346202</t>
  </si>
  <si>
    <t>https://podminky.urs.cz/item/CS_URS_2022_01/341941001</t>
  </si>
  <si>
    <t xml:space="preserve">"strop nad 1.NP"  </t>
  </si>
  <si>
    <t>2,55*0,10*2</t>
  </si>
  <si>
    <t>5,40*0,10*2*2</t>
  </si>
  <si>
    <t>(0,16*2+0,7*2)*9</t>
  </si>
  <si>
    <t>654935489</t>
  </si>
  <si>
    <t>"1,13-1,17"</t>
  </si>
  <si>
    <t>(1,50*2+5,10*2)*3,20</t>
  </si>
  <si>
    <t>"1,18-1,23"</t>
  </si>
  <si>
    <t>(1,05+3,23*2+1,33)*3,20</t>
  </si>
  <si>
    <t>"1,24-1,30</t>
  </si>
  <si>
    <t>(3,63*3+1,45+1,25*2+0,125)*3,20</t>
  </si>
  <si>
    <t>-(0,80*1,97*9+0,60*1,97*2+1,0*2,02)</t>
  </si>
  <si>
    <t>"1,31</t>
  </si>
  <si>
    <t>(1,225+1,91)*3,20</t>
  </si>
  <si>
    <t>(2,01+1,20+0,125)*3,20/2</t>
  </si>
  <si>
    <t>-(0,8*1,97+0,7*1,97)</t>
  </si>
  <si>
    <t>"2,02-2,11"</t>
  </si>
  <si>
    <t>(3,83+1,925+3,0+0,425+4,63+0,125)*2,92</t>
  </si>
  <si>
    <t>(3,23+3,405)*2,92</t>
  </si>
  <si>
    <t>"201-218"</t>
  </si>
  <si>
    <t>(1,525+2,40+1,625*3+2,475+0,15+2,625+6,215)*2,92</t>
  </si>
  <si>
    <t>-(0,60*1,97+0,70*1,97*3+0,8*1,97*2+0,9*1,97*2)</t>
  </si>
  <si>
    <t>920482476</t>
  </si>
  <si>
    <t xml:space="preserve">"2,02;2,04"  (3,30+2,05+3,00+3,45)*3,00</t>
  </si>
  <si>
    <t xml:space="preserve">"2,07"   3,23*3,00</t>
  </si>
  <si>
    <t xml:space="preserve">"2,16"  6,215*3,00</t>
  </si>
  <si>
    <t>-(1,10*0,25+0,8*1,97*2+1,0*2,02)</t>
  </si>
  <si>
    <t xml:space="preserve">"1,31"  </t>
  </si>
  <si>
    <t>(1,30*1,28+2,52*1,28/2)*2</t>
  </si>
  <si>
    <t>(12,48+9,40)*0,50</t>
  </si>
  <si>
    <t>-1030782885</t>
  </si>
  <si>
    <t>"IPN 120" 4,75*2*0,12</t>
  </si>
  <si>
    <t xml:space="preserve">"I.č.140"  (2,10*2+3,30*2)*0,14</t>
  </si>
  <si>
    <t xml:space="preserve">"I.č.220"  3,60*2*0,22</t>
  </si>
  <si>
    <t xml:space="preserve">"I.č.160"  4,75*2*0,16</t>
  </si>
  <si>
    <t xml:space="preserve">"I.č.200"  6,40*2*0,20</t>
  </si>
  <si>
    <t>411121221</t>
  </si>
  <si>
    <t>Montáž prefabrikovaných železobetonových stropů se zalitím spár, včetně podpěrné konstrukce, na cementovou maltu ze stropních desek, šířky do 600 mm a délky do 900 mm</t>
  </si>
  <si>
    <t>373999922</t>
  </si>
  <si>
    <t>https://podminky.urs.cz/item/CS_URS_2022_01/411121221</t>
  </si>
  <si>
    <t>"strop nad 1.NP</t>
  </si>
  <si>
    <t>"PZD 89/29/7cm (1,56+0,45+3,18)=17 ks</t>
  </si>
  <si>
    <t>17*7</t>
  </si>
  <si>
    <t>"PZD 74/29/7cm (1,56+0,45+3,18)=17 ks</t>
  </si>
  <si>
    <t>17+8*4</t>
  </si>
  <si>
    <t>PFB.4110003</t>
  </si>
  <si>
    <t xml:space="preserve">Deska stropní plná H = 90 mm PZD 89/29/9  P5</t>
  </si>
  <si>
    <t>2011381445</t>
  </si>
  <si>
    <t>(17*7)*1,02</t>
  </si>
  <si>
    <t>PFB.4110002</t>
  </si>
  <si>
    <t xml:space="preserve">Deska stropní plná H = 90 mm PZD 74/29/9  P5</t>
  </si>
  <si>
    <t>-429885658</t>
  </si>
  <si>
    <t>(17+8*4)*1,02</t>
  </si>
  <si>
    <t>411124002</t>
  </si>
  <si>
    <t>Montáž stropních panelů ze železobetonu se závěsnými háky, v budovách výšky přes 18 do 52 m, hmotnosti přes 1,5 do 3 t</t>
  </si>
  <si>
    <t>-380622800</t>
  </si>
  <si>
    <t>https://podminky.urs.cz/item/CS_URS_2022_01/411124002</t>
  </si>
  <si>
    <t>5,43*7+3,56*8+7,33*7</t>
  </si>
  <si>
    <t xml:space="preserve">"KS"  7+8+7</t>
  </si>
  <si>
    <t>778072450</t>
  </si>
  <si>
    <t>411321515</t>
  </si>
  <si>
    <t>Stropy z betonu železového (bez výztuže) stropů deskových, plochých střech, desek balkonových, desek hřibových stropů včetně hlavic hřibových sloupů tř. C 20/25</t>
  </si>
  <si>
    <t>-766374281</t>
  </si>
  <si>
    <t>https://podminky.urs.cz/item/CS_URS_2022_01/411321515</t>
  </si>
  <si>
    <t>"obetonování desek PZD</t>
  </si>
  <si>
    <t>"dle konstrukce stropu 1.NP</t>
  </si>
  <si>
    <t xml:space="preserve">"IPE 120"  2,55*8*0,15*0,10</t>
  </si>
  <si>
    <t xml:space="preserve">"IPE 160"  (5,25*16)*0,15*0,10</t>
  </si>
  <si>
    <t>1413307962</t>
  </si>
  <si>
    <t>(5,43*7+3,56*8+7,33*7)*0,98*0,001*1,08</t>
  </si>
  <si>
    <t>"zálivková výztuž</t>
  </si>
  <si>
    <t>(1,20+0,20)*(6*2+6*2+8*2*2)*0,69*0,001*1,08</t>
  </si>
  <si>
    <t>411388531</t>
  </si>
  <si>
    <t>Zabetonování otvorů ve stropech nebo v klenbách včetně lešení, bednění, odbednění a výztuže (materiál v ceně) ve stropech železobetonových, tvárnicových a prefabrikovaných</t>
  </si>
  <si>
    <t>-1137606977</t>
  </si>
  <si>
    <t>https://podminky.urs.cz/item/CS_URS_2022_01/411388531</t>
  </si>
  <si>
    <t>7,33*0,15*0,25</t>
  </si>
  <si>
    <t>413941121</t>
  </si>
  <si>
    <t>Osazování ocelových válcovaných nosníků ve stropech I nebo IE nebo U nebo UE nebo L do č.12 nebo výšky do 120 mm</t>
  </si>
  <si>
    <t>-169491220</t>
  </si>
  <si>
    <t>https://podminky.urs.cz/item/CS_URS_2022_01/413941121</t>
  </si>
  <si>
    <t xml:space="preserve">"IPE 120"  2,55*7*10,40*0,001*1,02</t>
  </si>
  <si>
    <t>504742299</t>
  </si>
  <si>
    <t xml:space="preserve">"IPE 120"  2,55*7*10,40*0,001*1,08</t>
  </si>
  <si>
    <t>413941123</t>
  </si>
  <si>
    <t>Osazování ocelových válcovaných nosníků ve stropech I nebo IE nebo U nebo UE nebo L č. 14 až 22 nebo výšky přes 120 do 220 mm</t>
  </si>
  <si>
    <t>839923645</t>
  </si>
  <si>
    <t>https://podminky.urs.cz/item/CS_URS_2022_01/413941123</t>
  </si>
  <si>
    <t xml:space="preserve">"IPE 140"  2,55*14,30*0,001*1,02</t>
  </si>
  <si>
    <t xml:space="preserve">"IPE 160"  (5,25*7+5,40*4+7,50)*15,80*0,001*1,02</t>
  </si>
  <si>
    <t xml:space="preserve">"IPE 180"  7,50*2*18,80*0,001*1,02</t>
  </si>
  <si>
    <t>591384349</t>
  </si>
  <si>
    <t xml:space="preserve">"IPE 160"  (5,25*7+5,40*4+7,50)*15,80*0,001*1,08</t>
  </si>
  <si>
    <t>13010720</t>
  </si>
  <si>
    <t>ocel profilová jakost S235JR (11 375) průřez I (IPN) 180</t>
  </si>
  <si>
    <t>1581967235</t>
  </si>
  <si>
    <t xml:space="preserve">"IPE 180"  7,50*2*18,80*0,001*1,08</t>
  </si>
  <si>
    <t>1455732948</t>
  </si>
  <si>
    <t xml:space="preserve">"IPE 140"  2,55*14,30*0,001*1,08</t>
  </si>
  <si>
    <t>930860100</t>
  </si>
  <si>
    <t xml:space="preserve">"V1"  (8,20*2+5,10+0,30+3,23)*(0,30*0,20+0,12*0,25)</t>
  </si>
  <si>
    <t xml:space="preserve">"V1"  (2,55+7,69+0,15)*(0,30*0,20+0,12*0,25)</t>
  </si>
  <si>
    <t>"V2" (8,20+7,69+0,15)*0,30*0,20</t>
  </si>
  <si>
    <t xml:space="preserve">"V3"  (9,23+3,96*2+0,70*2+7,60+1,20+2,250)*0,30*0,45</t>
  </si>
  <si>
    <t xml:space="preserve">"V4"  (7,60+3,33+0,30+10,29)*2*0,30*0,25</t>
  </si>
  <si>
    <t xml:space="preserve">"V5"  (7,60+3,18*2+0,30*2)*0,30*0,25</t>
  </si>
  <si>
    <t xml:space="preserve">"V5"  (12,48*2+8,63)*0,30*0,25</t>
  </si>
  <si>
    <t>"V6" (7,60)*(0,30*0,45)</t>
  </si>
  <si>
    <t>(12,48*2+9,55-0,60+7,92*2+14,84*2-0,60)*0,30*0,10</t>
  </si>
  <si>
    <t>Bednění bočnic ztužujících pásů a věnců včetně vzpěr zřízení</t>
  </si>
  <si>
    <t>2133492539</t>
  </si>
  <si>
    <t xml:space="preserve">"V1"  (8,20*2+5,10+0,30+3,23)*(0,45*2+0,15)</t>
  </si>
  <si>
    <t xml:space="preserve">"V1"  (2,55+7,69+0,15)*(0,45*2+0,15)</t>
  </si>
  <si>
    <t>"V2" (8,20+7,69+0,15)*0,20*2</t>
  </si>
  <si>
    <t xml:space="preserve">"V3"  (9,23+3,96*2+0,70*2+7,60+1,20+2,250)*0,45*2</t>
  </si>
  <si>
    <t xml:space="preserve">"V4"  (7,60+3,33+0,30+10,29)*2*2*0,25</t>
  </si>
  <si>
    <t xml:space="preserve">"V5"  (7,60+3,18*2+0,30*2)*0,25*2</t>
  </si>
  <si>
    <t xml:space="preserve">"V5"  (12,48*2+8,63)*2*0,25</t>
  </si>
  <si>
    <t>"V6" (7,60)*0,45*2</t>
  </si>
  <si>
    <t>(12,48*2+9,55-0,60+7,92*2+14,84*2-0,60)*0,10*2</t>
  </si>
  <si>
    <t>-137453245</t>
  </si>
  <si>
    <t>138,449</t>
  </si>
  <si>
    <t>-23932782</t>
  </si>
  <si>
    <t xml:space="preserve">"V1 R10"  (8,20*2+5,10+0,30+3,23+2,55+7,69+0,15)*2*0,62*0,001*1,10</t>
  </si>
  <si>
    <t xml:space="preserve">"V1 R12"  (8,20*2+5,10+0,30+3,23+2,55+7,69+0,15)*4*0,89*0,001*1,10</t>
  </si>
  <si>
    <t xml:space="preserve">"V1 R6"  (8,20*2+5,10+0,30+3,23+2,55+4,69+0,15)/0,15*(0,95+0,75)*0,22*0,001*1,10</t>
  </si>
  <si>
    <t>"V2 R12" (8,20+7,69+0,15)*4*0,89*0,001*1,10</t>
  </si>
  <si>
    <t xml:space="preserve">"V2 R6"  (8,20+7,69+0,15)/0,15*0,95*0,22*0,001*1,10</t>
  </si>
  <si>
    <t xml:space="preserve">"V3 R10,R12"  (9,23+3,96*2+0,7*2+7,6+1,2+2,25)*4*(0,62+0,89)*0,001*1,10</t>
  </si>
  <si>
    <t xml:space="preserve">"V3 R06"  (9,23+3,96*2+0,7*2+7,6+1,2+2,25)/0,15*(0,95+1,05)*0,22*0,001*1,10</t>
  </si>
  <si>
    <t xml:space="preserve">"V4 R12"  (7,60+3,33+0,30+10,29)*2*4*0,89*0,001*1,10</t>
  </si>
  <si>
    <t xml:space="preserve">"V4 R6"  (7,60+3,33+0,30+10,29)*2/0,15*0,95*0,22*0,001*1,10</t>
  </si>
  <si>
    <t xml:space="preserve">"V5 R12"  (7,6+3,18*2+0,30*2)*4*0,89*0,001*1,10</t>
  </si>
  <si>
    <t xml:space="preserve">"V5 R06"  (7,60+3,18*2+0,30*2)/0,15*0,95*0,22*0,001*1,10</t>
  </si>
  <si>
    <t xml:space="preserve">"V5  R12"  (12,48*2+8,63)*4*0,89*0,001*1,10</t>
  </si>
  <si>
    <t xml:space="preserve">"V5  R6"  (12,48*2+8,63)/0,15*0,95*0,22*0,001*1,10</t>
  </si>
  <si>
    <t xml:space="preserve">"V6 R10"  7,60*2*0,62*0,001*1,10</t>
  </si>
  <si>
    <t xml:space="preserve">"V6 R12"  7,60*4*0,89*0,001*1,10</t>
  </si>
  <si>
    <t xml:space="preserve">"V6 R06"  7,60/0,15*(0,95+0,75)*0,22*0,001*1,10</t>
  </si>
  <si>
    <t>Schodišťové konstrukce a rampy</t>
  </si>
  <si>
    <t>430321515</t>
  </si>
  <si>
    <t>Schodišťové konstrukce a rampy z betonu železového (bez výztuže) stupně, schodnice, ramena, podesty s nosníky tř. C 20/25</t>
  </si>
  <si>
    <t>1665911224</t>
  </si>
  <si>
    <t>https://podminky.urs.cz/item/CS_URS_2022_01/430321515</t>
  </si>
  <si>
    <t>"Sqrt(2,24*2,24+3,33*3,33)=4,013</t>
  </si>
  <si>
    <t>1,35*4,013*0,14+1,325*2,70*0,18</t>
  </si>
  <si>
    <t>1,35*0,28*0,185/2*19</t>
  </si>
  <si>
    <t>430362021</t>
  </si>
  <si>
    <t>Výztuž schodišťových konstrukcí a ramp stupňů, schodnic, ramen, podest s nosníky ze svařovaných sítí z drátů typu KARI</t>
  </si>
  <si>
    <t>-1520230003</t>
  </si>
  <si>
    <t>https://podminky.urs.cz/item/CS_URS_2022_01/430362021</t>
  </si>
  <si>
    <t xml:space="preserve">"KH20" </t>
  </si>
  <si>
    <t>(1,35*4,013+1,325*2,70)*3,03*0,001*1,08</t>
  </si>
  <si>
    <t>"KY49"</t>
  </si>
  <si>
    <t>(1,35*4,013+1,325*2,70)*7,90*0,001*1,08</t>
  </si>
  <si>
    <t>431351121</t>
  </si>
  <si>
    <t>Bednění podest, podstupňových desek a ramp včetně podpěrné konstrukce výšky do 4 m půdorysně přímočarých zřízení</t>
  </si>
  <si>
    <t>-2080248141</t>
  </si>
  <si>
    <t>https://podminky.urs.cz/item/CS_URS_2022_01/431351121</t>
  </si>
  <si>
    <t>(1,20*4,013+1,025*2,40)</t>
  </si>
  <si>
    <t>1,20*(0,185+0,28)*19</t>
  </si>
  <si>
    <t>431351122</t>
  </si>
  <si>
    <t>Bednění podest, podstupňových desek a ramp včetně podpěrné konstrukce výšky do 4 m půdorysně přímočarých odstranění</t>
  </si>
  <si>
    <t>-1046851313</t>
  </si>
  <si>
    <t>https://podminky.urs.cz/item/CS_URS_2022_01/431351122</t>
  </si>
  <si>
    <t>612325225</t>
  </si>
  <si>
    <t>Vápenocementová omítka jednotlivých malých ploch štuková na stěnách, plochy jednotlivě přes 1,0 do 4 m2</t>
  </si>
  <si>
    <t>-567490293</t>
  </si>
  <si>
    <t>https://podminky.urs.cz/item/CS_URS_2022_01/612325225</t>
  </si>
  <si>
    <t xml:space="preserve">"1,12/1,04  1,40*0,95"  2</t>
  </si>
  <si>
    <t>-10344120</t>
  </si>
  <si>
    <t>266,325</t>
  </si>
  <si>
    <t>816189702</t>
  </si>
  <si>
    <t>79,686+265,069+634,824</t>
  </si>
  <si>
    <t>612321111</t>
  </si>
  <si>
    <t>Omítka vápenocementová vnitřních ploch nanášená ručně jednovrstvá, tloušťky do 10 mm hrubá zatřená svislých konstrukcí stěn</t>
  </si>
  <si>
    <t>875536779</t>
  </si>
  <si>
    <t>https://podminky.urs.cz/item/CS_URS_2022_01/612321111</t>
  </si>
  <si>
    <t>"pod obklad</t>
  </si>
  <si>
    <t xml:space="preserve">"1,25"  (1,58+1,25)*2*1,50-0,08*1,5</t>
  </si>
  <si>
    <t xml:space="preserve">"1,26"  (0,90+1,65)*2*1,50+0,90*0,15-0,6*1,5</t>
  </si>
  <si>
    <t xml:space="preserve">"1,27"  (0,90+1,65)*2*2,0-0,6*2,0</t>
  </si>
  <si>
    <t xml:space="preserve">"1,28"  (1,775+0,15+0,90)*2*1,50+0,90*0,15-0,6*1,5</t>
  </si>
  <si>
    <t>"1,29" (1,58+1,255)*2*1,50-0,8*1,5</t>
  </si>
  <si>
    <t xml:space="preserve">"1,30"  (3,63+2,03)*2*1,50-0,8*1,5</t>
  </si>
  <si>
    <t xml:space="preserve">"2,12"  (1,475+0,15+0,95)*2*1,50-0,6*1,5*2</t>
  </si>
  <si>
    <t xml:space="preserve">"2,13"  (1,475+0,15+0,90+0,94)*2*1,5+1,84*0,15-0,6*1,5*2</t>
  </si>
  <si>
    <t xml:space="preserve">"2,14"  (1,475+0,15+1,20)*2*1,50-0,6*1,5</t>
  </si>
  <si>
    <t xml:space="preserve">"2,18"  (0,75*2+2,275)*0,60</t>
  </si>
  <si>
    <t>612311131</t>
  </si>
  <si>
    <t>Potažení vnitřních ploch vápenným štukem tloušťky do 3 mm svislých konstrukcí stěn</t>
  </si>
  <si>
    <t>-1460651624</t>
  </si>
  <si>
    <t>https://podminky.urs.cz/item/CS_URS_2022_01/612311131</t>
  </si>
  <si>
    <t xml:space="preserve">"nad pur stěrkou </t>
  </si>
  <si>
    <t>265,069-151,466</t>
  </si>
  <si>
    <t>-1857276287</t>
  </si>
  <si>
    <t>"pod PUR stěrku</t>
  </si>
  <si>
    <t>"1,15,1,18" (1,90+1,80+3,23)*2*3,20</t>
  </si>
  <si>
    <t>"1,19-1,21" (3,025+3,23)*2*3,20</t>
  </si>
  <si>
    <t>"1,22" (1,05+1,205)*2*3,20</t>
  </si>
  <si>
    <t xml:space="preserve">"1,23"  (3,025+3,23)*2*3,20</t>
  </si>
  <si>
    <t>(0,75*3)*0,30</t>
  </si>
  <si>
    <t>(1,50+0,75*2)*0,30*2</t>
  </si>
  <si>
    <t>-(0,75*0,75+1,50*0,75*2)</t>
  </si>
  <si>
    <t>-(0,80*1,97*6+1,0*2,02*2)</t>
  </si>
  <si>
    <t>"2.NP"</t>
  </si>
  <si>
    <t>"2,05,206" (3,83+4,63)*2*3,00</t>
  </si>
  <si>
    <t>"2,07" (3,025+3,23)*2*3,00</t>
  </si>
  <si>
    <t>"2,08" (1,925+3,23)*2*3,00</t>
  </si>
  <si>
    <t>"2,09-2,11" (3,0+2,0+0,90)*2*3,0</t>
  </si>
  <si>
    <t>(1,50+0,75*2)*0,30*3</t>
  </si>
  <si>
    <t>-(1,50*0,75*3)</t>
  </si>
  <si>
    <t>-(0,90*1,97*2+0,80*1,97*4+1,0*2,02*2)</t>
  </si>
  <si>
    <t>1410584109</t>
  </si>
  <si>
    <t>"1,12" (2,80+1,34)*3,20</t>
  </si>
  <si>
    <t>"1,13" (1,50+1,35)*2*3,20</t>
  </si>
  <si>
    <t>"1,14" (1,50+1,975)*2*3,20</t>
  </si>
  <si>
    <t>"1,16" (3,225+5,10)*2*3,20</t>
  </si>
  <si>
    <t>"1,17" (3,225+5,10)*2*3,20</t>
  </si>
  <si>
    <t>"1,24" (3,725+3,63)*2*3,20</t>
  </si>
  <si>
    <t xml:space="preserve">"1,25"  (1,58+1,25)*2*3,20</t>
  </si>
  <si>
    <t xml:space="preserve">"1,26"  (0,90*1,60)*2*3,20</t>
  </si>
  <si>
    <t xml:space="preserve">"1,27"  (0,90+1,60)*2*3,20</t>
  </si>
  <si>
    <t xml:space="preserve">"1,28"  (1,775+0,90)*2*3,20</t>
  </si>
  <si>
    <t xml:space="preserve">"1,29"  (1,58+1,255)*2*3,20</t>
  </si>
  <si>
    <t xml:space="preserve">"1,30"  (3,63+2,03)*2*3,20</t>
  </si>
  <si>
    <t>"1,32"(2,01+0,125+1,0+2,25)*2*3,20</t>
  </si>
  <si>
    <t>"1,33"(1,53+2,25)*2*3,20</t>
  </si>
  <si>
    <t xml:space="preserve">"1.34"  (7,0+7,74)*2*3,20</t>
  </si>
  <si>
    <t>(0,50+2,05*2)*(0,40+0,15)</t>
  </si>
  <si>
    <t>(1,50+0,875*2)*0,30</t>
  </si>
  <si>
    <t>(1,0+2,24*2)*0,30*3</t>
  </si>
  <si>
    <t>(1,50+0,875*2)*0,30*2</t>
  </si>
  <si>
    <t>(1,00+0,875*2)*0,30</t>
  </si>
  <si>
    <t>(1,60+2,24*2)*0,30</t>
  </si>
  <si>
    <t>(0,90+2,02*2)*0,30</t>
  </si>
  <si>
    <t>(1,50+0,75*2)*0,30</t>
  </si>
  <si>
    <t>(4,15+1,50*2)*0,30</t>
  </si>
  <si>
    <t>(0,90+2,02*2)*0,30*3</t>
  </si>
  <si>
    <t>-(1,50*0,875+0,8*1,97+1,5*0,875*2+0,90*2,14*2)</t>
  </si>
  <si>
    <t>-(0,80*2,14)</t>
  </si>
  <si>
    <t>-(0,8*1,97*8+0,8*1,97*7+0,6*1,97*6+0,7*1,97)</t>
  </si>
  <si>
    <t>-(4,15*1,50+3,35*2,15+0,8*1,97*4)</t>
  </si>
  <si>
    <t>-(1,50*0,75+0,80*1,97*4)</t>
  </si>
  <si>
    <t xml:space="preserve">"2,02"  (3,30+2,05+3,0+1,965)*2*3,00</t>
  </si>
  <si>
    <t>"2,03" (5,20+3,45)*2*3,00</t>
  </si>
  <si>
    <t>"2,04" (6,83+3,875)*2*3,00</t>
  </si>
  <si>
    <t xml:space="preserve">"2,12"  (1,625+0,95)*2*3,0</t>
  </si>
  <si>
    <t>"2,13" (1,625+0,90)*2*3,0</t>
  </si>
  <si>
    <t>"2,14" (1,625+1,20)*2*3,00</t>
  </si>
  <si>
    <t>(1,50+0,75*2)*0,30*1</t>
  </si>
  <si>
    <t>(1,25+0,75*2)*0,30*4</t>
  </si>
  <si>
    <t>(1,10+2,15*2)*0,30</t>
  </si>
  <si>
    <t>-(1,50*0,75*1)</t>
  </si>
  <si>
    <t>-(1,25*0,75*4)</t>
  </si>
  <si>
    <t>-(0,90*1,97*3+0,80*1,97*4)</t>
  </si>
  <si>
    <t>-(0,70*1,97*5)</t>
  </si>
  <si>
    <t>-1343202084</t>
  </si>
  <si>
    <t>634,824</t>
  </si>
  <si>
    <t>1881986601</t>
  </si>
  <si>
    <t>"1,31"(1,91+2,25)*2*3,20</t>
  </si>
  <si>
    <t xml:space="preserve">            (0,125*2+2,01*2)*3,20-2,135*1,60/2*2</t>
  </si>
  <si>
    <t xml:space="preserve">            (1,20*2+2,25)*1,665</t>
  </si>
  <si>
    <t>-(1,60*2,24+0,90*1,97+0,70*1,97)</t>
  </si>
  <si>
    <t xml:space="preserve">"2,01"  (1,90+3,45+0,125+1,525+4,62+1,10+0,195)*2*3,00</t>
  </si>
  <si>
    <t>"2,15" (2,475+6,215)*2*3,00</t>
  </si>
  <si>
    <t>"2,16" (2,625+6,215)*2*3,00</t>
  </si>
  <si>
    <t>"2,17" (3,45+2,40+3,45+1,20)*0,525</t>
  </si>
  <si>
    <t xml:space="preserve">"2,18"  (1,525+2,275)*2*3,00</t>
  </si>
  <si>
    <t xml:space="preserve">"2,19"  (7,0+3,33)*2*3,00</t>
  </si>
  <si>
    <t>(4,15+1,50*2*0,30)</t>
  </si>
  <si>
    <t>(1,15+3,00+2,0*2)*0,30</t>
  </si>
  <si>
    <t>(1,15+4,56+2,60*2)*0,30</t>
  </si>
  <si>
    <t>(0,80+2,10*2)*0,30</t>
  </si>
  <si>
    <t>-(4,15*1,50)</t>
  </si>
  <si>
    <t>-(4,56+1,15)*2,60</t>
  </si>
  <si>
    <t>-(1,15*2,60*2+3,0*2,60*2+0,70*1,97+0,80*1,97*4+0,90*1,97*2)</t>
  </si>
  <si>
    <t>-0,60*1,97*4</t>
  </si>
  <si>
    <t>415604785</t>
  </si>
  <si>
    <t>-(0,75*0,75)</t>
  </si>
  <si>
    <t>(1,50*0,75*3)</t>
  </si>
  <si>
    <t>(4,15*1,50+3,35*2,15+0,8*1,97*3)</t>
  </si>
  <si>
    <t>(1,50*0,75)</t>
  </si>
  <si>
    <t>(1,50*0,875+0,8*1,97+1,5*0,875*2+0,90*2,14*2)</t>
  </si>
  <si>
    <t>(1,45*2,14+0,80*2,14)</t>
  </si>
  <si>
    <t>(1,50*0,75*5+4,15*1,50)</t>
  </si>
  <si>
    <t>(4,56+1,15)*2,60</t>
  </si>
  <si>
    <t>-1274132827</t>
  </si>
  <si>
    <t xml:space="preserve">"1.NP."  3,20*3</t>
  </si>
  <si>
    <t>(1,50+0,875*2)*3</t>
  </si>
  <si>
    <t>(1,10+2,24*2)*3</t>
  </si>
  <si>
    <t>(1,0+0,875*2)</t>
  </si>
  <si>
    <t>(1,45+2,24*2)</t>
  </si>
  <si>
    <t>0,75*3</t>
  </si>
  <si>
    <t>(1,50+0,75*2)*3</t>
  </si>
  <si>
    <t>(7,15+1,50*2)</t>
  </si>
  <si>
    <t>(0,90+2,02*2)*3</t>
  </si>
  <si>
    <t xml:space="preserve">"2.NP"  3,00*3</t>
  </si>
  <si>
    <t>(1,50+0,75*2)*4</t>
  </si>
  <si>
    <t>(1,25+0,75*2)*4</t>
  </si>
  <si>
    <t>(1,15+4,65+2,60*2)</t>
  </si>
  <si>
    <t>(4,15+1,50*2)</t>
  </si>
  <si>
    <t>(1,15+3,0+2,60*2)</t>
  </si>
  <si>
    <t>(0,80+2,10*2)</t>
  </si>
  <si>
    <t>(1,10+2,05*2)</t>
  </si>
  <si>
    <t>-1852023477</t>
  </si>
  <si>
    <t>150,69*1,05</t>
  </si>
  <si>
    <t>-1187724009</t>
  </si>
  <si>
    <t>-463992832</t>
  </si>
  <si>
    <t>107,07 *1,05</t>
  </si>
  <si>
    <t>621131121</t>
  </si>
  <si>
    <t>Podkladní a spojovací vrstva vnějších omítaných ploch penetrace nanášená ručně podhledů</t>
  </si>
  <si>
    <t>-1154774086</t>
  </si>
  <si>
    <t>https://podminky.urs.cz/item/CS_URS_2022_01/621131121</t>
  </si>
  <si>
    <t>(23,285+14,659)*2</t>
  </si>
  <si>
    <t>1637707053</t>
  </si>
  <si>
    <t>(484,075+21,791)*2</t>
  </si>
  <si>
    <t>34,673*2</t>
  </si>
  <si>
    <t>621221011</t>
  </si>
  <si>
    <t>Montáž kontaktního zateplení lepením a mechanickým kotvením z desek z minerální vlny s podélnou orientací vláken nebo kombinovaných na vnější podhledy, na podklad betonový nebo z lehčeného betonu, z tvárnic keramických nebo vápenopískových, tloušťky desek přes 40 do 80 mm</t>
  </si>
  <si>
    <t>500864784</t>
  </si>
  <si>
    <t>https://podminky.urs.cz/item/CS_URS_2022_01/621221011</t>
  </si>
  <si>
    <t>7,92*1,40</t>
  </si>
  <si>
    <t>(7,95+1,20*2)*0,345</t>
  </si>
  <si>
    <t>63151526</t>
  </si>
  <si>
    <t>deska tepelně izolační minerální kontaktních fasád podélné vlákno λ=0,036 tl 80mm</t>
  </si>
  <si>
    <t>-497223737</t>
  </si>
  <si>
    <t>14,659*1,05 'Přepočtené koeficientem množství</t>
  </si>
  <si>
    <t>621221031</t>
  </si>
  <si>
    <t>Montáž kontaktního zateplení lepením a mechanickým kotvením z desek z minerální vlny s podélnou orientací vláken nebo kombinovaných na vnější podhledy, na podklad betonový nebo z lehčeného betonu, z tvárnic keramických nebo vápenopískových, tloušťky desek přes 120 do 160 mm</t>
  </si>
  <si>
    <t>496827798</t>
  </si>
  <si>
    <t>https://podminky.urs.cz/item/CS_URS_2022_01/621221031</t>
  </si>
  <si>
    <t>7,92*2,94</t>
  </si>
  <si>
    <t>ISV.8592248022514</t>
  </si>
  <si>
    <t>Isover TF PROFI 140mm, λD = 0,036 (W·m-1·K-1),1000x600x140mm(pro izolaci ostění), pevnost v tahu TR 10kPa, fasádní minerální izolace s podélným vláknem.</t>
  </si>
  <si>
    <t>-121265832</t>
  </si>
  <si>
    <t>23,285*1,05 'Přepočtené koeficientem množství</t>
  </si>
  <si>
    <t>2056502571</t>
  </si>
  <si>
    <t>(3,50*2)*1,15</t>
  </si>
  <si>
    <t>(6,86*2+0,30+6,80+0,15*2)*0,70</t>
  </si>
  <si>
    <t>(12,48+0,30+9,55-0,31*2)*(0,86+0,50)</t>
  </si>
  <si>
    <t>738430501</t>
  </si>
  <si>
    <t>52,36*1,05 'Přepočtené koeficientem množství</t>
  </si>
  <si>
    <t>569736222</t>
  </si>
  <si>
    <t>7*0,86</t>
  </si>
  <si>
    <t>3,26+0,46+1,34+1,24+12,72+0,92*2+7,92</t>
  </si>
  <si>
    <t>0,77*2+7,92+12,24</t>
  </si>
  <si>
    <t>1,10+2,20*2</t>
  </si>
  <si>
    <t>3,00*4*3+2,925*2*2+2,94*2+1,40*2+7,92</t>
  </si>
  <si>
    <t>(7,84-2,89)*2+7,14*2+(7,14-3,01)*2</t>
  </si>
  <si>
    <t>1444768279</t>
  </si>
  <si>
    <t>158,74*1,05</t>
  </si>
  <si>
    <t>1299334365</t>
  </si>
  <si>
    <t>(1,50+0,875)*2*4</t>
  </si>
  <si>
    <t>(1,0+0,875)*2</t>
  </si>
  <si>
    <t>(0,9+2,14*2)</t>
  </si>
  <si>
    <t>(1,40+2,14*2)</t>
  </si>
  <si>
    <t>(0,80+2,14*2)</t>
  </si>
  <si>
    <t>(1,25+0,75)*2*4</t>
  </si>
  <si>
    <t>(0,98+4,65+2,60*2)</t>
  </si>
  <si>
    <t>(4,15+1,50)*2</t>
  </si>
  <si>
    <t>(1,50+0,75)*2*6</t>
  </si>
  <si>
    <t>0,75*4</t>
  </si>
  <si>
    <t>1258799970</t>
  </si>
  <si>
    <t>106,82*1,05</t>
  </si>
  <si>
    <t>-1145525047</t>
  </si>
  <si>
    <t>(3,26+0,46+1,34+1,27+12,72+0,92+7,92+0,92)*0,86</t>
  </si>
  <si>
    <t>(12,24+0,77+7,92+0,77)*0,86</t>
  </si>
  <si>
    <t>(3,26+0,46+1,34+1,27)*(2,40-0,20)</t>
  </si>
  <si>
    <t>12,72*(7,04-0,20)+7,92*(7,14-0,20)</t>
  </si>
  <si>
    <t>((0,69+0,54)*2+0,69)*(2,74-0,20)</t>
  </si>
  <si>
    <t>0,54*(2,74-0,20)*2</t>
  </si>
  <si>
    <t>-(1,50*0,875*3+1,0*0,875+0,9*2,14)</t>
  </si>
  <si>
    <t>-(1,40*2,14+0,8*2,14*2)</t>
  </si>
  <si>
    <t>-(1,50*0,75+1,25*0,75*4+0,95*2,60+4,65*2,60)</t>
  </si>
  <si>
    <t>(0,92+0,77)*(7,14-0,20)</t>
  </si>
  <si>
    <t>(0,30+3,33)*(7,14-2,89)</t>
  </si>
  <si>
    <t>7,92*(7,14-0,20)</t>
  </si>
  <si>
    <t>12,24*(7,04-0,20)</t>
  </si>
  <si>
    <t>-(4,15*1,50*2+1,50*0,75*6)</t>
  </si>
  <si>
    <t>"pohled severní</t>
  </si>
  <si>
    <t>9,50*7,04</t>
  </si>
  <si>
    <t>-(9,50*2,89)</t>
  </si>
  <si>
    <t>-9,50*(1,19/2)</t>
  </si>
  <si>
    <t>1399736539</t>
  </si>
  <si>
    <t>(3,26+0,46+1,34+1,27+12,72+0,92+7,92+0,92)*0,86*1,02</t>
  </si>
  <si>
    <t>(12,24+0,77+7,92+0,77)*0,86*1,02</t>
  </si>
  <si>
    <t>-648200888</t>
  </si>
  <si>
    <t>(3,26+0,46+1,34+1,27+12,72+0,92*2+7,92)*0,20*1,02</t>
  </si>
  <si>
    <t>(0,772*2+7,92+12,24)*0,20*1,02</t>
  </si>
  <si>
    <t>10,305*1,05 'Přepočtené koeficientem množství</t>
  </si>
  <si>
    <t>1107434226</t>
  </si>
  <si>
    <t>379,752*1,02</t>
  </si>
  <si>
    <t>-(10,82+44,307)</t>
  </si>
  <si>
    <t>807625311</t>
  </si>
  <si>
    <t>-30003997</t>
  </si>
  <si>
    <t>106,82*0,20*1,02</t>
  </si>
  <si>
    <t xml:space="preserve">Montáž zateplení prahu deskou na polyuretanové bázi z tvrdé pěny PIR tl. 60 mm a výšky 250 mm </t>
  </si>
  <si>
    <t>-933719706</t>
  </si>
  <si>
    <t>1,10+1,0*2+1,60</t>
  </si>
  <si>
    <t>1,15+4,65</t>
  </si>
  <si>
    <t>-1352998912</t>
  </si>
  <si>
    <t>385,238</t>
  </si>
  <si>
    <t>621531022</t>
  </si>
  <si>
    <t>Omítka tenkovrstvá silikonová vnějších ploch probarvená bez penetrace zatíraná (škrábaná), zrnitost 2,0 mm podhledů</t>
  </si>
  <si>
    <t>1507353725</t>
  </si>
  <si>
    <t>https://podminky.urs.cz/item/CS_URS_2022_01/621531022</t>
  </si>
  <si>
    <t>23,285+14,659</t>
  </si>
  <si>
    <t>Omítka tenkovrstvá akrylátová vnějších ploch probarvená bez penetrace mozaiková jemnozrnná stěn</t>
  </si>
  <si>
    <t>-1026902910</t>
  </si>
  <si>
    <t>(3,26+0,46+1,34+1,27+12,72+0,92+7,92+0,92)*0,45</t>
  </si>
  <si>
    <t>(12,24+0,77+7,92+0,77)*0,45</t>
  </si>
  <si>
    <t>"ponechaná část objektu</t>
  </si>
  <si>
    <t>(10,35+9,50+5,33+1,36)*0,45</t>
  </si>
  <si>
    <t>-1769142271</t>
  </si>
  <si>
    <t>21,791+385,238</t>
  </si>
  <si>
    <t>(10,35+9,50+5,33+1,36)*(2,89-0,20)</t>
  </si>
  <si>
    <t>9,50*(4,08-2,89)/2</t>
  </si>
  <si>
    <t>1827571154</t>
  </si>
  <si>
    <t>(3,25+1,60+0,16)*(0,45+1,29)*0,15</t>
  </si>
  <si>
    <t>(11,805+0,325)*(0,45*2+8,005)*0,15</t>
  </si>
  <si>
    <t>7,60*(0,82-0,15+0,80+8,13+0,50+0,64-0,15)*0,15</t>
  </si>
  <si>
    <t>-374744291</t>
  </si>
  <si>
    <t>"P1.2</t>
  </si>
  <si>
    <t xml:space="preserve">"1,15"  1,50*1,80</t>
  </si>
  <si>
    <t xml:space="preserve">"1,16"  3,225*5,10+0,8*0,115*2</t>
  </si>
  <si>
    <t xml:space="preserve">"1,17"  3,225*5,10+0,80*0,115*2</t>
  </si>
  <si>
    <t>"1,18" 1,90*3,23+1,50*0,30</t>
  </si>
  <si>
    <t xml:space="preserve">"1,19-1,21"  3,025*1,90+1,85*1,29</t>
  </si>
  <si>
    <t>"1.22" 1,05*1,205</t>
  </si>
  <si>
    <t>"1,23" 3,025*3,23</t>
  </si>
  <si>
    <t xml:space="preserve">"2,02"  (3,30+2,05)*1,50+3,00*1,965+0,30*1,10</t>
  </si>
  <si>
    <t xml:space="preserve">"2,03"   5,20*3,45</t>
  </si>
  <si>
    <t xml:space="preserve">"2,04"  3,83*3,875+3,0*3,45</t>
  </si>
  <si>
    <t xml:space="preserve">"2,05;2,06"  3,83*4,63</t>
  </si>
  <si>
    <t xml:space="preserve">"2,07"    3,025*3,23</t>
  </si>
  <si>
    <t xml:space="preserve">"2,08"  1,925*3,405</t>
  </si>
  <si>
    <t xml:space="preserve">"2,09-2,11"  3,00*(0,94+2,00)</t>
  </si>
  <si>
    <t xml:space="preserve">"2,01"  (1,90+3,45)*3,95+(1,525+0,125)*1,60</t>
  </si>
  <si>
    <t xml:space="preserve">              (0,15+1,475)*(4,62+1,10+0,195-3,95)</t>
  </si>
  <si>
    <t xml:space="preserve">"2,12"  1,625*0,95</t>
  </si>
  <si>
    <t xml:space="preserve">"2,13"  1,625*(0,90+0,94)</t>
  </si>
  <si>
    <t>"2,14" 1,625*1,20</t>
  </si>
  <si>
    <t>61,721*0,06</t>
  </si>
  <si>
    <t>100,26*0,07</t>
  </si>
  <si>
    <t>33,45*0,06</t>
  </si>
  <si>
    <t>-23417754</t>
  </si>
  <si>
    <t>(3,25+1,60+0,16+0,45+1,29)*0,15</t>
  </si>
  <si>
    <t>(11,805+0,325+0,895+7,60)*2*0,15</t>
  </si>
  <si>
    <t>(0,82-0,15+0,80*2+8,13+0,82-0,15)*0,15</t>
  </si>
  <si>
    <t>-692813795</t>
  </si>
  <si>
    <t>1697501471</t>
  </si>
  <si>
    <t>(3,25+1,60+0,16)*(0,45+1,29)</t>
  </si>
  <si>
    <t>(11,805+0,325)*(0,45*2+8,005)</t>
  </si>
  <si>
    <t>7,60*(0,82-0,15+0,80+8,13+0,50+0,64-0,15)</t>
  </si>
  <si>
    <t>197,219*1,26*5,40*0,001</t>
  </si>
  <si>
    <t>52055011</t>
  </si>
  <si>
    <t xml:space="preserve">"1,12"  2,80*1,34+0,90*0,45</t>
  </si>
  <si>
    <t xml:space="preserve">"1,13"  1,50*1,35+1,10*0,30</t>
  </si>
  <si>
    <t xml:space="preserve">"1,14"  1,50*1,975+0,8*0,115</t>
  </si>
  <si>
    <t xml:space="preserve">"1,24"  3,63*3,725+1,0*0,30</t>
  </si>
  <si>
    <t xml:space="preserve">"1,25"  1,58*1,25+0,90*0,30</t>
  </si>
  <si>
    <t xml:space="preserve">"1,26"  0,90*1,60</t>
  </si>
  <si>
    <t xml:space="preserve">"1,27"  1,75*0,90</t>
  </si>
  <si>
    <t xml:space="preserve">"1,28"  1,925*0,90</t>
  </si>
  <si>
    <t xml:space="preserve">"1,29"  1,58*1,225+0,30*0,90</t>
  </si>
  <si>
    <t xml:space="preserve">"1,30"  3,63*2,03</t>
  </si>
  <si>
    <t xml:space="preserve">"1,31"  1,91*2,25+1,60*0,30</t>
  </si>
  <si>
    <t xml:space="preserve">"1,32"  (2,01+0,125+1,00)*2,25</t>
  </si>
  <si>
    <t xml:space="preserve">"1,33"  1,53*2,25+1,0*0,30</t>
  </si>
  <si>
    <t>"1,34" 7,0*7,74</t>
  </si>
  <si>
    <t>"P2.4"</t>
  </si>
  <si>
    <t xml:space="preserve">"2,15"  2,475*6,215</t>
  </si>
  <si>
    <t xml:space="preserve">"2,16"  2,625*6,215</t>
  </si>
  <si>
    <t xml:space="preserve">"2,18"  1,525*2,275</t>
  </si>
  <si>
    <t>"2,19" 7,0*3,33</t>
  </si>
  <si>
    <t>-1746316682</t>
  </si>
  <si>
    <t xml:space="preserve">"celkem"  109,712*3</t>
  </si>
  <si>
    <t xml:space="preserve">"podlaha P2.4   4x5mm</t>
  </si>
  <si>
    <t xml:space="preserve">"celkem"  58,475*4</t>
  </si>
  <si>
    <t>827098063</t>
  </si>
  <si>
    <t>(3,26+1,60+0,16+0,46)*(0,46+1,34)</t>
  </si>
  <si>
    <t>(3,225+0,125*2+1,5+3,225+0,30+3,63)*(5,10+0,30*3+3,23)</t>
  </si>
  <si>
    <t>7,0*(7,74+0,30*3+2,25)</t>
  </si>
  <si>
    <t>-1874457823</t>
  </si>
  <si>
    <t>2,70*1,30*0,15</t>
  </si>
  <si>
    <t>8,15*(0,075+0,20*2+0,50+4,675+2,83)*0,15</t>
  </si>
  <si>
    <t>(3,155+0,10+0,325)*(8,305+0,05+0,075)*0,15</t>
  </si>
  <si>
    <t>(0,225+6,425+0,15)*(0,10+0,05+7,44)*0,15</t>
  </si>
  <si>
    <t>(1,525+2,87+1,38)*2,10*0,15</t>
  </si>
  <si>
    <t>636311114</t>
  </si>
  <si>
    <t>Kladení dlažby z betonových dlaždic na sucho na terče z umělé hmoty o rozměru dlažby 40x40 cm, o výšce terče přes 100 do 150 mm</t>
  </si>
  <si>
    <t>1850006072</t>
  </si>
  <si>
    <t>https://podminky.urs.cz/item/CS_URS_2022_01/636311114</t>
  </si>
  <si>
    <t xml:space="preserve">"2,20"  7,60*(1,40+0,16)</t>
  </si>
  <si>
    <t>59246002</t>
  </si>
  <si>
    <t>dlažba plošná betonová terasová hladká 400x400x40mm</t>
  </si>
  <si>
    <t>-1020797122</t>
  </si>
  <si>
    <t>11,856*1,05 'Přepočtené koeficientem množství</t>
  </si>
  <si>
    <t>431035905</t>
  </si>
  <si>
    <t xml:space="preserve">"60/197"  3+2</t>
  </si>
  <si>
    <t xml:space="preserve">"70/197"  1+4</t>
  </si>
  <si>
    <t xml:space="preserve">"80/197"  15+6</t>
  </si>
  <si>
    <t xml:space="preserve">"90/197"  0+3</t>
  </si>
  <si>
    <t>865239444</t>
  </si>
  <si>
    <t>55331486</t>
  </si>
  <si>
    <t>zárubeň jednokřídlá ocelová pro zdění tl stěny 110-150mm rozměru 700/1970, 2100mm</t>
  </si>
  <si>
    <t>1682275462</t>
  </si>
  <si>
    <t>1365282368</t>
  </si>
  <si>
    <t>55331488</t>
  </si>
  <si>
    <t>zárubeň jednokřídlá ocelová pro zdění tl stěny 110-150mm rozměru 900/1970, 2100mm</t>
  </si>
  <si>
    <t>-1007955638</t>
  </si>
  <si>
    <t>-1425235326</t>
  </si>
  <si>
    <t>(3,26+1,36)*1,74</t>
  </si>
  <si>
    <t>12,48*9,55*2</t>
  </si>
  <si>
    <t>7,95*(0,92+0,46*2+8,63+0,77)</t>
  </si>
  <si>
    <t>7,95*(1,40+0,46+3,33+0,30+3,95+0,15+6,215+0,46)</t>
  </si>
  <si>
    <t>953312112</t>
  </si>
  <si>
    <t>Vložky svislé do dilatačních spár z polystyrenových desek fasádních včetně dodání a osazení, v jakémkoliv zdivu přes 10 do 20 mm</t>
  </si>
  <si>
    <t>-509557785</t>
  </si>
  <si>
    <t>https://podminky.urs.cz/item/CS_URS_2022_01/953312112</t>
  </si>
  <si>
    <t>"se stávajíícím ibjektem</t>
  </si>
  <si>
    <t>7,80*2,89+7,80*1,19/2</t>
  </si>
  <si>
    <t>1691076447</t>
  </si>
  <si>
    <t xml:space="preserve">"překlady"  2*3+2*3</t>
  </si>
  <si>
    <t xml:space="preserve">"strp na 1:NP"  7</t>
  </si>
  <si>
    <t xml:space="preserve">Ocelová plotynka pod I. nosníky </t>
  </si>
  <si>
    <t>1703626553</t>
  </si>
  <si>
    <t>"překlady" ( 6*2+7)*78,50*0,3*0,3*1,08</t>
  </si>
  <si>
    <t>-1983531148</t>
  </si>
  <si>
    <t>-793823210</t>
  </si>
  <si>
    <t>44932211</t>
  </si>
  <si>
    <t xml:space="preserve">přístroj hasicí ruční sněhový  PG 5  se schopností 55B</t>
  </si>
  <si>
    <t>-1947039927</t>
  </si>
  <si>
    <t>1716890560</t>
  </si>
  <si>
    <t>975043111</t>
  </si>
  <si>
    <t>Jednořadové podchycení stropů pro osazení nosníků dřevěnou výztuhou v. podchycení do 3,5 m, a při zatížení hmotností do 750 kg/m</t>
  </si>
  <si>
    <t>-981872850</t>
  </si>
  <si>
    <t>https://podminky.urs.cz/item/CS_URS_2022_01/975043111</t>
  </si>
  <si>
    <t xml:space="preserve">"1,01"  2,00</t>
  </si>
  <si>
    <t>-268179011</t>
  </si>
  <si>
    <t>(0,90+12,49+7,92+4,70*2+0,90*4)*(7,14-2,0)</t>
  </si>
  <si>
    <t>(0,90+0,77*2+7,92+12,48+0,90)*(7,04-2,0)</t>
  </si>
  <si>
    <t>275692515</t>
  </si>
  <si>
    <t>(0,90+12,49+7,92+4,70*2+0,90*4)*(7,14-2,0)*52</t>
  </si>
  <si>
    <t>(0,90+0,77*2+7,92+12,48+0,90)*(7,04-2,0)*52</t>
  </si>
  <si>
    <t>-2061196490</t>
  </si>
  <si>
    <t>2070972123</t>
  </si>
  <si>
    <t>296,003</t>
  </si>
  <si>
    <t>181987636</t>
  </si>
  <si>
    <t>15392,156</t>
  </si>
  <si>
    <t>93046989</t>
  </si>
  <si>
    <t>-278877538</t>
  </si>
  <si>
    <t xml:space="preserve">"1,13"  1,50*1,35</t>
  </si>
  <si>
    <t xml:space="preserve">"1,14"  1,50*1,975</t>
  </si>
  <si>
    <t xml:space="preserve">"1,16"  3,225*5,10</t>
  </si>
  <si>
    <t xml:space="preserve">"1,17"  3,225*5,10</t>
  </si>
  <si>
    <t xml:space="preserve">"1,18"  1,90*3,23</t>
  </si>
  <si>
    <t xml:space="preserve">"1,19"  3,025*1,90</t>
  </si>
  <si>
    <t xml:space="preserve">"1,20;21"  1,85*(1,19+0,15)</t>
  </si>
  <si>
    <t xml:space="preserve">"1,22"  1,05*1,205</t>
  </si>
  <si>
    <t xml:space="preserve">"1,23"  3,025*3,23</t>
  </si>
  <si>
    <t xml:space="preserve">"1,24"  3,63*3,725</t>
  </si>
  <si>
    <t xml:space="preserve">"1,25"  1,58*1,25</t>
  </si>
  <si>
    <t xml:space="preserve">"1,27"  0,990*(1,60+0,125)</t>
  </si>
  <si>
    <t xml:space="preserve">"1,29"  1,58*1,225</t>
  </si>
  <si>
    <t xml:space="preserve">"1,31"  1,91*2,25</t>
  </si>
  <si>
    <t xml:space="preserve">"1,33"  1,53*2,25</t>
  </si>
  <si>
    <t>Bourání konstrukcí</t>
  </si>
  <si>
    <t>966081125</t>
  </si>
  <si>
    <t>Bourání kontaktního zateplení včetně povrchové úpravy omítkou nebo nátěrem malých ploch, jakékoli tloušťky, včetně vyřezání, plochy jednotlivě přes 2 do 4,0 m2</t>
  </si>
  <si>
    <t>-1122833886</t>
  </si>
  <si>
    <t>https://podminky.urs.cz/item/CS_URS_2022_01/966081125</t>
  </si>
  <si>
    <t xml:space="preserve">"1,12"  1</t>
  </si>
  <si>
    <t>968082015</t>
  </si>
  <si>
    <t>Vybourání plastových rámů oken s křídly, dveřních zárubní, vrat rámu oken s křídly, plochy do 1 m2</t>
  </si>
  <si>
    <t>-882877640</t>
  </si>
  <si>
    <t>https://podminky.urs.cz/item/CS_URS_2022_01/968082015</t>
  </si>
  <si>
    <t>971038691</t>
  </si>
  <si>
    <t>Vybourání otvorů ve zdivu základovém nebo nadzákladovém z cihel, tvárnic, příčkovek dutých tvárnic nebo příčkovek, velikosti plochy do 4 m2, tl. přes 150 mm</t>
  </si>
  <si>
    <t>-1813098870</t>
  </si>
  <si>
    <t>https://podminky.urs.cz/item/CS_URS_2022_01/971038691</t>
  </si>
  <si>
    <t xml:space="preserve">"1,12"  0,90*2,05*0,30</t>
  </si>
  <si>
    <t>974031664</t>
  </si>
  <si>
    <t>Vysekání rýh ve zdivu cihelném na maltu vápennou nebo vápenocementovou pro vtahování nosníků do zdí, před vybouráním otvoru do hl. 150 mm, při v. nosníku do 150 mm</t>
  </si>
  <si>
    <t>190070051</t>
  </si>
  <si>
    <t>https://podminky.urs.cz/item/CS_URS_2022_01/974031664</t>
  </si>
  <si>
    <t xml:space="preserve">"1,12"  1,50*2</t>
  </si>
  <si>
    <t>-153574321</t>
  </si>
  <si>
    <t>-1307996745</t>
  </si>
  <si>
    <t>1,023*5 'Přepočtené koeficientem množství</t>
  </si>
  <si>
    <t>-2060155558</t>
  </si>
  <si>
    <t>515927840</t>
  </si>
  <si>
    <t>520884668</t>
  </si>
  <si>
    <t>1706465684</t>
  </si>
  <si>
    <t>198,054*0,00033</t>
  </si>
  <si>
    <t>38,648*0,00035</t>
  </si>
  <si>
    <t>1747137809</t>
  </si>
  <si>
    <t>(3,26+0,46+1,34+1,27+0,595+0,425)*0,75</t>
  </si>
  <si>
    <t>(12,72+7,92+0,92*2+0,77*2+7,92+12,24)*0,75</t>
  </si>
  <si>
    <t>-1097588031</t>
  </si>
  <si>
    <t>-1300403895</t>
  </si>
  <si>
    <t>38,648*1,20</t>
  </si>
  <si>
    <t>-645197433</t>
  </si>
  <si>
    <t>198,054*1,15</t>
  </si>
  <si>
    <t>1462420966</t>
  </si>
  <si>
    <t>-917938852</t>
  </si>
  <si>
    <t>(3,26+0,46+1,34+1,27+0,595+0,425)*0,50</t>
  </si>
  <si>
    <t>(12,72+7,92+0,92*2+0,77*2+7,92+12,24)*0,50</t>
  </si>
  <si>
    <t>-177340745</t>
  </si>
  <si>
    <t>25,765*1,221 'Přepočtené koeficientem množství</t>
  </si>
  <si>
    <t>-1018819767</t>
  </si>
  <si>
    <t>1857677468</t>
  </si>
  <si>
    <t>"střeha nad 2.NP</t>
  </si>
  <si>
    <t>(12,48-0,56+0,10*2)*(9,55-0,46+0,110+0,15)</t>
  </si>
  <si>
    <t>-2121012397</t>
  </si>
  <si>
    <t>"skladba S1</t>
  </si>
  <si>
    <t>6,80*13,72</t>
  </si>
  <si>
    <t>"Skladba S2</t>
  </si>
  <si>
    <t>935634225</t>
  </si>
  <si>
    <t xml:space="preserve">"prostupy strop nad 2.NP"   5+2</t>
  </si>
  <si>
    <t>712363001</t>
  </si>
  <si>
    <t>Provedení povlakové krytiny střech plochých do 10° fólií termoplastickou mPVC (měkčené PVC) rozvinutí a natažení fólie v ploše</t>
  </si>
  <si>
    <t>-154181847</t>
  </si>
  <si>
    <t>https://podminky.urs.cz/item/CS_URS_2022_01/712363001</t>
  </si>
  <si>
    <t xml:space="preserve">"2,20"  (7,60+0,10*2)*(1,40+0,16+0,15)</t>
  </si>
  <si>
    <t>28322067</t>
  </si>
  <si>
    <t>fólie hydroizolační střešní mPVC mechanicky kotvená tl 1,5mm se zvýšenou odolností</t>
  </si>
  <si>
    <t>1900563036</t>
  </si>
  <si>
    <t>13,338*1,1655 'Přepočtené koeficientem množství</t>
  </si>
  <si>
    <t>712363103</t>
  </si>
  <si>
    <t>Provedení povlakové krytiny střech plochých do 10° fólií ostatní činnosti při pokládání hydroizolačních fólií (materiál ve specifikaci) mechanické ukotvení talířovou hmoždinkou do prostého nebo železového betonu</t>
  </si>
  <si>
    <t>-1419844146</t>
  </si>
  <si>
    <t>https://podminky.urs.cz/item/CS_URS_2022_01/712363103</t>
  </si>
  <si>
    <t xml:space="preserve">"2,20"  7,60/0,2*2</t>
  </si>
  <si>
    <t>59051343</t>
  </si>
  <si>
    <t>hmoždinka ETA zatloukací fasádní s kovovým trnem pro montáž TI 8x60x175mm</t>
  </si>
  <si>
    <t>2040168918</t>
  </si>
  <si>
    <t>76*1,05 'Přepočtené koeficientem množství</t>
  </si>
  <si>
    <t>712363611.1</t>
  </si>
  <si>
    <t>Provedení povlakové krytiny střech plochých do 10° s mechanicky kotvenou izolací včetně podkladního samolepícího asfaltového pásu tl. tepelné izolace přes 240 mm budovy výšky do 18 m, kotvené do trapézového plechu nebo do dřeva vnitřní pole</t>
  </si>
  <si>
    <t>-1793825867</t>
  </si>
  <si>
    <t>712831101</t>
  </si>
  <si>
    <t>Provedení povlakové krytiny střech samostatným vytažením izolačního povlaku pásy na sucho na konstrukce převyšující úroveň střechy, AIP, NAIP nebo tkaninou</t>
  </si>
  <si>
    <t>2078012764</t>
  </si>
  <si>
    <t>https://podminky.urs.cz/item/CS_URS_2022_01/712831101</t>
  </si>
  <si>
    <t>(7,92+14,84)*2*(0,15+0,29+0,56)</t>
  </si>
  <si>
    <t>"skladba S2</t>
  </si>
  <si>
    <t>12,48*(0,21+0,46)</t>
  </si>
  <si>
    <t>9,58*((0,21+0,53)/2*2+0,56)</t>
  </si>
  <si>
    <t>914347669</t>
  </si>
  <si>
    <t>62866281</t>
  </si>
  <si>
    <t>pás asfaltový samolepicí modifikovaný SBS tl 3,0mm s vložkou ze skleněné tkaniny se spalitelnou fólií nebo jemnozrnným minerálním posypem nebo textilií na horním povrchu</t>
  </si>
  <si>
    <t>661242674</t>
  </si>
  <si>
    <t>272,954*1,15</t>
  </si>
  <si>
    <t>313,897*1,1655 'Přepočtené koeficientem množství</t>
  </si>
  <si>
    <t>1412354372</t>
  </si>
  <si>
    <t>272,954*1,165</t>
  </si>
  <si>
    <t>-2078031276</t>
  </si>
  <si>
    <t>38548081</t>
  </si>
  <si>
    <t>"podlaha P1.1</t>
  </si>
  <si>
    <t>"podlaha P1.2</t>
  </si>
  <si>
    <t>-4119255</t>
  </si>
  <si>
    <t xml:space="preserve">"P1.2 tl. 200mm"  </t>
  </si>
  <si>
    <t>61,721*2*1,02</t>
  </si>
  <si>
    <t>28375924</t>
  </si>
  <si>
    <t>deska EPS 200 pro konstrukce s velmi vysokým zatížením λ=0,034 tl 80mm</t>
  </si>
  <si>
    <t>-1186131103</t>
  </si>
  <si>
    <t xml:space="preserve">"2,20"  7,60*(1,40+0,16)*1,02</t>
  </si>
  <si>
    <t>28372072</t>
  </si>
  <si>
    <t>deska spádová konstrukční z XPS 50-20</t>
  </si>
  <si>
    <t>-334348911</t>
  </si>
  <si>
    <t>-1493696491</t>
  </si>
  <si>
    <t>109,712*2*1,02</t>
  </si>
  <si>
    <t>-1467022378</t>
  </si>
  <si>
    <t>192,185*2*1,02</t>
  </si>
  <si>
    <t>1125564718</t>
  </si>
  <si>
    <t xml:space="preserve">"1,12"  (2,80+1,34+0,45)*2</t>
  </si>
  <si>
    <t xml:space="preserve">"1,13"  (1,50+1,35)*2</t>
  </si>
  <si>
    <t xml:space="preserve">"1,14"  (1,50+1,975)*2</t>
  </si>
  <si>
    <t xml:space="preserve">"1,24"  (3,63+3,725+0,30)*2</t>
  </si>
  <si>
    <t xml:space="preserve">"1,25"  (1,58+1,25+0,30)*2</t>
  </si>
  <si>
    <t xml:space="preserve">"1,26"  (0,90+1,60)*2</t>
  </si>
  <si>
    <t xml:space="preserve">"1,27"  (1,75+0,90)*2</t>
  </si>
  <si>
    <t xml:space="preserve">"1,28"  (1,925+0,90)*2</t>
  </si>
  <si>
    <t xml:space="preserve">"1,29"  (1,58+1,225+0,30)*2</t>
  </si>
  <si>
    <t xml:space="preserve">"1,30"  (3,63+2,03)*2</t>
  </si>
  <si>
    <t xml:space="preserve">"1,31"  (1,91+2,25+0,30)*2</t>
  </si>
  <si>
    <t xml:space="preserve">"1,32"  (2,01+0,125+1,00+2,25)*2</t>
  </si>
  <si>
    <t xml:space="preserve">"1,33"  (1,53+2,25+0,30)*2</t>
  </si>
  <si>
    <t>"1,34" (7,0+7,74)*2</t>
  </si>
  <si>
    <t xml:space="preserve">"1,15"  (1,50+1,80)*2</t>
  </si>
  <si>
    <t xml:space="preserve">"1,16"  (3,225+5,10)*2</t>
  </si>
  <si>
    <t xml:space="preserve">"1,17"  (3,225+5,10)*2</t>
  </si>
  <si>
    <t>"1,18" (1,90+3,23+0,30)*2</t>
  </si>
  <si>
    <t xml:space="preserve">"1,19-1,21"  (3,025+1,90+1,29)*2</t>
  </si>
  <si>
    <t>"1.22" (1,05+1,205)*2</t>
  </si>
  <si>
    <t>"1,23" (3,025+3,23)*2</t>
  </si>
  <si>
    <t xml:space="preserve">"2,01"  (1,90+3,45+1,525+0,125+4,62+1,1+0,195)*2</t>
  </si>
  <si>
    <t xml:space="preserve">"2,02"  (3,30+2,05+3,00*1,965+0,30)*2</t>
  </si>
  <si>
    <t xml:space="preserve">"2,03"   (5,20+3,45)*2</t>
  </si>
  <si>
    <t xml:space="preserve">"2,04"  (6,83+3,875)*2</t>
  </si>
  <si>
    <t xml:space="preserve">"2,05;2,06"  (3,83+4,63)*2</t>
  </si>
  <si>
    <t xml:space="preserve">"2,07"    (3,025+3,23)*2</t>
  </si>
  <si>
    <t xml:space="preserve">"2,08"  (1,925+3,405)*2</t>
  </si>
  <si>
    <t xml:space="preserve">"2,09-2,11"  (3,00+0,94+2,00)*2</t>
  </si>
  <si>
    <t xml:space="preserve">"2,12"  (1,625+0,95)*2</t>
  </si>
  <si>
    <t xml:space="preserve">"2,13"  (1,625+0,90+0,94)*2</t>
  </si>
  <si>
    <t>"2,14" (1,625+1,20)</t>
  </si>
  <si>
    <t xml:space="preserve">"2,15"  (2,475+6,215)*2</t>
  </si>
  <si>
    <t xml:space="preserve">"2,16"  (2,625+6,215)*2</t>
  </si>
  <si>
    <t xml:space="preserve">"2,18"  (1,525+2,275)*2</t>
  </si>
  <si>
    <t>"2,19" (7,0+3,33)*2</t>
  </si>
  <si>
    <t>541372226</t>
  </si>
  <si>
    <t>432,245*1,05</t>
  </si>
  <si>
    <t>542743152</t>
  </si>
  <si>
    <t xml:space="preserve">"2.NP"  (12,48-0,56+9,55*2-0,46*2)</t>
  </si>
  <si>
    <t xml:space="preserve">               (6,80+14,84-0,56*2)*2 </t>
  </si>
  <si>
    <t>-1429763917</t>
  </si>
  <si>
    <t>80,37*1,02 'Přepočtené koeficientem množství</t>
  </si>
  <si>
    <t>1848822743</t>
  </si>
  <si>
    <t>(7,92+14,84)*2*0,30</t>
  </si>
  <si>
    <t>(12,48*0,15+9,55*0,30)</t>
  </si>
  <si>
    <t>-94694249</t>
  </si>
  <si>
    <t>18,393*1,02 'Přepočtené koeficientem množství</t>
  </si>
  <si>
    <t>-1229478063</t>
  </si>
  <si>
    <t>721239114</t>
  </si>
  <si>
    <t>Střešní vtoky (vpusti) montáž střešních vtoků ostatních typů se svislým odtokem do DN 160</t>
  </si>
  <si>
    <t>2070884428</t>
  </si>
  <si>
    <t>https://podminky.urs.cz/item/CS_URS_2022_01/721239114</t>
  </si>
  <si>
    <t xml:space="preserve">"S1"  2</t>
  </si>
  <si>
    <t>56231112</t>
  </si>
  <si>
    <t>vtok střešní svislý pro PVC-P hydroizolaci plochých střech s vyhříváním DN 75, DN 110, DN 125, DN 160</t>
  </si>
  <si>
    <t>-170061089</t>
  </si>
  <si>
    <t>HLE.HL170</t>
  </si>
  <si>
    <t>Plochý záchytný koš d 150mm</t>
  </si>
  <si>
    <t>-1423948336</t>
  </si>
  <si>
    <t>1669123750</t>
  </si>
  <si>
    <t>560445822</t>
  </si>
  <si>
    <t xml:space="preserve">"140/120"  7,00*0,14*0,12*1,10</t>
  </si>
  <si>
    <t xml:space="preserve">"140/50"  7,00*0,14*0,05*1,10</t>
  </si>
  <si>
    <t xml:space="preserve">"K4 100/180"  3,65*9*0,10*0,18*1,10</t>
  </si>
  <si>
    <t xml:space="preserve">"K2 100/220"  3,90*14*0,10*0,22*1,10</t>
  </si>
  <si>
    <t xml:space="preserve">"K1 140/220"  5,50*14*0,14*0,22*1,10</t>
  </si>
  <si>
    <t xml:space="preserve">"K3 100/250"  5,30*18*0,10*0,25*1,10</t>
  </si>
  <si>
    <t>(12,48-0,56)*(9,55-0,46)*0,023*1,10</t>
  </si>
  <si>
    <t>1784804744</t>
  </si>
  <si>
    <t>(12,0*2+7,00+7,00)/1,50</t>
  </si>
  <si>
    <t>1050235220</t>
  </si>
  <si>
    <t>-1943425058</t>
  </si>
  <si>
    <t xml:space="preserve">"140/120"  7,00</t>
  </si>
  <si>
    <t xml:space="preserve">"140/50"  7,00</t>
  </si>
  <si>
    <t>-322370950</t>
  </si>
  <si>
    <t>218336609</t>
  </si>
  <si>
    <t xml:space="preserve">"K4 100/180"  3,65*9</t>
  </si>
  <si>
    <t xml:space="preserve">"K2 100/220"  3,90*14</t>
  </si>
  <si>
    <t>-1314495478</t>
  </si>
  <si>
    <t>762332133</t>
  </si>
  <si>
    <t>Montáž vázaných konstrukcí krovů střech pultových, sedlových, valbových, stanových čtvercového nebo obdélníkového půdorysu z řeziva hraněného průřezové plochy přes 224 do 288 cm2</t>
  </si>
  <si>
    <t>322407016</t>
  </si>
  <si>
    <t>https://podminky.urs.cz/item/CS_URS_2022_01/762332133</t>
  </si>
  <si>
    <t xml:space="preserve">"K3 100/250"  5,30*18</t>
  </si>
  <si>
    <t>60512136</t>
  </si>
  <si>
    <t>hranol stavební řezivo průřezu do 288cm2 dl 6-8m</t>
  </si>
  <si>
    <t>937887886</t>
  </si>
  <si>
    <t>762332134</t>
  </si>
  <si>
    <t>Montáž vázaných konstrukcí krovů střech pultových, sedlových, valbových, stanových čtvercového nebo obdélníkového půdorysu z řeziva hraněného průřezové plochy přes 288 do 450 cm2</t>
  </si>
  <si>
    <t>-1446138102</t>
  </si>
  <si>
    <t>https://podminky.urs.cz/item/CS_URS_2022_01/762332134</t>
  </si>
  <si>
    <t>"Krokev</t>
  </si>
  <si>
    <t xml:space="preserve">"K1 140/220"  5,50*14</t>
  </si>
  <si>
    <t>60512140</t>
  </si>
  <si>
    <t>hranol stavební řezivo průřezu do 450cm2 do dl 6m</t>
  </si>
  <si>
    <t>-1900965197</t>
  </si>
  <si>
    <t>762341037</t>
  </si>
  <si>
    <t>Bednění střech střech rovných sklonu do 60° s vyřezáním otvorů z dřevoštěpkových desek OSB šroubovaných na rošt na sraz, tloušťky desky 25 mm</t>
  </si>
  <si>
    <t>-552925347</t>
  </si>
  <si>
    <t>https://podminky.urs.cz/item/CS_URS_2022_01/762341037</t>
  </si>
  <si>
    <t>7,00*(3,63+5,29+5,30)</t>
  </si>
  <si>
    <t>12,18*(5,10+0,30+3,23+0,30)</t>
  </si>
  <si>
    <t>684227409</t>
  </si>
  <si>
    <t>(12,48-0,56)*(9,55-0,46)</t>
  </si>
  <si>
    <t>-1837938369</t>
  </si>
  <si>
    <t>762341680</t>
  </si>
  <si>
    <t>Montáž bednění střech štítových okapových říms, krajnic, závětrných prken a žaluzií ve spádu nebo rovnoběžně s okapem z desek cementotřískových nebo cementových na sraz</t>
  </si>
  <si>
    <t>-917010158</t>
  </si>
  <si>
    <t>https://podminky.urs.cz/item/CS_URS_2022_01/762341680</t>
  </si>
  <si>
    <t xml:space="preserve">"okap"  </t>
  </si>
  <si>
    <t>(12,00+0,20)*(0,20+0,30)</t>
  </si>
  <si>
    <t>927780607</t>
  </si>
  <si>
    <t>(12,00+0,20)*(0,20+0,30)*1,10</t>
  </si>
  <si>
    <t>-1405913170</t>
  </si>
  <si>
    <t>(7,92+14,84-0,56*2)*2*0,56</t>
  </si>
  <si>
    <t>(12,48+9,55-0,46)*0,46</t>
  </si>
  <si>
    <t>2066288701</t>
  </si>
  <si>
    <t>7,00*(3,63+5,29+5,30)*0,025</t>
  </si>
  <si>
    <t>12,18*(5,10+0,30+3,23+0,30)*0,025</t>
  </si>
  <si>
    <t>762429001</t>
  </si>
  <si>
    <t>Obložení stropů nebo střešních podhledů montáž roštu podkladového</t>
  </si>
  <si>
    <t>-199510401</t>
  </si>
  <si>
    <t>https://podminky.urs.cz/item/CS_URS_2022_01/762429001</t>
  </si>
  <si>
    <t>-1975376206</t>
  </si>
  <si>
    <t>(12,00*2*0,06*0,04)</t>
  </si>
  <si>
    <t>0,058*1,1 'Přepočtené koeficientem množství</t>
  </si>
  <si>
    <t>82155185</t>
  </si>
  <si>
    <t>763111742</t>
  </si>
  <si>
    <t>Příčka ze sádrokartonových desek ostatní konstrukce a práce na příčkách ze sádrokartonových desek montáž jedné vrstvy tepelné izolace</t>
  </si>
  <si>
    <t>2093687196</t>
  </si>
  <si>
    <t>https://podminky.urs.cz/item/CS_URS_2022_01/763111742</t>
  </si>
  <si>
    <t>"střešní svod</t>
  </si>
  <si>
    <t>3,25*2*0,60</t>
  </si>
  <si>
    <t>63150962</t>
  </si>
  <si>
    <t>role akustická a tepelně izolační ze skelných vláken tl 40mm</t>
  </si>
  <si>
    <t>-1879612021</t>
  </si>
  <si>
    <t>3,9*1,02 'Přepočtené koeficientem množství</t>
  </si>
  <si>
    <t>763131411</t>
  </si>
  <si>
    <t>Podhled ze sádrokartonových desek dvouvrstvá zavěšená spodní konstrukce z ocelových profilů CD, UD jednoduše opláštěná deskou standardní A, tl. 12,5 mm, bez izolace</t>
  </si>
  <si>
    <t>-16947260</t>
  </si>
  <si>
    <t>https://podminky.urs.cz/item/CS_URS_2022_01/763131411</t>
  </si>
  <si>
    <t>"SDK 1</t>
  </si>
  <si>
    <t>-1883501336</t>
  </si>
  <si>
    <t xml:space="preserve">"2,01;2,17"  (1,90+3,45)*3,95+(1,525+0,125)*1,60</t>
  </si>
  <si>
    <t xml:space="preserve">                        (0,15+1,475)*(4,62+1,10+0,195-3,95)</t>
  </si>
  <si>
    <t xml:space="preserve">"2,02"  (3,30+2,05)*1,50+3,00*1,965</t>
  </si>
  <si>
    <t>763131451</t>
  </si>
  <si>
    <t>Podhled ze sádrokartonových desek dvouvrstvá zavěšená spodní konstrukce z ocelových profilů CD, UD jednoduše opláštěná deskou impregnovanou H2, tl. 12,5 mm, bez izolace</t>
  </si>
  <si>
    <t>1414244930</t>
  </si>
  <si>
    <t>https://podminky.urs.cz/item/CS_URS_2022_01/763131451</t>
  </si>
  <si>
    <t>"SDK 3</t>
  </si>
  <si>
    <t>-210542896</t>
  </si>
  <si>
    <t>Podhled ze sádrokartonových desek dvouvrstvá zavěšená spodní konstrukce z ocelových profilů CD, UD jednoduše opláštěná deskou akustickou, tl. 12,5 mm, bez izolace profil CD+UD REI 90 Rw 60 dB ( SDK 4)</t>
  </si>
  <si>
    <t>2142461124</t>
  </si>
  <si>
    <t xml:space="preserve">"1,34"  7,00*7,74</t>
  </si>
  <si>
    <t>763131495.2</t>
  </si>
  <si>
    <t>Podhled z desek s jádrem z portlanského cementu potažená tkaninou ze skelných vlákenna přední a zadní straně dvouvrstvá zavěšená spodní konstrukce z ocelových profilů CD, UD jednoduše opláštěná tl. 12,5 mm, bez izolace, požární odolnost EI 30 -DPI)</t>
  </si>
  <si>
    <t>2020567811</t>
  </si>
  <si>
    <t>"SDK 6</t>
  </si>
  <si>
    <t>-1368108665</t>
  </si>
  <si>
    <t xml:space="preserve">"2,02"  (3,30+2,05)*1,50+3,00*9,65</t>
  </si>
  <si>
    <t>384256812</t>
  </si>
  <si>
    <t>122,985*1,1235 'Přepočtené koeficientem množství</t>
  </si>
  <si>
    <t>-1624024954</t>
  </si>
  <si>
    <t>(0,15+6,83+0,15+5,20)*(3,875+0,125+4,63+0,30)*2</t>
  </si>
  <si>
    <t>984326415</t>
  </si>
  <si>
    <t>(0,15+6,83+0,15+5,20)*(3,875+0,125+4,63+0,30)*1,02</t>
  </si>
  <si>
    <t>-524255109</t>
  </si>
  <si>
    <t>763164613</t>
  </si>
  <si>
    <t>Obklad konstrukcí sádrokartonovými deskami včetně ochranných úhelníků ve tvaru U rozvinuté šíře do 0,6 m, opláštěný deskou akustickou, tl. 12,5 mm</t>
  </si>
  <si>
    <t>1498273006</t>
  </si>
  <si>
    <t>https://podminky.urs.cz/item/CS_URS_2022_01/763164613</t>
  </si>
  <si>
    <t>3,25*2</t>
  </si>
  <si>
    <t>406078309</t>
  </si>
  <si>
    <t xml:space="preserve">"120"  1,14*2,0</t>
  </si>
  <si>
    <t xml:space="preserve">"2,10"  0,90*2,0</t>
  </si>
  <si>
    <t>-1350407816</t>
  </si>
  <si>
    <t xml:space="preserve">"1,20"  2</t>
  </si>
  <si>
    <t xml:space="preserve">"2,10;2,11"  2</t>
  </si>
  <si>
    <t xml:space="preserve">"2,13"  1</t>
  </si>
  <si>
    <t>-305137465</t>
  </si>
  <si>
    <t>796863175</t>
  </si>
  <si>
    <t xml:space="preserve">"Kl/2"  12,48-0,56</t>
  </si>
  <si>
    <t>799749091</t>
  </si>
  <si>
    <t>9,75</t>
  </si>
  <si>
    <t>-1735489198</t>
  </si>
  <si>
    <t>-666523788</t>
  </si>
  <si>
    <t xml:space="preserve">"kl/1a"  (7,92+14,84)*2</t>
  </si>
  <si>
    <t xml:space="preserve">"kl/1b"  12,48+9,55</t>
  </si>
  <si>
    <t>764226444</t>
  </si>
  <si>
    <t>Oplechování parapetů z hliníkového plechu rovných celoplošně lepené, bez rohů rš 330 mm</t>
  </si>
  <si>
    <t>-80398056</t>
  </si>
  <si>
    <t>"1.NP. "1,60*3+1,10+4,25+1,60*3+0,85</t>
  </si>
  <si>
    <t xml:space="preserve">"2.NP.  " 1,60+1,35*4+4,75+4,25+1,60*3</t>
  </si>
  <si>
    <t>61141</t>
  </si>
  <si>
    <t xml:space="preserve">koncovka plastová k parapetu venkovnímu hliníkovému </t>
  </si>
  <si>
    <t>sada</t>
  </si>
  <si>
    <t>1893702321</t>
  </si>
  <si>
    <t xml:space="preserve">"1.NP. "  9</t>
  </si>
  <si>
    <t xml:space="preserve">"2.NP.  " 10</t>
  </si>
  <si>
    <t>162961736</t>
  </si>
  <si>
    <t>-2118629680</t>
  </si>
  <si>
    <t>-93899444</t>
  </si>
  <si>
    <t>6,51+0,20</t>
  </si>
  <si>
    <t>2066285963</t>
  </si>
  <si>
    <t>-1990075533</t>
  </si>
  <si>
    <t>-267740410</t>
  </si>
  <si>
    <t>1708410225</t>
  </si>
  <si>
    <t>-218195772</t>
  </si>
  <si>
    <t>"1,34</t>
  </si>
  <si>
    <t>(7,00*2+7,74)*1,00</t>
  </si>
  <si>
    <t>-(0,80*1,97+2,85*2,10+4,15*1,50)</t>
  </si>
  <si>
    <t>7,74*2,80-0,80*1,97*3</t>
  </si>
  <si>
    <t>-1737215607</t>
  </si>
  <si>
    <t>24,898*1,1 'Přepočtené koeficientem množství</t>
  </si>
  <si>
    <t>1441621948</t>
  </si>
  <si>
    <t>(7,00*2+7,74)*3</t>
  </si>
  <si>
    <t>-3,55*3-0,8*3</t>
  </si>
  <si>
    <t>7,74*7-0,8*5*3</t>
  </si>
  <si>
    <t>0,30*5*2</t>
  </si>
  <si>
    <t>1998369759</t>
  </si>
  <si>
    <t>97,35*0,03*0,05</t>
  </si>
  <si>
    <t>-1383882399</t>
  </si>
  <si>
    <t xml:space="preserve">"odkaz 1.01"  1,50*0,875*3</t>
  </si>
  <si>
    <t xml:space="preserve">"odkaz 1.02a"  1,50*0,75*2</t>
  </si>
  <si>
    <t xml:space="preserve">"odkaz 1.02b"  1,50*0,75*1</t>
  </si>
  <si>
    <t xml:space="preserve">"odkaz 1.08"   4,15*1,50</t>
  </si>
  <si>
    <t xml:space="preserve">"odkaz 2.01a"  1,50*0,75*2</t>
  </si>
  <si>
    <t xml:space="preserve">"odkaz 2.01b"  1,50*0,75</t>
  </si>
  <si>
    <t xml:space="preserve">"odkaz 2.02"   1,25*0,75*4</t>
  </si>
  <si>
    <t xml:space="preserve">"odkaz 2.03"   1,50*0,75*1</t>
  </si>
  <si>
    <t xml:space="preserve">"odkaz 2.07"   4,15*1,50*1</t>
  </si>
  <si>
    <t>okno plastové otevíravé/sklopné trojsklo přes plochu 1m2 do v 1,5m</t>
  </si>
  <si>
    <t>-1846077512</t>
  </si>
  <si>
    <t>530610166</t>
  </si>
  <si>
    <t xml:space="preserve">"odkaz 1.03"  1,00*0,875</t>
  </si>
  <si>
    <t xml:space="preserve">"odkaz 1.10"  0,75*0,75</t>
  </si>
  <si>
    <t>okno plastové otevíravé/sklopné trojsklo do plochy 1m2 ( včetně doplňků dle výkazu výplní otvorů ) )</t>
  </si>
  <si>
    <t>-1316897539</t>
  </si>
  <si>
    <t>-679992793</t>
  </si>
  <si>
    <t xml:space="preserve">"odkaz  D/1.01 80/197cm"  5</t>
  </si>
  <si>
    <t xml:space="preserve">"odkaz  D/1.02 80/197cm"  2</t>
  </si>
  <si>
    <t xml:space="preserve">"odkaz  D/1.21 80/197 s mřížkou"  3</t>
  </si>
  <si>
    <t xml:space="preserve">"odkaz  D/1.24 80/197 s mřížkou"  3</t>
  </si>
  <si>
    <t xml:space="preserve">"odkaz  D/1.22 60/197cm s mřížkou"  3</t>
  </si>
  <si>
    <t xml:space="preserve">"odkaz  D/1.23 60/197cm s mřížkou"  1</t>
  </si>
  <si>
    <t xml:space="preserve">"odkaz  D/2.01 80/197cm" 2</t>
  </si>
  <si>
    <t xml:space="preserve">"odkaz  D/2.02 70/197cm s mřížkou"  1</t>
  </si>
  <si>
    <t xml:space="preserve">"odkaz  D/2.04 70/197cm s mřížkou"  3</t>
  </si>
  <si>
    <t xml:space="preserve">"odkaz  D/2.08 80/197cm s mřížkou"  2</t>
  </si>
  <si>
    <t xml:space="preserve">"odkaz  D/2.11 80/197cm prosklené"  2</t>
  </si>
  <si>
    <t xml:space="preserve">"odkaz  D/2.13 60/197cm prosklené"  1</t>
  </si>
  <si>
    <t>1178999848</t>
  </si>
  <si>
    <t xml:space="preserve">"odkaz  D/2.02 60/197cm s mřížkou"  1</t>
  </si>
  <si>
    <t>61160050.11</t>
  </si>
  <si>
    <t xml:space="preserve">dveře jednokřídlé dřevěné s větrcí mřížkou  plné 700x1970mm ( včetně doplňků dle výkazu výplní otvorů )</t>
  </si>
  <si>
    <t>570286928</t>
  </si>
  <si>
    <t xml:space="preserve">"odkaz  D/1.23 70/197cm s mřížkou"  1</t>
  </si>
  <si>
    <t xml:space="preserve">dveře jednokřídlé dřevěné s větrcí mřížkou  plné 800x1970mm  ( včetně doplňků dle výkazu výplní otvorů )</t>
  </si>
  <si>
    <t>-623923492</t>
  </si>
  <si>
    <t xml:space="preserve">"odkaz  D/2.08 80/197 s mřížkou"  3</t>
  </si>
  <si>
    <t>1409333100</t>
  </si>
  <si>
    <t xml:space="preserve">"odkaz  D/2.01 80/197cm"  2</t>
  </si>
  <si>
    <t>-1267834598</t>
  </si>
  <si>
    <t xml:space="preserve">"odkaz  D/2.11 80/197cm prosklené" 2</t>
  </si>
  <si>
    <t>61160050.43</t>
  </si>
  <si>
    <t xml:space="preserve">dveře jednokřídlé dřevěné zasklené ze dvou třetin  900x1970mm  ( včetně doplňků dle výkazu výplní otvorů )</t>
  </si>
  <si>
    <t>247385445</t>
  </si>
  <si>
    <t xml:space="preserve">"odkaz  D/2.12 60/197cm prosklené" 1</t>
  </si>
  <si>
    <t>766660002</t>
  </si>
  <si>
    <t>Montáž dveřních křídel dřevěných nebo plastových otevíravých do ocelové zárubně povrchově upravených jednokřídlových, šířky přes 800 mm</t>
  </si>
  <si>
    <t>841769355</t>
  </si>
  <si>
    <t>https://podminky.urs.cz/item/CS_URS_2022_01/766660002</t>
  </si>
  <si>
    <t xml:space="preserve">"odkaz  D/2.06 90/197cm "  3</t>
  </si>
  <si>
    <t>61160050.22</t>
  </si>
  <si>
    <t xml:space="preserve">dveře jednokřídlé dřevěné  plné 900x1970mm  ( včetně doplňků dle výkazu výplní otvorů )</t>
  </si>
  <si>
    <t>873422972</t>
  </si>
  <si>
    <t>766660471</t>
  </si>
  <si>
    <t>Montáž dveřních křídel dřevěných dveří včetně rámu do zdiva tříkřídlových vel. 2850 x 2100 mm</t>
  </si>
  <si>
    <t>624452481</t>
  </si>
  <si>
    <t>https://podminky.urs.cz/item/CS_URS_2022_01/766660471</t>
  </si>
  <si>
    <t>61173.1</t>
  </si>
  <si>
    <t xml:space="preserve">Odkaz D/1.41"  Dveře tříkřídlové dřevěné prosklené velikosti 2850 x 2100 mm</t>
  </si>
  <si>
    <t>1577110481</t>
  </si>
  <si>
    <t xml:space="preserve">"odkaz D/1,41"  1</t>
  </si>
  <si>
    <t>1558978178</t>
  </si>
  <si>
    <t xml:space="preserve">"1.NP.  0,80"   1</t>
  </si>
  <si>
    <t>"1.NP. "1,55*3+1,05+4,20+1,55*3+0,80</t>
  </si>
  <si>
    <t xml:space="preserve">"2.NP.  " 1,55+1,30*4+4,70+4,20+1,55*3</t>
  </si>
  <si>
    <t>2111724927</t>
  </si>
  <si>
    <t xml:space="preserve">"1.NP.  "  3+3+1</t>
  </si>
  <si>
    <t xml:space="preserve">"2.NP.  "  1+4+3</t>
  </si>
  <si>
    <t>-1759066614</t>
  </si>
  <si>
    <t xml:space="preserve">"1.NP. "  1</t>
  </si>
  <si>
    <t xml:space="preserve">"2.NP.  "  1+1</t>
  </si>
  <si>
    <t>1586770265</t>
  </si>
  <si>
    <t>Dodávka a montáž kuchyňské linky dálky 225 cm včetně spotřebičů (el. indukční varné desky, lednička, dřez) ( podrobný popis dle popisu vybavení a truhlářských prvků )</t>
  </si>
  <si>
    <t>332007124</t>
  </si>
  <si>
    <t>766812</t>
  </si>
  <si>
    <t>Dodávka a montáž laviček do šaten z laminovaných DTD desek v imitaci dřeva ( podrobný popis dle popisu vybavení a truhlářských prvků )</t>
  </si>
  <si>
    <t>bm</t>
  </si>
  <si>
    <t>-1767754558</t>
  </si>
  <si>
    <t xml:space="preserve">"1.NP."  5,10*2+2,72*2</t>
  </si>
  <si>
    <t xml:space="preserve">"2.NP"  5,20+1,6+6,80</t>
  </si>
  <si>
    <t>1564950753</t>
  </si>
  <si>
    <t>766,767- PO</t>
  </si>
  <si>
    <t>Konstrukce protipožární</t>
  </si>
  <si>
    <t>267</t>
  </si>
  <si>
    <t>766660021</t>
  </si>
  <si>
    <t>Montáž dveřních křídel dřevěných nebo plastových otevíravých do ocelové zárubně protipožárních jednokřídlových, šířky do 800 mm</t>
  </si>
  <si>
    <t>-645981472</t>
  </si>
  <si>
    <t>https://podminky.urs.cz/item/CS_URS_2022_01/766660021</t>
  </si>
  <si>
    <t xml:space="preserve">"odkaz  D/1.11 80/197cm"  1</t>
  </si>
  <si>
    <t>268</t>
  </si>
  <si>
    <t>61162.1</t>
  </si>
  <si>
    <t xml:space="preserve">dveře jednokřídlé  protipožární EI (EW) 30 D3 povrch laminátový plné 800x1970-2100mm ( včetně doplňků dle výkazu výplní otvorů )</t>
  </si>
  <si>
    <t>-427366344</t>
  </si>
  <si>
    <t>269</t>
  </si>
  <si>
    <t>767162112.1</t>
  </si>
  <si>
    <t>Montáž zábradlí balkónového nebo lodžiového z pozinkovaných profilů s výplní včetně dodávky ocelových kotevních prvků rovného délky přes 1,0 do 2,0 m ( včetně doplňků dle výkazu výplní otvorů )</t>
  </si>
  <si>
    <t>858418993</t>
  </si>
  <si>
    <t xml:space="preserve">"odkaz Z/3"   2</t>
  </si>
  <si>
    <t>270</t>
  </si>
  <si>
    <t>767162114.1</t>
  </si>
  <si>
    <t>Montáž zábradlí balkónového nebo lodžiového z pozinkovaných profilů s výplní včetně dodávky ocelových kotevních prvků rovného délky přes 3,0 do 4,0 m ( včetně doplňků dle výkazu výplní otvorů )</t>
  </si>
  <si>
    <t>-1353992465</t>
  </si>
  <si>
    <t>271</t>
  </si>
  <si>
    <t>55342281.1</t>
  </si>
  <si>
    <t xml:space="preserve">Odkaz  Z/3 : zábradlí s prutovou výplní, horní kotvení, hranatý  sloupek ( včetně doplňků dle výkazu výplní otvorů )</t>
  </si>
  <si>
    <t>1538622163</t>
  </si>
  <si>
    <t>272</t>
  </si>
  <si>
    <t>1968295724</t>
  </si>
  <si>
    <t xml:space="preserve">"dle tabulky na v.č.602" </t>
  </si>
  <si>
    <t>2,88+2,75+1,24+3,52</t>
  </si>
  <si>
    <t>273</t>
  </si>
  <si>
    <t xml:space="preserve">Odkaz Z/2:  Vnitřní ocelové schodišťové zábradlí z trubek nerezovýxh ( včetně doplňků dle výkazu výplní otvorů )</t>
  </si>
  <si>
    <t>-998339476</t>
  </si>
  <si>
    <t>274</t>
  </si>
  <si>
    <t>767330112</t>
  </si>
  <si>
    <t>Montáž tubusových světlovodů kopule s lemováním plochá střecha</t>
  </si>
  <si>
    <t>-686169839</t>
  </si>
  <si>
    <t>https://podminky.urs.cz/item/CS_URS_2022_01/767330112</t>
  </si>
  <si>
    <t>275</t>
  </si>
  <si>
    <t>55381343</t>
  </si>
  <si>
    <t>světlovod pro plochou střechu s křišťálovou kopulí, stropním difuzérem, tubus dl 1250mm D 300mm ( včetně doplňků dle výkazu výplní otvorů )</t>
  </si>
  <si>
    <t>-1467246037</t>
  </si>
  <si>
    <t>276</t>
  </si>
  <si>
    <t>767330122</t>
  </si>
  <si>
    <t>Montáž tubusových světlovodů tubus, průměru přes 250 do 350 mm</t>
  </si>
  <si>
    <t>-2078810142</t>
  </si>
  <si>
    <t>https://podminky.urs.cz/item/CS_URS_2022_01/767330122</t>
  </si>
  <si>
    <t>1,25*2</t>
  </si>
  <si>
    <t>277</t>
  </si>
  <si>
    <t>767330132</t>
  </si>
  <si>
    <t>Montáž tubusových světlovodů rozptylovač světla přes 250 do 350 mm</t>
  </si>
  <si>
    <t>1932638670</t>
  </si>
  <si>
    <t>https://podminky.urs.cz/item/CS_URS_2022_01/767330132</t>
  </si>
  <si>
    <t>278</t>
  </si>
  <si>
    <t>767620118</t>
  </si>
  <si>
    <t>Montáž oken zdvojených z hliníkových nebo ocelových profilů na polyuretanovou pěnu pevných do zdiva, plochy přes 2,5 m2</t>
  </si>
  <si>
    <t>-1339104031</t>
  </si>
  <si>
    <t>https://podminky.urs.cz/item/CS_URS_2022_01/767620118</t>
  </si>
  <si>
    <t xml:space="preserve">"2,08"  4,65*2,60</t>
  </si>
  <si>
    <t>279</t>
  </si>
  <si>
    <t>55341007</t>
  </si>
  <si>
    <t>okno Al s fixním zasklením trojsklo přes plochu 1m2 přes v 2,5m ( včetně doplňků dle výkazu výplní otvorů )</t>
  </si>
  <si>
    <t>-862958254</t>
  </si>
  <si>
    <t>280</t>
  </si>
  <si>
    <t>767620121</t>
  </si>
  <si>
    <t>Montáž oken zdvojených z hliníkových nebo ocelových profilů na polyuretanovou pěnu otevíravých do celostěnových panelů nebo ocelové konstrukce, plochy do 0,6 m2</t>
  </si>
  <si>
    <t>-1371020236</t>
  </si>
  <si>
    <t>https://podminky.urs.cz/item/CS_URS_2022_01/767620121</t>
  </si>
  <si>
    <t xml:space="preserve">"odkaz D/2,08"  1,10*0,30</t>
  </si>
  <si>
    <t>281</t>
  </si>
  <si>
    <t>55341009</t>
  </si>
  <si>
    <t>okno Al otevíravé/sklopné trojsklo do plochy 1m2 ( včetně doplňků dle výkazu výplní otvorů )</t>
  </si>
  <si>
    <t>23400042</t>
  </si>
  <si>
    <t>282</t>
  </si>
  <si>
    <t>-1789941651</t>
  </si>
  <si>
    <t xml:space="preserve">"odkaz D/1.51"  1</t>
  </si>
  <si>
    <t xml:space="preserve">"odkaz D/1.52"  1</t>
  </si>
  <si>
    <t xml:space="preserve">"odkaz D/1.53"  1</t>
  </si>
  <si>
    <t>283</t>
  </si>
  <si>
    <t>dveře jednokřídlé Al prosklené max rozměru otvoru 2,42m2 ( včetně doplňků dle výkazu výplní otvorů )</t>
  </si>
  <si>
    <t>-1260722505</t>
  </si>
  <si>
    <t xml:space="preserve">"odkaz D/1.51"  0,80*2,14</t>
  </si>
  <si>
    <t xml:space="preserve">"odkaz D/1.52"  0,80*2,14</t>
  </si>
  <si>
    <t xml:space="preserve">"odkaz D/1.53"  0,90*2,14</t>
  </si>
  <si>
    <t>284</t>
  </si>
  <si>
    <t>1750848695</t>
  </si>
  <si>
    <t xml:space="preserve">"odkaz D/2,51"  1</t>
  </si>
  <si>
    <t>285</t>
  </si>
  <si>
    <t>dveře jednokřídlé Al plné s nadsvětlíkem max rozměru otvoru 3,3m2 bezpečnostní třídy RC2 ( včetně doplňků dle výkazu výplní otvorů )</t>
  </si>
  <si>
    <t>1125750349</t>
  </si>
  <si>
    <t xml:space="preserve">"odkaz D/2,51"  1,15*2,60</t>
  </si>
  <si>
    <t>286</t>
  </si>
  <si>
    <t>408855719</t>
  </si>
  <si>
    <t xml:space="preserve">"odkaz D/1.63"  1</t>
  </si>
  <si>
    <t>287</t>
  </si>
  <si>
    <t xml:space="preserve">dveře dvoukřídlé Al prosklené max rozměru otvoru 4,84m2 bezpečnostní třídy RC2  ( včetně doplňků dle výkazu výplní otvorů )</t>
  </si>
  <si>
    <t>-1485140561</t>
  </si>
  <si>
    <t xml:space="preserve">"odkaz D/1.63"    1,40*2,14</t>
  </si>
  <si>
    <t>288</t>
  </si>
  <si>
    <t>767832102</t>
  </si>
  <si>
    <t>Montáž venkovních požárních žebříků do zdiva bez suchovodu</t>
  </si>
  <si>
    <t>1497817507</t>
  </si>
  <si>
    <t>https://podminky.urs.cz/item/CS_URS_2022_01/767832102</t>
  </si>
  <si>
    <t xml:space="preserve">"odkaz Z4"  4,70</t>
  </si>
  <si>
    <t>289</t>
  </si>
  <si>
    <t>44983000</t>
  </si>
  <si>
    <t>žebřík venkovní bez suchovodu v provedení žárový Zn ( včetně doplňků dle výkazu výplní otvorů )</t>
  </si>
  <si>
    <t>1032259225</t>
  </si>
  <si>
    <t>290</t>
  </si>
  <si>
    <t>-1423148071</t>
  </si>
  <si>
    <t>2+5</t>
  </si>
  <si>
    <t>291</t>
  </si>
  <si>
    <t>kotvicí bod pro ocelové konstrukce do předvrtaného otvoru v nosníku pomocí závitové tyče dl 300mm ( včetně doplňků dle výkazu výplní otvorů )</t>
  </si>
  <si>
    <t>-1196156576</t>
  </si>
  <si>
    <t>292</t>
  </si>
  <si>
    <t>70921389</t>
  </si>
  <si>
    <t>kotvicí bod pro ocelové konstrukce do předvrtaného otvoru v nosníku pomocí závitové tyče dl 600mm ( včetně doplňků dle výkazu výplní otvorů )</t>
  </si>
  <si>
    <t>463030865</t>
  </si>
  <si>
    <t>293</t>
  </si>
  <si>
    <t>411584289</t>
  </si>
  <si>
    <t>294</t>
  </si>
  <si>
    <t>nerezové lano určené pro systémy s požadavkem na permanentní kotvicí vedení tl 6mm ( včetně doplňků dle výkazu výplní otvorů )</t>
  </si>
  <si>
    <t>-1106683698</t>
  </si>
  <si>
    <t>4,55+3,30+2,65</t>
  </si>
  <si>
    <t>2,55</t>
  </si>
  <si>
    <t>295</t>
  </si>
  <si>
    <t>-731155335</t>
  </si>
  <si>
    <t>296</t>
  </si>
  <si>
    <t>Odkaz Z/6b: stříška vchodová rovná, kotvená pomocí konzol, hliníkový rám, výplň dutinkový polykarbonát 1200x900mm ( včetně doplňků dle výkazu výplní otvorů )</t>
  </si>
  <si>
    <t>-945684035</t>
  </si>
  <si>
    <t>297</t>
  </si>
  <si>
    <t>767995113</t>
  </si>
  <si>
    <t>Montáž ostatních atypických zámečnických konstrukcí hmotnosti přes 10 do 20 kg ( včetně doplňků dle výkazu výplní otvorů )</t>
  </si>
  <si>
    <t>-205348592</t>
  </si>
  <si>
    <t>https://podminky.urs.cz/item/CS_URS_2022_01/767995113</t>
  </si>
  <si>
    <t xml:space="preserve">"meziokenní sloupek pro  vynesení  překladů</t>
  </si>
  <si>
    <t>17,85*2*1,02</t>
  </si>
  <si>
    <t>298</t>
  </si>
  <si>
    <t>13314003.1</t>
  </si>
  <si>
    <t xml:space="preserve">Odkaz Z/5:  Meziikenní sloupek z tenkostěnného profilu 60/60/5mm dle v.č.605 ( včetně doplňků dle výkazu výplní otvorů )</t>
  </si>
  <si>
    <t>-2047736801</t>
  </si>
  <si>
    <t>17,85*2*1,08</t>
  </si>
  <si>
    <t>299</t>
  </si>
  <si>
    <t>-256097644</t>
  </si>
  <si>
    <t>"VZ1a; VZ1b"</t>
  </si>
  <si>
    <t>"IPN 180" (4,35*2+5,55*2)*21,90*1,02</t>
  </si>
  <si>
    <t>300</t>
  </si>
  <si>
    <t>2119699516</t>
  </si>
  <si>
    <t>"IPN 180" (4,35*2+5,55*2)*21,90*0,001*1,08</t>
  </si>
  <si>
    <t>301</t>
  </si>
  <si>
    <t>-948027236</t>
  </si>
  <si>
    <t xml:space="preserve">"VZ2" </t>
  </si>
  <si>
    <t>"HEA 240" 7,40*60,30*1,02</t>
  </si>
  <si>
    <t>302</t>
  </si>
  <si>
    <t>13010964</t>
  </si>
  <si>
    <t>ocel profilová jakost S235JR (11 375) průřez HEA 240</t>
  </si>
  <si>
    <t>1555667396</t>
  </si>
  <si>
    <t>"HEA 240" 7,40*60,30*0,001*1,02</t>
  </si>
  <si>
    <t>0,455*1,08 'Přepočtené koeficientem množství</t>
  </si>
  <si>
    <t>303</t>
  </si>
  <si>
    <t>243820954</t>
  </si>
  <si>
    <t>304</t>
  </si>
  <si>
    <t>1428440241</t>
  </si>
  <si>
    <t>305</t>
  </si>
  <si>
    <t>481953794</t>
  </si>
  <si>
    <t>143,162</t>
  </si>
  <si>
    <t>306</t>
  </si>
  <si>
    <t>771274123</t>
  </si>
  <si>
    <t>Montáž obkladů schodišť z dlaždic keramických lepených flexibilním lepidlem stupnic protiskluzných nebo reliéfních, šířky přes 250 do 300 mm</t>
  </si>
  <si>
    <t>571487009</t>
  </si>
  <si>
    <t>https://podminky.urs.cz/item/CS_URS_2022_01/771274123</t>
  </si>
  <si>
    <t xml:space="preserve">"2.NP."  1,20*18</t>
  </si>
  <si>
    <t>307</t>
  </si>
  <si>
    <t>59761330</t>
  </si>
  <si>
    <t>schodovka protiskluzná šířky 330x330mm</t>
  </si>
  <si>
    <t>-746384923</t>
  </si>
  <si>
    <t>21,6*3,05 'Přepočtené koeficientem množství</t>
  </si>
  <si>
    <t>308</t>
  </si>
  <si>
    <t>771274232</t>
  </si>
  <si>
    <t>Montáž obkladů schodišť z dlaždic keramických lepených flexibilním lepidlem podstupnic hladkých, výšky přes 150 do 200 mm</t>
  </si>
  <si>
    <t>-1099182591</t>
  </si>
  <si>
    <t>https://podminky.urs.cz/item/CS_URS_2022_01/771274232</t>
  </si>
  <si>
    <t>309</t>
  </si>
  <si>
    <t>59761003</t>
  </si>
  <si>
    <t>dlažba keramická hutná hladká do interiéru přes 9 do 12ks/m2</t>
  </si>
  <si>
    <t>325383572</t>
  </si>
  <si>
    <t xml:space="preserve">"2.NP."  1,20*18*0,20*1,10</t>
  </si>
  <si>
    <t>310</t>
  </si>
  <si>
    <t>-248345641</t>
  </si>
  <si>
    <t xml:space="preserve">"1,12"  (2,80+1,34+0,45)*2-0,8</t>
  </si>
  <si>
    <t xml:space="preserve">"1,13"  (1,50+1,35+0,30)*2-0,8*3-0,9</t>
  </si>
  <si>
    <t xml:space="preserve">"1,14"  (1,50+1,975)*2-0,80</t>
  </si>
  <si>
    <t xml:space="preserve">"1,24"  (3,63+3,725+0,30)*2-,08*3</t>
  </si>
  <si>
    <t xml:space="preserve">"1,31"  (1,91+2,25+0,15+0,30)*2-0,8-,07-1,4</t>
  </si>
  <si>
    <t xml:space="preserve">"1,32"  (2,01+0,125+1,00+2,25)*2-0,7</t>
  </si>
  <si>
    <t xml:space="preserve">"1,33"  (1,53+2,25+0,30)*2-0,80</t>
  </si>
  <si>
    <t xml:space="preserve">"2,01"  (1,90+3,45+1,525+0,125+3,95+2,00)*1,60</t>
  </si>
  <si>
    <t xml:space="preserve">              -(2,4+3,45+0,8*2+0,9+0,7+0,6+0,95)</t>
  </si>
  <si>
    <t>311</t>
  </si>
  <si>
    <t>59761275</t>
  </si>
  <si>
    <t>sokl-dlažba keramická slinutá hladká do interiéru i exteriéru 330x80mm</t>
  </si>
  <si>
    <t>1960296191</t>
  </si>
  <si>
    <t>(45,08+8,694)/0,33*1,10</t>
  </si>
  <si>
    <t>312</t>
  </si>
  <si>
    <t>771474132</t>
  </si>
  <si>
    <t>Montáž soklů z dlaždic keramických lepených flexibilním lepidlem schodišťových stupňovitých, výšky přes 65 do 90 mm</t>
  </si>
  <si>
    <t>-691096559</t>
  </si>
  <si>
    <t>https://podminky.urs.cz/item/CS_URS_2022_01/771474132</t>
  </si>
  <si>
    <t xml:space="preserve">"2.NP."  18*(0,18+0,28)*1,05</t>
  </si>
  <si>
    <t>313</t>
  </si>
  <si>
    <t>75368309</t>
  </si>
  <si>
    <t>314</t>
  </si>
  <si>
    <t>1768328337</t>
  </si>
  <si>
    <t>88,982*1,1 'Přepočtené koeficientem množství</t>
  </si>
  <si>
    <t>315</t>
  </si>
  <si>
    <t>-1555775815</t>
  </si>
  <si>
    <t>316</t>
  </si>
  <si>
    <t>766657603</t>
  </si>
  <si>
    <t>54,18*1,1 'Přepočtené koeficientem množství</t>
  </si>
  <si>
    <t>317</t>
  </si>
  <si>
    <t>771591266</t>
  </si>
  <si>
    <t>Izolace podlahy pod dlažbu těsnícími izolačními pásy s napojením na ukončující profil</t>
  </si>
  <si>
    <t>2096647293</t>
  </si>
  <si>
    <t>https://podminky.urs.cz/item/CS_URS_2022_01/771591266</t>
  </si>
  <si>
    <t xml:space="preserve">"2.20"  7,60+1,40*2</t>
  </si>
  <si>
    <t>318</t>
  </si>
  <si>
    <t>77159</t>
  </si>
  <si>
    <t>Systémové oplechování balkonové hrany balkonu 2.NP s perforovaným profilem pro odvodnění dle detailu DET 7 - Detail odvodnění balkonu</t>
  </si>
  <si>
    <t>1136364686</t>
  </si>
  <si>
    <t>319</t>
  </si>
  <si>
    <t>417455485</t>
  </si>
  <si>
    <t>320</t>
  </si>
  <si>
    <t>430487271</t>
  </si>
  <si>
    <t>"2,19" 7,0*3,33+(1,15+3,0+1,15+4,65)*0,30</t>
  </si>
  <si>
    <t>321</t>
  </si>
  <si>
    <t>776121113</t>
  </si>
  <si>
    <t>Příprava podkladu penetrace vodou ředitelná schodišť</t>
  </si>
  <si>
    <t>-353193144</t>
  </si>
  <si>
    <t>https://podminky.urs.cz/item/CS_URS_2022_01/776121113</t>
  </si>
  <si>
    <t xml:space="preserve">"2,17"  1,20*2,40</t>
  </si>
  <si>
    <t xml:space="preserve">               1,20*(0,185+0,28)*18</t>
  </si>
  <si>
    <t>322</t>
  </si>
  <si>
    <t>776141121</t>
  </si>
  <si>
    <t>Příprava podkladu vyrovnání samonivelační stěrkou podlah min.pevnosti 30 MPa, tloušťky do 3 mm</t>
  </si>
  <si>
    <t>1939275661</t>
  </si>
  <si>
    <t>https://podminky.urs.cz/item/CS_URS_2022_01/776141121</t>
  </si>
  <si>
    <t>323</t>
  </si>
  <si>
    <t>776221111</t>
  </si>
  <si>
    <t>Montáž podlahovin z PVC lepením standardním lepidlem z pásů standardních</t>
  </si>
  <si>
    <t>14723188</t>
  </si>
  <si>
    <t>https://podminky.urs.cz/item/CS_URS_2022_01/776221111</t>
  </si>
  <si>
    <t xml:space="preserve">"217"  1,20*2,40</t>
  </si>
  <si>
    <t>324</t>
  </si>
  <si>
    <t>28412285</t>
  </si>
  <si>
    <t>krytina podlahová heterogenní tl 2mm</t>
  </si>
  <si>
    <t>593529444</t>
  </si>
  <si>
    <t>"schody</t>
  </si>
  <si>
    <t>1,20*(0,30+0,20)*18</t>
  </si>
  <si>
    <t>64,34*1,18+10,80*1,10</t>
  </si>
  <si>
    <t>325</t>
  </si>
  <si>
    <t>776261121.1</t>
  </si>
  <si>
    <t xml:space="preserve">Montáž podlahovin z pryže lepených kaučokovým lepidlem </t>
  </si>
  <si>
    <t>1061676851</t>
  </si>
  <si>
    <t>326</t>
  </si>
  <si>
    <t>2724</t>
  </si>
  <si>
    <t>Podlahová guma bude vyrobena z pryže SBR o tvrdosti 80° ShA, pevnosti 3 MPa v černé šedé.</t>
  </si>
  <si>
    <t>-2007729070</t>
  </si>
  <si>
    <t>37,154*1,10</t>
  </si>
  <si>
    <t>1,20*18*1,10</t>
  </si>
  <si>
    <t>327</t>
  </si>
  <si>
    <t>776321111.1</t>
  </si>
  <si>
    <t xml:space="preserve"> Montáž podlahovin z priže na stupnice šířky do 300 mm</t>
  </si>
  <si>
    <t>1511544221</t>
  </si>
  <si>
    <t>328</t>
  </si>
  <si>
    <t>-1306295095</t>
  </si>
  <si>
    <t xml:space="preserve">"2,15"  (2,475+6,215)*2-0,8</t>
  </si>
  <si>
    <t xml:space="preserve">"2,16"  (2,625+6,215)*2-0,80</t>
  </si>
  <si>
    <t xml:space="preserve">"217"  1,20*22,40</t>
  </si>
  <si>
    <t>"2,19" (7,0+3,33+0,30*3)*2</t>
  </si>
  <si>
    <t>329</t>
  </si>
  <si>
    <t>776411121</t>
  </si>
  <si>
    <t>Montáž soklíků lepením schodišťových, výšky do 60 mm</t>
  </si>
  <si>
    <t>-1647999106</t>
  </si>
  <si>
    <t>https://podminky.urs.cz/item/CS_URS_2022_01/776411121</t>
  </si>
  <si>
    <t>330</t>
  </si>
  <si>
    <t>28411003</t>
  </si>
  <si>
    <t>lišta soklová PVC 30x30mm</t>
  </si>
  <si>
    <t>1161880703</t>
  </si>
  <si>
    <t>8,694*1,02 'Přepočtené koeficientem množství</t>
  </si>
  <si>
    <t>331</t>
  </si>
  <si>
    <t>-1809153706</t>
  </si>
  <si>
    <t>777</t>
  </si>
  <si>
    <t>Podlahy lité</t>
  </si>
  <si>
    <t>332</t>
  </si>
  <si>
    <t>777511107.1</t>
  </si>
  <si>
    <t>Systémová polyuretanová stěrka do mokrého provozu včetně hydroizolační vrstvy ( popis viz D.101-2 Dodatek technická zpráva)</t>
  </si>
  <si>
    <t>1118024159</t>
  </si>
  <si>
    <t>333</t>
  </si>
  <si>
    <t>777001</t>
  </si>
  <si>
    <t>Krycí stěrka dekorativní polyuretanová, tloušťky přes 2 do 3 mm</t>
  </si>
  <si>
    <t>1291786911</t>
  </si>
  <si>
    <t>334</t>
  </si>
  <si>
    <t>3320100520</t>
  </si>
  <si>
    <t xml:space="preserve">Páska těsnicí  S 10 m pro hydroizolační stěrhy</t>
  </si>
  <si>
    <t>2140940702</t>
  </si>
  <si>
    <t>"1,15" ( 1,50+1,80)*2</t>
  </si>
  <si>
    <t xml:space="preserve">"1,19-1,21"  (3,025+1,90+1,33)*2</t>
  </si>
  <si>
    <t xml:space="preserve">"2,02"  (3,30+2,05+3,00+1,965+0,30)*2</t>
  </si>
  <si>
    <t xml:space="preserve">"2,08"   (1,925+3,405)*2</t>
  </si>
  <si>
    <t xml:space="preserve">"2,09-2,11"  (3,00+2,94)*2</t>
  </si>
  <si>
    <t>335</t>
  </si>
  <si>
    <t>3320100521</t>
  </si>
  <si>
    <t xml:space="preserve">Páska těsnicí  vnitřní roh rpo hydroizolační stěrkové pásky</t>
  </si>
  <si>
    <t>-1315328639</t>
  </si>
  <si>
    <t xml:space="preserve">"podlaha P1.2"  2+4+4+4+4+4+4</t>
  </si>
  <si>
    <t xml:space="preserve">"2.NP."  6+6+4+4+4+4+4</t>
  </si>
  <si>
    <t>336</t>
  </si>
  <si>
    <t>998777202</t>
  </si>
  <si>
    <t>Přesun hmot pro podlahy lité stanovený procentní sazbou (%) z ceny vodorovná dopravní vzdálenost do 50 m v objektech výšky přes 6 do 12 m</t>
  </si>
  <si>
    <t>-1608566925</t>
  </si>
  <si>
    <t>https://podminky.urs.cz/item/CS_URS_2022_01/998777202</t>
  </si>
  <si>
    <t>337</t>
  </si>
  <si>
    <t>78141</t>
  </si>
  <si>
    <t xml:space="preserve">PUR stěrka vnitřních povrchů tloušťky do 3 mm včetně penetrace, včetně následného přebroušení svislých konstrukcí stěn v podlaží </t>
  </si>
  <si>
    <t>-2090182580</t>
  </si>
  <si>
    <t>"PUR stěrku</t>
  </si>
  <si>
    <t>"1,15,1,18" (1,90+1,80+3,23)*2*2,0</t>
  </si>
  <si>
    <t>"1,19-1,21" (3,025+3,23)*2*2,0</t>
  </si>
  <si>
    <t>"1,22" (1,05+1,205)*2*2,0</t>
  </si>
  <si>
    <t xml:space="preserve">"1,23"  (3,025+3,23)*2*2,0</t>
  </si>
  <si>
    <t>-(0,75*0,75+1,50*0,75*3)</t>
  </si>
  <si>
    <t>"2,05,206" (3,83+4,63)*2*1,50</t>
  </si>
  <si>
    <t>"2,07" (3,025+3,23)*2*2,00</t>
  </si>
  <si>
    <t>"2,08" (1,925+3,23)*2*2,00</t>
  </si>
  <si>
    <t>"2,09-2,11" (3,0+2,0+0,90)*2*1,50</t>
  </si>
  <si>
    <t>-(0,90*1,50+0,80*1,50+0,80*2,0*2+1,0*2,0*2)</t>
  </si>
  <si>
    <t>338</t>
  </si>
  <si>
    <t>180882435</t>
  </si>
  <si>
    <t>339</t>
  </si>
  <si>
    <t>1988212426</t>
  </si>
  <si>
    <t>340</t>
  </si>
  <si>
    <t>59761066</t>
  </si>
  <si>
    <t>obklad keramický reliéfní pro interiér přes 12 do 19ks/m2</t>
  </si>
  <si>
    <t>188417123</t>
  </si>
  <si>
    <t>79,686*1,05</t>
  </si>
  <si>
    <t>341</t>
  </si>
  <si>
    <t>1222624065</t>
  </si>
  <si>
    <t>342</t>
  </si>
  <si>
    <t>-1417849291</t>
  </si>
  <si>
    <t xml:space="preserve">"1,25"  (1,58+1,25)*2+1,5*2</t>
  </si>
  <si>
    <t xml:space="preserve">"1,26"  (0,90+1,65)*2+0,90-1,5*2</t>
  </si>
  <si>
    <t xml:space="preserve">"1,27"  (0,90+1,65)*2+2,0*2</t>
  </si>
  <si>
    <t xml:space="preserve">"1,28"  (1,775+0,15+0,90)*2+0,90+1,50*2</t>
  </si>
  <si>
    <t>"1,29" (1,58+1,255)*2+1,5*2</t>
  </si>
  <si>
    <t xml:space="preserve">"1,30"  (3,63+2,03)*2+1,5*2</t>
  </si>
  <si>
    <t xml:space="preserve">"2,12"  (1,475+0,15+0,95)*2+1,50*4</t>
  </si>
  <si>
    <t xml:space="preserve">"2,13"  (1,475+0,15+0,90+0,94)*2+0,90*2+1,50*4</t>
  </si>
  <si>
    <t xml:space="preserve">"2,14"  (1,475+0,15+1,20)*2+1,50*2</t>
  </si>
  <si>
    <t>343</t>
  </si>
  <si>
    <t>-1167852456</t>
  </si>
  <si>
    <t>344</t>
  </si>
  <si>
    <t>-2056236175</t>
  </si>
  <si>
    <t xml:space="preserve">"IPE 120"  2,55*7*(0,06*2+0,12)*2</t>
  </si>
  <si>
    <t xml:space="preserve">"IPE 140"  2,55*(0,073*2+0,14)*2</t>
  </si>
  <si>
    <t xml:space="preserve">"IPE 160"  (5,25*7+5,40*4+7,50)*(0,082*2+0,16)*2</t>
  </si>
  <si>
    <t xml:space="preserve">"IPE 180"  7,50*2*(0,09*2+0,18)*2</t>
  </si>
  <si>
    <t>"konstrukce krovu</t>
  </si>
  <si>
    <t>(0,06*4)*1,50*2</t>
  </si>
  <si>
    <t>"IPN 180" (4,35*2+5,55*2)*(0,09*2+0,18)*2</t>
  </si>
  <si>
    <t>"HEA 240" 7,40*(0,24*2+0,24)*2</t>
  </si>
  <si>
    <t>345</t>
  </si>
  <si>
    <t>1611274433</t>
  </si>
  <si>
    <t>63,498</t>
  </si>
  <si>
    <t>346</t>
  </si>
  <si>
    <t>-1327345747</t>
  </si>
  <si>
    <t>73,6+145,507+20,037+18,844+54,18+37,275</t>
  </si>
  <si>
    <t>2+124,789-72,721</t>
  </si>
  <si>
    <t>367,04+656,993-(30,313+24,16+35,457+74,674)</t>
  </si>
  <si>
    <t>347</t>
  </si>
  <si>
    <t>-1468211363</t>
  </si>
  <si>
    <t>348</t>
  </si>
  <si>
    <t>784672001.12</t>
  </si>
  <si>
    <t>Klubové LOGO nástřikem na fasádu rozměr 170 x 200 cm</t>
  </si>
  <si>
    <t>585325620</t>
  </si>
  <si>
    <t>349</t>
  </si>
  <si>
    <t>-1928332744</t>
  </si>
  <si>
    <t xml:space="preserve">"odkaz 1.08"  4,15*1,50</t>
  </si>
  <si>
    <t xml:space="preserve">"odkaz 2.07"   4,15*1,50</t>
  </si>
  <si>
    <t>350</t>
  </si>
  <si>
    <t>-523237110</t>
  </si>
  <si>
    <t>351</t>
  </si>
  <si>
    <t>786626121.1</t>
  </si>
  <si>
    <t xml:space="preserve">Montáž zastiňujících žaluzií vnitřních shrnovacích textilních svislých </t>
  </si>
  <si>
    <t>-1643058564</t>
  </si>
  <si>
    <t>5,80*2,60</t>
  </si>
  <si>
    <t>352</t>
  </si>
  <si>
    <t>55346</t>
  </si>
  <si>
    <t xml:space="preserve">žaluzie zastiňující vnitřní shrnovací  textilní svislé</t>
  </si>
  <si>
    <t>1035189020</t>
  </si>
  <si>
    <t>353</t>
  </si>
  <si>
    <t>-1294873016</t>
  </si>
  <si>
    <t>354</t>
  </si>
  <si>
    <t>-169760314</t>
  </si>
  <si>
    <t xml:space="preserve">"odkaz 1.03"   1,0*0,875*1</t>
  </si>
  <si>
    <t xml:space="preserve">"odkaz 1.10"   0,75*0,75</t>
  </si>
  <si>
    <t>355</t>
  </si>
  <si>
    <t>fólie na sklo ochranné a bezpečnostní čirá 82%</t>
  </si>
  <si>
    <t>-181181460</t>
  </si>
  <si>
    <t>356</t>
  </si>
  <si>
    <t>-1029861972</t>
  </si>
  <si>
    <t>02.3 - Přístřešek</t>
  </si>
  <si>
    <t xml:space="preserve">    5 - Komunikace pozemní</t>
  </si>
  <si>
    <t>122251101</t>
  </si>
  <si>
    <t>Odkopávky a prokopávky nezapažené strojně v hornině třídy těžitelnosti I skupiny 3 do 20 m3</t>
  </si>
  <si>
    <t>479332334</t>
  </si>
  <si>
    <t>https://podminky.urs.cz/item/CS_URS_2022_01/122251101</t>
  </si>
  <si>
    <t>"na kótu -0,32 z -0,26 = 6 cm</t>
  </si>
  <si>
    <t>(7,96+1,50)*(9,335+1,50*2)*0,06</t>
  </si>
  <si>
    <t>-1447896220</t>
  </si>
  <si>
    <t>"na kótu -1,10 z -0,32 = 78 cm</t>
  </si>
  <si>
    <t>1,0*1,0*0,78*6</t>
  </si>
  <si>
    <t>323939158</t>
  </si>
  <si>
    <t xml:space="preserve">"výkop"  7,001+4,68</t>
  </si>
  <si>
    <t>427058128</t>
  </si>
  <si>
    <t>11,681*1,75</t>
  </si>
  <si>
    <t>1006255103</t>
  </si>
  <si>
    <t>"na kótě -0,32</t>
  </si>
  <si>
    <t>(7,96+1,50)*(9,335+1,50*2)</t>
  </si>
  <si>
    <t>275321411</t>
  </si>
  <si>
    <t>Základy z betonu železového (bez výztuže) patky z betonu bez zvláštních nároků na prostředí tř. C 20/25</t>
  </si>
  <si>
    <t>-1965718029</t>
  </si>
  <si>
    <t>https://podminky.urs.cz/item/CS_URS_2022_01/275321411</t>
  </si>
  <si>
    <t>"na kótě -1,10</t>
  </si>
  <si>
    <t>1,0*1,0*0,80*4</t>
  </si>
  <si>
    <t>907504147</t>
  </si>
  <si>
    <t>"na kótě -0,300</t>
  </si>
  <si>
    <t>1,0*4*4*0,15</t>
  </si>
  <si>
    <t>-1514170515</t>
  </si>
  <si>
    <t>Komunikace pozemní</t>
  </si>
  <si>
    <t>564211011</t>
  </si>
  <si>
    <t>Podklad nebo podsyp ze štěrkopísku ŠP s rozprostřením, vlhčením a zhutněním plochy jednotlivě do 100 m2, po zhutnění tl. 50 mm</t>
  </si>
  <si>
    <t>-145178772</t>
  </si>
  <si>
    <t>https://podminky.urs.cz/item/CS_URS_2022_01/564211011</t>
  </si>
  <si>
    <t>564861011</t>
  </si>
  <si>
    <t>Podklad ze štěrkodrti ŠD s rozprostřením a zhutněním plochy jednotlivě do 100 m2, po zhutnění tl. 200 mm</t>
  </si>
  <si>
    <t>540935485</t>
  </si>
  <si>
    <t>https://podminky.urs.cz/item/CS_URS_2022_01/564861011</t>
  </si>
  <si>
    <t>"průměrná tl. 20 cm"</t>
  </si>
  <si>
    <t>(0,16+3,65+3,65+0,50)*9,325</t>
  </si>
  <si>
    <t>596211111</t>
  </si>
  <si>
    <t>Kladení dlažby z betonových zámkových dlaždic komunikací pro pěší ručně s ložem z kameniva těženého nebo drceného tl. do 40 mm, s vyplněním spár s dvojitým hutněním, vibrováním a se smetením přebytečného materiálu na krajnici tl. 60 mm skupiny A, pro plochy přes 50 do 100 m2</t>
  </si>
  <si>
    <t>1233492972</t>
  </si>
  <si>
    <t>https://podminky.urs.cz/item/CS_URS_2022_01/596211111</t>
  </si>
  <si>
    <t>"použít původní dlažbu</t>
  </si>
  <si>
    <t>953961214.1</t>
  </si>
  <si>
    <t>Kotvy chemické s vyvrtáním otvoru do betonu, železobetonu nebo tvrdého kamene chemická patrona, velikost M 16, hloubka 125 mm</t>
  </si>
  <si>
    <t>-2049271349</t>
  </si>
  <si>
    <t>HLT.001</t>
  </si>
  <si>
    <t>Kotva HILTI HAS -U 8,8 M16 délky 500mm</t>
  </si>
  <si>
    <t>973296586</t>
  </si>
  <si>
    <t>977131110</t>
  </si>
  <si>
    <t>Vrty příklepovými vrtáky do cihelného zdiva nebo prostého betonu průměru do 16 mm</t>
  </si>
  <si>
    <t>2007564778</t>
  </si>
  <si>
    <t>https://podminky.urs.cz/item/CS_URS_2022_01/977131110</t>
  </si>
  <si>
    <t xml:space="preserve">"pro sloupy </t>
  </si>
  <si>
    <t>4*6*0,50</t>
  </si>
  <si>
    <t>998223011</t>
  </si>
  <si>
    <t>Přesun hmot pro pozemní komunikace s krytem dlážděným dopravní vzdálenost do 200 m jakékoliv délky objektu</t>
  </si>
  <si>
    <t>-1279680521</t>
  </si>
  <si>
    <t>https://podminky.urs.cz/item/CS_URS_2022_01/998223011</t>
  </si>
  <si>
    <t>-1020829574</t>
  </si>
  <si>
    <t>(10,235+0,15*2+0,10)*(0,81+3,65*2+0,16+0,15+0,20)</t>
  </si>
  <si>
    <t>-223909331</t>
  </si>
  <si>
    <t>1815974772</t>
  </si>
  <si>
    <t>-488418863</t>
  </si>
  <si>
    <t>153366117</t>
  </si>
  <si>
    <t>-812305159</t>
  </si>
  <si>
    <t xml:space="preserve">"1.NP."  10,235+0,81+3,65*2+0,16</t>
  </si>
  <si>
    <t>18,505*1,02 'Přepočtené koeficientem množství</t>
  </si>
  <si>
    <t>1691823336</t>
  </si>
  <si>
    <t>762341047</t>
  </si>
  <si>
    <t>Bednění střech střech rovných sklonu do 60° s vyřezáním otvorů z dřevoštěpkových desek OSB šroubovaných na rošt na pero a drážku, tloušťky desky 25 mm</t>
  </si>
  <si>
    <t>-1494224631</t>
  </si>
  <si>
    <t>https://podminky.urs.cz/item/CS_URS_2022_01/762341047</t>
  </si>
  <si>
    <t>10,235*(0,81+3,65*2+0,16)</t>
  </si>
  <si>
    <t>-1623899807</t>
  </si>
  <si>
    <t xml:space="preserve">"1.NP."  (8,50*2+10,235)*0,15</t>
  </si>
  <si>
    <t>1287552139</t>
  </si>
  <si>
    <t>10,235*(0,81+3,65*2+0,16)*0,025+4,085*0,021</t>
  </si>
  <si>
    <t>1341591931</t>
  </si>
  <si>
    <t>(0,16+3,65*2+0,81)*2+(1,44+8,475+0,315)</t>
  </si>
  <si>
    <t>26,77*(1,15+0,735)</t>
  </si>
  <si>
    <t xml:space="preserve">deska cementovláknitá fasádní probarvená s homogenním povrchem  plochá 1200x2500x8mm</t>
  </si>
  <si>
    <t>1552082626</t>
  </si>
  <si>
    <t>((0,16+3,65*2+0,81)*2+1,44+8,475+0,315)*(1,15+0,735)*1,10</t>
  </si>
  <si>
    <t>26,77/0,425</t>
  </si>
  <si>
    <t>"80/40mm"63*(1,15+0,735)</t>
  </si>
  <si>
    <t xml:space="preserve">"60/40mm"  </t>
  </si>
  <si>
    <t>((0,16+3,65*2+0,81)*2+1,44+8,475+0,315)*5</t>
  </si>
  <si>
    <t>-1413973776</t>
  </si>
  <si>
    <t>"80/40mm"63*(1,15+0,735)*0,04*0,08*1,10</t>
  </si>
  <si>
    <t xml:space="preserve">                               26,77*0,04*0,08*1,10</t>
  </si>
  <si>
    <t>((0,16+3,65*2+0,81)*2+1,44+8,475+0,315)*4*0,04*0,06*1,10</t>
  </si>
  <si>
    <t>0,795*1,1 'Přepočtené koeficientem množství</t>
  </si>
  <si>
    <t>-24560326</t>
  </si>
  <si>
    <t>((0,16+3,65*2+0,81)*2+1,44+8,475+0,315)*4</t>
  </si>
  <si>
    <t>225,835*1,1 'Přepočtené koeficientem množství</t>
  </si>
  <si>
    <t>2054261056</t>
  </si>
  <si>
    <t>763331113</t>
  </si>
  <si>
    <t>Dodávka a montáž - podhled z cementovláknitých fasádních desek dvouvrstvá zavěšená spodní konstrukce z ocelových profilů CD, UD jednoduše opláštěná deskou tl. 8 mm, bez izolace, EI 15</t>
  </si>
  <si>
    <t>595868273</t>
  </si>
  <si>
    <t>https://podminky.urs.cz/item/CS_URS_2022_01/763331113</t>
  </si>
  <si>
    <t>(0,16+3,65*2+0,81)*(1,44+8,475+0,315)</t>
  </si>
  <si>
    <t>1271567685</t>
  </si>
  <si>
    <t>10,225*10</t>
  </si>
  <si>
    <t>-1809575124</t>
  </si>
  <si>
    <t>102,25*1,02 'Přepočtené koeficientem množství</t>
  </si>
  <si>
    <t>1757705156</t>
  </si>
  <si>
    <t>623002813</t>
  </si>
  <si>
    <t xml:space="preserve">"Kl/2"  8,50</t>
  </si>
  <si>
    <t>1610964505</t>
  </si>
  <si>
    <t>-1409642869</t>
  </si>
  <si>
    <t>"Kl/2" 8,50</t>
  </si>
  <si>
    <t>229135716</t>
  </si>
  <si>
    <t>8,5</t>
  </si>
  <si>
    <t>386510668</t>
  </si>
  <si>
    <t>"kl/1c" 8,50+10,570</t>
  </si>
  <si>
    <t>1171165986</t>
  </si>
  <si>
    <t>-1480523490</t>
  </si>
  <si>
    <t>-2211188</t>
  </si>
  <si>
    <t>-1822967050</t>
  </si>
  <si>
    <t>3,47+0,20</t>
  </si>
  <si>
    <t>-523926228</t>
  </si>
  <si>
    <t xml:space="preserve"> 3</t>
  </si>
  <si>
    <t>331864610</t>
  </si>
  <si>
    <t>145610558</t>
  </si>
  <si>
    <t>1355917114</t>
  </si>
  <si>
    <t>6+5,40</t>
  </si>
  <si>
    <t>76799</t>
  </si>
  <si>
    <t>Dodávka a montáž nerezových písmen nerezových 20 mm před konstrukci obkladu výška písmena 500 mm</t>
  </si>
  <si>
    <t>549775963</t>
  </si>
  <si>
    <t>1045102276</t>
  </si>
  <si>
    <t xml:space="preserve">"S1+patky"   (580,27+113,04+33,91)*1,02</t>
  </si>
  <si>
    <t xml:space="preserve">"VA1,VA2 vaznice"  (387,94+533,82)*1,02</t>
  </si>
  <si>
    <t>13414001.1</t>
  </si>
  <si>
    <t>tyč ocelová čtvercová jakost S355J2 (11 503) 140x140mm žárově pozinkovaná</t>
  </si>
  <si>
    <t>-1648685829</t>
  </si>
  <si>
    <t xml:space="preserve">"S1+patky"   (580,27+113,04+33,91)*1,08*0,001</t>
  </si>
  <si>
    <t>14550442.1</t>
  </si>
  <si>
    <t xml:space="preserve">profil ocelový svařovaný jakost S355 průřez obdelníkový 120x100x8mm   žárově pozinkovaný</t>
  </si>
  <si>
    <t>-1434879575</t>
  </si>
  <si>
    <t xml:space="preserve">"VA1,VA2 vaznice"  387,94*0,001*1,08</t>
  </si>
  <si>
    <t>14550442.2</t>
  </si>
  <si>
    <t xml:space="preserve">profil ocelový svařovaný jakost S355 průřez obdelníkový 160x90x6mm  žárově pozinkovaný</t>
  </si>
  <si>
    <t>822020043</t>
  </si>
  <si>
    <t xml:space="preserve">"VA1,VA2 vaznice"  533,82*0,001*1,08</t>
  </si>
  <si>
    <t>-2066303465</t>
  </si>
  <si>
    <t xml:space="preserve">"S1+patky"   0,14*4*3,086*6+0,40*0,40*2*6+0,30*0,30/2*8</t>
  </si>
  <si>
    <t xml:space="preserve">"VA1,VA2 vaznice"  0,16*4*8,15*2+(0,16+0,09)*2*8,20*3</t>
  </si>
  <si>
    <t>1941930022</t>
  </si>
  <si>
    <t>02.4 - Technika prostředí staveb</t>
  </si>
  <si>
    <t>02.4.1 - Restaurační část , byt správce</t>
  </si>
  <si>
    <t>Úroveň 3:</t>
  </si>
  <si>
    <t xml:space="preserve">UT -  Stavební úpravy, přístavba a nástavba objektu šaten a zázemí pro sportovce FK Bolatice-VS</t>
  </si>
  <si>
    <t>Ing.J.Krajcar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</si>
  <si>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</si>
  <si>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</si>
  <si>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</si>
  <si>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</si>
  <si>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</si>
  <si>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>OST - Ostatní</t>
  </si>
  <si>
    <t>713311121</t>
  </si>
  <si>
    <t>Montáž izolace tepelné těles plocha tvarová 1x rohož</t>
  </si>
  <si>
    <t>63150986</t>
  </si>
  <si>
    <t>rohož izolační z minerální vlny lamelová s Al fólií 25-40kg/m3 tl 100mm</t>
  </si>
  <si>
    <t>731</t>
  </si>
  <si>
    <t>Ústřední vytápění - kotelny</t>
  </si>
  <si>
    <t>731244115p.c.7</t>
  </si>
  <si>
    <t>neutralizační jednotka do výkonu 360 kW</t>
  </si>
  <si>
    <t>731244492</t>
  </si>
  <si>
    <t>Montáž kotle ocelového závěsného na plyn kondenzačního o výkonu přes 14 do 20 kW</t>
  </si>
  <si>
    <t>731244492p.c.1</t>
  </si>
  <si>
    <t>plynový kondenzační kotel 2,4-19,7 kW</t>
  </si>
  <si>
    <t>731244492p.c.2</t>
  </si>
  <si>
    <t>zprovoznění kotle</t>
  </si>
  <si>
    <t>731244492p.c.3</t>
  </si>
  <si>
    <t>revize kotle</t>
  </si>
  <si>
    <t>731244492p.c.4</t>
  </si>
  <si>
    <t>ekvitermní regulace eBUS rozhraní,digitální s týden. čas. prog.,1 přímý okruh s možností rozšíření,kabelové venkovní čidlo, možnost vzdálené správy</t>
  </si>
  <si>
    <t>731244492p.c.5</t>
  </si>
  <si>
    <t>modul pro vzdálenou správu topného systému</t>
  </si>
  <si>
    <t>731244492p.c.6</t>
  </si>
  <si>
    <t>montáž a prokabelování regulace</t>
  </si>
  <si>
    <t>7312444921</t>
  </si>
  <si>
    <t>7312444921p.c.1</t>
  </si>
  <si>
    <t>plynový kombinovaný kondenzační kotel 2,4-19,7 kW</t>
  </si>
  <si>
    <t>7312444921p.c.2</t>
  </si>
  <si>
    <t>7312444921p.c.3</t>
  </si>
  <si>
    <t>7312444921p.c.4</t>
  </si>
  <si>
    <t>7312444921p.c.5</t>
  </si>
  <si>
    <t>731244494</t>
  </si>
  <si>
    <t>Montáž kotle ocelového závěsného na plyn kondenzačního o výkonu přes 28 do 50 kW</t>
  </si>
  <si>
    <t>731244494p.c.1</t>
  </si>
  <si>
    <t>plynový kondenzační kotel 7,8 - 44,1 kW</t>
  </si>
  <si>
    <t>731244494p.c.2</t>
  </si>
  <si>
    <t>731244494p.c.3</t>
  </si>
  <si>
    <t>731244494p.c.4</t>
  </si>
  <si>
    <t>731244494p.c.5</t>
  </si>
  <si>
    <t>základní rozšiřovací modul pro ekvitermní regulátor</t>
  </si>
  <si>
    <t>731244494p.c.6</t>
  </si>
  <si>
    <t>731244494p.c.7</t>
  </si>
  <si>
    <t>731810321</t>
  </si>
  <si>
    <t>Nucený odtah spalin soustředným potrubím pro kondenzační kotel svislý 60/100 mm přes plochou střechu</t>
  </si>
  <si>
    <t>731810341p.c.1</t>
  </si>
  <si>
    <t>Prodloužení soustředného potrubí pro kondenzační kotel průměru 60/100 mm délky 1 m</t>
  </si>
  <si>
    <t>731810341p.c.2</t>
  </si>
  <si>
    <t>revizní otvor DN 60/100</t>
  </si>
  <si>
    <t>731810341p.c.3</t>
  </si>
  <si>
    <t>montáž komínu</t>
  </si>
  <si>
    <t>731810341p.c.4</t>
  </si>
  <si>
    <t>revize komínu</t>
  </si>
  <si>
    <t>731810322</t>
  </si>
  <si>
    <t>Nucený odtah spalin soustředným potrubím pro kondenzační kotel svislý 80/125 mm přes plochou střechu</t>
  </si>
  <si>
    <t>731810342</t>
  </si>
  <si>
    <t>Prodloužení soustředného potrubí pro kondenzační kotel průměru 80/125 mm délky 1 m</t>
  </si>
  <si>
    <t>731810342p.c.1</t>
  </si>
  <si>
    <t>Prodloužení soustředného potrubí pro kondenzační kotel průměru 80/125 mm délky 2 m</t>
  </si>
  <si>
    <t>731810342p.c.2</t>
  </si>
  <si>
    <t>revizní otvor DN 80/125</t>
  </si>
  <si>
    <t>731810342p.c.3</t>
  </si>
  <si>
    <t>montáž odkouření</t>
  </si>
  <si>
    <t>731810342p.c.4</t>
  </si>
  <si>
    <t>731810343</t>
  </si>
  <si>
    <t>Prodloužení soustředného potrubí pro kondenzační kotel průměru 80/125 mm délky 0,5 m</t>
  </si>
  <si>
    <t>731810343p.c.1</t>
  </si>
  <si>
    <t>731810343p.c.2</t>
  </si>
  <si>
    <t>731810343p.c.3</t>
  </si>
  <si>
    <t>731810343p.c.4</t>
  </si>
  <si>
    <t>třísložkový komín dn 80 délky 4000 mm vč. hlavice</t>
  </si>
  <si>
    <t>731810343p.c.5</t>
  </si>
  <si>
    <t>731810344p.c.1</t>
  </si>
  <si>
    <t>úpravna vody</t>
  </si>
  <si>
    <t>998731101</t>
  </si>
  <si>
    <t>Přesun hmot tonážní pro kotelny v objektech v do 6 m</t>
  </si>
  <si>
    <t>998731181</t>
  </si>
  <si>
    <t>Příplatek k přesunu hmot tonážní 731 prováděný bez použití mechanizace</t>
  </si>
  <si>
    <t>732</t>
  </si>
  <si>
    <t>Ústřední vytápění - strojovny</t>
  </si>
  <si>
    <t>732111125</t>
  </si>
  <si>
    <t>Tělesa rozdělovačů a sběračů DN 80 z trub ocelových bezešvých</t>
  </si>
  <si>
    <t>732111315</t>
  </si>
  <si>
    <t>Trubková hrdla rozdělovačů a sběračů bez přírub DN 32</t>
  </si>
  <si>
    <t>732111316</t>
  </si>
  <si>
    <t>Trubková hrdla rozdělovačů a sběračů bez přírub DN 40</t>
  </si>
  <si>
    <t>732113117</t>
  </si>
  <si>
    <t>Vyrovnávač dynamických tlaků G 6/4" PN 6 hydraulický závitový</t>
  </si>
  <si>
    <t>732199100</t>
  </si>
  <si>
    <t>Montáž orientačních štítků</t>
  </si>
  <si>
    <t>732199100p.c.1</t>
  </si>
  <si>
    <t>Dodávka orientačních štítků</t>
  </si>
  <si>
    <t>732211113</t>
  </si>
  <si>
    <t>Ohřívač stacionární zásobníkový s jedním výměníkem PN 0,6/1,0 o objemu 150 l v.pl. 0,9 m2</t>
  </si>
  <si>
    <t>732211122</t>
  </si>
  <si>
    <t>Ohřívač stacionární zásobníkový s jedním výměníkem PN 1,0/1,6 o objemu 400 l v.pl. 1,60 m2</t>
  </si>
  <si>
    <t>732331616</t>
  </si>
  <si>
    <t>Nádoba tlaková expanzní pro topnou a chladicí soustavu s membránou závitové připojení PN 0,6 o objemu 50 l</t>
  </si>
  <si>
    <t>732331778</t>
  </si>
  <si>
    <t>Příslušenství k expanzním nádobám bezpečnostní uzávěr G 1 k měření tlaku</t>
  </si>
  <si>
    <t>732332101p.c.1</t>
  </si>
  <si>
    <t>Oddělovací člen s vodoměrem pro přímé doplňování z rozvodů pitné vody do topných soustav</t>
  </si>
  <si>
    <t>732421421</t>
  </si>
  <si>
    <t>Čerpadlo teplovodní mokroběžné závitové oběhové DN 25 výtlak do 10,0 m průtok 4,3 m3/h pro vytápění</t>
  </si>
  <si>
    <t>998732101</t>
  </si>
  <si>
    <t>Přesun hmot tonážní pro strojovny v objektech v do 6 m</t>
  </si>
  <si>
    <t>998732181</t>
  </si>
  <si>
    <t>Příplatek k přesunu hmot tonážní 732 prováděný bez použití mechanizace</t>
  </si>
  <si>
    <t>733</t>
  </si>
  <si>
    <t>Ústřední vytápění - rozvodné potrubí</t>
  </si>
  <si>
    <t>733141102</t>
  </si>
  <si>
    <t>Odvzdušňovací nádoba do DN 50</t>
  </si>
  <si>
    <t>733191111</t>
  </si>
  <si>
    <t>Manžeta prostupová pro ocelové potrubí DN do 20</t>
  </si>
  <si>
    <t>733223202</t>
  </si>
  <si>
    <t>Potrubí měděné tvrdé spojované tvrdým pájením D 15x1 mm</t>
  </si>
  <si>
    <t>733223203</t>
  </si>
  <si>
    <t>Potrubí měděné tvrdé spojované tvrdým pájením D 18x1 mm</t>
  </si>
  <si>
    <t>733223204</t>
  </si>
  <si>
    <t>Potrubí měděné tvrdé spojované tvrdým pájením D 22x1 mm</t>
  </si>
  <si>
    <t>733223205</t>
  </si>
  <si>
    <t>Potrubí měděné tvrdé spojované tvrdým pájením D 28x1,5 mm</t>
  </si>
  <si>
    <t>733223206</t>
  </si>
  <si>
    <t>Potrubí měděné tvrdé spojované tvrdým pájením D 35x1,5 mm</t>
  </si>
  <si>
    <t>733223207</t>
  </si>
  <si>
    <t>Potrubí měděné tvrdé spojované tvrdým pájením D 42x1,5 mm</t>
  </si>
  <si>
    <t>733224205</t>
  </si>
  <si>
    <t>Příplatek k potrubí měděnému za potrubí vedené v kotelnách nebo strojovnách D 28x1,5 mm</t>
  </si>
  <si>
    <t>733224206</t>
  </si>
  <si>
    <t>Příplatek k potrubí měděnému za potrubí vedené v kotelnách nebo strojovnách D 35x1,5 mm</t>
  </si>
  <si>
    <t>733224207</t>
  </si>
  <si>
    <t>Příplatek k potrubí měděnému za potrubí vedené v kotelnách nebo strojovnách D 42x1,5 mm</t>
  </si>
  <si>
    <t>733224222</t>
  </si>
  <si>
    <t>Příplatek k potrubí měděnému za zhotovení přípojky z trubek měděných D 15x1 mm</t>
  </si>
  <si>
    <t>733291101</t>
  </si>
  <si>
    <t>Zkouška těsnosti potrubí měděné D do 35x1,5</t>
  </si>
  <si>
    <t>733291102</t>
  </si>
  <si>
    <t>Zkouška těsnosti potrubí měděné D přes 35x1,5 do 64x2</t>
  </si>
  <si>
    <t>733811221</t>
  </si>
  <si>
    <t>Ochrana potrubí ústředního vytápění termoizolačními trubicemi z PE tl přes 6 do 9 mm DN do 22 mm</t>
  </si>
  <si>
    <t>733811222</t>
  </si>
  <si>
    <t>Ochrana potrubí ústředního vytápění termoizolačními trubicemi z PE tl přes 6 do 9 mm DN přes 32 do 45 mm</t>
  </si>
  <si>
    <t>733811252</t>
  </si>
  <si>
    <t>Ochrana potrubí ústředního vytápění termoizolačními trubicemi z PE tl přes 20 do 25 mm DN přes 32 do 45 mm</t>
  </si>
  <si>
    <t>998733101</t>
  </si>
  <si>
    <t>Přesun hmot tonážní pro rozvody potrubí v objektech v do 6 m</t>
  </si>
  <si>
    <t>998733181</t>
  </si>
  <si>
    <t>Příplatek k přesunu hmot tonážní 733 prováděný bez použití mechanizace</t>
  </si>
  <si>
    <t>734</t>
  </si>
  <si>
    <t>Ústřední vytápění - armatury</t>
  </si>
  <si>
    <t>734209114</t>
  </si>
  <si>
    <t>Montáž armatury závitové s dvěma závity G 3/4</t>
  </si>
  <si>
    <t>734209114p.c.1</t>
  </si>
  <si>
    <t>vyvažovací ventil DN 20 kvs=5,39</t>
  </si>
  <si>
    <t>734209115</t>
  </si>
  <si>
    <t>Montáž armatury závitové s dvěma závity G 1</t>
  </si>
  <si>
    <t>734209115p.c.1</t>
  </si>
  <si>
    <t>vyvažovací ventil DN 25 kvs=8,59</t>
  </si>
  <si>
    <t>734211112</t>
  </si>
  <si>
    <t>Ventil závitový odvzdušňovací G 1/4 PN 10 do 120°C otopných těles</t>
  </si>
  <si>
    <t>734211119</t>
  </si>
  <si>
    <t>Ventil závitový odvzdušňovací G 3/8 PN 14 do 120°C automatický</t>
  </si>
  <si>
    <t>734221682</t>
  </si>
  <si>
    <t>Termostatická hlavice kapalinová PN 10 do 110°C otopných těles VK</t>
  </si>
  <si>
    <t>734221682p.c.1</t>
  </si>
  <si>
    <t>Termostatická hlavice kapalinová PN 10 do 110°C otopných těles VK v provedení pro veřejné budovy</t>
  </si>
  <si>
    <t>734229143p.c.1</t>
  </si>
  <si>
    <t>Radiátorový ventil pro jednobové napojení otopného registru DN 15 vč. termostatické hlavice pro veřejné prostory</t>
  </si>
  <si>
    <t>734242415</t>
  </si>
  <si>
    <t>Ventil závitový zpětný přímý G 5/4 PN 16 do 110°C</t>
  </si>
  <si>
    <t>734242416</t>
  </si>
  <si>
    <t>Ventil závitový zpětný přímý G 6/4 PN 16 do 110°C</t>
  </si>
  <si>
    <t>734251213</t>
  </si>
  <si>
    <t>Ventil závitový pojistný rohový G 1 provozní tlak od 2,5 do 6 barů</t>
  </si>
  <si>
    <t>734261406</t>
  </si>
  <si>
    <t>Armatura připojovací přímá G 1/2x18 PN 10 do 110°C radiátorů typu VK</t>
  </si>
  <si>
    <t>734291123</t>
  </si>
  <si>
    <t>Kohout plnící a vypouštěcí G 1/2 PN 10 do 90°C závitový</t>
  </si>
  <si>
    <t>734291245</t>
  </si>
  <si>
    <t>Filtr závitový přímý G 1 1/4 PN 16 do 130°C s vnitřními závity</t>
  </si>
  <si>
    <t>734291246</t>
  </si>
  <si>
    <t>Filtr závitový přímý G 1 1/2 PN 16 do 130°C s vnitřními závity</t>
  </si>
  <si>
    <t>734291273</t>
  </si>
  <si>
    <t>Filtr závitový přímý G 3/4 PN 30 do 110°C s vnitřními závity a integrovaným magnetem</t>
  </si>
  <si>
    <t>734291274</t>
  </si>
  <si>
    <t>Filtr závitový přímý G 1 PN 30 do 110°C s vnitřními závity a integrovaným magnetem</t>
  </si>
  <si>
    <t>734291276</t>
  </si>
  <si>
    <t>Filtr závitový přímý G 1 1/2 PN 30 do 110°C s vnitřními závity a integrovaným magnetem</t>
  </si>
  <si>
    <t>734292724</t>
  </si>
  <si>
    <t>Kohout kulový přímý G 3/4 PN 42 do 185°C vnitřní závit s vypouštěním</t>
  </si>
  <si>
    <t>734292725</t>
  </si>
  <si>
    <t>Kohout kulový přímý G 1 PN 42 do 185°C vnitřní závit s vypouštěním</t>
  </si>
  <si>
    <t>734292726</t>
  </si>
  <si>
    <t>Kohout kulový přímý G 5/4 PN 42 do 185°C vnitřní závit s vypouštěním</t>
  </si>
  <si>
    <t>734292727</t>
  </si>
  <si>
    <t>Kohout kulový přímý G 6/4 PN 42 do 185°C vnitřní závit s vypouštěním</t>
  </si>
  <si>
    <t>734292762</t>
  </si>
  <si>
    <t>Kohout kulový přímý G 3/8 PN 42 do 185°C vnější a vnitřní závit</t>
  </si>
  <si>
    <t>734292763</t>
  </si>
  <si>
    <t>Kohout kulový přímý G 1/2 PN 42 do 185°C vnější a vnitřní závit</t>
  </si>
  <si>
    <t>734292764</t>
  </si>
  <si>
    <t>Kohout kulový přímý G 3/4 PN 42 do 185°C vnější a vnitřní závit</t>
  </si>
  <si>
    <t>734294104</t>
  </si>
  <si>
    <t>Růžice dělená krycí do G 3/4</t>
  </si>
  <si>
    <t>734294107</t>
  </si>
  <si>
    <t>Růžice dělená krycí přes G 3/4 do G 6/4</t>
  </si>
  <si>
    <t>734295022</t>
  </si>
  <si>
    <t>Směšovací ventil otopných a chladicích systémů závitový třícestný G 1" se servomotorem kvs=4</t>
  </si>
  <si>
    <t>734411101</t>
  </si>
  <si>
    <t>Teploměr technický s pevným stonkem a jímkou zadní připojení průměr 63 mm délky 50 mm</t>
  </si>
  <si>
    <t>734421101</t>
  </si>
  <si>
    <t>Tlakoměr s pevným stonkem a zpětnou klapkou tlak 0-16 bar průměr 50 mm spodní připojení</t>
  </si>
  <si>
    <t>998734101</t>
  </si>
  <si>
    <t>Přesun hmot tonážní pro armatury v objektech v do 6 m</t>
  </si>
  <si>
    <t>998734181</t>
  </si>
  <si>
    <t>Příplatek k přesunu hmot tonážní 734 prováděný bez použití mechanizace</t>
  </si>
  <si>
    <t>735</t>
  </si>
  <si>
    <t>Ústřední vytápění - otopná tělesa</t>
  </si>
  <si>
    <t>735152151</t>
  </si>
  <si>
    <t>Otopné těleso panel VK jednodeskové bez přídavné přestupní plochy výška/délka 500/400 mm výkon 206 W</t>
  </si>
  <si>
    <t>735152155</t>
  </si>
  <si>
    <t>Otopné těleso panel VK jednodeskové bez přídavné přestupní plochy výška/délka 500/800 mm výkon 411 W</t>
  </si>
  <si>
    <t>735152456</t>
  </si>
  <si>
    <t>Otopné těleso panelové VK dvoudeskové 1 přídavná přestupní plocha výška/délka 500/900 mm výkon 1005 W</t>
  </si>
  <si>
    <t>735152457</t>
  </si>
  <si>
    <t>Otopné těleso panelové VK dvoudeskové 1 přídavná přestupní plocha výška/délka 500/1000 mm výkon 1117 W</t>
  </si>
  <si>
    <t>735152458</t>
  </si>
  <si>
    <t>Otopné těleso panelové VK dvoudeskové 1 přídavná přestupní plocha výška/délka 500/1100 mm výkon 1229 W</t>
  </si>
  <si>
    <t>735152459</t>
  </si>
  <si>
    <t>Otopné těleso panelové VK dvoudeskové 1 přídavná přestupní plocha výška/délka 500/1200 mm výkon 1340 W</t>
  </si>
  <si>
    <t>735152460</t>
  </si>
  <si>
    <t>Otopné těleso panelové VK dvoudeskové 1 přídavná přestupní plocha výška/délka 500/1400 mm výkon 1564 W</t>
  </si>
  <si>
    <t>735152461</t>
  </si>
  <si>
    <t>Otopné těleso panelové VK dvoudeskové 1 přídavná přestupní plocha výška/délka 500/1600 mm výkon 1787 W</t>
  </si>
  <si>
    <t>735152462</t>
  </si>
  <si>
    <t>Otopné těleso panelové VK dvoudeskové 1 přídavná přestupní plocha výška/délka 500/1800 mm výkon 2011 W</t>
  </si>
  <si>
    <t>735152551</t>
  </si>
  <si>
    <t>Otopné těleso panelové VK dvoudeskové 2 přídavné přestupní plochy výška/délka 500/400 mm výkon 581 W</t>
  </si>
  <si>
    <t>735152552</t>
  </si>
  <si>
    <t>Otopné těleso panelové VK dvoudeskové 2 přídavné přestupní plochy výška/délka 500/500 mm výkon 726 W</t>
  </si>
  <si>
    <t>735152553</t>
  </si>
  <si>
    <t>Otopné těleso panelové VK dvoudeskové 2 přídavné přestupní plochy výška/délka 500/600 mm výkon 871 W</t>
  </si>
  <si>
    <t>735152553p.c.1</t>
  </si>
  <si>
    <t>Otopné těleso panelové VK dvoudeskové 2 přídavné přestupní plochy výška/délka 500/600 mm výkon 871 W-pozinkované provedení</t>
  </si>
  <si>
    <t>735152554</t>
  </si>
  <si>
    <t>Otopné těleso panelové VK dvoudeskové 2 přídavné přestupní plochy výška/délka 500/700 mm výkon 1016 W</t>
  </si>
  <si>
    <t>735152555</t>
  </si>
  <si>
    <t>Otopné těleso panelové VK dvoudeskové 2 přídavné přestupní plochy výška/délka 500/800 mm výkon 1162 W</t>
  </si>
  <si>
    <t>735152557</t>
  </si>
  <si>
    <t>Otopné těleso panelové VK dvoudeskové 2 přídavné přestupní plochy výška/délka 500/1000 mm výkon 1452 W</t>
  </si>
  <si>
    <t>735152560</t>
  </si>
  <si>
    <t>Otopné těleso panelové VK dvoudeskové 2 přídavné přestupní plochy výška/délka 500/1400 mm výkon 2033 W</t>
  </si>
  <si>
    <t>735152591p.c.1</t>
  </si>
  <si>
    <t>Otopné těleso panelové VK dvoudeskové 2 přídavné přestupní plochy výška/délka 900/400 mm výkon 925 W-pozinkované provedení</t>
  </si>
  <si>
    <t>735152592</t>
  </si>
  <si>
    <t>Otopné těleso panelové VK dvoudeskové 2 přídavné přestupní plochy výška/délka 900/500 mm výkon 1157 W</t>
  </si>
  <si>
    <t>735164511</t>
  </si>
  <si>
    <t>Montáž otopného tělesa trubkového na stěnu v tělesa do 1500 mm</t>
  </si>
  <si>
    <t>735164511p.c.1</t>
  </si>
  <si>
    <t>Otopné trubkové těleso v provedení nerez výšky 1500mm, šířky 600 mm - středové napojení</t>
  </si>
  <si>
    <t>998735101</t>
  </si>
  <si>
    <t>Přesun hmot tonážní pro otopná tělesa v objektech v do 6 m</t>
  </si>
  <si>
    <t>998735181</t>
  </si>
  <si>
    <t>Příplatek k přesunu hmot tonážní 735 prováděný bez použití mechanizace</t>
  </si>
  <si>
    <t>OST</t>
  </si>
  <si>
    <t>Ostatní</t>
  </si>
  <si>
    <t>topná zkouška</t>
  </si>
  <si>
    <t>262144</t>
  </si>
  <si>
    <t>vyregulování topného systému vč. vyhotovení protokolu</t>
  </si>
  <si>
    <t>napojení na stávající systém, úpravy stávajícího systému</t>
  </si>
  <si>
    <t>ZTI 1 - PLYNOINSTALACE (REST.+BYT)</t>
  </si>
  <si>
    <t>ing.Jiří Jurečka</t>
  </si>
  <si>
    <t>723 - Vnitřní plynovod</t>
  </si>
  <si>
    <t>M23 - Montáže potrubí</t>
  </si>
  <si>
    <t>D96 - Přesuny suti a vybouraných hmot</t>
  </si>
  <si>
    <t>723</t>
  </si>
  <si>
    <t>Vnitřní plynovod</t>
  </si>
  <si>
    <t>723120804R00</t>
  </si>
  <si>
    <t>Demontáž potrubí svařovaného závitového do DN 25</t>
  </si>
  <si>
    <t>723160204R00</t>
  </si>
  <si>
    <t>Přípojka k plynoměru, závitová bez ochozu G 1</t>
  </si>
  <si>
    <t>soubor</t>
  </si>
  <si>
    <t>723160804R00</t>
  </si>
  <si>
    <t>Demontáž přípojek k plynoměru,závitových G 1</t>
  </si>
  <si>
    <t>pár</t>
  </si>
  <si>
    <t>723160831R00</t>
  </si>
  <si>
    <t>Demontáž rozpěrky přípojek plynoměru, G 1</t>
  </si>
  <si>
    <t>723160334R00</t>
  </si>
  <si>
    <t>Rozpěrka přípojky plynoměru G 1</t>
  </si>
  <si>
    <t>723163104R00</t>
  </si>
  <si>
    <t>Potrubí z měděných plyn.trubek D 22 x 1,0 mm</t>
  </si>
  <si>
    <t>723163105R00</t>
  </si>
  <si>
    <t>Potrubí z měděných plyn.trubek D 28 x 1,5 mm</t>
  </si>
  <si>
    <t>723190252R00</t>
  </si>
  <si>
    <t>Vyvedení a upevnění plynovodních výpustek DN 20</t>
  </si>
  <si>
    <t>723190901R00</t>
  </si>
  <si>
    <t>Uzavření nebo otevření plynového potrubí</t>
  </si>
  <si>
    <t>723190907R00</t>
  </si>
  <si>
    <t>Odvzdušnění a napuštění plynového potrubí</t>
  </si>
  <si>
    <t>723190909R00</t>
  </si>
  <si>
    <t>Zkouška tlaková plynového potrubí</t>
  </si>
  <si>
    <t>723235113R00</t>
  </si>
  <si>
    <t>Kohout kulový plyn., DN 25</t>
  </si>
  <si>
    <t>723235214R00</t>
  </si>
  <si>
    <t>Kohout kulový plyn., DN 20</t>
  </si>
  <si>
    <t>723260801R00</t>
  </si>
  <si>
    <t>Demontáž plynoměrů PS 2, PS 6, PS 10</t>
  </si>
  <si>
    <t>728415112R00</t>
  </si>
  <si>
    <t>Montáž mřížky větrací nebo ventilační do 0,10 m2</t>
  </si>
  <si>
    <t>783424740R00</t>
  </si>
  <si>
    <t>Nátěr syntetický potrubí do DN 50 mm základní (žlutá)</t>
  </si>
  <si>
    <t>723-I1</t>
  </si>
  <si>
    <t>Zednické výpomoci</t>
  </si>
  <si>
    <t>38822269R</t>
  </si>
  <si>
    <t>Plynoměr membránový BK G 2,5 se šroubením vč. dodávky plynoměru</t>
  </si>
  <si>
    <t>42972808R</t>
  </si>
  <si>
    <t>Mřížka čtyřhranná vel. 250x200.20</t>
  </si>
  <si>
    <t>998723101R00</t>
  </si>
  <si>
    <t>Přesun hmot pro vnitřní plynovod, výšky do 6 m</t>
  </si>
  <si>
    <t>M23</t>
  </si>
  <si>
    <t>Montáže potrubí</t>
  </si>
  <si>
    <t>230330074R00</t>
  </si>
  <si>
    <t>Chránička potrubí Fe, délka 0,5 m, 38 x 2,6</t>
  </si>
  <si>
    <t>15411605R</t>
  </si>
  <si>
    <t>Profil L rovnoramenný S235 25x25x3 mm</t>
  </si>
  <si>
    <t>D96</t>
  </si>
  <si>
    <t>Přesuny suti a vybouraných hmot</t>
  </si>
  <si>
    <t>979011111R00</t>
  </si>
  <si>
    <t>Svislá doprava suti a vybour. hmot za 2.NP a 1.PP</t>
  </si>
  <si>
    <t>979081111R00</t>
  </si>
  <si>
    <t>Odvoz suti a vybour. hmot na skládku do 1 km</t>
  </si>
  <si>
    <t>979081121R00</t>
  </si>
  <si>
    <t>Příplatek k odvozu za každý další 1 km</t>
  </si>
  <si>
    <t>979082111R00</t>
  </si>
  <si>
    <t>Vnitrostaveništní doprava suti do 10 m</t>
  </si>
  <si>
    <t xml:space="preserve">ZTI 2 -  ZDRAVOTNĚ-TECHNICKÉ INSTALACE (REST.+BYT)</t>
  </si>
  <si>
    <t>1 - Zemní práce</t>
  </si>
  <si>
    <t>721 - Vnitřní kanalizace</t>
  </si>
  <si>
    <t>722 - Vnitřní vodovod</t>
  </si>
  <si>
    <t>725 - Zařizovací předměty</t>
  </si>
  <si>
    <t>726 - Instalační prefabrikáty</t>
  </si>
  <si>
    <t>732 - Strojovny</t>
  </si>
  <si>
    <t>132201110R00</t>
  </si>
  <si>
    <t>Hloubení rýh š.do 60 cm v hor.3 do 50 m3, STROJNĚ</t>
  </si>
  <si>
    <t>132201119R00</t>
  </si>
  <si>
    <t>Přípl.za lepivost,hloubení rýh 60 cm,hor.3,STROJNĚ</t>
  </si>
  <si>
    <t>139601102R00</t>
  </si>
  <si>
    <t>Ruční výkop jam, rýh a šachet v hornině tř. 3</t>
  </si>
  <si>
    <t>162701105R00</t>
  </si>
  <si>
    <t>Vodorovné přemístění výkopku z hor.1-4 do 10000 m</t>
  </si>
  <si>
    <t>175101101RT2</t>
  </si>
  <si>
    <t>Obsyp potrubí bez prohození sypaniny s dodáním štěrkopísku frakce 0 - 22 mm</t>
  </si>
  <si>
    <t>5,52-1,84</t>
  </si>
  <si>
    <t>199000002R00</t>
  </si>
  <si>
    <t>Poplatek za skládku horniny 1- 4</t>
  </si>
  <si>
    <t>451573111R00</t>
  </si>
  <si>
    <t>Lože pod potrubí ze štěrkopísku do 63 mm</t>
  </si>
  <si>
    <t>(39,5+6,5)*0,4*0,1</t>
  </si>
  <si>
    <t>Vnitřní kanalizace</t>
  </si>
  <si>
    <t>721140802R00</t>
  </si>
  <si>
    <t>Demontáž potrubí litinového DN 100</t>
  </si>
  <si>
    <t>721152218R00</t>
  </si>
  <si>
    <t>Čisticí kus pro odpadní svislé D 110 mm</t>
  </si>
  <si>
    <t>721171803R00</t>
  </si>
  <si>
    <t>Demontáž potrubí z PVC do D 75 mm</t>
  </si>
  <si>
    <t>721176101R00</t>
  </si>
  <si>
    <t>Potrubí HT připojovací D 32 x 1,8 mm</t>
  </si>
  <si>
    <t>721176102R00</t>
  </si>
  <si>
    <t>Potrubí HT připojovací D 40 x 1,8 mm</t>
  </si>
  <si>
    <t>721176103R00</t>
  </si>
  <si>
    <t>Potrubí HT připojovací D 50 x 1,8 mm</t>
  </si>
  <si>
    <t>721176104R00</t>
  </si>
  <si>
    <t>Potrubí HT připojovací D 75 x 1,9 mm</t>
  </si>
  <si>
    <t>721176105R00</t>
  </si>
  <si>
    <t>Potrubí HT připojovací D 110 x 2,7 mm</t>
  </si>
  <si>
    <t>721176114R00</t>
  </si>
  <si>
    <t>Potrubí HT odpadní svislé D 75 x 1,9 mm</t>
  </si>
  <si>
    <t>721176115R00</t>
  </si>
  <si>
    <t>Potrubí HT odpadní svislé D 110 x 2,7 mm</t>
  </si>
  <si>
    <t>721176223R00</t>
  </si>
  <si>
    <t>Potrubí KG svodné (ležaté) v zemi D 125 x 3,2 mm</t>
  </si>
  <si>
    <t>721176224R00</t>
  </si>
  <si>
    <t>Potrubí KG svodné (ležaté) v zemi D 160 x 4,0 mm</t>
  </si>
  <si>
    <t>721194103R00</t>
  </si>
  <si>
    <t>Vyvedení odpadních výpustek D 32 x 1,8</t>
  </si>
  <si>
    <t>721194104R00</t>
  </si>
  <si>
    <t>Vyvedení odpadních výpustek D 40 x 1,8</t>
  </si>
  <si>
    <t>721194105R00</t>
  </si>
  <si>
    <t>Vyvedení odpadních výpustek D 50 x 1,8</t>
  </si>
  <si>
    <t>721194107R00</t>
  </si>
  <si>
    <t>Vyvedení odpadních výpustek D 75 x 1,9</t>
  </si>
  <si>
    <t>721194109R00</t>
  </si>
  <si>
    <t>Vyvedení odpadních výpustek D 110 x 2,3</t>
  </si>
  <si>
    <t>721223423RT1</t>
  </si>
  <si>
    <t>Vpusť podlahová se zápachovou uzávěrkou mřížka nerez 115 x 115 D 50/75/110 mm</t>
  </si>
  <si>
    <t>721223424RT1</t>
  </si>
  <si>
    <t>Vpusť podlahová se zápachovou uzávěrkou mřížka nerez 138 x 138 mm DN 50/75/110</t>
  </si>
  <si>
    <t>721273200RT3</t>
  </si>
  <si>
    <t>Souprava ventilační střešní souprava větrací hlavice PP D 110 mm</t>
  </si>
  <si>
    <t>721290111R00</t>
  </si>
  <si>
    <t>Zkouška těsnosti kanalizace vodou DN 125</t>
  </si>
  <si>
    <t>721290123R00</t>
  </si>
  <si>
    <t>Zkouška těsnosti kanalizace kouřem DN 300</t>
  </si>
  <si>
    <t>I1</t>
  </si>
  <si>
    <t>Podomítková zápachová uzávěra vodní s doplňkovou mech. uzávěrou (možnost doplňování) DN32</t>
  </si>
  <si>
    <t>ks</t>
  </si>
  <si>
    <t>I2</t>
  </si>
  <si>
    <t>Vtok (nálevka) se zápachovou uz. a kuličkou pro suchý stav DN32, vč. montáže</t>
  </si>
  <si>
    <t>I3</t>
  </si>
  <si>
    <t>998721101R00</t>
  </si>
  <si>
    <t>Přesun hmot pro vnitřní kanalizaci, výšky do 6 m</t>
  </si>
  <si>
    <t>722</t>
  </si>
  <si>
    <t>Vnitřní vodovod</t>
  </si>
  <si>
    <t>722130801R00</t>
  </si>
  <si>
    <t>Demontáž potrubí ocelových závitových DN 25</t>
  </si>
  <si>
    <t>722172330R00</t>
  </si>
  <si>
    <t>Potrubí z PPR, D 16 x 2,7 mm, PN 20, vč.zed.výpom.</t>
  </si>
  <si>
    <t>722172411R00</t>
  </si>
  <si>
    <t>Potrubí z PPR, D 20 x 2,8 mm, PN 20, vč.zed.výpom.</t>
  </si>
  <si>
    <t>722172412R00</t>
  </si>
  <si>
    <t>Potrubí z PPR, D 25 x 3,5 mm, PN 20, vč.zed.výpom.</t>
  </si>
  <si>
    <t>722172433R00</t>
  </si>
  <si>
    <t>Potrubí z PPR, D 32 x 5,4 mm, PN 20, vč.zed.výpom.</t>
  </si>
  <si>
    <t>722181213RT6</t>
  </si>
  <si>
    <t>Izolace návleková tl. stěny 13 mm vnitřní průměr 18 mm</t>
  </si>
  <si>
    <t>722181213RT7</t>
  </si>
  <si>
    <t>Izolace návleková tl. stěny 13 mm vnitřní průměr 22 mm</t>
  </si>
  <si>
    <t>722181213RT8</t>
  </si>
  <si>
    <t>Izolace návleková tl. stěny 13 mm vnitřní průměr 25 mm</t>
  </si>
  <si>
    <t>722181213RU1</t>
  </si>
  <si>
    <t>Izolace návleková tl. stěny 13 mm vnitřní průměr 32 mm</t>
  </si>
  <si>
    <t>722181215RT7</t>
  </si>
  <si>
    <t>Izolace návleková tl. stěny 25 mm vnitřní průměr 22 mm</t>
  </si>
  <si>
    <t>722181215RT8</t>
  </si>
  <si>
    <t>Izolace návleková tl. stěny 30 mm vnitřní průměr 25 mm</t>
  </si>
  <si>
    <t>722181215RU1</t>
  </si>
  <si>
    <t>Izolace návleková tl. stěny 40 mm vnitřní průměr 32 mm</t>
  </si>
  <si>
    <t>722190401R00</t>
  </si>
  <si>
    <t>Vyvedení a upevnění výpustek DN 15</t>
  </si>
  <si>
    <t>722190402R00</t>
  </si>
  <si>
    <t>Vyvedení a upevnění výpustek DN 20</t>
  </si>
  <si>
    <t>722190403R00</t>
  </si>
  <si>
    <t>Vyvedení a upevnění výpustek DN 25</t>
  </si>
  <si>
    <t>722191112R00</t>
  </si>
  <si>
    <t>Hadice flexibilní k baterii,DN 15 x M10,délka 0,5m</t>
  </si>
  <si>
    <t>722220111R00</t>
  </si>
  <si>
    <t>Nástěnka K 247, pro výtokový ventil G 1/2</t>
  </si>
  <si>
    <t>722220112R00</t>
  </si>
  <si>
    <t>Nástěnka K 247, pro výtokový ventil G 3/4</t>
  </si>
  <si>
    <t>722220121R00</t>
  </si>
  <si>
    <t>Nástěnka K 247, pro baterii G 1/2</t>
  </si>
  <si>
    <t>722231162R00</t>
  </si>
  <si>
    <t>Ventil vod.pojistný pružinový P10-237-616, G 3/4</t>
  </si>
  <si>
    <t>722238331R00</t>
  </si>
  <si>
    <t>Ventil vypouštěcí DN15</t>
  </si>
  <si>
    <t>722238332R00</t>
  </si>
  <si>
    <t>Ventil vypouštěcí DN20</t>
  </si>
  <si>
    <t>722235234R00</t>
  </si>
  <si>
    <t>Kohout vod.kul. DN 20</t>
  </si>
  <si>
    <t>722235235R00</t>
  </si>
  <si>
    <t>Kohout vod.kul. DN 25</t>
  </si>
  <si>
    <t>722237132R00</t>
  </si>
  <si>
    <t>Kohout vod.kulový s vypouš. DN 20</t>
  </si>
  <si>
    <t>722235523R00</t>
  </si>
  <si>
    <t>Filtr vodovodní přímý DN 25</t>
  </si>
  <si>
    <t>722235642R00</t>
  </si>
  <si>
    <t>Klapka vod.zpětná DN 20</t>
  </si>
  <si>
    <t>722235643R00</t>
  </si>
  <si>
    <t>Klapka vod.zpětná DN 25</t>
  </si>
  <si>
    <t>722260812R00</t>
  </si>
  <si>
    <t>Demontáž vodoměrů závitových G 3/4</t>
  </si>
  <si>
    <t>722260922R00</t>
  </si>
  <si>
    <t>Zpětná montáž vodoměrů závitových G 3/4</t>
  </si>
  <si>
    <t>722280106R00</t>
  </si>
  <si>
    <t>Tlaková zkouška vodovodního potrubí DN 32</t>
  </si>
  <si>
    <t>734293323R00</t>
  </si>
  <si>
    <t>Kohout kulový výtokový DN20</t>
  </si>
  <si>
    <t>734421130R00</t>
  </si>
  <si>
    <t>Tlakoměr deformační</t>
  </si>
  <si>
    <t>I4</t>
  </si>
  <si>
    <t>Armatura plnící s regulací tlaku DN20 vč. montáže</t>
  </si>
  <si>
    <t>998722101R00</t>
  </si>
  <si>
    <t>Přesun hmot pro vnitřní vodovod, výšky do 6 m</t>
  </si>
  <si>
    <t>725</t>
  </si>
  <si>
    <t>Zařizovací předměty</t>
  </si>
  <si>
    <t>725110811R00</t>
  </si>
  <si>
    <t>Demontáž klozetů splachovacích</t>
  </si>
  <si>
    <t>725014161R00</t>
  </si>
  <si>
    <t>Klozet závěsný včetně sedátka a tlačítka</t>
  </si>
  <si>
    <t>725016111R00</t>
  </si>
  <si>
    <t>Pisoár bílý</t>
  </si>
  <si>
    <t>725130811R00</t>
  </si>
  <si>
    <t>Demontáž pisoárové nádrže</t>
  </si>
  <si>
    <t>725210821R00</t>
  </si>
  <si>
    <t>Demontáž umyvadel bez výtokových armatur</t>
  </si>
  <si>
    <t>725017123R00</t>
  </si>
  <si>
    <t>Umyvadlo na šrouby 60 x 45 cm, bílé</t>
  </si>
  <si>
    <t>725229102R00</t>
  </si>
  <si>
    <t>Montáž van se zápach.uzávěrkou</t>
  </si>
  <si>
    <t>725039132R00</t>
  </si>
  <si>
    <t>Dřez nerezový jednotný s odkapem vč.montáže</t>
  </si>
  <si>
    <t>725314290R00</t>
  </si>
  <si>
    <t>Příslušenství k dřezu v kuchyňské sestavě</t>
  </si>
  <si>
    <t>725310823R00</t>
  </si>
  <si>
    <t>Demontáž dřezů 1dílných v kuchyňské sestavě</t>
  </si>
  <si>
    <t>725019103R00</t>
  </si>
  <si>
    <t>Výlevka závěsná s plastovou mřížkou</t>
  </si>
  <si>
    <t>725810402R00</t>
  </si>
  <si>
    <t>Ventil rohový bez přípoj. trubičky G 1/2</t>
  </si>
  <si>
    <t>725814122R00</t>
  </si>
  <si>
    <t>Ventil pračkový se zpět.kl. DN15 x DN20</t>
  </si>
  <si>
    <t>725810811R00</t>
  </si>
  <si>
    <t>Demontáž ventilu výtokového nástěnného</t>
  </si>
  <si>
    <t>725823111RT2</t>
  </si>
  <si>
    <t>Baterie umyvadlová stoján. ruční, bez otvír.odpadu</t>
  </si>
  <si>
    <t>725823815RT1</t>
  </si>
  <si>
    <t>Baterie termostaticka dřezová stojánková standardní</t>
  </si>
  <si>
    <t>725825114RT1</t>
  </si>
  <si>
    <t>Baterie výlevka nástěnná ruční</t>
  </si>
  <si>
    <t>725825815RT1</t>
  </si>
  <si>
    <t>Baterie termostatická dřezová nástěnná standardní</t>
  </si>
  <si>
    <t>725820801R00</t>
  </si>
  <si>
    <t>Demontáž baterie nástěnné do G 3/4</t>
  </si>
  <si>
    <t>725820802R00</t>
  </si>
  <si>
    <t>Demontáž baterie stojánkové do 1otvoru</t>
  </si>
  <si>
    <t>725835813R00</t>
  </si>
  <si>
    <t>Baterie termostat.vanová nástěn.,vč. příslušenství</t>
  </si>
  <si>
    <t>725850145R00</t>
  </si>
  <si>
    <t>Sifon kondenzační DN 40, vodorovný odtok</t>
  </si>
  <si>
    <t>725860107R00</t>
  </si>
  <si>
    <t>Uzávěrka zápachová umyvadlová D 40</t>
  </si>
  <si>
    <t>725860168R00</t>
  </si>
  <si>
    <t>Zápachová uzávěrka pro pisoáry, D 40, 50 mm</t>
  </si>
  <si>
    <t>725860182RT1</t>
  </si>
  <si>
    <t>Sifon pro pračku/myčku D 40/50 mm podomítková uzávěrka s přípojem vody 1/2"</t>
  </si>
  <si>
    <t>725860202R00</t>
  </si>
  <si>
    <t>Sifon dřezový D 40, 50 mm, 6/4"</t>
  </si>
  <si>
    <t>I13</t>
  </si>
  <si>
    <t>Dřez dvojitý nerezový 1200/700 mm vč.montáže</t>
  </si>
  <si>
    <t>I14</t>
  </si>
  <si>
    <t>Dřez samostatný nerezový 600/450 mm včetně montáže</t>
  </si>
  <si>
    <t>55220581.AR</t>
  </si>
  <si>
    <t>Vana akrylátová 1700x750x390</t>
  </si>
  <si>
    <t>I8</t>
  </si>
  <si>
    <t>Pisoárový tlakový splachovač vč. montáže</t>
  </si>
  <si>
    <t>725980122R00</t>
  </si>
  <si>
    <t>Dvířka z plastu, 200 x 300 mm, vč. montáže</t>
  </si>
  <si>
    <t>998725101R00</t>
  </si>
  <si>
    <t>Přesun hmot pro zařizovací předměty, výšky do 6 m</t>
  </si>
  <si>
    <t>726</t>
  </si>
  <si>
    <t>Instalační prefabrikáty</t>
  </si>
  <si>
    <t>726211121R00</t>
  </si>
  <si>
    <t>Podomítkový WC modul k zazdění</t>
  </si>
  <si>
    <t>726211367R00</t>
  </si>
  <si>
    <t>Podomítkový výlevkový modul k zazdění</t>
  </si>
  <si>
    <t>Strojovny</t>
  </si>
  <si>
    <t>732339101R00</t>
  </si>
  <si>
    <t>Montáž nádoby expanzní tlakové 5 l</t>
  </si>
  <si>
    <t>48466602R</t>
  </si>
  <si>
    <t>Nádoba expanzní vodárenská 5 l</t>
  </si>
  <si>
    <t xml:space="preserve">VZT3 -  Teplovzdušné větrání restaurace</t>
  </si>
  <si>
    <t xml:space="preserve">    751 - Vzduchotechnika</t>
  </si>
  <si>
    <t>751</t>
  </si>
  <si>
    <t>Vzduchotechnika</t>
  </si>
  <si>
    <t>751311091</t>
  </si>
  <si>
    <t>Montáž vyústi čtyřhranné do čtyřhranného potrubí do 0,040 m2</t>
  </si>
  <si>
    <t>42972674</t>
  </si>
  <si>
    <t>vyústka komfortní jednořadá Al 520x120mm</t>
  </si>
  <si>
    <t>42972715</t>
  </si>
  <si>
    <t>vyústka komfortní dvouřadá Al 500x120mm</t>
  </si>
  <si>
    <t>751344121</t>
  </si>
  <si>
    <t>Montáž tlumiče hluku pro čtyřhranné potrubí do 0,150 m2</t>
  </si>
  <si>
    <t>42976030</t>
  </si>
  <si>
    <t>tlumič hluku čtyřhranný Pz 500x250x1000mm</t>
  </si>
  <si>
    <t>751510011</t>
  </si>
  <si>
    <t>Vzduchotechnické potrubí z pozinkovaného plechu čtyřhranné s přírubou průřezu přes 0,01 do 0,03 m2</t>
  </si>
  <si>
    <t>751510012</t>
  </si>
  <si>
    <t>Vzduchotechnické potrubí z pozinkovaného plechu čtyřhranné s přírubou průřezu přes 0,03 do 0,07 m2</t>
  </si>
  <si>
    <t>751571002</t>
  </si>
  <si>
    <t>Uchycení potrubí čtyřhranného na montovanou konstrukci z nosníků kotvenou do trapézového plechu průřezu potrubí přes 0,01 do 0,03 m2</t>
  </si>
  <si>
    <t>751571003</t>
  </si>
  <si>
    <t>Uchycení potrubí čtyřhranného na montovanou konstrukci z nosníků kotvenou do trapézového plechu průřezu potrubí přes 0,03 do 0,07 m2</t>
  </si>
  <si>
    <t>751611141</t>
  </si>
  <si>
    <t>Montáž centrální vzduchotechnické jednotky s rekuperací tepla nástřešní s výměnou vzduchu do 5000 m3/h</t>
  </si>
  <si>
    <t>751611141p.c.1</t>
  </si>
  <si>
    <t>Rekuperační nástřešní jednotka 1550/1550 m3/hod, 300Pa přívod:uz. klapka se servop.;filtr ePM155%;protip. rek. vým.;el. ohř. 4,2kW(230V);přív. EC vent. 2,5kW(400V)odvod:uz. klapka;filtrePM1050%;protip. rek. vým.;odv. EC vent. 2,5kW(400V)</t>
  </si>
  <si>
    <t>751611141p.c.2</t>
  </si>
  <si>
    <t>zprovoznění VZT jednotky</t>
  </si>
  <si>
    <t>751691111</t>
  </si>
  <si>
    <t>Zaregulování systému vzduchotechnického zařízení - 1 koncový (distribuční) prvek</t>
  </si>
  <si>
    <t>998751101</t>
  </si>
  <si>
    <t>Přesun hmot tonážní pro vzduchotechniku v objektech výšky do 12 m</t>
  </si>
  <si>
    <t>998751181</t>
  </si>
  <si>
    <t>Příplatek k přesunu hmot tonážní 751 prováděný bez použití mechanizace pro jakoukoliv výšku objektu</t>
  </si>
  <si>
    <t>713411111</t>
  </si>
  <si>
    <t>Montáž izolace tepelné potrubí pásy nebo rohožemi bez úpravy staženými drátem 1x</t>
  </si>
  <si>
    <t>63141784</t>
  </si>
  <si>
    <t>rohož izolační z minerální vlny lamelová 50kg/m3 tl 40mm</t>
  </si>
  <si>
    <t>713491111</t>
  </si>
  <si>
    <t>Montáž tepelné izolace oplechování pevné potrubí vnějšího obvodu do 500 mm</t>
  </si>
  <si>
    <t>19112002</t>
  </si>
  <si>
    <t>plech TiZn „leskle válcovaný“ tabule tl 0,8mm</t>
  </si>
  <si>
    <t>998713103</t>
  </si>
  <si>
    <t>Přesun hmot tonážní pro izolace tepelné v objektech v do 24 m</t>
  </si>
  <si>
    <t>998713181</t>
  </si>
  <si>
    <t>Příplatek k přesunu hmot tonážní 713 prováděný bez použití mechanizace</t>
  </si>
  <si>
    <t xml:space="preserve">VZT4 -  Teplovzdušné větrání přípravny</t>
  </si>
  <si>
    <t>751122094</t>
  </si>
  <si>
    <t>Montáž ventilátoru radiálního nízkotlakého potrubního základního do kruhového potrubí D přes 300 do 400 mm</t>
  </si>
  <si>
    <t>751122094p.c.1</t>
  </si>
  <si>
    <t>zvukově izolovaný ventilátor DN 315 pro kuchyně IP 55, 400V, 320 W, 1500 m3/hod,250 Pa, vana pro odvod kondenzátu</t>
  </si>
  <si>
    <t>751344114</t>
  </si>
  <si>
    <t>Montáž tlumiče hluku pro kruhové potrubí D přes 300 do 400 mm</t>
  </si>
  <si>
    <t>42976010</t>
  </si>
  <si>
    <t>tlumič hluku kruhový Pz, D 315mm, l=1000mm</t>
  </si>
  <si>
    <t>42976208</t>
  </si>
  <si>
    <t>tlumič hluku kruhový Pz, D 250mm, l=500mm</t>
  </si>
  <si>
    <t>751366044</t>
  </si>
  <si>
    <t>Montáž tikového filtru do kruhového potrubí D přes 300 do 400 mm</t>
  </si>
  <si>
    <t>751366044p.c.1</t>
  </si>
  <si>
    <t>tuková filtrační kazeta DN 315</t>
  </si>
  <si>
    <t>751377022</t>
  </si>
  <si>
    <t>Montáž odsávacího zákrytu (digestoř) průmyslového nástěnného přes 1 do 1,5 m2</t>
  </si>
  <si>
    <t>42958010</t>
  </si>
  <si>
    <t>zákryt akumulační nástěnný (digestoř-skříň) nerez, 70x180x45cm vč. tukových filtrů a osvětlení</t>
  </si>
  <si>
    <t>751398052</t>
  </si>
  <si>
    <t>Montáž protidešťové žaluzie nebo žaluziové klapky na čtyřhranné potrubí přes 0,150 do 0,300 m2</t>
  </si>
  <si>
    <t>42972920</t>
  </si>
  <si>
    <t>žaluzie protidešťová s pevnými lamelami, pozink, pro potrubí 450x450mm</t>
  </si>
  <si>
    <t>751510044</t>
  </si>
  <si>
    <t>Vzduchotechnické potrubí z pozinkovaného plechu kruhové spirálně vinutá trouba bez příruby D přes 300 do 400 mm</t>
  </si>
  <si>
    <t>751572004</t>
  </si>
  <si>
    <t>Uchycení potrubí kruhového na montovanou konstrukci z nosníků kotvenou do trapézového plechu D přes 300 do 400 mm</t>
  </si>
  <si>
    <t>751621111</t>
  </si>
  <si>
    <t>Montáž vytápěcí a větrací přívodní jednotky s ohřevem plynovým, elektrickým nebo vodním nástěnné s výměnou vzduchu do 7000 m3/h</t>
  </si>
  <si>
    <t>751621111p.c.1</t>
  </si>
  <si>
    <t>Klimatizační jedotka:mn vzduchu 805/1125/1435 m3/hod;Pvent.=95/116/157W-230V;hladina hluku 51/58/64dB(A);elektro ohřívač 6,18/6,18/12,36kW-400W;rozměry š*v*h=1811*596*225 mmvč. zední rám vnitř.,protid. žal.,zední rám k žaluzii,regulace,ovladač,opláštění</t>
  </si>
  <si>
    <t>751621111p.c.2</t>
  </si>
  <si>
    <t>zprovoznění klimatizační jednotky</t>
  </si>
  <si>
    <t xml:space="preserve">EL -  ELEKTROINSTALACE - BYT + RESTURACE </t>
  </si>
  <si>
    <t>M - Práce a dodávky M</t>
  </si>
  <si>
    <t xml:space="preserve">    21-M - Elektromontáže</t>
  </si>
  <si>
    <t xml:space="preserve">    D1 - Materiály</t>
  </si>
  <si>
    <t>HZS - Hodinové zúčtovací sazby</t>
  </si>
  <si>
    <t>Práce a dodávky M</t>
  </si>
  <si>
    <t>21-M</t>
  </si>
  <si>
    <t>Elektromontáže</t>
  </si>
  <si>
    <t>0000005</t>
  </si>
  <si>
    <t>Montáž svítidla D</t>
  </si>
  <si>
    <t>0000005.1</t>
  </si>
  <si>
    <t>NOUZ - Montáž svítidla</t>
  </si>
  <si>
    <t>0000005.2</t>
  </si>
  <si>
    <t>Montáž svítidla B</t>
  </si>
  <si>
    <t>0000005.3</t>
  </si>
  <si>
    <t>Montáž svítidla CC</t>
  </si>
  <si>
    <t>0000005.4</t>
  </si>
  <si>
    <t>Montáž svítidla AA</t>
  </si>
  <si>
    <t>0000005.5</t>
  </si>
  <si>
    <t>Montáž svítidla reklama</t>
  </si>
  <si>
    <t>0000005.6</t>
  </si>
  <si>
    <t>Montáž svítidla G</t>
  </si>
  <si>
    <t>0000005.7</t>
  </si>
  <si>
    <t>Montáž svítidla A</t>
  </si>
  <si>
    <t>210010003</t>
  </si>
  <si>
    <t>trubka oheb.el.inst. typ 23 R=23mm (PO)</t>
  </si>
  <si>
    <t>210010301</t>
  </si>
  <si>
    <t>krab.přístrojová (1901; KP 68; KZ 3) bez zapojení</t>
  </si>
  <si>
    <t>210010312</t>
  </si>
  <si>
    <t>krab.odbočná s víčkem (KO 97) kruhová bez zapoj.</t>
  </si>
  <si>
    <t>210010502</t>
  </si>
  <si>
    <t>osazení lustr.svorky do 3x4 vč.zapoj.</t>
  </si>
  <si>
    <t>210110001</t>
  </si>
  <si>
    <t>spín.nást.prost.vlhké 1-pólový řazení 1</t>
  </si>
  <si>
    <t>210110004</t>
  </si>
  <si>
    <t>střídavý přep. řazení 6 nást. prost.vlhké</t>
  </si>
  <si>
    <t>210110041</t>
  </si>
  <si>
    <t>spín.zápust.vč.zap.1-pólový - řazení 1</t>
  </si>
  <si>
    <t>210110045</t>
  </si>
  <si>
    <t>střídavý přepínač - řazení 6 zápust.vč.zap.</t>
  </si>
  <si>
    <t>210110501</t>
  </si>
  <si>
    <t>vačkové spín.typu S 25 V 01 P0-P1 vypínač</t>
  </si>
  <si>
    <t>210111021</t>
  </si>
  <si>
    <t>zás.v krabici prost.vlhké 10/16A 250V 2P+Z</t>
  </si>
  <si>
    <t>210140651</t>
  </si>
  <si>
    <t>elektrický zvonek-zapojení</t>
  </si>
  <si>
    <t>210220321</t>
  </si>
  <si>
    <t>svorka na potrubí ,,Bernard,,vč.pásku(bez vodiče)</t>
  </si>
  <si>
    <t>210810045</t>
  </si>
  <si>
    <t>CYKY-CYKYm 3Cx1.5 mm2 750V (PU)</t>
  </si>
  <si>
    <t>210810046</t>
  </si>
  <si>
    <t>CYKY-CYKYm 3Cx2.5 mm2 750V (PU)</t>
  </si>
  <si>
    <t>210810056</t>
  </si>
  <si>
    <t>CYKY-CYKYm 5Cx2.5 mm2 750V (PU)</t>
  </si>
  <si>
    <t>214281008</t>
  </si>
  <si>
    <t>Montáž termostatu</t>
  </si>
  <si>
    <t>215112221</t>
  </si>
  <si>
    <t>ovladač tlač. 1/0 vypínací 1-pólový</t>
  </si>
  <si>
    <t>W210110089</t>
  </si>
  <si>
    <t>Spínač lnfra</t>
  </si>
  <si>
    <t>WA210800547X</t>
  </si>
  <si>
    <t>CY 6 mm2 zelenožlutý (VU)</t>
  </si>
  <si>
    <t>X210111012</t>
  </si>
  <si>
    <t>zás.polozap./zapuštěné 10/16A 250V 2P+Z průb.mont.</t>
  </si>
  <si>
    <t>X214281001</t>
  </si>
  <si>
    <t>zapojení el spotřebiče. (VZT )</t>
  </si>
  <si>
    <t>X214281001.1</t>
  </si>
  <si>
    <t>zapojení el spotřebiče. (SPLACHOVAČ )</t>
  </si>
  <si>
    <t>X215191621</t>
  </si>
  <si>
    <t>svorkovnice Wago</t>
  </si>
  <si>
    <t>D1</t>
  </si>
  <si>
    <t>Materiály</t>
  </si>
  <si>
    <t>00076</t>
  </si>
  <si>
    <t>T6651E1284 - CM27 - prog.termostat,7-denní</t>
  </si>
  <si>
    <t>Ks</t>
  </si>
  <si>
    <t>00368</t>
  </si>
  <si>
    <t>svorka lustrová 3x4mm2 6311-07</t>
  </si>
  <si>
    <t>010175-U</t>
  </si>
  <si>
    <t xml:space="preserve">CYKY  3X1,5</t>
  </si>
  <si>
    <t>010176-U</t>
  </si>
  <si>
    <t xml:space="preserve">CYKY  3CX2,5</t>
  </si>
  <si>
    <t>010198-U</t>
  </si>
  <si>
    <t xml:space="preserve">CYKY  5CX 2,5</t>
  </si>
  <si>
    <t>170006</t>
  </si>
  <si>
    <t>S 25 V 01-P0</t>
  </si>
  <si>
    <t>1740306</t>
  </si>
  <si>
    <t xml:space="preserve">TRUBKA OHEBNA 2323/LPE-1    320</t>
  </si>
  <si>
    <t>190107</t>
  </si>
  <si>
    <t>SP. ç.1/0 - IMP - IP44</t>
  </si>
  <si>
    <t>190195</t>
  </si>
  <si>
    <t>SP.č.6. IP20</t>
  </si>
  <si>
    <t>KS</t>
  </si>
  <si>
    <t>190202</t>
  </si>
  <si>
    <t>SP.č.1. ip20</t>
  </si>
  <si>
    <t>191180</t>
  </si>
  <si>
    <t>SP.TG.3558-01600B IP44</t>
  </si>
  <si>
    <t>191324</t>
  </si>
  <si>
    <t>SP.6 IP44</t>
  </si>
  <si>
    <t>191648</t>
  </si>
  <si>
    <t>SP1/0 IP44</t>
  </si>
  <si>
    <t>200102</t>
  </si>
  <si>
    <t>PASKA CU 50CM</t>
  </si>
  <si>
    <t>200137</t>
  </si>
  <si>
    <t>ZEM.SVORKA ZS16 /BERNARD/</t>
  </si>
  <si>
    <t>200295</t>
  </si>
  <si>
    <t>KR.KP 67/1</t>
  </si>
  <si>
    <t>200404</t>
  </si>
  <si>
    <t>KR.KO 97/5</t>
  </si>
  <si>
    <t>2323962</t>
  </si>
  <si>
    <t>ZASUVKA 230V IP44</t>
  </si>
  <si>
    <t>300025</t>
  </si>
  <si>
    <t>SVÍTIDLO-D,LED žárovkové 60W, mat,IP44,4000K. Ra80</t>
  </si>
  <si>
    <t>300025.1</t>
  </si>
  <si>
    <t>SVÍTIDLO-B,LED prachotěsné 40W, mat,IP65,4000K. Ra80, 5500lm</t>
  </si>
  <si>
    <t>300025.2</t>
  </si>
  <si>
    <t xml:space="preserve">SVÍTIDLO-CC,LED přisazené kruhové smart-r  28W, mat,IP44,4000K. Ra80, 3000lm.</t>
  </si>
  <si>
    <t>300025.3</t>
  </si>
  <si>
    <t xml:space="preserve">SVÍTIDLO-AA,LED 600/600,   33W, mat,IP40,4000K. Ra80, 4000lm.</t>
  </si>
  <si>
    <t>300025.4</t>
  </si>
  <si>
    <t>SVÍTIDLO-G,LED žárovkové 60W, mat,IP44,4000K. Ra80 s PIR</t>
  </si>
  <si>
    <t>300025.5</t>
  </si>
  <si>
    <t>SVÍTIDLO-A,LED DELIA 300 68W, mat,IP54,4000K. Ra80, 6900lm</t>
  </si>
  <si>
    <t>300025 X</t>
  </si>
  <si>
    <t>NOUZ - SVÍTIDLO LED NOUZOVÉ 1h - S PIKTOGRAMEM</t>
  </si>
  <si>
    <t>4804107</t>
  </si>
  <si>
    <t>ZVONEK DO BYTU 230V~ 4VA</t>
  </si>
  <si>
    <t>6225016</t>
  </si>
  <si>
    <t xml:space="preserve">PRICHYTKA VAZACI  160x2.5m ( 100ks )</t>
  </si>
  <si>
    <t>BAL</t>
  </si>
  <si>
    <t>W270226</t>
  </si>
  <si>
    <t>Spínač PIR stropní</t>
  </si>
  <si>
    <t>WA010107-UX</t>
  </si>
  <si>
    <t>CY 6 ZEL. ZLUTY</t>
  </si>
  <si>
    <t>X150465</t>
  </si>
  <si>
    <t>SVORKA ROZBOČOVACÍ 2,5/5 5x1-2,5mm</t>
  </si>
  <si>
    <t>X190705</t>
  </si>
  <si>
    <t>ZAS.230V/16A. DVOJZAS.KOMPLET BÍLÁ</t>
  </si>
  <si>
    <t>240001</t>
  </si>
  <si>
    <t>Podružný materiál</t>
  </si>
  <si>
    <t>-287422479</t>
  </si>
  <si>
    <t>HZS</t>
  </si>
  <si>
    <t>Hodinové zúčtovací sazby</t>
  </si>
  <si>
    <t>Pol94</t>
  </si>
  <si>
    <t>Sekací práce</t>
  </si>
  <si>
    <t>hod.</t>
  </si>
  <si>
    <t>Pol95</t>
  </si>
  <si>
    <t>Vyměřování tras.</t>
  </si>
  <si>
    <t>Pol96</t>
  </si>
  <si>
    <t>Spolupráce s revizním technikem</t>
  </si>
  <si>
    <t>Pol97</t>
  </si>
  <si>
    <t>Dokumentace DPS</t>
  </si>
  <si>
    <t>Pol98</t>
  </si>
  <si>
    <t>Koordinace s ostatními profesemi</t>
  </si>
  <si>
    <t>Pol99</t>
  </si>
  <si>
    <t>Příprava staveniště</t>
  </si>
  <si>
    <t>Pol37</t>
  </si>
  <si>
    <t>Revize elektro</t>
  </si>
  <si>
    <t>Pol100</t>
  </si>
  <si>
    <t>Zkoušky a měření v rámci montážních prací</t>
  </si>
  <si>
    <t>Pol101</t>
  </si>
  <si>
    <t>Plán BOZP na staveništi</t>
  </si>
  <si>
    <t>Pol102</t>
  </si>
  <si>
    <t>Demontážní práce</t>
  </si>
  <si>
    <t>065002000</t>
  </si>
  <si>
    <t>Mimostaveništní doprava materiálů</t>
  </si>
  <si>
    <t>-1741801296</t>
  </si>
  <si>
    <t>02.4.2 - Část šaten a zázemí</t>
  </si>
  <si>
    <t>UT - Stavební úpravy, přístavba a nástavba objektu šaten a zázemí pro sportovce FK Bolatice-VS</t>
  </si>
  <si>
    <t>VZT1 - Teplovzdušní větrání šaten,sprch, WC m.č. 1.15-1.23</t>
  </si>
  <si>
    <t>751311112</t>
  </si>
  <si>
    <t>Montáž vyústi čtyřhranné do kruhového potrubí přes 0,040 do 0,080 m2</t>
  </si>
  <si>
    <t>42973047</t>
  </si>
  <si>
    <t>vyúsť dvouřadá do kruhového potrubí SPIRO Pz 625x85mm</t>
  </si>
  <si>
    <t>751311113</t>
  </si>
  <si>
    <t>Montáž vyústi čtyřhranné do kruhového potrubí přes 0,080 do 0,150 m2</t>
  </si>
  <si>
    <t>42973056</t>
  </si>
  <si>
    <t>vyúsť dvouřadá do kruhového potrubí SPIRO Pz 1025x85mm</t>
  </si>
  <si>
    <t>751322011</t>
  </si>
  <si>
    <t>Montáž talířového ventilátoru D do 100 mm</t>
  </si>
  <si>
    <t>42972201</t>
  </si>
  <si>
    <t>talířový ventil pro přívod a odvod vzduchu plastový D 100mm</t>
  </si>
  <si>
    <t>751344113</t>
  </si>
  <si>
    <t>Montáž tlumiče hluku pro kruhové potrubí D přes 200 do 300 mm</t>
  </si>
  <si>
    <t>42976008</t>
  </si>
  <si>
    <t>tlumič hluku kruhový Pz, D 250mm, l=1000mm</t>
  </si>
  <si>
    <t>751398023</t>
  </si>
  <si>
    <t>Montáž větrací mřížky stěnové přes 0,100 do 0,150 m2</t>
  </si>
  <si>
    <t>42972404</t>
  </si>
  <si>
    <t>mřížka stěnová uzavřená jednořadá kovová - hliníková úhel lamel 15° 600x200mm</t>
  </si>
  <si>
    <t>751398051</t>
  </si>
  <si>
    <t>Montáž protidešťové žaluzie nebo žaluziové klapky na čtyřhranné potrubí do 0,150 m2</t>
  </si>
  <si>
    <t>42972917</t>
  </si>
  <si>
    <t>žaluzie protidešťová s pevnými lamelami, pozink, pro potrubí 300x300mm - stříkané, lakované barva dle fasády</t>
  </si>
  <si>
    <t>751510041</t>
  </si>
  <si>
    <t>Vzduchotechnické potrubí z pozinkovaného plechu kruhové spirálně vinutá trouba bez příruby D do 100 mm</t>
  </si>
  <si>
    <t>751510042</t>
  </si>
  <si>
    <t>Vzduchotechnické potrubí z pozinkovaného plechu kruhové spirálně vinutá trouba bez příruby D přes 100 do 200 mm</t>
  </si>
  <si>
    <t>751510043</t>
  </si>
  <si>
    <t>Vzduchotechnické potrubí z pozinkovaného plechu kruhové spirálně vinutá trouba bez příruby D přes 200 do 300 mm</t>
  </si>
  <si>
    <t>751572001</t>
  </si>
  <si>
    <t>Uchycení potrubí kruhového na montovanou konstrukci z nosníků kotvenou do trapézového plechu D do 100 mm</t>
  </si>
  <si>
    <t>751572002</t>
  </si>
  <si>
    <t>Uchycení potrubí kruhového na montovanou konstrukci z nosníků kotvenou do trapézového plechu D přes 100 do 200 mm</t>
  </si>
  <si>
    <t>751572003</t>
  </si>
  <si>
    <t>Uchycení potrubí kruhového na montovanou konstrukci z nosníků kotvenou do trapézového plechu D přes 200 do 300 mm</t>
  </si>
  <si>
    <t>751611122</t>
  </si>
  <si>
    <t>Montáž centrální vzduchotechnické jednotky s rekuperací tepla podstropní s výměnou vzduchu přes 1000 do 4500 m3/h</t>
  </si>
  <si>
    <t>751611122p.c.1</t>
  </si>
  <si>
    <t>Rekuperační jednotka 865/865 m3/hod 300Pa přívod:uz. klapka se servop.;filtr ePM155%;protip. rek. vým.;el. ohř. 1,8kW(230V);přív. EC vent. 0,385kW(230V)odvod:uz. klapka;filtrePM1050%;protip. rek. vým.;odv. EC vent. 0,385kW(230V)</t>
  </si>
  <si>
    <t>751611122p.c.2</t>
  </si>
  <si>
    <t>zprovoznění rekuperační jednotky</t>
  </si>
  <si>
    <t>rohož izolační z minerální vlny lamelová s Al fólií 50kg/m3 tl 40mm</t>
  </si>
  <si>
    <t>998713101</t>
  </si>
  <si>
    <t>Přesun hmot tonážní pro izolace tepelné v objektech v do 6 m</t>
  </si>
  <si>
    <t xml:space="preserve">VZT2 -  Teplovzdušné větrání šatem, sprch, WC m.č. 2.03-2.11</t>
  </si>
  <si>
    <t>751311092</t>
  </si>
  <si>
    <t>Montáž vyústi čtyřhranné do čtyřhranného potrubí přes 0,040 do 0,080 m2</t>
  </si>
  <si>
    <t>42972737</t>
  </si>
  <si>
    <t>vyústka komfortní dvouřadá Al 1025x85mm</t>
  </si>
  <si>
    <t>žaluzie protidešťová s pevnými lamelami, pozink, pro potrubí 300x300mm stříkané, lakované , barva dle fasády</t>
  </si>
  <si>
    <t>Rekuperační jednotka 835/835m3/hod, 300Pa přívod:uz. klapka se servop.;filtr ePM155%;protip. rek. vým.;el. ohř. 1,8kW(230V);přív. EC vent. 0,385kW(230V)odvod:uz. klapka;filtrePM1050%;protip. rek. vým.;odv. EC vent. 0,385kW(230V)</t>
  </si>
  <si>
    <t>VZT5 - Podtlakové větrání hygienických zařízení</t>
  </si>
  <si>
    <t>751111011</t>
  </si>
  <si>
    <t>Montáž ventilátoru axiálního nízkotlakého nástěnného základního D do 100 mm</t>
  </si>
  <si>
    <t>42914110</t>
  </si>
  <si>
    <t>ventilátor axiální stěnový skříň z plastu IP44 17W D 100mm</t>
  </si>
  <si>
    <t>751133012</t>
  </si>
  <si>
    <t>Montáž ventilátoru diagonálního nízkotlakého potrubního nevýbušného D přes 100 do 200 mm</t>
  </si>
  <si>
    <t>751133012p.c.1</t>
  </si>
  <si>
    <t>diagonální ventilátor DN 125, 135 m3/hod, 100 Pa, 230 V,20W EC motor s doběhem</t>
  </si>
  <si>
    <t>751133012p.c.2</t>
  </si>
  <si>
    <t>diagonální ventilátor DN 160, 270 m3/hod, 100 Pa, 230 V,49W EC motor s doběhem</t>
  </si>
  <si>
    <t>751377012</t>
  </si>
  <si>
    <t>Montáž odsávacího zákrytu (digestoř) bytového komínového</t>
  </si>
  <si>
    <t>42958002</t>
  </si>
  <si>
    <t>odsavač par komínový (digestoř) černý nerez, max. výkon 370 m3/hod</t>
  </si>
  <si>
    <t>751398041</t>
  </si>
  <si>
    <t>Montáž protidešťové žaluzie nebo žaluziové klapky na kruhové potrubí D do 300 mm</t>
  </si>
  <si>
    <t>42972901</t>
  </si>
  <si>
    <t>žaluzie protidešťová plastová s pevnými lamelami, pro potrubí D 160mm</t>
  </si>
  <si>
    <t>42972901p.c.1</t>
  </si>
  <si>
    <t>žaluzie protidešťová plastová s pevnými lamelami, pro potrubí D 125mm</t>
  </si>
  <si>
    <t>42972901p.c.2</t>
  </si>
  <si>
    <t>žaluzie protidešťová plastová s pevnými lamelami, pro potrubí D 100mm</t>
  </si>
  <si>
    <t>751514662</t>
  </si>
  <si>
    <t>Montáž škrtící klapky nebo zpětné klapky do plechového potrubí kruhové s přírubou D přes 100 do 200 mm</t>
  </si>
  <si>
    <t>42971020</t>
  </si>
  <si>
    <t>klapka kruhová zpětná Pz D 125mm</t>
  </si>
  <si>
    <t>42971022</t>
  </si>
  <si>
    <t>klapka kruhová zpětná Pz D 160mm</t>
  </si>
  <si>
    <t>751514762</t>
  </si>
  <si>
    <t>Montáž protidešťové stříšky nebo výfukové hlavice do plechového potrubí kruhové s přírubou D přes 100 do 200 mm</t>
  </si>
  <si>
    <t>42974003</t>
  </si>
  <si>
    <t>stříška protidešťová s lemem Pz D 125mm</t>
  </si>
  <si>
    <t>VZT6 - -Klimatizace VIP salonku, salonku</t>
  </si>
  <si>
    <t>751711111</t>
  </si>
  <si>
    <t>Montáž klimatizační jednotky vnitřní nástěnné o výkonu do 3,5 kW</t>
  </si>
  <si>
    <t>42952001</t>
  </si>
  <si>
    <t>jednotka klimatizační nástěnná o výkonu do 3,5kW vč. infra ovladače</t>
  </si>
  <si>
    <t>751721111</t>
  </si>
  <si>
    <t>Montáž klimatizační jednotky venkovní s jednofázovým napájením do 2 vnitřních jednotek</t>
  </si>
  <si>
    <t>42952015</t>
  </si>
  <si>
    <t>jednotka klimatizační venkovní jednofázové napájení do 2 vnitřních jednotek o výkonu do 5,5kW</t>
  </si>
  <si>
    <t>42952015p.c.1</t>
  </si>
  <si>
    <t>zprovoznění split systému</t>
  </si>
  <si>
    <t>751791121</t>
  </si>
  <si>
    <t>Montáž dvojice napojovacího měděného potrubí předizolovaného 6-10 (1/4" x 3/8")</t>
  </si>
  <si>
    <t>42981913</t>
  </si>
  <si>
    <t>trubka dvojitě předizolovaná Cu 1/4" -3/8" (6-10 mm), stěna tl. 0,8/0,8 mm, izolace 9 mm, na střeše s ochranou proti UV záření</t>
  </si>
  <si>
    <t xml:space="preserve">VZT7 -  Odvlhčování wellness</t>
  </si>
  <si>
    <t>751711111p.c.1</t>
  </si>
  <si>
    <t>Montáž odvlhčovací jednotky</t>
  </si>
  <si>
    <t>751711111p.c.2</t>
  </si>
  <si>
    <t>Odvlhčovací jednotka:odvlhčovací výkon 4,1 l/h, statický tlak 40 Pa; hladina hluku 49 dB(A);chladivo R 410a;odběr. proud max. 36,4A;230V;P=2,0kW,;v*š*h=780*1050*280mm; nom. množství vzduchu 800 m3/hod</t>
  </si>
  <si>
    <t>751711111p.c.3</t>
  </si>
  <si>
    <t>Zprovoznění odvlhčovací jednotky</t>
  </si>
  <si>
    <t>ZT1 - PLYNOINSTALACE (F.ZÁZEMÍ)</t>
  </si>
  <si>
    <t>3 - Svislé a kompletní konstrukce</t>
  </si>
  <si>
    <t>349121101RT4</t>
  </si>
  <si>
    <t>Montáž beton. staveb. skříně plyn-HUP do 1,5 t včetně dodávky skříně 120x100x60 cm a úpravy základu</t>
  </si>
  <si>
    <t>723234221RM8</t>
  </si>
  <si>
    <t>Regulátor středotlaký, bez armatur B 25</t>
  </si>
  <si>
    <t>723230801R00</t>
  </si>
  <si>
    <t>Demontáž středotlakého regulátoru - jednod. řada</t>
  </si>
  <si>
    <t>Demontáž plynoměrů PS 2, PS 6, PS 10 vč. plech. objektu HUP</t>
  </si>
  <si>
    <t>ZT2 - ZDRAVOTNĚ-TECHNICKÉ INSTALACE (F.ZÁZEMÍ)</t>
  </si>
  <si>
    <t>767 - Konstrukce zámečnické</t>
  </si>
  <si>
    <t>7,814-2,3</t>
  </si>
  <si>
    <t>(24,5+33)*0,4*0,1</t>
  </si>
  <si>
    <t>721176134R00</t>
  </si>
  <si>
    <t>Potrubí HT svodné (ležaté) zavěšené D 75 x 1,9 mm</t>
  </si>
  <si>
    <t>721176135R00</t>
  </si>
  <si>
    <t>Potrubí HT svodné (ležaté) zavěšené D 110 x 2,7 mm</t>
  </si>
  <si>
    <t>721213216R00</t>
  </si>
  <si>
    <t>Odtokový žlab do prostoru, děrovaný rošt, 1x odtok DN75 montáž pro dlažbu, délka 2,8 m</t>
  </si>
  <si>
    <t>721213315R00</t>
  </si>
  <si>
    <t>Odtokový žlab do prostoru, děrovaný rošt, 2x odtok DN75 montáž pro dlažbu, délka 2,8 m</t>
  </si>
  <si>
    <t>721213316R00</t>
  </si>
  <si>
    <t>Odtokový žlab do prostoru, děrovaný rošt, 2x odtok DN110 montáž pro dlažbu, délka 2,8 m</t>
  </si>
  <si>
    <t>721231114RT4</t>
  </si>
  <si>
    <t>Vtok střešní v povlakové krytině, zatepl., vyhřívaný průměr 75-125 mm</t>
  </si>
  <si>
    <t>721242110RT2</t>
  </si>
  <si>
    <t>Lapač střešních splavenin PP, kloub zápachová klapka, koš na listí, DN 125</t>
  </si>
  <si>
    <t>721273150RT1</t>
  </si>
  <si>
    <t>Hlavice ventilační přivětrávací přivzdušňovací ventil, D 75 mm</t>
  </si>
  <si>
    <t>722181213RZ2</t>
  </si>
  <si>
    <t>Izolace návleková tl. stěny 13 mm vnitřní průměr 110 mm (dešť.potrubí)</t>
  </si>
  <si>
    <t>722172434R00</t>
  </si>
  <si>
    <t>Potrubí z PPR, D 40 x 6,7 mm, PN 20, vč.zed.výpom.</t>
  </si>
  <si>
    <t>722181213RV9</t>
  </si>
  <si>
    <t>Izolace návleková tl. stěny 13 mm vnitřní průměr 40 mm</t>
  </si>
  <si>
    <t>722181214RT6</t>
  </si>
  <si>
    <t>Izolace návleková tl. stěny 20 mm vnitřní průměr 18 mm</t>
  </si>
  <si>
    <t>722236125R00</t>
  </si>
  <si>
    <t>Kohout vod.kul. DN 32</t>
  </si>
  <si>
    <t>722236141R00</t>
  </si>
  <si>
    <t>Kohout vod.kulový s vypouš. DN 15</t>
  </si>
  <si>
    <t>722235522R00</t>
  </si>
  <si>
    <t>Filt vodovodní přímý DN 20</t>
  </si>
  <si>
    <t>722235524R00</t>
  </si>
  <si>
    <t>Filtr vodovodní přímý DN 32</t>
  </si>
  <si>
    <t>722235644R00</t>
  </si>
  <si>
    <t>Klapka vod.zpětná DN 32</t>
  </si>
  <si>
    <t>722280108R00</t>
  </si>
  <si>
    <t>Tlaková zkouška vodovodního potrubí DN 50</t>
  </si>
  <si>
    <t>Armatura plnící s regulací tlaku DN15 vč. montáže</t>
  </si>
  <si>
    <t>725249102R00</t>
  </si>
  <si>
    <t>Montáž sprchových mís a vaniček</t>
  </si>
  <si>
    <t>725240812R00</t>
  </si>
  <si>
    <t>Demontáž sprchových mís bez výtokových armatur</t>
  </si>
  <si>
    <t>Dřez nerezový</t>
  </si>
  <si>
    <t>725330820R00</t>
  </si>
  <si>
    <t>Demontáž výlevky diturvitové vč.nádržky</t>
  </si>
  <si>
    <t>725534222R00</t>
  </si>
  <si>
    <t>Ohřívač elek. průtokový 3,5kW, tlakový mont.pod dřez</t>
  </si>
  <si>
    <t>725845111RT2</t>
  </si>
  <si>
    <t>Baterie sprchová nástěnná ruční + držák</t>
  </si>
  <si>
    <t>725840860R00</t>
  </si>
  <si>
    <t>Demontáž ramene sprchy</t>
  </si>
  <si>
    <t>Zápachová uzávěrka pro pisoáry HL430, D 40, 50 mm</t>
  </si>
  <si>
    <t>I10</t>
  </si>
  <si>
    <t>Sprchová hlavice antivandal s nastavením úhlu toku, vč. montáže</t>
  </si>
  <si>
    <t>I11</t>
  </si>
  <si>
    <t>Finská sauna (4 osoby), interiérové provedení, dodáno v demontu, skleněná vstupní stěna (vč.madel) dřevěné obložení včetně lavic, zádové a podkolenní opěrky, LED osvětlení, el. kamna 9kW, vč. montáže</t>
  </si>
  <si>
    <t>I12</t>
  </si>
  <si>
    <t>Vířivá vana (4 osoby), 2x2 m, dřevoplastové opláštění, topidlo 2kW, LED osvětlení, připojení 230 V termo kryt, audiosystém, vč. montáže</t>
  </si>
  <si>
    <t>I5</t>
  </si>
  <si>
    <t>Montáž zápach.uzávěrky sprchové vaničky</t>
  </si>
  <si>
    <t>I6</t>
  </si>
  <si>
    <t>Umývací nerezový žlab se zády a poličkou, vč. výtokových armatur a sifonu délka 1250 mm</t>
  </si>
  <si>
    <t>I7</t>
  </si>
  <si>
    <t>Umývací nerezový žlab se zády a poilčkou, vč. výtokových armatur a sifonu délka 1500 mm</t>
  </si>
  <si>
    <t>I9</t>
  </si>
  <si>
    <t>Samouzavírací sprchový ventil podomítkový, vč. montáže</t>
  </si>
  <si>
    <t>55161702R</t>
  </si>
  <si>
    <t>Uzávěrka zápachová sprch. vaničky/žlábku DN50</t>
  </si>
  <si>
    <t>55423038.AR</t>
  </si>
  <si>
    <t>Sprchová vanička akrylátová 90x90x15 cm 84 l bílá</t>
  </si>
  <si>
    <t>Montáž nádoby expanzní tlakové 10 l</t>
  </si>
  <si>
    <t>732429111R00</t>
  </si>
  <si>
    <t>Montáž čerpadel oběhových DN 25</t>
  </si>
  <si>
    <t>4261097513R</t>
  </si>
  <si>
    <t>Čerpadlo oběhové (cirkulační) 30/1-6, PN 10</t>
  </si>
  <si>
    <t>Nádoba expanzní vodárenská 10 l</t>
  </si>
  <si>
    <t>767883212RU2</t>
  </si>
  <si>
    <t>Objímka dvoušroubová, kombivrut + hmoždinka pro potrubí průměru 72 - 78 mm</t>
  </si>
  <si>
    <t>767883212RU6</t>
  </si>
  <si>
    <t>Objímka dvoušroubová, kombivrut + hmoždinka pro potrubí průměru 102 - 116 mm</t>
  </si>
  <si>
    <t>SK - Rozpočet elektro</t>
  </si>
  <si>
    <t>Petr Dněk</t>
  </si>
  <si>
    <t xml:space="preserve">    C21M - C21M - Elektromontáže</t>
  </si>
  <si>
    <t xml:space="preserve">    D1.PC - Montáž PC_x000d_
</t>
  </si>
  <si>
    <t xml:space="preserve">    Material - Materiál</t>
  </si>
  <si>
    <t xml:space="preserve">    D1-HZS - HZS</t>
  </si>
  <si>
    <t xml:space="preserve">    VRN - Vedlejší rozpočtové náklady</t>
  </si>
  <si>
    <t>C21M</t>
  </si>
  <si>
    <t>C21M - Elektromontáže</t>
  </si>
  <si>
    <t>0003</t>
  </si>
  <si>
    <t>UTP kabel BICC CAT 5</t>
  </si>
  <si>
    <t>0003.1</t>
  </si>
  <si>
    <t>Měření dat. zásuvky</t>
  </si>
  <si>
    <t>0004</t>
  </si>
  <si>
    <t>Měření segmentu sítě</t>
  </si>
  <si>
    <t>220280411</t>
  </si>
  <si>
    <t>SYKFY 5x2x0.5mm do tr</t>
  </si>
  <si>
    <t>220300001</t>
  </si>
  <si>
    <t>kabelová forma do 0.5m do 5x2</t>
  </si>
  <si>
    <t>D1.PC</t>
  </si>
  <si>
    <t xml:space="preserve">Montáž PC_x000d_
</t>
  </si>
  <si>
    <t>0003.2</t>
  </si>
  <si>
    <t>Montáž zaslepovacího modulu</t>
  </si>
  <si>
    <t>PC-1000</t>
  </si>
  <si>
    <t>Instalace datového rozváděče</t>
  </si>
  <si>
    <t>PC-1002</t>
  </si>
  <si>
    <t>Montáž rozvodného zásuvkového panelu 5x230V</t>
  </si>
  <si>
    <t>PC-1006</t>
  </si>
  <si>
    <t>Montáž vyvazovacího panelu</t>
  </si>
  <si>
    <t>PC-1008</t>
  </si>
  <si>
    <t>Ukončení dat. kabelu</t>
  </si>
  <si>
    <t>PC-1019</t>
  </si>
  <si>
    <t>Montáž PRVKŮ RACK s uchycenim do 19" rozvaděče</t>
  </si>
  <si>
    <t>PC-2000</t>
  </si>
  <si>
    <t>Zapojení dvojité dat. zásuvky</t>
  </si>
  <si>
    <t>PC-2002</t>
  </si>
  <si>
    <t>Zapojení modulu keystone na patch panelu</t>
  </si>
  <si>
    <t>Material</t>
  </si>
  <si>
    <t>Materiál</t>
  </si>
  <si>
    <t>010353-U</t>
  </si>
  <si>
    <t>SYKFY 10X2X0,5</t>
  </si>
  <si>
    <t>200037</t>
  </si>
  <si>
    <t>KR.KU 68/2-1901</t>
  </si>
  <si>
    <t>200146</t>
  </si>
  <si>
    <t>TR.OHEBNA PVC 2323</t>
  </si>
  <si>
    <t>501114-UP</t>
  </si>
  <si>
    <t xml:space="preserve">Zásuvka  2xRJ45/s. Category 5. pod omítku 80x80 mm.RAL 90</t>
  </si>
  <si>
    <t>506022</t>
  </si>
  <si>
    <t xml:space="preserve">Patch panel  24xRJ45/u. Category 5. 1U. RAL7035</t>
  </si>
  <si>
    <t>5770303</t>
  </si>
  <si>
    <t>LISTA 6050 3122-10 KRONE</t>
  </si>
  <si>
    <t>796252</t>
  </si>
  <si>
    <t>UTP 4x2xAWG24 Cat.5. LSOH bezhalogenový</t>
  </si>
  <si>
    <t>90504</t>
  </si>
  <si>
    <t>MRK 20-vč.zámku</t>
  </si>
  <si>
    <t>ACAR 504WF/19</t>
  </si>
  <si>
    <t>19" rozvodný panel 5x230V, 3m</t>
  </si>
  <si>
    <t>RAA-CH-X03-A1</t>
  </si>
  <si>
    <t>Ventilační jednotka střešní - podlahová, 150W, (2x venilátor)</t>
  </si>
  <si>
    <t>RAB-VP-X01-A1</t>
  </si>
  <si>
    <t>19" vyvazovací panel 1U, 5 x plastová úchytka</t>
  </si>
  <si>
    <t>RAB-ZP-X02</t>
  </si>
  <si>
    <t>19" záslepka, 2U</t>
  </si>
  <si>
    <t>RAB-ZP-X02.1</t>
  </si>
  <si>
    <t>Cisco Catalist 2960 24 10/100</t>
  </si>
  <si>
    <t>RAX-MS-X19-X1</t>
  </si>
  <si>
    <t>4x montážní sada M6</t>
  </si>
  <si>
    <t>RAX-PO-X89-XN</t>
  </si>
  <si>
    <t>Podstavec NEW s filtrem 1x</t>
  </si>
  <si>
    <t>RAX-UP-750-A2</t>
  </si>
  <si>
    <t>Polička perforovaná 1U/750mm, max.nosnost 45kg</t>
  </si>
  <si>
    <t>RMA-18-A69-XAX-A1</t>
  </si>
  <si>
    <t>Stojanový rozvaděč, 18U</t>
  </si>
  <si>
    <t>1429330122</t>
  </si>
  <si>
    <t>D1-HZS</t>
  </si>
  <si>
    <t>Pol6</t>
  </si>
  <si>
    <t>Projekt elektro skutečný stav</t>
  </si>
  <si>
    <t>1466402868</t>
  </si>
  <si>
    <t>Pol4</t>
  </si>
  <si>
    <t>-1623778528</t>
  </si>
  <si>
    <t>Pol7</t>
  </si>
  <si>
    <t>-2076043196</t>
  </si>
  <si>
    <t>437181679</t>
  </si>
  <si>
    <t>https://podminky.urs.cz/item/CS_URS_2022_01/065002000</t>
  </si>
  <si>
    <t>STA - Sdělovací, signal. a zabezpečovací zařízení</t>
  </si>
  <si>
    <t xml:space="preserve"> </t>
  </si>
  <si>
    <t xml:space="preserve">    C21M - Elektromontáže</t>
  </si>
  <si>
    <t xml:space="preserve">    C22M -  Sdělovací, signal. a zabezpečovací zařízení</t>
  </si>
  <si>
    <t xml:space="preserve">    D2 - HZS</t>
  </si>
  <si>
    <t>-2120969799</t>
  </si>
  <si>
    <t>-1458207101</t>
  </si>
  <si>
    <t>C22M</t>
  </si>
  <si>
    <t xml:space="preserve"> Sdělovací, signal. a zabezpečovací zařízení</t>
  </si>
  <si>
    <t>220730001</t>
  </si>
  <si>
    <t>telev.nebo rozhl.účast.zás.průchozí nebo koncová</t>
  </si>
  <si>
    <t>327223966</t>
  </si>
  <si>
    <t>220730032</t>
  </si>
  <si>
    <t>vyzved.stožáru/části kotvení na střechu plochou</t>
  </si>
  <si>
    <t>-1579337364</t>
  </si>
  <si>
    <t>220730151</t>
  </si>
  <si>
    <t>Montáž antény</t>
  </si>
  <si>
    <t>-1063935197</t>
  </si>
  <si>
    <t>220730241</t>
  </si>
  <si>
    <t>koax.ovíjený/opřádaný do lišty /trubky</t>
  </si>
  <si>
    <t>-565772167</t>
  </si>
  <si>
    <t>1756132941</t>
  </si>
  <si>
    <t>220730281</t>
  </si>
  <si>
    <t>rozvodnice STA na omítku</t>
  </si>
  <si>
    <t>-93664224</t>
  </si>
  <si>
    <t>220730302</t>
  </si>
  <si>
    <t>Montáž satelitního systému</t>
  </si>
  <si>
    <t>-1508975391</t>
  </si>
  <si>
    <t>220730322</t>
  </si>
  <si>
    <t>Montáž siť. modulu</t>
  </si>
  <si>
    <t>-1701824714</t>
  </si>
  <si>
    <t>220730331</t>
  </si>
  <si>
    <t>připojení zesil.soupravy na silnoproudý rozvod</t>
  </si>
  <si>
    <t>2025833925</t>
  </si>
  <si>
    <t>220730353</t>
  </si>
  <si>
    <t>multipřepínač EMP 16</t>
  </si>
  <si>
    <t>-1035926500</t>
  </si>
  <si>
    <t>220730382</t>
  </si>
  <si>
    <t>Ukončení koax kabelu</t>
  </si>
  <si>
    <t>348902115</t>
  </si>
  <si>
    <t>220730406</t>
  </si>
  <si>
    <t>Měření na zásuvkách</t>
  </si>
  <si>
    <t>-99142079</t>
  </si>
  <si>
    <t>220730501</t>
  </si>
  <si>
    <t>Nastavení a zprovoznění</t>
  </si>
  <si>
    <t>2030132750</t>
  </si>
  <si>
    <t>220731201</t>
  </si>
  <si>
    <t>montáž konektoru BNC</t>
  </si>
  <si>
    <t>329228250</t>
  </si>
  <si>
    <t>220731301</t>
  </si>
  <si>
    <t>Montáž paraboly</t>
  </si>
  <si>
    <t>856412305</t>
  </si>
  <si>
    <t>Pol104</t>
  </si>
  <si>
    <t>BNC C 50V konektor krimpl.</t>
  </si>
  <si>
    <t>1401998772</t>
  </si>
  <si>
    <t>010416</t>
  </si>
  <si>
    <t>KOAX. CB 100C</t>
  </si>
  <si>
    <t>1150391357</t>
  </si>
  <si>
    <t>-196819918</t>
  </si>
  <si>
    <t>190637</t>
  </si>
  <si>
    <t xml:space="preserve">ZAS.TV+R+SAT  KOMPLET</t>
  </si>
  <si>
    <t>1222859936</t>
  </si>
  <si>
    <t>1421865418</t>
  </si>
  <si>
    <t>1820371771</t>
  </si>
  <si>
    <t>638602</t>
  </si>
  <si>
    <t xml:space="preserve">Anténa  DVB- T2 TRI-26 LTE 18dB</t>
  </si>
  <si>
    <t>1722632342</t>
  </si>
  <si>
    <t>638608</t>
  </si>
  <si>
    <t>Rozvodnice STA</t>
  </si>
  <si>
    <t>2077617850</t>
  </si>
  <si>
    <t>638609</t>
  </si>
  <si>
    <t>Ant. stožár</t>
  </si>
  <si>
    <t>-695707577</t>
  </si>
  <si>
    <t>639116</t>
  </si>
  <si>
    <t>Konvertor LNB Quattro</t>
  </si>
  <si>
    <t>644633613</t>
  </si>
  <si>
    <t>639121</t>
  </si>
  <si>
    <t>Parabola OP90AL</t>
  </si>
  <si>
    <t>281994342</t>
  </si>
  <si>
    <t>639130</t>
  </si>
  <si>
    <t>Multipřepínač EMP MS9/16EEU-13</t>
  </si>
  <si>
    <t>633905268</t>
  </si>
  <si>
    <t>-871821222</t>
  </si>
  <si>
    <t>D2</t>
  </si>
  <si>
    <t>Pol105</t>
  </si>
  <si>
    <t>801649960</t>
  </si>
  <si>
    <t>Pol106</t>
  </si>
  <si>
    <t>-696793724</t>
  </si>
  <si>
    <t>Pol107</t>
  </si>
  <si>
    <t>Napojení STA</t>
  </si>
  <si>
    <t>-1961432385</t>
  </si>
  <si>
    <t>1041742750</t>
  </si>
  <si>
    <t>Hromosvod - Hromosvod</t>
  </si>
  <si>
    <t>Petr Daněk</t>
  </si>
  <si>
    <t xml:space="preserve">    46-M - Zemní práce při extr.mont.pracích</t>
  </si>
  <si>
    <t>Pol8</t>
  </si>
  <si>
    <t>uzem. v zemi FeZn do 120 mm2 vč.svorek;propoj.aj. 210220021</t>
  </si>
  <si>
    <t>Pol9</t>
  </si>
  <si>
    <t>uzem. v zemi FeZn R=8-10 mm vč.svorek,propoj. aj. 210220022</t>
  </si>
  <si>
    <t>Pol10</t>
  </si>
  <si>
    <t>svod.vodiče FeZn a Al do R=10mm;Cu R=8mm;bez podp. 210220111</t>
  </si>
  <si>
    <t>Pol11</t>
  </si>
  <si>
    <t>jímací tyč do 3m délky na ocel konstr.;beton vč.up 210220221</t>
  </si>
  <si>
    <t>Pol12</t>
  </si>
  <si>
    <t>svorky hromosvodové do 2 šroubu (SS;SR 03) 210220301</t>
  </si>
  <si>
    <t>Pol13</t>
  </si>
  <si>
    <t>svorky hromosv.nad 2 šrouby(ST;SJ;SK;SZ;SR01;02) 210220302</t>
  </si>
  <si>
    <t>Pol14</t>
  </si>
  <si>
    <t>tyč.zemnič vč.zaraž.do země+připoj. do 4.5m soupr. 210220362</t>
  </si>
  <si>
    <t>Pol15</t>
  </si>
  <si>
    <t>ochranný úhelník nebo trubka s držáky do zdiva - CUI 210220372</t>
  </si>
  <si>
    <t>Pol16</t>
  </si>
  <si>
    <t>označení svodu štítky smalt.;umělá hmota 210220401</t>
  </si>
  <si>
    <t>Pol20</t>
  </si>
  <si>
    <t>CUI - VODIČ HVI 3,5m 100002</t>
  </si>
  <si>
    <t>Pol21</t>
  </si>
  <si>
    <t>ZEM.DRAT FEZN 10 MM 100003</t>
  </si>
  <si>
    <t>Pol22</t>
  </si>
  <si>
    <t xml:space="preserve">ZEM.DRAT AlMgSi  8 MM 100004</t>
  </si>
  <si>
    <t>Pol23</t>
  </si>
  <si>
    <t>TYC JÍMACÍ JP20 KOMPLET S PODSTAVCEM 100007</t>
  </si>
  <si>
    <t>Pol24</t>
  </si>
  <si>
    <t>JÍMAČ STROJENÝ - ODDÁLENÝ CCA2M 100007</t>
  </si>
  <si>
    <t>Pol25</t>
  </si>
  <si>
    <t>ZEM.SVORKA SK 100009</t>
  </si>
  <si>
    <t>Pol26</t>
  </si>
  <si>
    <t>ZEM.PODPERA PV 01 100013</t>
  </si>
  <si>
    <t>Pol27</t>
  </si>
  <si>
    <t>ZEM.PODPERA PV 21 100025</t>
  </si>
  <si>
    <t>Pol28</t>
  </si>
  <si>
    <t>ZEM.SVORKA SZ 100031</t>
  </si>
  <si>
    <t>Pol29</t>
  </si>
  <si>
    <t>ZEM.SVORKA SS 100032</t>
  </si>
  <si>
    <t>Pol30</t>
  </si>
  <si>
    <t>ZEM.SVORKA SJ 01 100033</t>
  </si>
  <si>
    <t>Pol31</t>
  </si>
  <si>
    <t>ZEM.SVORKA SJ 02 ZEM.TYC 100034</t>
  </si>
  <si>
    <t>Pol32</t>
  </si>
  <si>
    <t>ZEM.SVORKA SO VELKA 100036</t>
  </si>
  <si>
    <t>Pol33</t>
  </si>
  <si>
    <t>ZEM.SVORKA SR 02 pas.+pas. 100039</t>
  </si>
  <si>
    <t>Pol34</t>
  </si>
  <si>
    <t>ZEM.SVORKA SR 03 pas.+kul. 100040</t>
  </si>
  <si>
    <t>Pol35</t>
  </si>
  <si>
    <t>ZEM.PASEK FEZN 30/4 100044</t>
  </si>
  <si>
    <t>Pol36</t>
  </si>
  <si>
    <t>ZEM.TYC ZT 2M 100046</t>
  </si>
  <si>
    <t>1661290005</t>
  </si>
  <si>
    <t>46-M</t>
  </si>
  <si>
    <t>Zemní práce při extr.mont.pracích</t>
  </si>
  <si>
    <t>Pol17</t>
  </si>
  <si>
    <t>kabel.rýha 35cm/šíř. 80cm/hl. zem.tř.3 460200163</t>
  </si>
  <si>
    <t>Pol18</t>
  </si>
  <si>
    <t>ruč.zához.kab.rýhy 35cm šíř.80cm hl.zem.tř.3 460560163</t>
  </si>
  <si>
    <t>Pol19</t>
  </si>
  <si>
    <t>provizorní úprava terénu zem.tř.3 460620013</t>
  </si>
  <si>
    <t>-1269338690</t>
  </si>
  <si>
    <t>FVE - Rozpočet elektro</t>
  </si>
  <si>
    <t>Pol38</t>
  </si>
  <si>
    <t>UTP kabel BICC CAT 5+</t>
  </si>
  <si>
    <t>Pol39</t>
  </si>
  <si>
    <t>ukonč.vod.v rozv.vč.zap.a konc.do 6mm2</t>
  </si>
  <si>
    <t>Pol40</t>
  </si>
  <si>
    <t>ukonč.vod.v rozv.vč.zap.a konc.do 16mm2</t>
  </si>
  <si>
    <t>Pol41</t>
  </si>
  <si>
    <t>Požární tlačítko - central stop, total</t>
  </si>
  <si>
    <t>Pol42</t>
  </si>
  <si>
    <t>montáž vál.spín.v l.s.+pojis.500Vst.S/V-100A 01-06</t>
  </si>
  <si>
    <t>Pol43</t>
  </si>
  <si>
    <t>Svodič přepětí DC</t>
  </si>
  <si>
    <t>Pol44</t>
  </si>
  <si>
    <t>VYP 3-pólový ve skříni</t>
  </si>
  <si>
    <t>Pol45</t>
  </si>
  <si>
    <t>VYP DC-pólový ve skříni</t>
  </si>
  <si>
    <t>Pol46</t>
  </si>
  <si>
    <t>jistič DC-pólový ve skříni</t>
  </si>
  <si>
    <t>Pol47</t>
  </si>
  <si>
    <t>stykač 3-pól. do 10A (VM 10)</t>
  </si>
  <si>
    <t>Pol48</t>
  </si>
  <si>
    <t>stykač 1-pól. do 25A (V 25 M)</t>
  </si>
  <si>
    <t>Pol49</t>
  </si>
  <si>
    <t>stykač 3-pól. do 40A (V 40 E)</t>
  </si>
  <si>
    <t>Pol50</t>
  </si>
  <si>
    <t>označení svodu štítky smalt.;umělá hmota</t>
  </si>
  <si>
    <t>Pol51</t>
  </si>
  <si>
    <t>KABEL FLEX-SOL 6mm2</t>
  </si>
  <si>
    <t>Pol52</t>
  </si>
  <si>
    <t>CXKH 3Cx1.5 mm2 750V (PU)</t>
  </si>
  <si>
    <t>Pol53</t>
  </si>
  <si>
    <t>CXKH 5Cx10mm2 750V (PU)</t>
  </si>
  <si>
    <t>Pol54</t>
  </si>
  <si>
    <t>osazení hmoždinky do cihlového zdiva HM 8</t>
  </si>
  <si>
    <t>Pol55</t>
  </si>
  <si>
    <t>lišta vkládací s víčkem 80mm</t>
  </si>
  <si>
    <t>Pol56</t>
  </si>
  <si>
    <t>jistič LSF 6L/1</t>
  </si>
  <si>
    <t>Pol57</t>
  </si>
  <si>
    <t>jistič LSF 25L/3</t>
  </si>
  <si>
    <t>Pol58</t>
  </si>
  <si>
    <t>stykače do 25A C12, C16, C17, C25</t>
  </si>
  <si>
    <t>Pol59</t>
  </si>
  <si>
    <t>Pol60</t>
  </si>
  <si>
    <t>protipožár.ucpávka průchod stěnou tl. 30cm</t>
  </si>
  <si>
    <t>Pol61</t>
  </si>
  <si>
    <t xml:space="preserve">KABEL UNINET 502 4P   (UTP)</t>
  </si>
  <si>
    <t>Pol62</t>
  </si>
  <si>
    <t>KABEL CXKH-R 3Cx1.5</t>
  </si>
  <si>
    <t>Pol63</t>
  </si>
  <si>
    <t>Pol64</t>
  </si>
  <si>
    <t>KABEL CXKH-R 5Cx10</t>
  </si>
  <si>
    <t>Pol65</t>
  </si>
  <si>
    <t>STYKAC S20-20 20A DVOUPOLOVY</t>
  </si>
  <si>
    <t>Pol66</t>
  </si>
  <si>
    <t>STYKAC S40-40</t>
  </si>
  <si>
    <t>Pol67</t>
  </si>
  <si>
    <t>STYKAC HRN-57N HLÍDAČ FÁZÍ ...podpětí U=165V</t>
  </si>
  <si>
    <t>Pol68</t>
  </si>
  <si>
    <t>JISTIC TROJPOL.LSN 25B/3</t>
  </si>
  <si>
    <t>Pol69</t>
  </si>
  <si>
    <t xml:space="preserve">JISTIC JEDNOPOL.LSN  6B/1</t>
  </si>
  <si>
    <t>Pol70</t>
  </si>
  <si>
    <t xml:space="preserve">VYP.ASN  63/3</t>
  </si>
  <si>
    <t>Pol71</t>
  </si>
  <si>
    <t>VYP.S 63/3 DC 1000V</t>
  </si>
  <si>
    <t>Pol72</t>
  </si>
  <si>
    <t>JISTIČ .S 40/2 DC</t>
  </si>
  <si>
    <t>Pol73</t>
  </si>
  <si>
    <t>SVODIC PREPETI DC 1000V</t>
  </si>
  <si>
    <t>Pol74</t>
  </si>
  <si>
    <t>SVORKA RSA 10 - včetně pojistky 2A</t>
  </si>
  <si>
    <t>Pol75</t>
  </si>
  <si>
    <t xml:space="preserve">LISTA LV  80X40 2M bezhalogenová</t>
  </si>
  <si>
    <t>Pol76</t>
  </si>
  <si>
    <t>HM.+VRUT 910/SD/8X50/ 2351099</t>
  </si>
  <si>
    <t>Pol77</t>
  </si>
  <si>
    <t>Stykač S20-11 20A k HDO</t>
  </si>
  <si>
    <t>Pol78</t>
  </si>
  <si>
    <t>Požární tlačítko - central stop, total 120X120X50 CERV.</t>
  </si>
  <si>
    <t>Pol79</t>
  </si>
  <si>
    <t>Panel FVE - 330Wp monokrystalický účinnost min.18%</t>
  </si>
  <si>
    <t>Pol80</t>
  </si>
  <si>
    <t>Střídač HYBRIDNÍ 10KW / 2xMPPT, do 1000V, výstup 400V schválen pro místního distributora el. energie. včetně příslušenství a SW.</t>
  </si>
  <si>
    <t>Pol81</t>
  </si>
  <si>
    <t>Baterie 3,55kWhod, LiFePO4, 4000cyklů, 96V.</t>
  </si>
  <si>
    <t>Pol82</t>
  </si>
  <si>
    <t>Řídící modul pro baterie BMS</t>
  </si>
  <si>
    <t>Pol83</t>
  </si>
  <si>
    <t>Konstrukce nosná pro FVE PANELY , AL, náklon 10st, včetně spojovacího materiálu, - na plochou střechu.</t>
  </si>
  <si>
    <t>Pol84</t>
  </si>
  <si>
    <t>Dlaždice beton 40/40/5 15kg ( zátěž konstrukce )</t>
  </si>
  <si>
    <t>Pol85</t>
  </si>
  <si>
    <t>CXKH-R 6 ZEL. ZLUTY</t>
  </si>
  <si>
    <t>Pol86</t>
  </si>
  <si>
    <t>Požární ucpávka - BALENÍ HMOTY PRO UCPÁVKU 10KG</t>
  </si>
  <si>
    <t>141161082</t>
  </si>
  <si>
    <t>Pol87</t>
  </si>
  <si>
    <t>Pol88</t>
  </si>
  <si>
    <t>Pol89</t>
  </si>
  <si>
    <t>Pol90</t>
  </si>
  <si>
    <t>Pol91</t>
  </si>
  <si>
    <t>Spolupráce s rev.technikem</t>
  </si>
  <si>
    <t>Pol92</t>
  </si>
  <si>
    <t>Montáž panelů FVE, měniče ,vyladění celku FVE , naprogramování , uvedení do provozu v souladu s ČEZem.</t>
  </si>
  <si>
    <t>Pol93</t>
  </si>
  <si>
    <t>Montáž baterií , vyladění celku FVE , naprogramování , uvedení do provozu v souladu s ČEZem.</t>
  </si>
  <si>
    <t>1120050877</t>
  </si>
  <si>
    <t>EZS - Elektronické zabezpečení stavby</t>
  </si>
  <si>
    <t xml:space="preserve">    21-M - Elektromontáže - EZS</t>
  </si>
  <si>
    <t xml:space="preserve">    HZS - Hodinové zúčtovací sazby</t>
  </si>
  <si>
    <t>Elektromontáže - EZS</t>
  </si>
  <si>
    <t>200002</t>
  </si>
  <si>
    <t>SYKFY 5x2x0,5 do husího krku</t>
  </si>
  <si>
    <t>20120001</t>
  </si>
  <si>
    <t>Montáž a zapojení baterie 12V</t>
  </si>
  <si>
    <t>20120002</t>
  </si>
  <si>
    <t>Montáž automat.telefonního hlásiče</t>
  </si>
  <si>
    <t>20120004</t>
  </si>
  <si>
    <t>Montáž čidla na zeď</t>
  </si>
  <si>
    <t>20120004.1</t>
  </si>
  <si>
    <t>Montáž čidla na strop</t>
  </si>
  <si>
    <t>20120005</t>
  </si>
  <si>
    <t>Montáž elektronické desky zab.ústředny</t>
  </si>
  <si>
    <t>20120006</t>
  </si>
  <si>
    <t>Montáž klávesnice</t>
  </si>
  <si>
    <t>20120010</t>
  </si>
  <si>
    <t>Montáž krabice pro zab.ústřednu</t>
  </si>
  <si>
    <t>20120015</t>
  </si>
  <si>
    <t>Montáž sirény zálohované</t>
  </si>
  <si>
    <t>20120016</t>
  </si>
  <si>
    <t>Montáž zdroje do ústředny</t>
  </si>
  <si>
    <t>20120020</t>
  </si>
  <si>
    <t>Montáž expanderů modulů</t>
  </si>
  <si>
    <t>20120021</t>
  </si>
  <si>
    <t>Montáž boxu pro expander na omítku</t>
  </si>
  <si>
    <t>20120023</t>
  </si>
  <si>
    <t>Montáž GSM brány</t>
  </si>
  <si>
    <t>20130002</t>
  </si>
  <si>
    <t>Zapojení čidla</t>
  </si>
  <si>
    <t>20130003</t>
  </si>
  <si>
    <t>Zapojení klávesnice</t>
  </si>
  <si>
    <t>20130005</t>
  </si>
  <si>
    <t>Zapojení sirény zálohované</t>
  </si>
  <si>
    <t>20130006</t>
  </si>
  <si>
    <t>Zapojení ústředny</t>
  </si>
  <si>
    <t>20130012</t>
  </si>
  <si>
    <t>Zapojení expandéru</t>
  </si>
  <si>
    <t>20130013</t>
  </si>
  <si>
    <t>Zapojení napájecího zdroje do ústředny</t>
  </si>
  <si>
    <t>20130014</t>
  </si>
  <si>
    <t>Zapojení GSM brány</t>
  </si>
  <si>
    <t>20130015</t>
  </si>
  <si>
    <t>Zapojení rozvodné krabice</t>
  </si>
  <si>
    <t>20150002</t>
  </si>
  <si>
    <t>Přezkoušení čidla</t>
  </si>
  <si>
    <t>20150003</t>
  </si>
  <si>
    <t>Přezkoušení klávesnice</t>
  </si>
  <si>
    <t>20150005</t>
  </si>
  <si>
    <t>Přezkoušení sirény zálohované</t>
  </si>
  <si>
    <t>20150006</t>
  </si>
  <si>
    <t>Přezkoušení systému jako celek</t>
  </si>
  <si>
    <t>20150007</t>
  </si>
  <si>
    <t>Přezkoušení ústředny</t>
  </si>
  <si>
    <t>20150009</t>
  </si>
  <si>
    <t>Přezkoušení GSM brány</t>
  </si>
  <si>
    <t>210020305</t>
  </si>
  <si>
    <t>kab.žlab MARS 125/50mm vč.víka a podpěrek</t>
  </si>
  <si>
    <t>00025</t>
  </si>
  <si>
    <t>GSM PAGER VT-21 (s detekcí formátů 4/2 a rozlišením sms dle ud</t>
  </si>
  <si>
    <t>00026</t>
  </si>
  <si>
    <t>EVO192 panel</t>
  </si>
  <si>
    <t>00028</t>
  </si>
  <si>
    <t>K641 - klávesnice LCD</t>
  </si>
  <si>
    <t>00030</t>
  </si>
  <si>
    <t>ZX8 - expander</t>
  </si>
  <si>
    <t>00031</t>
  </si>
  <si>
    <t>čidlo PIR DG55</t>
  </si>
  <si>
    <t>00057</t>
  </si>
  <si>
    <t>PARADOX PS128 - venkovní zálohovaná siréna 128dB ř</t>
  </si>
  <si>
    <t>00065</t>
  </si>
  <si>
    <t>VL 2x0,5 + 4x0,22 - stíněný kabel 2x0,5 + 4x0,22m</t>
  </si>
  <si>
    <t>00069</t>
  </si>
  <si>
    <t xml:space="preserve">Akumulátor 12V     7Ah</t>
  </si>
  <si>
    <t>00072</t>
  </si>
  <si>
    <t xml:space="preserve">Akumulátor 12V    24Ah</t>
  </si>
  <si>
    <t>00074</t>
  </si>
  <si>
    <t>PS-M817 zdroj v boxu vč.trafa PS-M817</t>
  </si>
  <si>
    <t>BOX VT-80 - velký box trafo 80VA a tamper</t>
  </si>
  <si>
    <t>BOX E - expander box s tamperem</t>
  </si>
  <si>
    <t>230016</t>
  </si>
  <si>
    <t>NOSNIK 125</t>
  </si>
  <si>
    <t>230020</t>
  </si>
  <si>
    <t>SPOJOVACI MATERIAL MARS</t>
  </si>
  <si>
    <t>230045</t>
  </si>
  <si>
    <t>VIKO ZLABU 125</t>
  </si>
  <si>
    <t>230050</t>
  </si>
  <si>
    <t>ZLAB MARS 125/50</t>
  </si>
  <si>
    <t>240400</t>
  </si>
  <si>
    <t>SPOJKA MARS 50</t>
  </si>
  <si>
    <t>138795773</t>
  </si>
  <si>
    <t>Pol1</t>
  </si>
  <si>
    <t>Pol2</t>
  </si>
  <si>
    <t>Pol3</t>
  </si>
  <si>
    <t>Naprogramování ústředny, oživení</t>
  </si>
  <si>
    <t>Pol5</t>
  </si>
  <si>
    <t>Napojení na stávající EZS prvky</t>
  </si>
  <si>
    <t>-1752766136</t>
  </si>
  <si>
    <t xml:space="preserve">EL -  ELEKTROINSTALACE - SATNY ZAZEMI</t>
  </si>
  <si>
    <t xml:space="preserve">    D1.D - Dodávky zařízení (specifikace)</t>
  </si>
  <si>
    <t>Montáž svítidla IP66 - PROSTOR SAUNY</t>
  </si>
  <si>
    <t>Montáž svítidla P</t>
  </si>
  <si>
    <t>210100001</t>
  </si>
  <si>
    <t>ukonč.vod.v rozv.vč.zap.a konc.do 2.5mm2</t>
  </si>
  <si>
    <t>210100002</t>
  </si>
  <si>
    <t>210100004</t>
  </si>
  <si>
    <t>ukonč.vod.v rozv.vč.zap.a konc.do 25 mm2</t>
  </si>
  <si>
    <t>210110071X</t>
  </si>
  <si>
    <t>STOP tlačítko</t>
  </si>
  <si>
    <t>210190001</t>
  </si>
  <si>
    <t>mont.oceloplech.rozvodnic do 20kg</t>
  </si>
  <si>
    <t>210190003</t>
  </si>
  <si>
    <t>mont.oceloplech.rozvodnic do 100kg</t>
  </si>
  <si>
    <t>210190004</t>
  </si>
  <si>
    <t>mont.oceloplech.rozvodnic do 150kg</t>
  </si>
  <si>
    <t>210190012</t>
  </si>
  <si>
    <t>montáž elektroměrového rozváděče</t>
  </si>
  <si>
    <t>210192021</t>
  </si>
  <si>
    <t>skříň pojistková SP</t>
  </si>
  <si>
    <t>CXKH-Vm 3Cx1.5 mm2 750V</t>
  </si>
  <si>
    <t>210810045.1</t>
  </si>
  <si>
    <t>210810057</t>
  </si>
  <si>
    <t>CYKY-CYKYm 5Cx10 mm2 750V (PU)</t>
  </si>
  <si>
    <t>210810057.1</t>
  </si>
  <si>
    <t>CYKY-CYKYm 5Cx6 mm2 750V (PU)</t>
  </si>
  <si>
    <t>210810109</t>
  </si>
  <si>
    <t>CYKY-CYKYm 5Cx25 mm2 1kV /PU/</t>
  </si>
  <si>
    <t>214281005</t>
  </si>
  <si>
    <t>Montáž spotřebiče - pohon oken</t>
  </si>
  <si>
    <t>215112321</t>
  </si>
  <si>
    <t>spinač 1-pól. řazení 2 pro žaluzie</t>
  </si>
  <si>
    <t>zapojení el spotřebiče. (vyhřívaná střešní vpusť )</t>
  </si>
  <si>
    <t>X214281001.2</t>
  </si>
  <si>
    <t>zapojení el spotřebiče. (SAUNA )</t>
  </si>
  <si>
    <t>X214281001.3</t>
  </si>
  <si>
    <t>zapojení el spotřebiče. (VANA )</t>
  </si>
  <si>
    <t>X214281001.4</t>
  </si>
  <si>
    <t>X214281001.5</t>
  </si>
  <si>
    <t>zapojení el spotřebiče. (TUV ) 5l</t>
  </si>
  <si>
    <t>010196-U</t>
  </si>
  <si>
    <t xml:space="preserve">CYKY  5CX10</t>
  </si>
  <si>
    <t>010199-U</t>
  </si>
  <si>
    <t xml:space="preserve">CYKY  5CX25</t>
  </si>
  <si>
    <t>010202-U</t>
  </si>
  <si>
    <t xml:space="preserve">CYKY  5CX6</t>
  </si>
  <si>
    <t>010230</t>
  </si>
  <si>
    <t>Motorový pohon okna - GEZE E 212 - 24V</t>
  </si>
  <si>
    <t>010230.1</t>
  </si>
  <si>
    <t>Motorový pohon okna - GEZE E 212 - 230V</t>
  </si>
  <si>
    <t>010233</t>
  </si>
  <si>
    <t>Vyhřívaná střešní vpusť - 230V s regulací</t>
  </si>
  <si>
    <t>1142109</t>
  </si>
  <si>
    <t>KABEL CHKE-V 3Cx1.5</t>
  </si>
  <si>
    <t>130208X</t>
  </si>
  <si>
    <t>Tlačítko IP65 - T6 v krytu ( červené ) " TOTAL, CENSTRAL STOP "</t>
  </si>
  <si>
    <t>191104</t>
  </si>
  <si>
    <t>SP.žaluziový komplet</t>
  </si>
  <si>
    <t>210156</t>
  </si>
  <si>
    <t>Zásobnikový ohřívač EO 5T</t>
  </si>
  <si>
    <t>SVÍTIDLO-IP66,LED přisazené 30W, sklo triplex opál mat,IP66,4000K. Ra80, kruhové</t>
  </si>
  <si>
    <t>SVÍTIDLO-CC,LED přisazené kruhové smart-r 28W, mat,IP44,4000K. Ra80, 3000lm.</t>
  </si>
  <si>
    <t>SVÍTIDLO-AA,LED 600/600, 33W, mat,IP40,4000K. Ra80, 4000lm.</t>
  </si>
  <si>
    <t>SVÍTIDLO-P,LED 2x26W ,d 42cm mat,IP43,4000K. Ra80, 3600lm.</t>
  </si>
  <si>
    <t>2400011</t>
  </si>
  <si>
    <t>1072861365</t>
  </si>
  <si>
    <t>D1.D</t>
  </si>
  <si>
    <t>Dodávky zařízení (specifikace)</t>
  </si>
  <si>
    <t>090493</t>
  </si>
  <si>
    <t>Rozvaděč SP-HDS - nový včetně výzbroje viz. výkr. - PD</t>
  </si>
  <si>
    <t>090493.1</t>
  </si>
  <si>
    <t>Rozvaděč ER1 - nový včetně výzbroje viz. výkr. - PD</t>
  </si>
  <si>
    <t>090493.2</t>
  </si>
  <si>
    <t>Rozvaděč RB - nový včetně výzbroje viz. výkr. - PD</t>
  </si>
  <si>
    <t>090493.3</t>
  </si>
  <si>
    <t>Rozvaděč RP - nový včetně výzbroje viz. výkr. - PD</t>
  </si>
  <si>
    <t>090493.4</t>
  </si>
  <si>
    <t>Rozvaděč RH - nový včetně výzbroje viz. výkr. - PD</t>
  </si>
  <si>
    <t>-1279363608</t>
  </si>
  <si>
    <t>Pol103</t>
  </si>
  <si>
    <t>Montáž stávajícího ozvučovacího systému.</t>
  </si>
  <si>
    <t>789899071</t>
  </si>
  <si>
    <t>03 - Zpevněné plochy</t>
  </si>
  <si>
    <t>113107182</t>
  </si>
  <si>
    <t>Odstranění podkladů nebo krytů strojně plochy jednotlivě přes 50 m2 do 200 m2 s přemístěním hmot na skládku na vzdálenost do 20 m nebo s naložením na dopravní prostředek živičných, o tl. vrstvy přes 50 do 100 mm</t>
  </si>
  <si>
    <t>https://podminky.urs.cz/item/CS_URS_2022_01/113107182</t>
  </si>
  <si>
    <t xml:space="preserve">"stávající plocha"  101,46</t>
  </si>
  <si>
    <t xml:space="preserve">"asfaltová plocha"  (9,0+12,25)*2</t>
  </si>
  <si>
    <t>1096707089</t>
  </si>
  <si>
    <t xml:space="preserve">"stávající zámková dlažba dle situace stavby"  274,78+92,04-74,227</t>
  </si>
  <si>
    <t>1580123603</t>
  </si>
  <si>
    <t>-2018138055</t>
  </si>
  <si>
    <t>"použít původní dlažbu předpoklad 90%</t>
  </si>
  <si>
    <t>59245018</t>
  </si>
  <si>
    <t>dlažba tvar obdélník betonová 200x100x60mm přírodní</t>
  </si>
  <si>
    <t>-1747610901</t>
  </si>
  <si>
    <t>"při použití 85% původní dlažby</t>
  </si>
  <si>
    <t xml:space="preserve">"stávající zámková dlažba dle situace stavby"  (274,78+92,04-74,227)*0,15*1,02</t>
  </si>
  <si>
    <t>566301111</t>
  </si>
  <si>
    <t>Úprava dosavadního krytu z kameniva drceného jako podklad pro nový kryt s vyrovnáním profilu v příčném i podélném směru, s vlhčením a zhutněním, s doplněním kamenivem drceným, jeho rozprostřením a zhutněním, v množství přes 0,04 do 0,06 m3/m2</t>
  </si>
  <si>
    <t>https://podminky.urs.cz/item/CS_URS_2022_01/566301111</t>
  </si>
  <si>
    <t>565145121</t>
  </si>
  <si>
    <t>Asfaltový beton vrstva podkladní ACP 16 (obalované kamenivo střednězrnné - OKS) s rozprostřením a zhutněním v pruhu šířky přes 3 m, po zhutnění tl. 60 mm</t>
  </si>
  <si>
    <t>396092973</t>
  </si>
  <si>
    <t>https://podminky.urs.cz/item/CS_URS_2022_01/565145121</t>
  </si>
  <si>
    <t>577134121</t>
  </si>
  <si>
    <t>Asfaltový beton vrstva obrusná ACO 11 (ABS) s rozprostřením a se zhutněním z nemodifikovaného asfaltu v pruhu šířky přes 3 m tř. I, po zhutnění tl. 40 mm</t>
  </si>
  <si>
    <t>-2097551519</t>
  </si>
  <si>
    <t>916331112</t>
  </si>
  <si>
    <t>Osazení zahradního obrubníku betonového s ložem tl. od 50 do 100 mm z betonu prostého tř. C 12/15 s boční opěrou z betonu prostého tř. C 12/15</t>
  </si>
  <si>
    <t>1872489168</t>
  </si>
  <si>
    <t>https://podminky.urs.cz/item/CS_URS_2022_01/916331112</t>
  </si>
  <si>
    <t>59,85+1,50+4,0*2+1,35+1,63</t>
  </si>
  <si>
    <t>3,75*4*7</t>
  </si>
  <si>
    <t>59217001</t>
  </si>
  <si>
    <t>obrubník betonový zahradní 1000x50x250mm</t>
  </si>
  <si>
    <t>1082233192</t>
  </si>
  <si>
    <t>177,33*1,02 'Přepočtené koeficientem množství</t>
  </si>
  <si>
    <t>997221561</t>
  </si>
  <si>
    <t>Vodorovná doprava suti bez naložení, ale se složením a s hrubým urovnáním z kusových materiálů, na vzdálenost do 1 km</t>
  </si>
  <si>
    <t>1325843382</t>
  </si>
  <si>
    <t>https://podminky.urs.cz/item/CS_URS_2022_01/997221561</t>
  </si>
  <si>
    <t>997221569</t>
  </si>
  <si>
    <t>Vodorovná doprava suti bez naložení, ale se složením a s hrubým urovnáním Příplatek k ceně za každý další i započatý 1 km přes 1 km</t>
  </si>
  <si>
    <t>-475531671</t>
  </si>
  <si>
    <t>https://podminky.urs.cz/item/CS_URS_2022_01/997221569</t>
  </si>
  <si>
    <t>31,671*5 'Přepočtené koeficientem množství</t>
  </si>
  <si>
    <t>997013645</t>
  </si>
  <si>
    <t>Poplatek za uložení stavebního odpadu na skládce (skládkovné) asfaltového bez obsahu dehtu zatříděného do Katalogu odpadů pod kódem 17 03 02</t>
  </si>
  <si>
    <t>-1500822447</t>
  </si>
  <si>
    <t>https://podminky.urs.cz/item/CS_URS_2022_01/997013645</t>
  </si>
  <si>
    <t>299925639</t>
  </si>
  <si>
    <t>04 - Venkovní rozvody a retenční nádrž</t>
  </si>
  <si>
    <t xml:space="preserve">ZTI -  VENKOVNÍ KANALIZACE</t>
  </si>
  <si>
    <t>4 - Vodorovné konstrukce</t>
  </si>
  <si>
    <t>8 - Trubní vedení</t>
  </si>
  <si>
    <t>87 - Potrubí z trub z plastických hmot</t>
  </si>
  <si>
    <t>89 - Ostatní konstrukce na trubním vedení</t>
  </si>
  <si>
    <t>99 - Staveništní přesun hmot</t>
  </si>
  <si>
    <t>131201119</t>
  </si>
  <si>
    <t>Příplatek za lepivost - hloubení nezap.jam v hor.3</t>
  </si>
  <si>
    <t>132201211</t>
  </si>
  <si>
    <t>Hloubení rýh š.do 200 cm hor.3 do 100 m3,STROJNĚ</t>
  </si>
  <si>
    <t>0,8*0,8*113+0,8*1*5</t>
  </si>
  <si>
    <t>1111</t>
  </si>
  <si>
    <t>Poplatek za skládku</t>
  </si>
  <si>
    <t>128,46*1,8</t>
  </si>
  <si>
    <t>113106121</t>
  </si>
  <si>
    <t>Rozebrání dlažeb z betonových dlaždic na sucho</t>
  </si>
  <si>
    <t>113107153</t>
  </si>
  <si>
    <t>Odstraň podklad -200m2 kam těž 30cm</t>
  </si>
  <si>
    <t>115101201</t>
  </si>
  <si>
    <t>Čerpání vody na výšku do 10 m, přítok do 500 l</t>
  </si>
  <si>
    <t>h</t>
  </si>
  <si>
    <t>115101301</t>
  </si>
  <si>
    <t>Pohotovost čerp.soupravy, výška 10 m, přítok 500 l</t>
  </si>
  <si>
    <t>den</t>
  </si>
  <si>
    <t>119001422</t>
  </si>
  <si>
    <t>Dočasné zajištění kabelů - v počtu 3 - 6 kabelů</t>
  </si>
  <si>
    <t>131201202</t>
  </si>
  <si>
    <t>Hloubení zapažených jam v hor.3 do 1000 m3</t>
  </si>
  <si>
    <t>131201209</t>
  </si>
  <si>
    <t>Příplatek za lepivost - hloubení zapaž.jam v hor.3</t>
  </si>
  <si>
    <t>139601102</t>
  </si>
  <si>
    <t>151101102</t>
  </si>
  <si>
    <t>Pažení a rozepření stěn rýh - příložné - hl. do 4m</t>
  </si>
  <si>
    <t>2*3,8*(7+4,3)</t>
  </si>
  <si>
    <t>151101112</t>
  </si>
  <si>
    <t>Odstranění pažení stěn rýh - příložné - hl. do 4 m</t>
  </si>
  <si>
    <t>161101101</t>
  </si>
  <si>
    <t>Svislé přemístění výkopku z hor.1-4 do 2,5 m</t>
  </si>
  <si>
    <t>111,37*0,08+76,32</t>
  </si>
  <si>
    <t>162301101</t>
  </si>
  <si>
    <t>Vodorovné přemístění výkopku z hor.1-4 do 500 m</t>
  </si>
  <si>
    <t>59,23*2</t>
  </si>
  <si>
    <t>162701105</t>
  </si>
  <si>
    <t>76,32+111,37-59,23</t>
  </si>
  <si>
    <t>167101101</t>
  </si>
  <si>
    <t>Nakládání výkopku z hor.1-4 v množství do 100 m3</t>
  </si>
  <si>
    <t>174101101</t>
  </si>
  <si>
    <t>Zásyp jam, rýh, šachet se zhutněním</t>
  </si>
  <si>
    <t>76,32-47,2-9,44</t>
  </si>
  <si>
    <t>175101101</t>
  </si>
  <si>
    <t>Obsyp potrubí bez prohození sypaniny</t>
  </si>
  <si>
    <t>0,8*0,5*(118)</t>
  </si>
  <si>
    <t>175101201</t>
  </si>
  <si>
    <t>Obsyp objektu bez prohození sypaniny</t>
  </si>
  <si>
    <t>111,37-5,5*2,8*3-0,3*6*3,3</t>
  </si>
  <si>
    <t>175101209</t>
  </si>
  <si>
    <t>Příplatek za prohození sypaniny pro obsyp objektu</t>
  </si>
  <si>
    <t>5833731</t>
  </si>
  <si>
    <t>Štěrkopísek frakce 0-4 tř.B</t>
  </si>
  <si>
    <t>T</t>
  </si>
  <si>
    <t>47,2*2</t>
  </si>
  <si>
    <t>5834420</t>
  </si>
  <si>
    <t>Štěrkodrtě frakce 0-125 B</t>
  </si>
  <si>
    <t>19,65*2</t>
  </si>
  <si>
    <t>451315111</t>
  </si>
  <si>
    <t>Podkladní vrstva z betonu prostého C 25/30 do 10cm</t>
  </si>
  <si>
    <t>451315126</t>
  </si>
  <si>
    <t>Podklad vrstva -15cm beton C20/25</t>
  </si>
  <si>
    <t>451535111</t>
  </si>
  <si>
    <t>Podkladní vrstva tl. do 25 cm ze štěrku</t>
  </si>
  <si>
    <t>451572111</t>
  </si>
  <si>
    <t>Lože pod potrubí z kameniva těženého 0 - 4 mm</t>
  </si>
  <si>
    <t>0,8*0,1*118</t>
  </si>
  <si>
    <t>Trubní vedení</t>
  </si>
  <si>
    <t>892571111</t>
  </si>
  <si>
    <t>Zkouška těsnosti kanalizace DN do 200, vodou</t>
  </si>
  <si>
    <t>Potrubí z trub z plastických hmot</t>
  </si>
  <si>
    <t>Chráníčka DN 200, utěsnění chráničky L=4m. manžety 225/160</t>
  </si>
  <si>
    <t>871111101</t>
  </si>
  <si>
    <t>M.plast.potrubí ve výkopu na gum.těsnění DN 150 mm</t>
  </si>
  <si>
    <t>871111102</t>
  </si>
  <si>
    <t>M.plast.potrubí ve výkopu na gum.těsnění DN 200 mm</t>
  </si>
  <si>
    <t>871354121</t>
  </si>
  <si>
    <t>Montáž PE potrubí ve výkopu DN 200 chránička</t>
  </si>
  <si>
    <t>877313122</t>
  </si>
  <si>
    <t>Montáž přesuvek z plastu, gumový kroužek, DN 150</t>
  </si>
  <si>
    <t>877353121</t>
  </si>
  <si>
    <t>Montáž tvarovek odboč. plast. gum. kroužek DN 200</t>
  </si>
  <si>
    <t>2861425</t>
  </si>
  <si>
    <t>Trubka kanalizač. 2 SN 10 150x2000 mm PP</t>
  </si>
  <si>
    <t>28614253</t>
  </si>
  <si>
    <t>Trubka kanalizač. SN 10 150x6000 mm PP</t>
  </si>
  <si>
    <t>2861425.1</t>
  </si>
  <si>
    <t>Trubka kanalizač. SN 10 200x3000 mm PP</t>
  </si>
  <si>
    <t>2861425.2</t>
  </si>
  <si>
    <t>Trubka kanalizač. SN 10 200x5000 mm PP</t>
  </si>
  <si>
    <t>28614652.</t>
  </si>
  <si>
    <t>Koleno 45° DN 160</t>
  </si>
  <si>
    <t>28651667.</t>
  </si>
  <si>
    <t>Koleno kanalizační 200/ 45 st</t>
  </si>
  <si>
    <t>28651709.</t>
  </si>
  <si>
    <t>Odbočka kanalizační 200/ 200/45</t>
  </si>
  <si>
    <t>28651812.</t>
  </si>
  <si>
    <t>Přesuvka kanalizační 160</t>
  </si>
  <si>
    <t>Ostatní konstrukce na trubním vedení</t>
  </si>
  <si>
    <t>85641</t>
  </si>
  <si>
    <t>Retenční nádrž prefa beton 5500/2800/3000 35m3</t>
  </si>
  <si>
    <t>894401211</t>
  </si>
  <si>
    <t>Osazení betonových skruží rovných</t>
  </si>
  <si>
    <t>894402211</t>
  </si>
  <si>
    <t>Osazení beton. skruží přechodových</t>
  </si>
  <si>
    <t>894432112</t>
  </si>
  <si>
    <t>Osazení plastové šachty revizní prům.425 mm,</t>
  </si>
  <si>
    <t>894512</t>
  </si>
  <si>
    <t>Přepojení na stávající kanalizaci, do potrube</t>
  </si>
  <si>
    <t>8945123</t>
  </si>
  <si>
    <t>Osazení a doprava prefabrikovaných nádrží</t>
  </si>
  <si>
    <t>895123</t>
  </si>
  <si>
    <t>Regulační prvek DN 200 montáž a dodávka 1,0 l/s virový ventil</t>
  </si>
  <si>
    <t>899101111</t>
  </si>
  <si>
    <t>Osazení poklopu s rámem do 50 kg</t>
  </si>
  <si>
    <t>899311112</t>
  </si>
  <si>
    <t>Osazení poklopů litinových s rámem do 100 kg</t>
  </si>
  <si>
    <t>2865</t>
  </si>
  <si>
    <t>Podložka tlumící pod poklop</t>
  </si>
  <si>
    <t>28697081.</t>
  </si>
  <si>
    <t>Poklop teleskopický DN 425 D 400 G + klip</t>
  </si>
  <si>
    <t>28697140</t>
  </si>
  <si>
    <t>Roura šachtová korugovaná bez hrdla 425/1500 mm</t>
  </si>
  <si>
    <t>28697147</t>
  </si>
  <si>
    <t>Těsnění šachtové roury a teleskopu 315 mm</t>
  </si>
  <si>
    <t>28697167</t>
  </si>
  <si>
    <t>Dno šachtové výkyvné 425/160 typ X pro KG</t>
  </si>
  <si>
    <t>28697168</t>
  </si>
  <si>
    <t>Dno šachtové výkyvné 425/200 typ X pro KG</t>
  </si>
  <si>
    <t>455</t>
  </si>
  <si>
    <t>Technologie čerpání z AN na závlahu</t>
  </si>
  <si>
    <t>47845</t>
  </si>
  <si>
    <t>Vystrojení lapače tuků 2l/s</t>
  </si>
  <si>
    <t>54512</t>
  </si>
  <si>
    <t>Zabezpečení vodovodní přípojky (ochrana bet. šachtou), zateplení, pčeložka vodoměru</t>
  </si>
  <si>
    <t>5524344</t>
  </si>
  <si>
    <t>Poklop na vstupní šachtu d 600 D400</t>
  </si>
  <si>
    <t>59224177.</t>
  </si>
  <si>
    <t>Prstenec vyrovnávací 63/120/120</t>
  </si>
  <si>
    <t>59224350</t>
  </si>
  <si>
    <t>Deska přechodová zákrytová TZK-Q.1 120-100/25</t>
  </si>
  <si>
    <t>59224358.</t>
  </si>
  <si>
    <t>Skruž šachetní 100/25/12 PS</t>
  </si>
  <si>
    <t>59224368.</t>
  </si>
  <si>
    <t>Dno šachetní přímé TBZ-Q.1 100/100 V max. 60</t>
  </si>
  <si>
    <t>59224373.</t>
  </si>
  <si>
    <t>Těsnění elastom pro šach díly - DN 1000</t>
  </si>
  <si>
    <t>894512.1</t>
  </si>
  <si>
    <t>Norná stěna l=1.0x 0.6 m</t>
  </si>
  <si>
    <t>Staveništní přesun hmot</t>
  </si>
  <si>
    <t>998276101</t>
  </si>
  <si>
    <t>Přesun hmot, trubní vedení plastová, otevř. výkop</t>
  </si>
  <si>
    <t>979081111</t>
  </si>
  <si>
    <t>979081121</t>
  </si>
  <si>
    <t>979990001</t>
  </si>
  <si>
    <t>Poplatek za skládku stavební suti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</si>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</sst>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0" fillId="0" borderId="0" applyNumberFormat="0" applyFill="0" applyBorder="0" applyAlignment="0" applyProtection="0"/>
  </cellStyleXfs>
  <cellXfs count="39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0" fillId="0" borderId="23" xfId="0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23" xfId="0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39" fillId="2" borderId="20" xfId="0" applyFont="1" applyFill="1" applyBorder="1" applyAlignment="1" applyProtection="1">
      <alignment horizontal="left" vertical="center"/>
      <protection locked="0"/>
    </xf>
    <xf numFmtId="0" fontId="39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0" fontId="0" fillId="0" borderId="0" xfId="0" applyAlignment="1">
      <alignment vertical="top"/>
    </xf>
    <xf numFmtId="0" fontId="41" fillId="0" borderId="24" xfId="0" applyFont="1" applyBorder="1" applyAlignment="1">
      <alignment vertical="center" wrapText="1"/>
    </xf>
    <xf numFmtId="0" fontId="41" fillId="0" borderId="25" xfId="0" applyFont="1" applyBorder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1" fillId="0" borderId="27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vertical="center" wrapText="1"/>
    </xf>
    <xf numFmtId="0" fontId="43" fillId="0" borderId="29" xfId="0" applyFont="1" applyBorder="1" applyAlignment="1">
      <alignment horizontal="left" wrapText="1"/>
    </xf>
    <xf numFmtId="0" fontId="41" fillId="0" borderId="28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27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49" fontId="44" fillId="0" borderId="1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vertical="center" wrapText="1"/>
    </xf>
    <xf numFmtId="0" fontId="41" fillId="0" borderId="30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0" fontId="41" fillId="0" borderId="31" xfId="0" applyFont="1" applyBorder="1" applyAlignment="1">
      <alignment vertical="center" wrapText="1"/>
    </xf>
    <xf numFmtId="0" fontId="41" fillId="0" borderId="1" xfId="0" applyFont="1" applyBorder="1" applyAlignment="1">
      <alignment vertical="top"/>
    </xf>
    <xf numFmtId="0" fontId="41" fillId="0" borderId="0" xfId="0" applyFont="1" applyAlignment="1">
      <alignment vertical="top"/>
    </xf>
    <xf numFmtId="0" fontId="41" fillId="0" borderId="24" xfId="0" applyFont="1" applyBorder="1" applyAlignment="1">
      <alignment horizontal="left" vertical="center"/>
    </xf>
    <xf numFmtId="0" fontId="41" fillId="0" borderId="25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7" xfId="0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1" fillId="0" borderId="28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3" fillId="0" borderId="29" xfId="0" applyFont="1" applyBorder="1" applyAlignment="1">
      <alignment horizontal="center" vertical="center"/>
    </xf>
    <xf numFmtId="0" fontId="47" fillId="0" borderId="29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1" fillId="0" borderId="3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26" xfId="0" applyFont="1" applyBorder="1" applyAlignment="1">
      <alignment horizontal="left" vertical="center" wrapText="1"/>
    </xf>
    <xf numFmtId="0" fontId="41" fillId="0" borderId="27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/>
    </xf>
    <xf numFmtId="0" fontId="45" fillId="0" borderId="30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center" vertical="top"/>
    </xf>
    <xf numFmtId="0" fontId="45" fillId="0" borderId="30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3" fillId="0" borderId="1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0" fontId="44" fillId="0" borderId="1" xfId="0" applyFont="1" applyBorder="1" applyAlignment="1">
      <alignment vertical="top"/>
    </xf>
    <xf numFmtId="49" fontId="44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3" fillId="0" borderId="29" xfId="0" applyFont="1" applyBorder="1" applyAlignment="1">
      <alignment horizontal="left"/>
    </xf>
    <xf numFmtId="0" fontId="47" fillId="0" borderId="29" xfId="0" applyFont="1" applyBorder="1" applyAlignment="1"/>
    <xf numFmtId="0" fontId="41" fillId="0" borderId="27" xfId="0" applyFont="1" applyBorder="1" applyAlignment="1">
      <alignment vertical="top"/>
    </xf>
    <xf numFmtId="0" fontId="41" fillId="0" borderId="28" xfId="0" applyFont="1" applyBorder="1" applyAlignment="1">
      <alignment vertical="top"/>
    </xf>
    <xf numFmtId="0" fontId="41" fillId="0" borderId="30" xfId="0" applyFont="1" applyBorder="1" applyAlignment="1">
      <alignment vertical="top"/>
    </xf>
    <xf numFmtId="0" fontId="41" fillId="0" borderId="29" xfId="0" applyFont="1" applyBorder="1" applyAlignment="1">
      <alignment vertical="top"/>
    </xf>
    <xf numFmtId="0" fontId="41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styles" Target="styles.xml" /><Relationship Id="rId30" Type="http://schemas.openxmlformats.org/officeDocument/2006/relationships/theme" Target="theme/theme1.xml" /><Relationship Id="rId31" Type="http://schemas.openxmlformats.org/officeDocument/2006/relationships/calcChain" Target="calcChain.xml" /><Relationship Id="rId32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113106123" TargetMode="External" /><Relationship Id="rId2" Type="http://schemas.openxmlformats.org/officeDocument/2006/relationships/hyperlink" Target="https://podminky.urs.cz/item/CS_URS_2022_01/184818243" TargetMode="External" /><Relationship Id="rId3" Type="http://schemas.openxmlformats.org/officeDocument/2006/relationships/hyperlink" Target="https://podminky.urs.cz/item/CS_URS_2022_01/997221151" TargetMode="External" /><Relationship Id="rId4" Type="http://schemas.openxmlformats.org/officeDocument/2006/relationships/hyperlink" Target="https://podminky.urs.cz/item/CS_URS_2022_01/961044111" TargetMode="External" /><Relationship Id="rId5" Type="http://schemas.openxmlformats.org/officeDocument/2006/relationships/hyperlink" Target="https://podminky.urs.cz/item/CS_URS_2022_01/981011412" TargetMode="External" /><Relationship Id="rId6" Type="http://schemas.openxmlformats.org/officeDocument/2006/relationships/hyperlink" Target="https://podminky.urs.cz/item/CS_URS_2022_01/981013211" TargetMode="External" /><Relationship Id="rId7" Type="http://schemas.openxmlformats.org/officeDocument/2006/relationships/hyperlink" Target="https://podminky.urs.cz/item/CS_URS_2022_01/981013412" TargetMode="External" /><Relationship Id="rId8" Type="http://schemas.openxmlformats.org/officeDocument/2006/relationships/hyperlink" Target="https://podminky.urs.cz/item/CS_URS_2022_01/997013501" TargetMode="External" /><Relationship Id="rId9" Type="http://schemas.openxmlformats.org/officeDocument/2006/relationships/hyperlink" Target="https://podminky.urs.cz/item/CS_URS_2022_01/997013509" TargetMode="External" /><Relationship Id="rId10" Type="http://schemas.openxmlformats.org/officeDocument/2006/relationships/hyperlink" Target="https://podminky.urs.cz/item/CS_URS_2022_01/997013601" TargetMode="External" /><Relationship Id="rId11" Type="http://schemas.openxmlformats.org/officeDocument/2006/relationships/hyperlink" Target="https://podminky.urs.cz/item/CS_URS_2022_01/997013602" TargetMode="External" /><Relationship Id="rId12" Type="http://schemas.openxmlformats.org/officeDocument/2006/relationships/hyperlink" Target="https://podminky.urs.cz/item/CS_URS_2022_01/997013603" TargetMode="External" /><Relationship Id="rId13" Type="http://schemas.openxmlformats.org/officeDocument/2006/relationships/hyperlink" Target="https://podminky.urs.cz/item/CS_URS_2022_01/997013804" TargetMode="External" /><Relationship Id="rId14" Type="http://schemas.openxmlformats.org/officeDocument/2006/relationships/hyperlink" Target="https://podminky.urs.cz/item/CS_URS_2022_01/997013811" TargetMode="External" /><Relationship Id="rId15" Type="http://schemas.openxmlformats.org/officeDocument/2006/relationships/hyperlink" Target="https://podminky.urs.cz/item/CS_URS_2022_01/094103000" TargetMode="External" /><Relationship Id="rId16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065002000" TargetMode="External" /><Relationship Id="rId2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065002000" TargetMode="External" /><Relationship Id="rId2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113107182" TargetMode="External" /><Relationship Id="rId2" Type="http://schemas.openxmlformats.org/officeDocument/2006/relationships/hyperlink" Target="https://podminky.urs.cz/item/CS_URS_2022_01/564211011" TargetMode="External" /><Relationship Id="rId3" Type="http://schemas.openxmlformats.org/officeDocument/2006/relationships/hyperlink" Target="https://podminky.urs.cz/item/CS_URS_2022_01/564861011" TargetMode="External" /><Relationship Id="rId4" Type="http://schemas.openxmlformats.org/officeDocument/2006/relationships/hyperlink" Target="https://podminky.urs.cz/item/CS_URS_2022_01/596211111" TargetMode="External" /><Relationship Id="rId5" Type="http://schemas.openxmlformats.org/officeDocument/2006/relationships/hyperlink" Target="https://podminky.urs.cz/item/CS_URS_2022_01/566301111" TargetMode="External" /><Relationship Id="rId6" Type="http://schemas.openxmlformats.org/officeDocument/2006/relationships/hyperlink" Target="https://podminky.urs.cz/item/CS_URS_2022_01/565145121" TargetMode="External" /><Relationship Id="rId7" Type="http://schemas.openxmlformats.org/officeDocument/2006/relationships/hyperlink" Target="https://podminky.urs.cz/item/CS_URS_2022_01/916331112" TargetMode="External" /><Relationship Id="rId8" Type="http://schemas.openxmlformats.org/officeDocument/2006/relationships/hyperlink" Target="https://podminky.urs.cz/item/CS_URS_2022_01/997221561" TargetMode="External" /><Relationship Id="rId9" Type="http://schemas.openxmlformats.org/officeDocument/2006/relationships/hyperlink" Target="https://podminky.urs.cz/item/CS_URS_2022_01/997221569" TargetMode="External" /><Relationship Id="rId10" Type="http://schemas.openxmlformats.org/officeDocument/2006/relationships/hyperlink" Target="https://podminky.urs.cz/item/CS_URS_2022_01/997013645" TargetMode="External" /><Relationship Id="rId11" Type="http://schemas.openxmlformats.org/officeDocument/2006/relationships/hyperlink" Target="https://podminky.urs.cz/item/CS_URS_2022_01/998223011" TargetMode="External" /><Relationship Id="rId12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132212131" TargetMode="External" /><Relationship Id="rId2" Type="http://schemas.openxmlformats.org/officeDocument/2006/relationships/hyperlink" Target="https://podminky.urs.cz/item/CS_URS_2022_01/132251101" TargetMode="External" /><Relationship Id="rId3" Type="http://schemas.openxmlformats.org/officeDocument/2006/relationships/hyperlink" Target="https://podminky.urs.cz/item/CS_URS_2022_01/162251102" TargetMode="External" /><Relationship Id="rId4" Type="http://schemas.openxmlformats.org/officeDocument/2006/relationships/hyperlink" Target="https://podminky.urs.cz/item/CS_URS_2022_01/174111101" TargetMode="External" /><Relationship Id="rId5" Type="http://schemas.openxmlformats.org/officeDocument/2006/relationships/hyperlink" Target="https://podminky.urs.cz/item/CS_URS_2022_01/181912112" TargetMode="External" /><Relationship Id="rId6" Type="http://schemas.openxmlformats.org/officeDocument/2006/relationships/hyperlink" Target="https://podminky.urs.cz/item/CS_URS_2022_01/274321411" TargetMode="External" /><Relationship Id="rId7" Type="http://schemas.openxmlformats.org/officeDocument/2006/relationships/hyperlink" Target="https://podminky.urs.cz/item/CS_URS_2022_01/274351121" TargetMode="External" /><Relationship Id="rId8" Type="http://schemas.openxmlformats.org/officeDocument/2006/relationships/hyperlink" Target="https://podminky.urs.cz/item/CS_URS_2022_01/274351122" TargetMode="External" /><Relationship Id="rId9" Type="http://schemas.openxmlformats.org/officeDocument/2006/relationships/hyperlink" Target="https://podminky.urs.cz/item/CS_URS_2022_01/274361821" TargetMode="External" /><Relationship Id="rId10" Type="http://schemas.openxmlformats.org/officeDocument/2006/relationships/hyperlink" Target="https://podminky.urs.cz/item/CS_URS_2022_01/279113145" TargetMode="External" /><Relationship Id="rId11" Type="http://schemas.openxmlformats.org/officeDocument/2006/relationships/hyperlink" Target="https://podminky.urs.cz/item/CS_URS_2022_01/279361821" TargetMode="External" /><Relationship Id="rId12" Type="http://schemas.openxmlformats.org/officeDocument/2006/relationships/hyperlink" Target="https://podminky.urs.cz/item/CS_URS_2022_01/311235151" TargetMode="External" /><Relationship Id="rId13" Type="http://schemas.openxmlformats.org/officeDocument/2006/relationships/hyperlink" Target="https://podminky.urs.cz/item/CS_URS_2022_01/317168011" TargetMode="External" /><Relationship Id="rId14" Type="http://schemas.openxmlformats.org/officeDocument/2006/relationships/hyperlink" Target="https://podminky.urs.cz/item/CS_URS_2022_01/317168012" TargetMode="External" /><Relationship Id="rId15" Type="http://schemas.openxmlformats.org/officeDocument/2006/relationships/hyperlink" Target="https://podminky.urs.cz/item/CS_URS_2022_01/317168022" TargetMode="External" /><Relationship Id="rId16" Type="http://schemas.openxmlformats.org/officeDocument/2006/relationships/hyperlink" Target="https://podminky.urs.cz/item/CS_URS_2022_01/317168051" TargetMode="External" /><Relationship Id="rId17" Type="http://schemas.openxmlformats.org/officeDocument/2006/relationships/hyperlink" Target="https://podminky.urs.cz/item/CS_URS_2022_01/317168052" TargetMode="External" /><Relationship Id="rId18" Type="http://schemas.openxmlformats.org/officeDocument/2006/relationships/hyperlink" Target="https://podminky.urs.cz/item/CS_URS_2022_01/317168053" TargetMode="External" /><Relationship Id="rId19" Type="http://schemas.openxmlformats.org/officeDocument/2006/relationships/hyperlink" Target="https://podminky.urs.cz/item/CS_URS_2022_01/317168056" TargetMode="External" /><Relationship Id="rId20" Type="http://schemas.openxmlformats.org/officeDocument/2006/relationships/hyperlink" Target="https://podminky.urs.cz/item/CS_URS_2022_01/317168057" TargetMode="External" /><Relationship Id="rId21" Type="http://schemas.openxmlformats.org/officeDocument/2006/relationships/hyperlink" Target="https://podminky.urs.cz/item/CS_URS_2022_01/317321511" TargetMode="External" /><Relationship Id="rId22" Type="http://schemas.openxmlformats.org/officeDocument/2006/relationships/hyperlink" Target="https://podminky.urs.cz/item/CS_URS_2022_01/317351101" TargetMode="External" /><Relationship Id="rId23" Type="http://schemas.openxmlformats.org/officeDocument/2006/relationships/hyperlink" Target="https://podminky.urs.cz/item/CS_URS_2022_01/317351102" TargetMode="External" /><Relationship Id="rId24" Type="http://schemas.openxmlformats.org/officeDocument/2006/relationships/hyperlink" Target="https://podminky.urs.cz/item/CS_URS_2022_01/317941123" TargetMode="External" /><Relationship Id="rId25" Type="http://schemas.openxmlformats.org/officeDocument/2006/relationships/hyperlink" Target="https://podminky.urs.cz/item/CS_URS_2022_01/342244211" TargetMode="External" /><Relationship Id="rId26" Type="http://schemas.openxmlformats.org/officeDocument/2006/relationships/hyperlink" Target="https://podminky.urs.cz/item/CS_URS_2022_01/342244221" TargetMode="External" /><Relationship Id="rId27" Type="http://schemas.openxmlformats.org/officeDocument/2006/relationships/hyperlink" Target="https://podminky.urs.cz/item/CS_URS_2022_01/340238212" TargetMode="External" /><Relationship Id="rId28" Type="http://schemas.openxmlformats.org/officeDocument/2006/relationships/hyperlink" Target="https://podminky.urs.cz/item/CS_URS_2022_01/346244381" TargetMode="External" /><Relationship Id="rId29" Type="http://schemas.openxmlformats.org/officeDocument/2006/relationships/hyperlink" Target="https://podminky.urs.cz/item/CS_URS_2022_01/411133903" TargetMode="External" /><Relationship Id="rId30" Type="http://schemas.openxmlformats.org/officeDocument/2006/relationships/hyperlink" Target="https://podminky.urs.cz/item/CS_URS_2022_01/411361821" TargetMode="External" /><Relationship Id="rId31" Type="http://schemas.openxmlformats.org/officeDocument/2006/relationships/hyperlink" Target="https://podminky.urs.cz/item/CS_URS_2022_01/417321414" TargetMode="External" /><Relationship Id="rId32" Type="http://schemas.openxmlformats.org/officeDocument/2006/relationships/hyperlink" Target="https://podminky.urs.cz/item/CS_URS_2022_01/417351115" TargetMode="External" /><Relationship Id="rId33" Type="http://schemas.openxmlformats.org/officeDocument/2006/relationships/hyperlink" Target="https://podminky.urs.cz/item/CS_URS_2022_01/417351116" TargetMode="External" /><Relationship Id="rId34" Type="http://schemas.openxmlformats.org/officeDocument/2006/relationships/hyperlink" Target="https://podminky.urs.cz/item/CS_URS_2022_01/417361821" TargetMode="External" /><Relationship Id="rId35" Type="http://schemas.openxmlformats.org/officeDocument/2006/relationships/hyperlink" Target="https://podminky.urs.cz/item/CS_URS_2022_01/612131100" TargetMode="External" /><Relationship Id="rId36" Type="http://schemas.openxmlformats.org/officeDocument/2006/relationships/hyperlink" Target="https://podminky.urs.cz/item/CS_URS_2022_01/612131101" TargetMode="External" /><Relationship Id="rId37" Type="http://schemas.openxmlformats.org/officeDocument/2006/relationships/hyperlink" Target="https://podminky.urs.cz/item/CS_URS_2022_01/612321121" TargetMode="External" /><Relationship Id="rId38" Type="http://schemas.openxmlformats.org/officeDocument/2006/relationships/hyperlink" Target="https://podminky.urs.cz/item/CS_URS_2022_01/612321141" TargetMode="External" /><Relationship Id="rId39" Type="http://schemas.openxmlformats.org/officeDocument/2006/relationships/hyperlink" Target="https://podminky.urs.cz/item/CS_URS_2022_01/612321191" TargetMode="External" /><Relationship Id="rId40" Type="http://schemas.openxmlformats.org/officeDocument/2006/relationships/hyperlink" Target="https://podminky.urs.cz/item/CS_URS_2022_01/612341121" TargetMode="External" /><Relationship Id="rId41" Type="http://schemas.openxmlformats.org/officeDocument/2006/relationships/hyperlink" Target="https://podminky.urs.cz/item/CS_URS_2022_01/619991011" TargetMode="External" /><Relationship Id="rId42" Type="http://schemas.openxmlformats.org/officeDocument/2006/relationships/hyperlink" Target="https://podminky.urs.cz/item/CS_URS_2022_01/622143003" TargetMode="External" /><Relationship Id="rId43" Type="http://schemas.openxmlformats.org/officeDocument/2006/relationships/hyperlink" Target="https://podminky.urs.cz/item/CS_URS_2022_01/622143004" TargetMode="External" /><Relationship Id="rId44" Type="http://schemas.openxmlformats.org/officeDocument/2006/relationships/hyperlink" Target="https://podminky.urs.cz/item/CS_URS_2022_01/622131121" TargetMode="External" /><Relationship Id="rId45" Type="http://schemas.openxmlformats.org/officeDocument/2006/relationships/hyperlink" Target="https://podminky.urs.cz/item/CS_URS_2022_01/622143004" TargetMode="External" /><Relationship Id="rId46" Type="http://schemas.openxmlformats.org/officeDocument/2006/relationships/hyperlink" Target="https://podminky.urs.cz/item/CS_URS_2022_01/622143003" TargetMode="External" /><Relationship Id="rId47" Type="http://schemas.openxmlformats.org/officeDocument/2006/relationships/hyperlink" Target="https://podminky.urs.cz/item/CS_URS_2022_01/621211021" TargetMode="External" /><Relationship Id="rId48" Type="http://schemas.openxmlformats.org/officeDocument/2006/relationships/hyperlink" Target="https://podminky.urs.cz/item/CS_URS_2022_01/622212001" TargetMode="External" /><Relationship Id="rId49" Type="http://schemas.openxmlformats.org/officeDocument/2006/relationships/hyperlink" Target="https://podminky.urs.cz/item/CS_URS_2022_01/622251101" TargetMode="External" /><Relationship Id="rId50" Type="http://schemas.openxmlformats.org/officeDocument/2006/relationships/hyperlink" Target="https://podminky.urs.cz/item/CS_URS_2022_01/622511102" TargetMode="External" /><Relationship Id="rId51" Type="http://schemas.openxmlformats.org/officeDocument/2006/relationships/hyperlink" Target="https://podminky.urs.cz/item/CS_URS_2022_01/622531022" TargetMode="External" /><Relationship Id="rId52" Type="http://schemas.openxmlformats.org/officeDocument/2006/relationships/hyperlink" Target="https://podminky.urs.cz/item/CS_URS_2022_01/631311135" TargetMode="External" /><Relationship Id="rId53" Type="http://schemas.openxmlformats.org/officeDocument/2006/relationships/hyperlink" Target="https://podminky.urs.cz/item/CS_URS_2022_01/631362021" TargetMode="External" /><Relationship Id="rId54" Type="http://schemas.openxmlformats.org/officeDocument/2006/relationships/hyperlink" Target="https://podminky.urs.cz/item/CS_URS_2022_01/632481213" TargetMode="External" /><Relationship Id="rId55" Type="http://schemas.openxmlformats.org/officeDocument/2006/relationships/hyperlink" Target="https://podminky.urs.cz/item/CS_URS_2022_01/635111242" TargetMode="External" /><Relationship Id="rId56" Type="http://schemas.openxmlformats.org/officeDocument/2006/relationships/hyperlink" Target="https://podminky.urs.cz/item/CS_URS_2022_01/631311214" TargetMode="External" /><Relationship Id="rId57" Type="http://schemas.openxmlformats.org/officeDocument/2006/relationships/hyperlink" Target="https://podminky.urs.cz/item/CS_URS_2022_01/631351101" TargetMode="External" /><Relationship Id="rId58" Type="http://schemas.openxmlformats.org/officeDocument/2006/relationships/hyperlink" Target="https://podminky.urs.cz/item/CS_URS_2022_01/631351102" TargetMode="External" /><Relationship Id="rId59" Type="http://schemas.openxmlformats.org/officeDocument/2006/relationships/hyperlink" Target="https://podminky.urs.cz/item/CS_URS_2022_01/632441225" TargetMode="External" /><Relationship Id="rId60" Type="http://schemas.openxmlformats.org/officeDocument/2006/relationships/hyperlink" Target="https://podminky.urs.cz/item/CS_URS_2022_01/632441293" TargetMode="External" /><Relationship Id="rId61" Type="http://schemas.openxmlformats.org/officeDocument/2006/relationships/hyperlink" Target="https://podminky.urs.cz/item/CS_URS_2022_01/642942111" TargetMode="External" /><Relationship Id="rId62" Type="http://schemas.openxmlformats.org/officeDocument/2006/relationships/hyperlink" Target="https://podminky.urs.cz/item/CS_URS_2022_01/952901111" TargetMode="External" /><Relationship Id="rId63" Type="http://schemas.openxmlformats.org/officeDocument/2006/relationships/hyperlink" Target="https://podminky.urs.cz/item/CS_URS_2022_01/953943123" TargetMode="External" /><Relationship Id="rId64" Type="http://schemas.openxmlformats.org/officeDocument/2006/relationships/hyperlink" Target="https://podminky.urs.cz/item/CS_URS_2022_01/953943211" TargetMode="External" /><Relationship Id="rId65" Type="http://schemas.openxmlformats.org/officeDocument/2006/relationships/hyperlink" Target="https://podminky.urs.cz/item/CS_URS_2022_01/953943212" TargetMode="External" /><Relationship Id="rId66" Type="http://schemas.openxmlformats.org/officeDocument/2006/relationships/hyperlink" Target="https://podminky.urs.cz/item/CS_URS_2022_01/941211111" TargetMode="External" /><Relationship Id="rId67" Type="http://schemas.openxmlformats.org/officeDocument/2006/relationships/hyperlink" Target="https://podminky.urs.cz/item/CS_URS_2022_01/941211211" TargetMode="External" /><Relationship Id="rId68" Type="http://schemas.openxmlformats.org/officeDocument/2006/relationships/hyperlink" Target="https://podminky.urs.cz/item/CS_URS_2022_01/941211811" TargetMode="External" /><Relationship Id="rId69" Type="http://schemas.openxmlformats.org/officeDocument/2006/relationships/hyperlink" Target="https://podminky.urs.cz/item/CS_URS_2022_01/944611111" TargetMode="External" /><Relationship Id="rId70" Type="http://schemas.openxmlformats.org/officeDocument/2006/relationships/hyperlink" Target="https://podminky.urs.cz/item/CS_URS_2022_01/944611211" TargetMode="External" /><Relationship Id="rId71" Type="http://schemas.openxmlformats.org/officeDocument/2006/relationships/hyperlink" Target="https://podminky.urs.cz/item/CS_URS_2022_01/944611811" TargetMode="External" /><Relationship Id="rId72" Type="http://schemas.openxmlformats.org/officeDocument/2006/relationships/hyperlink" Target="https://podminky.urs.cz/item/CS_URS_2022_01/949101111" TargetMode="External" /><Relationship Id="rId73" Type="http://schemas.openxmlformats.org/officeDocument/2006/relationships/hyperlink" Target="https://podminky.urs.cz/item/CS_URS_2022_01/998011002" TargetMode="External" /><Relationship Id="rId74" Type="http://schemas.openxmlformats.org/officeDocument/2006/relationships/hyperlink" Target="https://podminky.urs.cz/item/CS_URS_2022_01/711111001" TargetMode="External" /><Relationship Id="rId75" Type="http://schemas.openxmlformats.org/officeDocument/2006/relationships/hyperlink" Target="https://podminky.urs.cz/item/CS_URS_2022_01/711112001" TargetMode="External" /><Relationship Id="rId76" Type="http://schemas.openxmlformats.org/officeDocument/2006/relationships/hyperlink" Target="https://podminky.urs.cz/item/CS_URS_2022_01/711113117" TargetMode="External" /><Relationship Id="rId77" Type="http://schemas.openxmlformats.org/officeDocument/2006/relationships/hyperlink" Target="https://podminky.urs.cz/item/CS_URS_2022_01/711113127" TargetMode="External" /><Relationship Id="rId78" Type="http://schemas.openxmlformats.org/officeDocument/2006/relationships/hyperlink" Target="https://podminky.urs.cz/item/CS_URS_2022_01/711141559" TargetMode="External" /><Relationship Id="rId79" Type="http://schemas.openxmlformats.org/officeDocument/2006/relationships/hyperlink" Target="https://podminky.urs.cz/item/CS_URS_2022_01/711142559" TargetMode="External" /><Relationship Id="rId80" Type="http://schemas.openxmlformats.org/officeDocument/2006/relationships/hyperlink" Target="https://podminky.urs.cz/item/CS_URS_2022_01/711161273" TargetMode="External" /><Relationship Id="rId81" Type="http://schemas.openxmlformats.org/officeDocument/2006/relationships/hyperlink" Target="https://podminky.urs.cz/item/CS_URS_2022_01/711161383" TargetMode="External" /><Relationship Id="rId82" Type="http://schemas.openxmlformats.org/officeDocument/2006/relationships/hyperlink" Target="https://podminky.urs.cz/item/CS_URS_2022_01/998711202" TargetMode="External" /><Relationship Id="rId83" Type="http://schemas.openxmlformats.org/officeDocument/2006/relationships/hyperlink" Target="https://podminky.urs.cz/item/CS_URS_2022_01/712331111" TargetMode="External" /><Relationship Id="rId84" Type="http://schemas.openxmlformats.org/officeDocument/2006/relationships/hyperlink" Target="https://podminky.urs.cz/item/CS_URS_2022_01/712341559" TargetMode="External" /><Relationship Id="rId85" Type="http://schemas.openxmlformats.org/officeDocument/2006/relationships/hyperlink" Target="https://podminky.urs.cz/item/CS_URS_2022_01/712341715" TargetMode="External" /><Relationship Id="rId86" Type="http://schemas.openxmlformats.org/officeDocument/2006/relationships/hyperlink" Target="https://podminky.urs.cz/item/CS_URS_2022_01/712841559" TargetMode="External" /><Relationship Id="rId87" Type="http://schemas.openxmlformats.org/officeDocument/2006/relationships/hyperlink" Target="https://podminky.urs.cz/item/CS_URS_2022_01/998712202" TargetMode="External" /><Relationship Id="rId88" Type="http://schemas.openxmlformats.org/officeDocument/2006/relationships/hyperlink" Target="https://podminky.urs.cz/item/CS_URS_2022_01/713121121" TargetMode="External" /><Relationship Id="rId89" Type="http://schemas.openxmlformats.org/officeDocument/2006/relationships/hyperlink" Target="https://podminky.urs.cz/item/CS_URS_2022_01/713121211" TargetMode="External" /><Relationship Id="rId90" Type="http://schemas.openxmlformats.org/officeDocument/2006/relationships/hyperlink" Target="https://podminky.urs.cz/item/CS_URS_2022_01/713141212" TargetMode="External" /><Relationship Id="rId91" Type="http://schemas.openxmlformats.org/officeDocument/2006/relationships/hyperlink" Target="https://podminky.urs.cz/item/CS_URS_2022_01/713141336" TargetMode="External" /><Relationship Id="rId92" Type="http://schemas.openxmlformats.org/officeDocument/2006/relationships/hyperlink" Target="https://podminky.urs.cz/item/CS_URS_2022_01/998713202" TargetMode="External" /><Relationship Id="rId93" Type="http://schemas.openxmlformats.org/officeDocument/2006/relationships/hyperlink" Target="https://podminky.urs.cz/item/CS_URS_2022_01/721273153" TargetMode="External" /><Relationship Id="rId94" Type="http://schemas.openxmlformats.org/officeDocument/2006/relationships/hyperlink" Target="https://podminky.urs.cz/item/CS_URS_2022_01/762083111" TargetMode="External" /><Relationship Id="rId95" Type="http://schemas.openxmlformats.org/officeDocument/2006/relationships/hyperlink" Target="https://podminky.urs.cz/item/CS_URS_2022_01/762085112" TargetMode="External" /><Relationship Id="rId96" Type="http://schemas.openxmlformats.org/officeDocument/2006/relationships/hyperlink" Target="https://podminky.urs.cz/item/CS_URS_2022_01/762086111" TargetMode="External" /><Relationship Id="rId97" Type="http://schemas.openxmlformats.org/officeDocument/2006/relationships/hyperlink" Target="https://podminky.urs.cz/item/CS_URS_2022_01/762332131" TargetMode="External" /><Relationship Id="rId98" Type="http://schemas.openxmlformats.org/officeDocument/2006/relationships/hyperlink" Target="https://podminky.urs.cz/item/CS_URS_2022_01/762332132" TargetMode="External" /><Relationship Id="rId99" Type="http://schemas.openxmlformats.org/officeDocument/2006/relationships/hyperlink" Target="https://podminky.urs.cz/item/CS_URS_2022_01/762341210" TargetMode="External" /><Relationship Id="rId100" Type="http://schemas.openxmlformats.org/officeDocument/2006/relationships/hyperlink" Target="https://podminky.urs.cz/item/CS_URS_2022_01/762361312" TargetMode="External" /><Relationship Id="rId101" Type="http://schemas.openxmlformats.org/officeDocument/2006/relationships/hyperlink" Target="https://podminky.urs.cz/item/CS_URS_2022_01/762395000" TargetMode="External" /><Relationship Id="rId102" Type="http://schemas.openxmlformats.org/officeDocument/2006/relationships/hyperlink" Target="https://podminky.urs.cz/item/CS_URS_2022_01/762431230" TargetMode="External" /><Relationship Id="rId103" Type="http://schemas.openxmlformats.org/officeDocument/2006/relationships/hyperlink" Target="https://podminky.urs.cz/item/CS_URS_2022_01/762439001" TargetMode="External" /><Relationship Id="rId104" Type="http://schemas.openxmlformats.org/officeDocument/2006/relationships/hyperlink" Target="https://podminky.urs.cz/item/CS_URS_2022_01/762495000" TargetMode="External" /><Relationship Id="rId105" Type="http://schemas.openxmlformats.org/officeDocument/2006/relationships/hyperlink" Target="https://podminky.urs.cz/item/CS_URS_2022_01/998762202" TargetMode="External" /><Relationship Id="rId106" Type="http://schemas.openxmlformats.org/officeDocument/2006/relationships/hyperlink" Target="https://podminky.urs.cz/item/CS_URS_2022_01/763131431" TargetMode="External" /><Relationship Id="rId107" Type="http://schemas.openxmlformats.org/officeDocument/2006/relationships/hyperlink" Target="https://podminky.urs.cz/item/CS_URS_2022_01/763131471" TargetMode="External" /><Relationship Id="rId108" Type="http://schemas.openxmlformats.org/officeDocument/2006/relationships/hyperlink" Target="https://podminky.urs.cz/item/CS_URS_2022_01/763131751" TargetMode="External" /><Relationship Id="rId109" Type="http://schemas.openxmlformats.org/officeDocument/2006/relationships/hyperlink" Target="https://podminky.urs.cz/item/CS_URS_2022_01/763131752" TargetMode="External" /><Relationship Id="rId110" Type="http://schemas.openxmlformats.org/officeDocument/2006/relationships/hyperlink" Target="https://podminky.urs.cz/item/CS_URS_2022_01/763221121" TargetMode="External" /><Relationship Id="rId111" Type="http://schemas.openxmlformats.org/officeDocument/2006/relationships/hyperlink" Target="https://podminky.urs.cz/item/CS_URS_2022_01/763221243" TargetMode="External" /><Relationship Id="rId112" Type="http://schemas.openxmlformats.org/officeDocument/2006/relationships/hyperlink" Target="https://podminky.urs.cz/item/CS_URS_2022_01/763411113" TargetMode="External" /><Relationship Id="rId113" Type="http://schemas.openxmlformats.org/officeDocument/2006/relationships/hyperlink" Target="https://podminky.urs.cz/item/CS_URS_2022_01/763411123" TargetMode="External" /><Relationship Id="rId114" Type="http://schemas.openxmlformats.org/officeDocument/2006/relationships/hyperlink" Target="https://podminky.urs.cz/item/CS_URS_2022_01/763732114" TargetMode="External" /><Relationship Id="rId115" Type="http://schemas.openxmlformats.org/officeDocument/2006/relationships/hyperlink" Target="https://podminky.urs.cz/item/CS_URS_2022_01/998763402" TargetMode="External" /><Relationship Id="rId116" Type="http://schemas.openxmlformats.org/officeDocument/2006/relationships/hyperlink" Target="https://podminky.urs.cz/item/CS_URS_2022_01/764011613" TargetMode="External" /><Relationship Id="rId117" Type="http://schemas.openxmlformats.org/officeDocument/2006/relationships/hyperlink" Target="https://podminky.urs.cz/item/CS_URS_2022_01/764011621" TargetMode="External" /><Relationship Id="rId118" Type="http://schemas.openxmlformats.org/officeDocument/2006/relationships/hyperlink" Target="https://podminky.urs.cz/item/CS_URS_2022_01/764212665" TargetMode="External" /><Relationship Id="rId119" Type="http://schemas.openxmlformats.org/officeDocument/2006/relationships/hyperlink" Target="https://podminky.urs.cz/item/CS_URS_2022_01/764212683" TargetMode="External" /><Relationship Id="rId120" Type="http://schemas.openxmlformats.org/officeDocument/2006/relationships/hyperlink" Target="https://podminky.urs.cz/item/CS_URS_2022_01/764214605" TargetMode="External" /><Relationship Id="rId121" Type="http://schemas.openxmlformats.org/officeDocument/2006/relationships/hyperlink" Target="https://podminky.urs.cz/item/CS_URS_2022_01/764214607" TargetMode="External" /><Relationship Id="rId122" Type="http://schemas.openxmlformats.org/officeDocument/2006/relationships/hyperlink" Target="https://podminky.urs.cz/item/CS_URS_2022_01/764511602" TargetMode="External" /><Relationship Id="rId123" Type="http://schemas.openxmlformats.org/officeDocument/2006/relationships/hyperlink" Target="https://podminky.urs.cz/item/CS_URS_2022_01/764511642" TargetMode="External" /><Relationship Id="rId124" Type="http://schemas.openxmlformats.org/officeDocument/2006/relationships/hyperlink" Target="https://podminky.urs.cz/item/CS_URS_2022_01/764518422" TargetMode="External" /><Relationship Id="rId125" Type="http://schemas.openxmlformats.org/officeDocument/2006/relationships/hyperlink" Target="https://podminky.urs.cz/item/CS_URS_2022_01/998764202" TargetMode="External" /><Relationship Id="rId126" Type="http://schemas.openxmlformats.org/officeDocument/2006/relationships/hyperlink" Target="https://podminky.urs.cz/item/CS_URS_2022_01/765155001" TargetMode="External" /><Relationship Id="rId127" Type="http://schemas.openxmlformats.org/officeDocument/2006/relationships/hyperlink" Target="https://podminky.urs.cz/item/CS_URS_2022_01/998765202" TargetMode="External" /><Relationship Id="rId128" Type="http://schemas.openxmlformats.org/officeDocument/2006/relationships/hyperlink" Target="https://podminky.urs.cz/item/CS_URS_2022_01/766412212" TargetMode="External" /><Relationship Id="rId129" Type="http://schemas.openxmlformats.org/officeDocument/2006/relationships/hyperlink" Target="https://podminky.urs.cz/item/CS_URS_2022_01/766417211" TargetMode="External" /><Relationship Id="rId130" Type="http://schemas.openxmlformats.org/officeDocument/2006/relationships/hyperlink" Target="https://podminky.urs.cz/item/CS_URS_2022_01/766622131" TargetMode="External" /><Relationship Id="rId131" Type="http://schemas.openxmlformats.org/officeDocument/2006/relationships/hyperlink" Target="https://podminky.urs.cz/item/CS_URS_2022_01/766622216" TargetMode="External" /><Relationship Id="rId132" Type="http://schemas.openxmlformats.org/officeDocument/2006/relationships/hyperlink" Target="https://podminky.urs.cz/item/CS_URS_2022_01/766660001" TargetMode="External" /><Relationship Id="rId133" Type="http://schemas.openxmlformats.org/officeDocument/2006/relationships/hyperlink" Target="https://podminky.urs.cz/item/CS_URS_2022_01/766694111" TargetMode="External" /><Relationship Id="rId134" Type="http://schemas.openxmlformats.org/officeDocument/2006/relationships/hyperlink" Target="https://podminky.urs.cz/item/CS_URS_2022_01/766694112" TargetMode="External" /><Relationship Id="rId135" Type="http://schemas.openxmlformats.org/officeDocument/2006/relationships/hyperlink" Target="https://podminky.urs.cz/item/CS_URS_2022_01/766694113" TargetMode="External" /><Relationship Id="rId136" Type="http://schemas.openxmlformats.org/officeDocument/2006/relationships/hyperlink" Target="https://podminky.urs.cz/item/CS_URS_2022_01/998766202" TargetMode="External" /><Relationship Id="rId137" Type="http://schemas.openxmlformats.org/officeDocument/2006/relationships/hyperlink" Target="https://podminky.urs.cz/item/CS_URS_2022_01/767211312" TargetMode="External" /><Relationship Id="rId138" Type="http://schemas.openxmlformats.org/officeDocument/2006/relationships/hyperlink" Target="https://podminky.urs.cz/item/CS_URS_2022_01/767220120" TargetMode="External" /><Relationship Id="rId139" Type="http://schemas.openxmlformats.org/officeDocument/2006/relationships/hyperlink" Target="https://podminky.urs.cz/item/CS_URS_2022_01/767640111" TargetMode="External" /><Relationship Id="rId140" Type="http://schemas.openxmlformats.org/officeDocument/2006/relationships/hyperlink" Target="https://podminky.urs.cz/item/CS_URS_2022_01/767640112" TargetMode="External" /><Relationship Id="rId141" Type="http://schemas.openxmlformats.org/officeDocument/2006/relationships/hyperlink" Target="https://podminky.urs.cz/item/CS_URS_2022_01/767640221" TargetMode="External" /><Relationship Id="rId142" Type="http://schemas.openxmlformats.org/officeDocument/2006/relationships/hyperlink" Target="https://podminky.urs.cz/item/CS_URS_2022_01/767881124" TargetMode="External" /><Relationship Id="rId143" Type="http://schemas.openxmlformats.org/officeDocument/2006/relationships/hyperlink" Target="https://podminky.urs.cz/item/CS_URS_2022_01/767881161" TargetMode="External" /><Relationship Id="rId144" Type="http://schemas.openxmlformats.org/officeDocument/2006/relationships/hyperlink" Target="https://podminky.urs.cz/item/CS_URS_2022_01/767893113" TargetMode="External" /><Relationship Id="rId145" Type="http://schemas.openxmlformats.org/officeDocument/2006/relationships/hyperlink" Target="https://podminky.urs.cz/item/CS_URS_2022_01/767893114" TargetMode="External" /><Relationship Id="rId146" Type="http://schemas.openxmlformats.org/officeDocument/2006/relationships/hyperlink" Target="https://podminky.urs.cz/item/CS_URS_2022_01/767995116" TargetMode="External" /><Relationship Id="rId147" Type="http://schemas.openxmlformats.org/officeDocument/2006/relationships/hyperlink" Target="https://podminky.urs.cz/item/CS_URS_2022_01/767995117" TargetMode="External" /><Relationship Id="rId148" Type="http://schemas.openxmlformats.org/officeDocument/2006/relationships/hyperlink" Target="https://podminky.urs.cz/item/CS_URS_2022_01/998767202" TargetMode="External" /><Relationship Id="rId149" Type="http://schemas.openxmlformats.org/officeDocument/2006/relationships/hyperlink" Target="https://podminky.urs.cz/item/CS_URS_2022_01/771121011" TargetMode="External" /><Relationship Id="rId150" Type="http://schemas.openxmlformats.org/officeDocument/2006/relationships/hyperlink" Target="https://podminky.urs.cz/item/CS_URS_2022_01/771151021" TargetMode="External" /><Relationship Id="rId151" Type="http://schemas.openxmlformats.org/officeDocument/2006/relationships/hyperlink" Target="https://podminky.urs.cz/item/CS_URS_2022_01/771474112" TargetMode="External" /><Relationship Id="rId152" Type="http://schemas.openxmlformats.org/officeDocument/2006/relationships/hyperlink" Target="https://podminky.urs.cz/item/CS_URS_2022_01/771554113" TargetMode="External" /><Relationship Id="rId153" Type="http://schemas.openxmlformats.org/officeDocument/2006/relationships/hyperlink" Target="https://podminky.urs.cz/item/CS_URS_2022_01/771574260" TargetMode="External" /><Relationship Id="rId154" Type="http://schemas.openxmlformats.org/officeDocument/2006/relationships/hyperlink" Target="https://podminky.urs.cz/item/CS_URS_2022_01/771574261" TargetMode="External" /><Relationship Id="rId155" Type="http://schemas.openxmlformats.org/officeDocument/2006/relationships/hyperlink" Target="https://podminky.urs.cz/item/CS_URS_2022_01/998771202" TargetMode="External" /><Relationship Id="rId156" Type="http://schemas.openxmlformats.org/officeDocument/2006/relationships/hyperlink" Target="https://podminky.urs.cz/item/CS_URS_2022_01/775413401" TargetMode="External" /><Relationship Id="rId157" Type="http://schemas.openxmlformats.org/officeDocument/2006/relationships/hyperlink" Target="https://podminky.urs.cz/item/CS_URS_2022_01/775591191" TargetMode="External" /><Relationship Id="rId158" Type="http://schemas.openxmlformats.org/officeDocument/2006/relationships/hyperlink" Target="https://podminky.urs.cz/item/CS_URS_2022_01/998775202" TargetMode="External" /><Relationship Id="rId159" Type="http://schemas.openxmlformats.org/officeDocument/2006/relationships/hyperlink" Target="https://podminky.urs.cz/item/CS_URS_2022_01/776121112" TargetMode="External" /><Relationship Id="rId160" Type="http://schemas.openxmlformats.org/officeDocument/2006/relationships/hyperlink" Target="https://podminky.urs.cz/item/CS_URS_2022_01/776211111" TargetMode="External" /><Relationship Id="rId161" Type="http://schemas.openxmlformats.org/officeDocument/2006/relationships/hyperlink" Target="https://podminky.urs.cz/item/CS_URS_2022_01/776411111" TargetMode="External" /><Relationship Id="rId162" Type="http://schemas.openxmlformats.org/officeDocument/2006/relationships/hyperlink" Target="https://podminky.urs.cz/item/CS_URS_2022_01/776411112" TargetMode="External" /><Relationship Id="rId163" Type="http://schemas.openxmlformats.org/officeDocument/2006/relationships/hyperlink" Target="https://podminky.urs.cz/item/CS_URS_2022_01/998776202" TargetMode="External" /><Relationship Id="rId164" Type="http://schemas.openxmlformats.org/officeDocument/2006/relationships/hyperlink" Target="https://podminky.urs.cz/item/CS_URS_2022_01/781121011" TargetMode="External" /><Relationship Id="rId165" Type="http://schemas.openxmlformats.org/officeDocument/2006/relationships/hyperlink" Target="https://podminky.urs.cz/item/CS_URS_2022_01/781474112" TargetMode="External" /><Relationship Id="rId166" Type="http://schemas.openxmlformats.org/officeDocument/2006/relationships/hyperlink" Target="https://podminky.urs.cz/item/CS_URS_2022_01/781477111" TargetMode="External" /><Relationship Id="rId167" Type="http://schemas.openxmlformats.org/officeDocument/2006/relationships/hyperlink" Target="https://podminky.urs.cz/item/CS_URS_2022_01/781494111" TargetMode="External" /><Relationship Id="rId168" Type="http://schemas.openxmlformats.org/officeDocument/2006/relationships/hyperlink" Target="https://podminky.urs.cz/item/CS_URS_2022_01/998781202" TargetMode="External" /><Relationship Id="rId169" Type="http://schemas.openxmlformats.org/officeDocument/2006/relationships/hyperlink" Target="https://podminky.urs.cz/item/CS_URS_2022_01/783101203" TargetMode="External" /><Relationship Id="rId170" Type="http://schemas.openxmlformats.org/officeDocument/2006/relationships/hyperlink" Target="https://podminky.urs.cz/item/CS_URS_2022_01/783114101" TargetMode="External" /><Relationship Id="rId171" Type="http://schemas.openxmlformats.org/officeDocument/2006/relationships/hyperlink" Target="https://podminky.urs.cz/item/CS_URS_2022_01/783118101" TargetMode="External" /><Relationship Id="rId172" Type="http://schemas.openxmlformats.org/officeDocument/2006/relationships/hyperlink" Target="https://podminky.urs.cz/item/CS_URS_2022_01/783314201" TargetMode="External" /><Relationship Id="rId173" Type="http://schemas.openxmlformats.org/officeDocument/2006/relationships/hyperlink" Target="https://podminky.urs.cz/item/CS_URS_2022_01/783317101" TargetMode="External" /><Relationship Id="rId174" Type="http://schemas.openxmlformats.org/officeDocument/2006/relationships/hyperlink" Target="https://podminky.urs.cz/item/CS_URS_2022_01/784181121" TargetMode="External" /><Relationship Id="rId175" Type="http://schemas.openxmlformats.org/officeDocument/2006/relationships/hyperlink" Target="https://podminky.urs.cz/item/CS_URS_2022_01/786624111" TargetMode="External" /><Relationship Id="rId176" Type="http://schemas.openxmlformats.org/officeDocument/2006/relationships/hyperlink" Target="https://podminky.urs.cz/item/CS_URS_2022_01/998786202" TargetMode="External" /><Relationship Id="rId177" Type="http://schemas.openxmlformats.org/officeDocument/2006/relationships/hyperlink" Target="https://podminky.urs.cz/item/CS_URS_2022_01/787911111" TargetMode="External" /><Relationship Id="rId178" Type="http://schemas.openxmlformats.org/officeDocument/2006/relationships/hyperlink" Target="https://podminky.urs.cz/item/CS_URS_2022_01/998787202" TargetMode="External" /><Relationship Id="rId179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131213712" TargetMode="External" /><Relationship Id="rId2" Type="http://schemas.openxmlformats.org/officeDocument/2006/relationships/hyperlink" Target="https://podminky.urs.cz/item/CS_URS_2022_01/131251103" TargetMode="External" /><Relationship Id="rId3" Type="http://schemas.openxmlformats.org/officeDocument/2006/relationships/hyperlink" Target="https://podminky.urs.cz/item/CS_URS_2022_01/132212131" TargetMode="External" /><Relationship Id="rId4" Type="http://schemas.openxmlformats.org/officeDocument/2006/relationships/hyperlink" Target="https://podminky.urs.cz/item/CS_URS_2022_01/132251101" TargetMode="External" /><Relationship Id="rId5" Type="http://schemas.openxmlformats.org/officeDocument/2006/relationships/hyperlink" Target="https://podminky.urs.cz/item/CS_URS_2022_01/132251251" TargetMode="External" /><Relationship Id="rId6" Type="http://schemas.openxmlformats.org/officeDocument/2006/relationships/hyperlink" Target="https://podminky.urs.cz/item/CS_URS_2022_01/133251101" TargetMode="External" /><Relationship Id="rId7" Type="http://schemas.openxmlformats.org/officeDocument/2006/relationships/hyperlink" Target="https://podminky.urs.cz/item/CS_URS_2022_01/162751113" TargetMode="External" /><Relationship Id="rId8" Type="http://schemas.openxmlformats.org/officeDocument/2006/relationships/hyperlink" Target="https://podminky.urs.cz/item/CS_URS_2022_01/171201221" TargetMode="External" /><Relationship Id="rId9" Type="http://schemas.openxmlformats.org/officeDocument/2006/relationships/hyperlink" Target="https://podminky.urs.cz/item/CS_URS_2022_01/174111101" TargetMode="External" /><Relationship Id="rId10" Type="http://schemas.openxmlformats.org/officeDocument/2006/relationships/hyperlink" Target="https://podminky.urs.cz/item/CS_URS_2022_01/181912112" TargetMode="External" /><Relationship Id="rId11" Type="http://schemas.openxmlformats.org/officeDocument/2006/relationships/hyperlink" Target="https://podminky.urs.cz/item/CS_URS_2022_01/274321411" TargetMode="External" /><Relationship Id="rId12" Type="http://schemas.openxmlformats.org/officeDocument/2006/relationships/hyperlink" Target="https://podminky.urs.cz/item/CS_URS_2022_01/274351121" TargetMode="External" /><Relationship Id="rId13" Type="http://schemas.openxmlformats.org/officeDocument/2006/relationships/hyperlink" Target="https://podminky.urs.cz/item/CS_URS_2022_01/274351122" TargetMode="External" /><Relationship Id="rId14" Type="http://schemas.openxmlformats.org/officeDocument/2006/relationships/hyperlink" Target="https://podminky.urs.cz/item/CS_URS_2022_01/274361821" TargetMode="External" /><Relationship Id="rId15" Type="http://schemas.openxmlformats.org/officeDocument/2006/relationships/hyperlink" Target="https://podminky.urs.cz/item/CS_URS_2022_01/275313711" TargetMode="External" /><Relationship Id="rId16" Type="http://schemas.openxmlformats.org/officeDocument/2006/relationships/hyperlink" Target="https://podminky.urs.cz/item/CS_URS_2022_01/275351121" TargetMode="External" /><Relationship Id="rId17" Type="http://schemas.openxmlformats.org/officeDocument/2006/relationships/hyperlink" Target="https://podminky.urs.cz/item/CS_URS_2022_01/275351122" TargetMode="External" /><Relationship Id="rId18" Type="http://schemas.openxmlformats.org/officeDocument/2006/relationships/hyperlink" Target="https://podminky.urs.cz/item/CS_URS_2022_01/279113145" TargetMode="External" /><Relationship Id="rId19" Type="http://schemas.openxmlformats.org/officeDocument/2006/relationships/hyperlink" Target="https://podminky.urs.cz/item/CS_URS_2022_01/279361821" TargetMode="External" /><Relationship Id="rId20" Type="http://schemas.openxmlformats.org/officeDocument/2006/relationships/hyperlink" Target="https://podminky.urs.cz/item/CS_URS_2022_01/311231115" TargetMode="External" /><Relationship Id="rId21" Type="http://schemas.openxmlformats.org/officeDocument/2006/relationships/hyperlink" Target="https://podminky.urs.cz/item/CS_URS_2022_01/311235151" TargetMode="External" /><Relationship Id="rId22" Type="http://schemas.openxmlformats.org/officeDocument/2006/relationships/hyperlink" Target="https://podminky.urs.cz/item/CS_URS_2022_01/317121151" TargetMode="External" /><Relationship Id="rId23" Type="http://schemas.openxmlformats.org/officeDocument/2006/relationships/hyperlink" Target="https://podminky.urs.cz/item/CS_URS_2022_01/317168011" TargetMode="External" /><Relationship Id="rId24" Type="http://schemas.openxmlformats.org/officeDocument/2006/relationships/hyperlink" Target="https://podminky.urs.cz/item/CS_URS_2022_01/317168012" TargetMode="External" /><Relationship Id="rId25" Type="http://schemas.openxmlformats.org/officeDocument/2006/relationships/hyperlink" Target="https://podminky.urs.cz/item/CS_URS_2022_01/317168022" TargetMode="External" /><Relationship Id="rId26" Type="http://schemas.openxmlformats.org/officeDocument/2006/relationships/hyperlink" Target="https://podminky.urs.cz/item/CS_URS_2022_01/317168023" TargetMode="External" /><Relationship Id="rId27" Type="http://schemas.openxmlformats.org/officeDocument/2006/relationships/hyperlink" Target="https://podminky.urs.cz/item/CS_URS_2022_01/317168051" TargetMode="External" /><Relationship Id="rId28" Type="http://schemas.openxmlformats.org/officeDocument/2006/relationships/hyperlink" Target="https://podminky.urs.cz/item/CS_URS_2022_01/317168052" TargetMode="External" /><Relationship Id="rId29" Type="http://schemas.openxmlformats.org/officeDocument/2006/relationships/hyperlink" Target="https://podminky.urs.cz/item/CS_URS_2022_01/317168053" TargetMode="External" /><Relationship Id="rId30" Type="http://schemas.openxmlformats.org/officeDocument/2006/relationships/hyperlink" Target="https://podminky.urs.cz/item/CS_URS_2022_01/317168054" TargetMode="External" /><Relationship Id="rId31" Type="http://schemas.openxmlformats.org/officeDocument/2006/relationships/hyperlink" Target="https://podminky.urs.cz/item/CS_URS_2022_01/317168057" TargetMode="External" /><Relationship Id="rId32" Type="http://schemas.openxmlformats.org/officeDocument/2006/relationships/hyperlink" Target="https://podminky.urs.cz/item/CS_URS_2022_01/317321511" TargetMode="External" /><Relationship Id="rId33" Type="http://schemas.openxmlformats.org/officeDocument/2006/relationships/hyperlink" Target="https://podminky.urs.cz/item/CS_URS_2022_01/317351101" TargetMode="External" /><Relationship Id="rId34" Type="http://schemas.openxmlformats.org/officeDocument/2006/relationships/hyperlink" Target="https://podminky.urs.cz/item/CS_URS_2022_01/317351102" TargetMode="External" /><Relationship Id="rId35" Type="http://schemas.openxmlformats.org/officeDocument/2006/relationships/hyperlink" Target="https://podminky.urs.cz/item/CS_URS_2022_01/317941121" TargetMode="External" /><Relationship Id="rId36" Type="http://schemas.openxmlformats.org/officeDocument/2006/relationships/hyperlink" Target="https://podminky.urs.cz/item/CS_URS_2022_01/317941123" TargetMode="External" /><Relationship Id="rId37" Type="http://schemas.openxmlformats.org/officeDocument/2006/relationships/hyperlink" Target="https://podminky.urs.cz/item/CS_URS_2022_01/331231116" TargetMode="External" /><Relationship Id="rId38" Type="http://schemas.openxmlformats.org/officeDocument/2006/relationships/hyperlink" Target="https://podminky.urs.cz/item/CS_URS_2022_01/340238212" TargetMode="External" /><Relationship Id="rId39" Type="http://schemas.openxmlformats.org/officeDocument/2006/relationships/hyperlink" Target="https://podminky.urs.cz/item/CS_URS_2022_01/341361821" TargetMode="External" /><Relationship Id="rId40" Type="http://schemas.openxmlformats.org/officeDocument/2006/relationships/hyperlink" Target="https://podminky.urs.cz/item/CS_URS_2022_01/341941001" TargetMode="External" /><Relationship Id="rId41" Type="http://schemas.openxmlformats.org/officeDocument/2006/relationships/hyperlink" Target="https://podminky.urs.cz/item/CS_URS_2022_01/342244211" TargetMode="External" /><Relationship Id="rId42" Type="http://schemas.openxmlformats.org/officeDocument/2006/relationships/hyperlink" Target="https://podminky.urs.cz/item/CS_URS_2022_01/342244221" TargetMode="External" /><Relationship Id="rId43" Type="http://schemas.openxmlformats.org/officeDocument/2006/relationships/hyperlink" Target="https://podminky.urs.cz/item/CS_URS_2022_01/346244381" TargetMode="External" /><Relationship Id="rId44" Type="http://schemas.openxmlformats.org/officeDocument/2006/relationships/hyperlink" Target="https://podminky.urs.cz/item/CS_URS_2022_01/411121221" TargetMode="External" /><Relationship Id="rId45" Type="http://schemas.openxmlformats.org/officeDocument/2006/relationships/hyperlink" Target="https://podminky.urs.cz/item/CS_URS_2022_01/411124002" TargetMode="External" /><Relationship Id="rId46" Type="http://schemas.openxmlformats.org/officeDocument/2006/relationships/hyperlink" Target="https://podminky.urs.cz/item/CS_URS_2022_01/411321515" TargetMode="External" /><Relationship Id="rId47" Type="http://schemas.openxmlformats.org/officeDocument/2006/relationships/hyperlink" Target="https://podminky.urs.cz/item/CS_URS_2022_01/411361821" TargetMode="External" /><Relationship Id="rId48" Type="http://schemas.openxmlformats.org/officeDocument/2006/relationships/hyperlink" Target="https://podminky.urs.cz/item/CS_URS_2022_01/411388531" TargetMode="External" /><Relationship Id="rId49" Type="http://schemas.openxmlformats.org/officeDocument/2006/relationships/hyperlink" Target="https://podminky.urs.cz/item/CS_URS_2022_01/413941121" TargetMode="External" /><Relationship Id="rId50" Type="http://schemas.openxmlformats.org/officeDocument/2006/relationships/hyperlink" Target="https://podminky.urs.cz/item/CS_URS_2022_01/413941123" TargetMode="External" /><Relationship Id="rId51" Type="http://schemas.openxmlformats.org/officeDocument/2006/relationships/hyperlink" Target="https://podminky.urs.cz/item/CS_URS_2022_01/417321414" TargetMode="External" /><Relationship Id="rId52" Type="http://schemas.openxmlformats.org/officeDocument/2006/relationships/hyperlink" Target="https://podminky.urs.cz/item/CS_URS_2022_01/417351115" TargetMode="External" /><Relationship Id="rId53" Type="http://schemas.openxmlformats.org/officeDocument/2006/relationships/hyperlink" Target="https://podminky.urs.cz/item/CS_URS_2022_01/417351116" TargetMode="External" /><Relationship Id="rId54" Type="http://schemas.openxmlformats.org/officeDocument/2006/relationships/hyperlink" Target="https://podminky.urs.cz/item/CS_URS_2022_01/417361821" TargetMode="External" /><Relationship Id="rId55" Type="http://schemas.openxmlformats.org/officeDocument/2006/relationships/hyperlink" Target="https://podminky.urs.cz/item/CS_URS_2022_01/430321515" TargetMode="External" /><Relationship Id="rId56" Type="http://schemas.openxmlformats.org/officeDocument/2006/relationships/hyperlink" Target="https://podminky.urs.cz/item/CS_URS_2022_01/430362021" TargetMode="External" /><Relationship Id="rId57" Type="http://schemas.openxmlformats.org/officeDocument/2006/relationships/hyperlink" Target="https://podminky.urs.cz/item/CS_URS_2022_01/431351121" TargetMode="External" /><Relationship Id="rId58" Type="http://schemas.openxmlformats.org/officeDocument/2006/relationships/hyperlink" Target="https://podminky.urs.cz/item/CS_URS_2022_01/431351122" TargetMode="External" /><Relationship Id="rId59" Type="http://schemas.openxmlformats.org/officeDocument/2006/relationships/hyperlink" Target="https://podminky.urs.cz/item/CS_URS_2022_01/612325225" TargetMode="External" /><Relationship Id="rId60" Type="http://schemas.openxmlformats.org/officeDocument/2006/relationships/hyperlink" Target="https://podminky.urs.cz/item/CS_URS_2022_01/612131100" TargetMode="External" /><Relationship Id="rId61" Type="http://schemas.openxmlformats.org/officeDocument/2006/relationships/hyperlink" Target="https://podminky.urs.cz/item/CS_URS_2022_01/612131101" TargetMode="External" /><Relationship Id="rId62" Type="http://schemas.openxmlformats.org/officeDocument/2006/relationships/hyperlink" Target="https://podminky.urs.cz/item/CS_URS_2022_01/612321111" TargetMode="External" /><Relationship Id="rId63" Type="http://schemas.openxmlformats.org/officeDocument/2006/relationships/hyperlink" Target="https://podminky.urs.cz/item/CS_URS_2022_01/612311131" TargetMode="External" /><Relationship Id="rId64" Type="http://schemas.openxmlformats.org/officeDocument/2006/relationships/hyperlink" Target="https://podminky.urs.cz/item/CS_URS_2022_01/612321121" TargetMode="External" /><Relationship Id="rId65" Type="http://schemas.openxmlformats.org/officeDocument/2006/relationships/hyperlink" Target="https://podminky.urs.cz/item/CS_URS_2022_01/612321141" TargetMode="External" /><Relationship Id="rId66" Type="http://schemas.openxmlformats.org/officeDocument/2006/relationships/hyperlink" Target="https://podminky.urs.cz/item/CS_URS_2022_01/612321191" TargetMode="External" /><Relationship Id="rId67" Type="http://schemas.openxmlformats.org/officeDocument/2006/relationships/hyperlink" Target="https://podminky.urs.cz/item/CS_URS_2022_01/612341121" TargetMode="External" /><Relationship Id="rId68" Type="http://schemas.openxmlformats.org/officeDocument/2006/relationships/hyperlink" Target="https://podminky.urs.cz/item/CS_URS_2022_01/619991011" TargetMode="External" /><Relationship Id="rId69" Type="http://schemas.openxmlformats.org/officeDocument/2006/relationships/hyperlink" Target="https://podminky.urs.cz/item/CS_URS_2022_01/622143003" TargetMode="External" /><Relationship Id="rId70" Type="http://schemas.openxmlformats.org/officeDocument/2006/relationships/hyperlink" Target="https://podminky.urs.cz/item/CS_URS_2022_01/622143004" TargetMode="External" /><Relationship Id="rId71" Type="http://schemas.openxmlformats.org/officeDocument/2006/relationships/hyperlink" Target="https://podminky.urs.cz/item/CS_URS_2022_01/621131121" TargetMode="External" /><Relationship Id="rId72" Type="http://schemas.openxmlformats.org/officeDocument/2006/relationships/hyperlink" Target="https://podminky.urs.cz/item/CS_URS_2022_01/622131121" TargetMode="External" /><Relationship Id="rId73" Type="http://schemas.openxmlformats.org/officeDocument/2006/relationships/hyperlink" Target="https://podminky.urs.cz/item/CS_URS_2022_01/621221011" TargetMode="External" /><Relationship Id="rId74" Type="http://schemas.openxmlformats.org/officeDocument/2006/relationships/hyperlink" Target="https://podminky.urs.cz/item/CS_URS_2022_01/621221031" TargetMode="External" /><Relationship Id="rId75" Type="http://schemas.openxmlformats.org/officeDocument/2006/relationships/hyperlink" Target="https://podminky.urs.cz/item/CS_URS_2022_01/621211021" TargetMode="External" /><Relationship Id="rId76" Type="http://schemas.openxmlformats.org/officeDocument/2006/relationships/hyperlink" Target="https://podminky.urs.cz/item/CS_URS_2022_01/622143003" TargetMode="External" /><Relationship Id="rId77" Type="http://schemas.openxmlformats.org/officeDocument/2006/relationships/hyperlink" Target="https://podminky.urs.cz/item/CS_URS_2022_01/622143004" TargetMode="External" /><Relationship Id="rId78" Type="http://schemas.openxmlformats.org/officeDocument/2006/relationships/hyperlink" Target="https://podminky.urs.cz/item/CS_URS_2022_01/622212001" TargetMode="External" /><Relationship Id="rId79" Type="http://schemas.openxmlformats.org/officeDocument/2006/relationships/hyperlink" Target="https://podminky.urs.cz/item/CS_URS_2022_01/622251101" TargetMode="External" /><Relationship Id="rId80" Type="http://schemas.openxmlformats.org/officeDocument/2006/relationships/hyperlink" Target="https://podminky.urs.cz/item/CS_URS_2022_01/621531022" TargetMode="External" /><Relationship Id="rId81" Type="http://schemas.openxmlformats.org/officeDocument/2006/relationships/hyperlink" Target="https://podminky.urs.cz/item/CS_URS_2022_01/622511102" TargetMode="External" /><Relationship Id="rId82" Type="http://schemas.openxmlformats.org/officeDocument/2006/relationships/hyperlink" Target="https://podminky.urs.cz/item/CS_URS_2022_01/622531022" TargetMode="External" /><Relationship Id="rId83" Type="http://schemas.openxmlformats.org/officeDocument/2006/relationships/hyperlink" Target="https://podminky.urs.cz/item/CS_URS_2022_01/631311135" TargetMode="External" /><Relationship Id="rId84" Type="http://schemas.openxmlformats.org/officeDocument/2006/relationships/hyperlink" Target="https://podminky.urs.cz/item/CS_URS_2022_01/631311214" TargetMode="External" /><Relationship Id="rId85" Type="http://schemas.openxmlformats.org/officeDocument/2006/relationships/hyperlink" Target="https://podminky.urs.cz/item/CS_URS_2022_01/631351101" TargetMode="External" /><Relationship Id="rId86" Type="http://schemas.openxmlformats.org/officeDocument/2006/relationships/hyperlink" Target="https://podminky.urs.cz/item/CS_URS_2022_01/631351102" TargetMode="External" /><Relationship Id="rId87" Type="http://schemas.openxmlformats.org/officeDocument/2006/relationships/hyperlink" Target="https://podminky.urs.cz/item/CS_URS_2022_01/631362021" TargetMode="External" /><Relationship Id="rId88" Type="http://schemas.openxmlformats.org/officeDocument/2006/relationships/hyperlink" Target="https://podminky.urs.cz/item/CS_URS_2022_01/632441225" TargetMode="External" /><Relationship Id="rId89" Type="http://schemas.openxmlformats.org/officeDocument/2006/relationships/hyperlink" Target="https://podminky.urs.cz/item/CS_URS_2022_01/632441293" TargetMode="External" /><Relationship Id="rId90" Type="http://schemas.openxmlformats.org/officeDocument/2006/relationships/hyperlink" Target="https://podminky.urs.cz/item/CS_URS_2022_01/632481213" TargetMode="External" /><Relationship Id="rId91" Type="http://schemas.openxmlformats.org/officeDocument/2006/relationships/hyperlink" Target="https://podminky.urs.cz/item/CS_URS_2022_01/635111242" TargetMode="External" /><Relationship Id="rId92" Type="http://schemas.openxmlformats.org/officeDocument/2006/relationships/hyperlink" Target="https://podminky.urs.cz/item/CS_URS_2022_01/636311114" TargetMode="External" /><Relationship Id="rId93" Type="http://schemas.openxmlformats.org/officeDocument/2006/relationships/hyperlink" Target="https://podminky.urs.cz/item/CS_URS_2022_01/642942111" TargetMode="External" /><Relationship Id="rId94" Type="http://schemas.openxmlformats.org/officeDocument/2006/relationships/hyperlink" Target="https://podminky.urs.cz/item/CS_URS_2022_01/952901111" TargetMode="External" /><Relationship Id="rId95" Type="http://schemas.openxmlformats.org/officeDocument/2006/relationships/hyperlink" Target="https://podminky.urs.cz/item/CS_URS_2022_01/953312112" TargetMode="External" /><Relationship Id="rId96" Type="http://schemas.openxmlformats.org/officeDocument/2006/relationships/hyperlink" Target="https://podminky.urs.cz/item/CS_URS_2022_01/953943123" TargetMode="External" /><Relationship Id="rId97" Type="http://schemas.openxmlformats.org/officeDocument/2006/relationships/hyperlink" Target="https://podminky.urs.cz/item/CS_URS_2022_01/953943211" TargetMode="External" /><Relationship Id="rId98" Type="http://schemas.openxmlformats.org/officeDocument/2006/relationships/hyperlink" Target="https://podminky.urs.cz/item/CS_URS_2022_01/975043111" TargetMode="External" /><Relationship Id="rId99" Type="http://schemas.openxmlformats.org/officeDocument/2006/relationships/hyperlink" Target="https://podminky.urs.cz/item/CS_URS_2022_01/941211111" TargetMode="External" /><Relationship Id="rId100" Type="http://schemas.openxmlformats.org/officeDocument/2006/relationships/hyperlink" Target="https://podminky.urs.cz/item/CS_URS_2022_01/941211211" TargetMode="External" /><Relationship Id="rId101" Type="http://schemas.openxmlformats.org/officeDocument/2006/relationships/hyperlink" Target="https://podminky.urs.cz/item/CS_URS_2022_01/941211811" TargetMode="External" /><Relationship Id="rId102" Type="http://schemas.openxmlformats.org/officeDocument/2006/relationships/hyperlink" Target="https://podminky.urs.cz/item/CS_URS_2022_01/944611111" TargetMode="External" /><Relationship Id="rId103" Type="http://schemas.openxmlformats.org/officeDocument/2006/relationships/hyperlink" Target="https://podminky.urs.cz/item/CS_URS_2022_01/944611211" TargetMode="External" /><Relationship Id="rId104" Type="http://schemas.openxmlformats.org/officeDocument/2006/relationships/hyperlink" Target="https://podminky.urs.cz/item/CS_URS_2022_01/944611811" TargetMode="External" /><Relationship Id="rId105" Type="http://schemas.openxmlformats.org/officeDocument/2006/relationships/hyperlink" Target="https://podminky.urs.cz/item/CS_URS_2022_01/949101111" TargetMode="External" /><Relationship Id="rId106" Type="http://schemas.openxmlformats.org/officeDocument/2006/relationships/hyperlink" Target="https://podminky.urs.cz/item/CS_URS_2022_01/966081125" TargetMode="External" /><Relationship Id="rId107" Type="http://schemas.openxmlformats.org/officeDocument/2006/relationships/hyperlink" Target="https://podminky.urs.cz/item/CS_URS_2022_01/968082015" TargetMode="External" /><Relationship Id="rId108" Type="http://schemas.openxmlformats.org/officeDocument/2006/relationships/hyperlink" Target="https://podminky.urs.cz/item/CS_URS_2022_01/971038691" TargetMode="External" /><Relationship Id="rId109" Type="http://schemas.openxmlformats.org/officeDocument/2006/relationships/hyperlink" Target="https://podminky.urs.cz/item/CS_URS_2022_01/974031664" TargetMode="External" /><Relationship Id="rId110" Type="http://schemas.openxmlformats.org/officeDocument/2006/relationships/hyperlink" Target="https://podminky.urs.cz/item/CS_URS_2022_01/997013501" TargetMode="External" /><Relationship Id="rId111" Type="http://schemas.openxmlformats.org/officeDocument/2006/relationships/hyperlink" Target="https://podminky.urs.cz/item/CS_URS_2022_01/997013509" TargetMode="External" /><Relationship Id="rId112" Type="http://schemas.openxmlformats.org/officeDocument/2006/relationships/hyperlink" Target="https://podminky.urs.cz/item/CS_URS_2022_01/997013603" TargetMode="External" /><Relationship Id="rId113" Type="http://schemas.openxmlformats.org/officeDocument/2006/relationships/hyperlink" Target="https://podminky.urs.cz/item/CS_URS_2022_01/998011002" TargetMode="External" /><Relationship Id="rId114" Type="http://schemas.openxmlformats.org/officeDocument/2006/relationships/hyperlink" Target="https://podminky.urs.cz/item/CS_URS_2022_01/711111001" TargetMode="External" /><Relationship Id="rId115" Type="http://schemas.openxmlformats.org/officeDocument/2006/relationships/hyperlink" Target="https://podminky.urs.cz/item/CS_URS_2022_01/711112001" TargetMode="External" /><Relationship Id="rId116" Type="http://schemas.openxmlformats.org/officeDocument/2006/relationships/hyperlink" Target="https://podminky.urs.cz/item/CS_URS_2022_01/711141559" TargetMode="External" /><Relationship Id="rId117" Type="http://schemas.openxmlformats.org/officeDocument/2006/relationships/hyperlink" Target="https://podminky.urs.cz/item/CS_URS_2022_01/711142559" TargetMode="External" /><Relationship Id="rId118" Type="http://schemas.openxmlformats.org/officeDocument/2006/relationships/hyperlink" Target="https://podminky.urs.cz/item/CS_URS_2022_01/711161273" TargetMode="External" /><Relationship Id="rId119" Type="http://schemas.openxmlformats.org/officeDocument/2006/relationships/hyperlink" Target="https://podminky.urs.cz/item/CS_URS_2022_01/998711202" TargetMode="External" /><Relationship Id="rId120" Type="http://schemas.openxmlformats.org/officeDocument/2006/relationships/hyperlink" Target="https://podminky.urs.cz/item/CS_URS_2022_01/712331111" TargetMode="External" /><Relationship Id="rId121" Type="http://schemas.openxmlformats.org/officeDocument/2006/relationships/hyperlink" Target="https://podminky.urs.cz/item/CS_URS_2022_01/712341559" TargetMode="External" /><Relationship Id="rId122" Type="http://schemas.openxmlformats.org/officeDocument/2006/relationships/hyperlink" Target="https://podminky.urs.cz/item/CS_URS_2022_01/712341715" TargetMode="External" /><Relationship Id="rId123" Type="http://schemas.openxmlformats.org/officeDocument/2006/relationships/hyperlink" Target="https://podminky.urs.cz/item/CS_URS_2022_01/712363001" TargetMode="External" /><Relationship Id="rId124" Type="http://schemas.openxmlformats.org/officeDocument/2006/relationships/hyperlink" Target="https://podminky.urs.cz/item/CS_URS_2022_01/712363103" TargetMode="External" /><Relationship Id="rId125" Type="http://schemas.openxmlformats.org/officeDocument/2006/relationships/hyperlink" Target="https://podminky.urs.cz/item/CS_URS_2022_01/712831101" TargetMode="External" /><Relationship Id="rId126" Type="http://schemas.openxmlformats.org/officeDocument/2006/relationships/hyperlink" Target="https://podminky.urs.cz/item/CS_URS_2022_01/712841559" TargetMode="External" /><Relationship Id="rId127" Type="http://schemas.openxmlformats.org/officeDocument/2006/relationships/hyperlink" Target="https://podminky.urs.cz/item/CS_URS_2022_01/998712202" TargetMode="External" /><Relationship Id="rId128" Type="http://schemas.openxmlformats.org/officeDocument/2006/relationships/hyperlink" Target="https://podminky.urs.cz/item/CS_URS_2022_01/713121121" TargetMode="External" /><Relationship Id="rId129" Type="http://schemas.openxmlformats.org/officeDocument/2006/relationships/hyperlink" Target="https://podminky.urs.cz/item/CS_URS_2022_01/713121211" TargetMode="External" /><Relationship Id="rId130" Type="http://schemas.openxmlformats.org/officeDocument/2006/relationships/hyperlink" Target="https://podminky.urs.cz/item/CS_URS_2022_01/713141212" TargetMode="External" /><Relationship Id="rId131" Type="http://schemas.openxmlformats.org/officeDocument/2006/relationships/hyperlink" Target="https://podminky.urs.cz/item/CS_URS_2022_01/713141336" TargetMode="External" /><Relationship Id="rId132" Type="http://schemas.openxmlformats.org/officeDocument/2006/relationships/hyperlink" Target="https://podminky.urs.cz/item/CS_URS_2022_01/998713202" TargetMode="External" /><Relationship Id="rId133" Type="http://schemas.openxmlformats.org/officeDocument/2006/relationships/hyperlink" Target="https://podminky.urs.cz/item/CS_URS_2022_01/721239114" TargetMode="External" /><Relationship Id="rId134" Type="http://schemas.openxmlformats.org/officeDocument/2006/relationships/hyperlink" Target="https://podminky.urs.cz/item/CS_URS_2022_01/721273153" TargetMode="External" /><Relationship Id="rId135" Type="http://schemas.openxmlformats.org/officeDocument/2006/relationships/hyperlink" Target="https://podminky.urs.cz/item/CS_URS_2022_01/762083111" TargetMode="External" /><Relationship Id="rId136" Type="http://schemas.openxmlformats.org/officeDocument/2006/relationships/hyperlink" Target="https://podminky.urs.cz/item/CS_URS_2022_01/762085112" TargetMode="External" /><Relationship Id="rId137" Type="http://schemas.openxmlformats.org/officeDocument/2006/relationships/hyperlink" Target="https://podminky.urs.cz/item/CS_URS_2022_01/762332131" TargetMode="External" /><Relationship Id="rId138" Type="http://schemas.openxmlformats.org/officeDocument/2006/relationships/hyperlink" Target="https://podminky.urs.cz/item/CS_URS_2022_01/762332132" TargetMode="External" /><Relationship Id="rId139" Type="http://schemas.openxmlformats.org/officeDocument/2006/relationships/hyperlink" Target="https://podminky.urs.cz/item/CS_URS_2022_01/762332133" TargetMode="External" /><Relationship Id="rId140" Type="http://schemas.openxmlformats.org/officeDocument/2006/relationships/hyperlink" Target="https://podminky.urs.cz/item/CS_URS_2022_01/762332134" TargetMode="External" /><Relationship Id="rId141" Type="http://schemas.openxmlformats.org/officeDocument/2006/relationships/hyperlink" Target="https://podminky.urs.cz/item/CS_URS_2022_01/762341037" TargetMode="External" /><Relationship Id="rId142" Type="http://schemas.openxmlformats.org/officeDocument/2006/relationships/hyperlink" Target="https://podminky.urs.cz/item/CS_URS_2022_01/762341210" TargetMode="External" /><Relationship Id="rId143" Type="http://schemas.openxmlformats.org/officeDocument/2006/relationships/hyperlink" Target="https://podminky.urs.cz/item/CS_URS_2022_01/762341680" TargetMode="External" /><Relationship Id="rId144" Type="http://schemas.openxmlformats.org/officeDocument/2006/relationships/hyperlink" Target="https://podminky.urs.cz/item/CS_URS_2022_01/762361312" TargetMode="External" /><Relationship Id="rId145" Type="http://schemas.openxmlformats.org/officeDocument/2006/relationships/hyperlink" Target="https://podminky.urs.cz/item/CS_URS_2022_01/762395000" TargetMode="External" /><Relationship Id="rId146" Type="http://schemas.openxmlformats.org/officeDocument/2006/relationships/hyperlink" Target="https://podminky.urs.cz/item/CS_URS_2022_01/762429001" TargetMode="External" /><Relationship Id="rId147" Type="http://schemas.openxmlformats.org/officeDocument/2006/relationships/hyperlink" Target="https://podminky.urs.cz/item/CS_URS_2022_01/998762202" TargetMode="External" /><Relationship Id="rId148" Type="http://schemas.openxmlformats.org/officeDocument/2006/relationships/hyperlink" Target="https://podminky.urs.cz/item/CS_URS_2022_01/763111742" TargetMode="External" /><Relationship Id="rId149" Type="http://schemas.openxmlformats.org/officeDocument/2006/relationships/hyperlink" Target="https://podminky.urs.cz/item/CS_URS_2022_01/763131411" TargetMode="External" /><Relationship Id="rId150" Type="http://schemas.openxmlformats.org/officeDocument/2006/relationships/hyperlink" Target="https://podminky.urs.cz/item/CS_URS_2022_01/763131431" TargetMode="External" /><Relationship Id="rId151" Type="http://schemas.openxmlformats.org/officeDocument/2006/relationships/hyperlink" Target="https://podminky.urs.cz/item/CS_URS_2022_01/763131451" TargetMode="External" /><Relationship Id="rId152" Type="http://schemas.openxmlformats.org/officeDocument/2006/relationships/hyperlink" Target="https://podminky.urs.cz/item/CS_URS_2022_01/763131471" TargetMode="External" /><Relationship Id="rId153" Type="http://schemas.openxmlformats.org/officeDocument/2006/relationships/hyperlink" Target="https://podminky.urs.cz/item/CS_URS_2022_01/763131751" TargetMode="External" /><Relationship Id="rId154" Type="http://schemas.openxmlformats.org/officeDocument/2006/relationships/hyperlink" Target="https://podminky.urs.cz/item/CS_URS_2022_01/763131752" TargetMode="External" /><Relationship Id="rId155" Type="http://schemas.openxmlformats.org/officeDocument/2006/relationships/hyperlink" Target="https://podminky.urs.cz/item/CS_URS_2022_01/763164613" TargetMode="External" /><Relationship Id="rId156" Type="http://schemas.openxmlformats.org/officeDocument/2006/relationships/hyperlink" Target="https://podminky.urs.cz/item/CS_URS_2022_01/763411113" TargetMode="External" /><Relationship Id="rId157" Type="http://schemas.openxmlformats.org/officeDocument/2006/relationships/hyperlink" Target="https://podminky.urs.cz/item/CS_URS_2022_01/763411123" TargetMode="External" /><Relationship Id="rId158" Type="http://schemas.openxmlformats.org/officeDocument/2006/relationships/hyperlink" Target="https://podminky.urs.cz/item/CS_URS_2022_01/998763402" TargetMode="External" /><Relationship Id="rId159" Type="http://schemas.openxmlformats.org/officeDocument/2006/relationships/hyperlink" Target="https://podminky.urs.cz/item/CS_URS_2022_01/764011613" TargetMode="External" /><Relationship Id="rId160" Type="http://schemas.openxmlformats.org/officeDocument/2006/relationships/hyperlink" Target="https://podminky.urs.cz/item/CS_URS_2022_01/764011621" TargetMode="External" /><Relationship Id="rId161" Type="http://schemas.openxmlformats.org/officeDocument/2006/relationships/hyperlink" Target="https://podminky.urs.cz/item/CS_URS_2022_01/764212665" TargetMode="External" /><Relationship Id="rId162" Type="http://schemas.openxmlformats.org/officeDocument/2006/relationships/hyperlink" Target="https://podminky.urs.cz/item/CS_URS_2022_01/764214607" TargetMode="External" /><Relationship Id="rId163" Type="http://schemas.openxmlformats.org/officeDocument/2006/relationships/hyperlink" Target="https://podminky.urs.cz/item/CS_URS_2022_01/764511602" TargetMode="External" /><Relationship Id="rId164" Type="http://schemas.openxmlformats.org/officeDocument/2006/relationships/hyperlink" Target="https://podminky.urs.cz/item/CS_URS_2022_01/764511642" TargetMode="External" /><Relationship Id="rId165" Type="http://schemas.openxmlformats.org/officeDocument/2006/relationships/hyperlink" Target="https://podminky.urs.cz/item/CS_URS_2022_01/764518422" TargetMode="External" /><Relationship Id="rId166" Type="http://schemas.openxmlformats.org/officeDocument/2006/relationships/hyperlink" Target="https://podminky.urs.cz/item/CS_URS_2022_01/998764202" TargetMode="External" /><Relationship Id="rId167" Type="http://schemas.openxmlformats.org/officeDocument/2006/relationships/hyperlink" Target="https://podminky.urs.cz/item/CS_URS_2022_01/765155001" TargetMode="External" /><Relationship Id="rId168" Type="http://schemas.openxmlformats.org/officeDocument/2006/relationships/hyperlink" Target="https://podminky.urs.cz/item/CS_URS_2022_01/998765202" TargetMode="External" /><Relationship Id="rId169" Type="http://schemas.openxmlformats.org/officeDocument/2006/relationships/hyperlink" Target="https://podminky.urs.cz/item/CS_URS_2022_01/766412212" TargetMode="External" /><Relationship Id="rId170" Type="http://schemas.openxmlformats.org/officeDocument/2006/relationships/hyperlink" Target="https://podminky.urs.cz/item/CS_URS_2022_01/766417211" TargetMode="External" /><Relationship Id="rId171" Type="http://schemas.openxmlformats.org/officeDocument/2006/relationships/hyperlink" Target="https://podminky.urs.cz/item/CS_URS_2022_01/766622131" TargetMode="External" /><Relationship Id="rId172" Type="http://schemas.openxmlformats.org/officeDocument/2006/relationships/hyperlink" Target="https://podminky.urs.cz/item/CS_URS_2022_01/766622216" TargetMode="External" /><Relationship Id="rId173" Type="http://schemas.openxmlformats.org/officeDocument/2006/relationships/hyperlink" Target="https://podminky.urs.cz/item/CS_URS_2022_01/766660001" TargetMode="External" /><Relationship Id="rId174" Type="http://schemas.openxmlformats.org/officeDocument/2006/relationships/hyperlink" Target="https://podminky.urs.cz/item/CS_URS_2022_01/766660002" TargetMode="External" /><Relationship Id="rId175" Type="http://schemas.openxmlformats.org/officeDocument/2006/relationships/hyperlink" Target="https://podminky.urs.cz/item/CS_URS_2022_01/766660471" TargetMode="External" /><Relationship Id="rId176" Type="http://schemas.openxmlformats.org/officeDocument/2006/relationships/hyperlink" Target="https://podminky.urs.cz/item/CS_URS_2022_01/766694111" TargetMode="External" /><Relationship Id="rId177" Type="http://schemas.openxmlformats.org/officeDocument/2006/relationships/hyperlink" Target="https://podminky.urs.cz/item/CS_URS_2022_01/766694112" TargetMode="External" /><Relationship Id="rId178" Type="http://schemas.openxmlformats.org/officeDocument/2006/relationships/hyperlink" Target="https://podminky.urs.cz/item/CS_URS_2022_01/766694113" TargetMode="External" /><Relationship Id="rId179" Type="http://schemas.openxmlformats.org/officeDocument/2006/relationships/hyperlink" Target="https://podminky.urs.cz/item/CS_URS_2022_01/998766202" TargetMode="External" /><Relationship Id="rId180" Type="http://schemas.openxmlformats.org/officeDocument/2006/relationships/hyperlink" Target="https://podminky.urs.cz/item/CS_URS_2022_01/766660021" TargetMode="External" /><Relationship Id="rId181" Type="http://schemas.openxmlformats.org/officeDocument/2006/relationships/hyperlink" Target="https://podminky.urs.cz/item/CS_URS_2022_01/767220120" TargetMode="External" /><Relationship Id="rId182" Type="http://schemas.openxmlformats.org/officeDocument/2006/relationships/hyperlink" Target="https://podminky.urs.cz/item/CS_URS_2022_01/767330112" TargetMode="External" /><Relationship Id="rId183" Type="http://schemas.openxmlformats.org/officeDocument/2006/relationships/hyperlink" Target="https://podminky.urs.cz/item/CS_URS_2022_01/767330122" TargetMode="External" /><Relationship Id="rId184" Type="http://schemas.openxmlformats.org/officeDocument/2006/relationships/hyperlink" Target="https://podminky.urs.cz/item/CS_URS_2022_01/767330132" TargetMode="External" /><Relationship Id="rId185" Type="http://schemas.openxmlformats.org/officeDocument/2006/relationships/hyperlink" Target="https://podminky.urs.cz/item/CS_URS_2022_01/767620118" TargetMode="External" /><Relationship Id="rId186" Type="http://schemas.openxmlformats.org/officeDocument/2006/relationships/hyperlink" Target="https://podminky.urs.cz/item/CS_URS_2022_01/767620121" TargetMode="External" /><Relationship Id="rId187" Type="http://schemas.openxmlformats.org/officeDocument/2006/relationships/hyperlink" Target="https://podminky.urs.cz/item/CS_URS_2022_01/767640111" TargetMode="External" /><Relationship Id="rId188" Type="http://schemas.openxmlformats.org/officeDocument/2006/relationships/hyperlink" Target="https://podminky.urs.cz/item/CS_URS_2022_01/767640112" TargetMode="External" /><Relationship Id="rId189" Type="http://schemas.openxmlformats.org/officeDocument/2006/relationships/hyperlink" Target="https://podminky.urs.cz/item/CS_URS_2022_01/767640221" TargetMode="External" /><Relationship Id="rId190" Type="http://schemas.openxmlformats.org/officeDocument/2006/relationships/hyperlink" Target="https://podminky.urs.cz/item/CS_URS_2022_01/767832102" TargetMode="External" /><Relationship Id="rId191" Type="http://schemas.openxmlformats.org/officeDocument/2006/relationships/hyperlink" Target="https://podminky.urs.cz/item/CS_URS_2022_01/767881124" TargetMode="External" /><Relationship Id="rId192" Type="http://schemas.openxmlformats.org/officeDocument/2006/relationships/hyperlink" Target="https://podminky.urs.cz/item/CS_URS_2022_01/767881161" TargetMode="External" /><Relationship Id="rId193" Type="http://schemas.openxmlformats.org/officeDocument/2006/relationships/hyperlink" Target="https://podminky.urs.cz/item/CS_URS_2022_01/767893113" TargetMode="External" /><Relationship Id="rId194" Type="http://schemas.openxmlformats.org/officeDocument/2006/relationships/hyperlink" Target="https://podminky.urs.cz/item/CS_URS_2022_01/767995113" TargetMode="External" /><Relationship Id="rId195" Type="http://schemas.openxmlformats.org/officeDocument/2006/relationships/hyperlink" Target="https://podminky.urs.cz/item/CS_URS_2022_01/767995116" TargetMode="External" /><Relationship Id="rId196" Type="http://schemas.openxmlformats.org/officeDocument/2006/relationships/hyperlink" Target="https://podminky.urs.cz/item/CS_URS_2022_01/767995117" TargetMode="External" /><Relationship Id="rId197" Type="http://schemas.openxmlformats.org/officeDocument/2006/relationships/hyperlink" Target="https://podminky.urs.cz/item/CS_URS_2022_01/998767202" TargetMode="External" /><Relationship Id="rId198" Type="http://schemas.openxmlformats.org/officeDocument/2006/relationships/hyperlink" Target="https://podminky.urs.cz/item/CS_URS_2022_01/771121011" TargetMode="External" /><Relationship Id="rId199" Type="http://schemas.openxmlformats.org/officeDocument/2006/relationships/hyperlink" Target="https://podminky.urs.cz/item/CS_URS_2022_01/771151021" TargetMode="External" /><Relationship Id="rId200" Type="http://schemas.openxmlformats.org/officeDocument/2006/relationships/hyperlink" Target="https://podminky.urs.cz/item/CS_URS_2022_01/771274123" TargetMode="External" /><Relationship Id="rId201" Type="http://schemas.openxmlformats.org/officeDocument/2006/relationships/hyperlink" Target="https://podminky.urs.cz/item/CS_URS_2022_01/771274232" TargetMode="External" /><Relationship Id="rId202" Type="http://schemas.openxmlformats.org/officeDocument/2006/relationships/hyperlink" Target="https://podminky.urs.cz/item/CS_URS_2022_01/771474112" TargetMode="External" /><Relationship Id="rId203" Type="http://schemas.openxmlformats.org/officeDocument/2006/relationships/hyperlink" Target="https://podminky.urs.cz/item/CS_URS_2022_01/771474132" TargetMode="External" /><Relationship Id="rId204" Type="http://schemas.openxmlformats.org/officeDocument/2006/relationships/hyperlink" Target="https://podminky.urs.cz/item/CS_URS_2022_01/771574260" TargetMode="External" /><Relationship Id="rId205" Type="http://schemas.openxmlformats.org/officeDocument/2006/relationships/hyperlink" Target="https://podminky.urs.cz/item/CS_URS_2022_01/771574261" TargetMode="External" /><Relationship Id="rId206" Type="http://schemas.openxmlformats.org/officeDocument/2006/relationships/hyperlink" Target="https://podminky.urs.cz/item/CS_URS_2022_01/771591266" TargetMode="External" /><Relationship Id="rId207" Type="http://schemas.openxmlformats.org/officeDocument/2006/relationships/hyperlink" Target="https://podminky.urs.cz/item/CS_URS_2022_01/998771202" TargetMode="External" /><Relationship Id="rId208" Type="http://schemas.openxmlformats.org/officeDocument/2006/relationships/hyperlink" Target="https://podminky.urs.cz/item/CS_URS_2022_01/776121112" TargetMode="External" /><Relationship Id="rId209" Type="http://schemas.openxmlformats.org/officeDocument/2006/relationships/hyperlink" Target="https://podminky.urs.cz/item/CS_URS_2022_01/776121113" TargetMode="External" /><Relationship Id="rId210" Type="http://schemas.openxmlformats.org/officeDocument/2006/relationships/hyperlink" Target="https://podminky.urs.cz/item/CS_URS_2022_01/776141121" TargetMode="External" /><Relationship Id="rId211" Type="http://schemas.openxmlformats.org/officeDocument/2006/relationships/hyperlink" Target="https://podminky.urs.cz/item/CS_URS_2022_01/776221111" TargetMode="External" /><Relationship Id="rId212" Type="http://schemas.openxmlformats.org/officeDocument/2006/relationships/hyperlink" Target="https://podminky.urs.cz/item/CS_URS_2022_01/776411112" TargetMode="External" /><Relationship Id="rId213" Type="http://schemas.openxmlformats.org/officeDocument/2006/relationships/hyperlink" Target="https://podminky.urs.cz/item/CS_URS_2022_01/776411121" TargetMode="External" /><Relationship Id="rId214" Type="http://schemas.openxmlformats.org/officeDocument/2006/relationships/hyperlink" Target="https://podminky.urs.cz/item/CS_URS_2022_01/998776202" TargetMode="External" /><Relationship Id="rId215" Type="http://schemas.openxmlformats.org/officeDocument/2006/relationships/hyperlink" Target="https://podminky.urs.cz/item/CS_URS_2022_01/998777202" TargetMode="External" /><Relationship Id="rId216" Type="http://schemas.openxmlformats.org/officeDocument/2006/relationships/hyperlink" Target="https://podminky.urs.cz/item/CS_URS_2022_01/781121011" TargetMode="External" /><Relationship Id="rId217" Type="http://schemas.openxmlformats.org/officeDocument/2006/relationships/hyperlink" Target="https://podminky.urs.cz/item/CS_URS_2022_01/781474112" TargetMode="External" /><Relationship Id="rId218" Type="http://schemas.openxmlformats.org/officeDocument/2006/relationships/hyperlink" Target="https://podminky.urs.cz/item/CS_URS_2022_01/781477111" TargetMode="External" /><Relationship Id="rId219" Type="http://schemas.openxmlformats.org/officeDocument/2006/relationships/hyperlink" Target="https://podminky.urs.cz/item/CS_URS_2022_01/781494111" TargetMode="External" /><Relationship Id="rId220" Type="http://schemas.openxmlformats.org/officeDocument/2006/relationships/hyperlink" Target="https://podminky.urs.cz/item/CS_URS_2022_01/998781202" TargetMode="External" /><Relationship Id="rId221" Type="http://schemas.openxmlformats.org/officeDocument/2006/relationships/hyperlink" Target="https://podminky.urs.cz/item/CS_URS_2022_01/783314201" TargetMode="External" /><Relationship Id="rId222" Type="http://schemas.openxmlformats.org/officeDocument/2006/relationships/hyperlink" Target="https://podminky.urs.cz/item/CS_URS_2022_01/783317101" TargetMode="External" /><Relationship Id="rId223" Type="http://schemas.openxmlformats.org/officeDocument/2006/relationships/hyperlink" Target="https://podminky.urs.cz/item/CS_URS_2022_01/784181121" TargetMode="External" /><Relationship Id="rId224" Type="http://schemas.openxmlformats.org/officeDocument/2006/relationships/hyperlink" Target="https://podminky.urs.cz/item/CS_URS_2022_01/786624111" TargetMode="External" /><Relationship Id="rId225" Type="http://schemas.openxmlformats.org/officeDocument/2006/relationships/hyperlink" Target="https://podminky.urs.cz/item/CS_URS_2022_01/998786202" TargetMode="External" /><Relationship Id="rId226" Type="http://schemas.openxmlformats.org/officeDocument/2006/relationships/hyperlink" Target="https://podminky.urs.cz/item/CS_URS_2022_01/787911111" TargetMode="External" /><Relationship Id="rId227" Type="http://schemas.openxmlformats.org/officeDocument/2006/relationships/hyperlink" Target="https://podminky.urs.cz/item/CS_URS_2022_01/998787202" TargetMode="External" /><Relationship Id="rId228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122251101" TargetMode="External" /><Relationship Id="rId2" Type="http://schemas.openxmlformats.org/officeDocument/2006/relationships/hyperlink" Target="https://podminky.urs.cz/item/CS_URS_2022_01/133251101" TargetMode="External" /><Relationship Id="rId3" Type="http://schemas.openxmlformats.org/officeDocument/2006/relationships/hyperlink" Target="https://podminky.urs.cz/item/CS_URS_2022_01/162751113" TargetMode="External" /><Relationship Id="rId4" Type="http://schemas.openxmlformats.org/officeDocument/2006/relationships/hyperlink" Target="https://podminky.urs.cz/item/CS_URS_2022_01/171201221" TargetMode="External" /><Relationship Id="rId5" Type="http://schemas.openxmlformats.org/officeDocument/2006/relationships/hyperlink" Target="https://podminky.urs.cz/item/CS_URS_2022_01/181912112" TargetMode="External" /><Relationship Id="rId6" Type="http://schemas.openxmlformats.org/officeDocument/2006/relationships/hyperlink" Target="https://podminky.urs.cz/item/CS_URS_2022_01/275321411" TargetMode="External" /><Relationship Id="rId7" Type="http://schemas.openxmlformats.org/officeDocument/2006/relationships/hyperlink" Target="https://podminky.urs.cz/item/CS_URS_2022_01/275351121" TargetMode="External" /><Relationship Id="rId8" Type="http://schemas.openxmlformats.org/officeDocument/2006/relationships/hyperlink" Target="https://podminky.urs.cz/item/CS_URS_2022_01/275351122" TargetMode="External" /><Relationship Id="rId9" Type="http://schemas.openxmlformats.org/officeDocument/2006/relationships/hyperlink" Target="https://podminky.urs.cz/item/CS_URS_2022_01/564211011" TargetMode="External" /><Relationship Id="rId10" Type="http://schemas.openxmlformats.org/officeDocument/2006/relationships/hyperlink" Target="https://podminky.urs.cz/item/CS_URS_2022_01/564861011" TargetMode="External" /><Relationship Id="rId11" Type="http://schemas.openxmlformats.org/officeDocument/2006/relationships/hyperlink" Target="https://podminky.urs.cz/item/CS_URS_2022_01/596211111" TargetMode="External" /><Relationship Id="rId12" Type="http://schemas.openxmlformats.org/officeDocument/2006/relationships/hyperlink" Target="https://podminky.urs.cz/item/CS_URS_2022_01/977131110" TargetMode="External" /><Relationship Id="rId13" Type="http://schemas.openxmlformats.org/officeDocument/2006/relationships/hyperlink" Target="https://podminky.urs.cz/item/CS_URS_2022_01/998223011" TargetMode="External" /><Relationship Id="rId14" Type="http://schemas.openxmlformats.org/officeDocument/2006/relationships/hyperlink" Target="https://podminky.urs.cz/item/CS_URS_2022_01/712331111" TargetMode="External" /><Relationship Id="rId15" Type="http://schemas.openxmlformats.org/officeDocument/2006/relationships/hyperlink" Target="https://podminky.urs.cz/item/CS_URS_2022_01/712341559" TargetMode="External" /><Relationship Id="rId16" Type="http://schemas.openxmlformats.org/officeDocument/2006/relationships/hyperlink" Target="https://podminky.urs.cz/item/CS_URS_2022_01/998712202" TargetMode="External" /><Relationship Id="rId17" Type="http://schemas.openxmlformats.org/officeDocument/2006/relationships/hyperlink" Target="https://podminky.urs.cz/item/CS_URS_2022_01/713141212" TargetMode="External" /><Relationship Id="rId18" Type="http://schemas.openxmlformats.org/officeDocument/2006/relationships/hyperlink" Target="https://podminky.urs.cz/item/CS_URS_2022_01/998713202" TargetMode="External" /><Relationship Id="rId19" Type="http://schemas.openxmlformats.org/officeDocument/2006/relationships/hyperlink" Target="https://podminky.urs.cz/item/CS_URS_2022_01/762341047" TargetMode="External" /><Relationship Id="rId20" Type="http://schemas.openxmlformats.org/officeDocument/2006/relationships/hyperlink" Target="https://podminky.urs.cz/item/CS_URS_2022_01/762361312" TargetMode="External" /><Relationship Id="rId21" Type="http://schemas.openxmlformats.org/officeDocument/2006/relationships/hyperlink" Target="https://podminky.urs.cz/item/CS_URS_2022_01/762395000" TargetMode="External" /><Relationship Id="rId22" Type="http://schemas.openxmlformats.org/officeDocument/2006/relationships/hyperlink" Target="https://podminky.urs.cz/item/CS_URS_2022_01/762431230" TargetMode="External" /><Relationship Id="rId23" Type="http://schemas.openxmlformats.org/officeDocument/2006/relationships/hyperlink" Target="https://podminky.urs.cz/item/CS_URS_2022_01/762439001" TargetMode="External" /><Relationship Id="rId24" Type="http://schemas.openxmlformats.org/officeDocument/2006/relationships/hyperlink" Target="https://podminky.urs.cz/item/CS_URS_2022_01/762495000" TargetMode="External" /><Relationship Id="rId25" Type="http://schemas.openxmlformats.org/officeDocument/2006/relationships/hyperlink" Target="https://podminky.urs.cz/item/CS_URS_2022_01/998762202" TargetMode="External" /><Relationship Id="rId26" Type="http://schemas.openxmlformats.org/officeDocument/2006/relationships/hyperlink" Target="https://podminky.urs.cz/item/CS_URS_2022_01/763331113" TargetMode="External" /><Relationship Id="rId27" Type="http://schemas.openxmlformats.org/officeDocument/2006/relationships/hyperlink" Target="https://podminky.urs.cz/item/CS_URS_2022_01/763732114" TargetMode="External" /><Relationship Id="rId28" Type="http://schemas.openxmlformats.org/officeDocument/2006/relationships/hyperlink" Target="https://podminky.urs.cz/item/CS_URS_2022_01/998763402" TargetMode="External" /><Relationship Id="rId29" Type="http://schemas.openxmlformats.org/officeDocument/2006/relationships/hyperlink" Target="https://podminky.urs.cz/item/CS_URS_2022_01/764011613" TargetMode="External" /><Relationship Id="rId30" Type="http://schemas.openxmlformats.org/officeDocument/2006/relationships/hyperlink" Target="https://podminky.urs.cz/item/CS_URS_2022_01/764011621" TargetMode="External" /><Relationship Id="rId31" Type="http://schemas.openxmlformats.org/officeDocument/2006/relationships/hyperlink" Target="https://podminky.urs.cz/item/CS_URS_2022_01/764212665" TargetMode="External" /><Relationship Id="rId32" Type="http://schemas.openxmlformats.org/officeDocument/2006/relationships/hyperlink" Target="https://podminky.urs.cz/item/CS_URS_2022_01/764212683" TargetMode="External" /><Relationship Id="rId33" Type="http://schemas.openxmlformats.org/officeDocument/2006/relationships/hyperlink" Target="https://podminky.urs.cz/item/CS_URS_2022_01/764214605" TargetMode="External" /><Relationship Id="rId34" Type="http://schemas.openxmlformats.org/officeDocument/2006/relationships/hyperlink" Target="https://podminky.urs.cz/item/CS_URS_2022_01/764214607" TargetMode="External" /><Relationship Id="rId35" Type="http://schemas.openxmlformats.org/officeDocument/2006/relationships/hyperlink" Target="https://podminky.urs.cz/item/CS_URS_2022_01/764511602" TargetMode="External" /><Relationship Id="rId36" Type="http://schemas.openxmlformats.org/officeDocument/2006/relationships/hyperlink" Target="https://podminky.urs.cz/item/CS_URS_2022_01/764511642" TargetMode="External" /><Relationship Id="rId37" Type="http://schemas.openxmlformats.org/officeDocument/2006/relationships/hyperlink" Target="https://podminky.urs.cz/item/CS_URS_2022_01/764518422" TargetMode="External" /><Relationship Id="rId38" Type="http://schemas.openxmlformats.org/officeDocument/2006/relationships/hyperlink" Target="https://podminky.urs.cz/item/CS_URS_2022_01/998764202" TargetMode="External" /><Relationship Id="rId39" Type="http://schemas.openxmlformats.org/officeDocument/2006/relationships/hyperlink" Target="https://podminky.urs.cz/item/CS_URS_2022_01/767881124" TargetMode="External" /><Relationship Id="rId40" Type="http://schemas.openxmlformats.org/officeDocument/2006/relationships/hyperlink" Target="https://podminky.urs.cz/item/CS_URS_2022_01/767881161" TargetMode="External" /><Relationship Id="rId41" Type="http://schemas.openxmlformats.org/officeDocument/2006/relationships/hyperlink" Target="https://podminky.urs.cz/item/CS_URS_2022_01/767995116" TargetMode="External" /><Relationship Id="rId42" Type="http://schemas.openxmlformats.org/officeDocument/2006/relationships/hyperlink" Target="https://podminky.urs.cz/item/CS_URS_2022_01/783314201" TargetMode="External" /><Relationship Id="rId43" Type="http://schemas.openxmlformats.org/officeDocument/2006/relationships/hyperlink" Target="https://podminky.urs.cz/item/CS_URS_2022_01/783317101" TargetMode="External" /><Relationship Id="rId44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30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30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33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37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38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39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40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41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42</v>
      </c>
      <c r="E29" s="49"/>
      <c r="F29" s="34" t="s">
        <v>43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44</v>
      </c>
      <c r="G30" s="49"/>
      <c r="H30" s="49"/>
      <c r="I30" s="49"/>
      <c r="J30" s="49"/>
      <c r="K30" s="49"/>
      <c r="L30" s="50">
        <v>0.14999999999999999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45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46</v>
      </c>
      <c r="G32" s="49"/>
      <c r="H32" s="49"/>
      <c r="I32" s="49"/>
      <c r="J32" s="49"/>
      <c r="K32" s="49"/>
      <c r="L32" s="50">
        <v>0.14999999999999999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47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48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49</v>
      </c>
      <c r="U35" s="56"/>
      <c r="V35" s="56"/>
      <c r="W35" s="56"/>
      <c r="X35" s="58" t="s">
        <v>50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51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22-Benpro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STAVEBNÍ UPRAVY,PŘÍSTAVBA A NÁSTAVBA OBJEKTU ŠATEN A ZÁZEMÍ PRO SPORTOVCE FK BOLATICE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Bolatice, ul. Opavská131/45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23. 3. 2022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25.6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Obec Bolatice, Hlučínská 95/3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31</v>
      </c>
      <c r="AJ49" s="42"/>
      <c r="AK49" s="42"/>
      <c r="AL49" s="42"/>
      <c r="AM49" s="75" t="str">
        <f>IF(E17="","",E17)</f>
        <v>BENPRO s.r.o. Bolatice 743/40</v>
      </c>
      <c r="AN49" s="66"/>
      <c r="AO49" s="66"/>
      <c r="AP49" s="66"/>
      <c r="AQ49" s="42"/>
      <c r="AR49" s="46"/>
      <c r="AS49" s="76" t="s">
        <v>52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29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34</v>
      </c>
      <c r="AJ50" s="42"/>
      <c r="AK50" s="42"/>
      <c r="AL50" s="42"/>
      <c r="AM50" s="75" t="str">
        <f>IF(E20="","",E20)</f>
        <v>Katerinec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53</v>
      </c>
      <c r="D52" s="89"/>
      <c r="E52" s="89"/>
      <c r="F52" s="89"/>
      <c r="G52" s="89"/>
      <c r="H52" s="90"/>
      <c r="I52" s="91" t="s">
        <v>54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55</v>
      </c>
      <c r="AH52" s="89"/>
      <c r="AI52" s="89"/>
      <c r="AJ52" s="89"/>
      <c r="AK52" s="89"/>
      <c r="AL52" s="89"/>
      <c r="AM52" s="89"/>
      <c r="AN52" s="91" t="s">
        <v>56</v>
      </c>
      <c r="AO52" s="89"/>
      <c r="AP52" s="89"/>
      <c r="AQ52" s="93" t="s">
        <v>57</v>
      </c>
      <c r="AR52" s="46"/>
      <c r="AS52" s="94" t="s">
        <v>58</v>
      </c>
      <c r="AT52" s="95" t="s">
        <v>59</v>
      </c>
      <c r="AU52" s="95" t="s">
        <v>60</v>
      </c>
      <c r="AV52" s="95" t="s">
        <v>61</v>
      </c>
      <c r="AW52" s="95" t="s">
        <v>62</v>
      </c>
      <c r="AX52" s="95" t="s">
        <v>63</v>
      </c>
      <c r="AY52" s="95" t="s">
        <v>64</v>
      </c>
      <c r="AZ52" s="95" t="s">
        <v>65</v>
      </c>
      <c r="BA52" s="95" t="s">
        <v>66</v>
      </c>
      <c r="BB52" s="95" t="s">
        <v>67</v>
      </c>
      <c r="BC52" s="95" t="s">
        <v>68</v>
      </c>
      <c r="BD52" s="96" t="s">
        <v>69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70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ROUND(AG55+AG56+AG60+AG83+AG84,2)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ROUND(AS55+AS56+AS60+AS83+AS84,2)</f>
        <v>0</v>
      </c>
      <c r="AT54" s="108">
        <f>ROUND(SUM(AV54:AW54),2)</f>
        <v>0</v>
      </c>
      <c r="AU54" s="109">
        <f>ROUND(AU55+AU56+AU60+AU83+AU84,5)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ROUND(AZ55+AZ56+AZ60+AZ83+AZ84,2)</f>
        <v>0</v>
      </c>
      <c r="BA54" s="108">
        <f>ROUND(BA55+BA56+BA60+BA83+BA84,2)</f>
        <v>0</v>
      </c>
      <c r="BB54" s="108">
        <f>ROUND(BB55+BB56+BB60+BB83+BB84,2)</f>
        <v>0</v>
      </c>
      <c r="BC54" s="108">
        <f>ROUND(BC55+BC56+BC60+BC83+BC84,2)</f>
        <v>0</v>
      </c>
      <c r="BD54" s="110">
        <f>ROUND(BD55+BD56+BD60+BD83+BD84,2)</f>
        <v>0</v>
      </c>
      <c r="BE54" s="6"/>
      <c r="BS54" s="111" t="s">
        <v>71</v>
      </c>
      <c r="BT54" s="111" t="s">
        <v>72</v>
      </c>
      <c r="BU54" s="112" t="s">
        <v>73</v>
      </c>
      <c r="BV54" s="111" t="s">
        <v>74</v>
      </c>
      <c r="BW54" s="111" t="s">
        <v>5</v>
      </c>
      <c r="BX54" s="111" t="s">
        <v>75</v>
      </c>
      <c r="CL54" s="111" t="s">
        <v>19</v>
      </c>
    </row>
    <row r="55" s="7" customFormat="1" ht="16.5" customHeight="1">
      <c r="A55" s="113" t="s">
        <v>76</v>
      </c>
      <c r="B55" s="114"/>
      <c r="C55" s="115"/>
      <c r="D55" s="116" t="s">
        <v>77</v>
      </c>
      <c r="E55" s="116"/>
      <c r="F55" s="116"/>
      <c r="G55" s="116"/>
      <c r="H55" s="116"/>
      <c r="I55" s="117"/>
      <c r="J55" s="116" t="s">
        <v>78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'01 - Bourací práce'!J30</f>
        <v>0</v>
      </c>
      <c r="AH55" s="117"/>
      <c r="AI55" s="117"/>
      <c r="AJ55" s="117"/>
      <c r="AK55" s="117"/>
      <c r="AL55" s="117"/>
      <c r="AM55" s="117"/>
      <c r="AN55" s="118">
        <f>SUM(AG55,AT55)</f>
        <v>0</v>
      </c>
      <c r="AO55" s="117"/>
      <c r="AP55" s="117"/>
      <c r="AQ55" s="119" t="s">
        <v>79</v>
      </c>
      <c r="AR55" s="120"/>
      <c r="AS55" s="121">
        <v>0</v>
      </c>
      <c r="AT55" s="122">
        <f>ROUND(SUM(AV55:AW55),2)</f>
        <v>0</v>
      </c>
      <c r="AU55" s="123">
        <f>'01 - Bourací práce'!P85</f>
        <v>0</v>
      </c>
      <c r="AV55" s="122">
        <f>'01 - Bourací práce'!J33</f>
        <v>0</v>
      </c>
      <c r="AW55" s="122">
        <f>'01 - Bourací práce'!J34</f>
        <v>0</v>
      </c>
      <c r="AX55" s="122">
        <f>'01 - Bourací práce'!J35</f>
        <v>0</v>
      </c>
      <c r="AY55" s="122">
        <f>'01 - Bourací práce'!J36</f>
        <v>0</v>
      </c>
      <c r="AZ55" s="122">
        <f>'01 - Bourací práce'!F33</f>
        <v>0</v>
      </c>
      <c r="BA55" s="122">
        <f>'01 - Bourací práce'!F34</f>
        <v>0</v>
      </c>
      <c r="BB55" s="122">
        <f>'01 - Bourací práce'!F35</f>
        <v>0</v>
      </c>
      <c r="BC55" s="122">
        <f>'01 - Bourací práce'!F36</f>
        <v>0</v>
      </c>
      <c r="BD55" s="124">
        <f>'01 - Bourací práce'!F37</f>
        <v>0</v>
      </c>
      <c r="BE55" s="7"/>
      <c r="BT55" s="125" t="s">
        <v>80</v>
      </c>
      <c r="BV55" s="125" t="s">
        <v>74</v>
      </c>
      <c r="BW55" s="125" t="s">
        <v>81</v>
      </c>
      <c r="BX55" s="125" t="s">
        <v>5</v>
      </c>
      <c r="CL55" s="125" t="s">
        <v>19</v>
      </c>
      <c r="CM55" s="125" t="s">
        <v>82</v>
      </c>
    </row>
    <row r="56" s="7" customFormat="1" ht="24.75" customHeight="1">
      <c r="A56" s="7"/>
      <c r="B56" s="114"/>
      <c r="C56" s="115"/>
      <c r="D56" s="116" t="s">
        <v>83</v>
      </c>
      <c r="E56" s="116"/>
      <c r="F56" s="116"/>
      <c r="G56" s="116"/>
      <c r="H56" s="116"/>
      <c r="I56" s="117"/>
      <c r="J56" s="116" t="s">
        <v>84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26">
        <f>ROUND(SUM(AG57:AG59),2)</f>
        <v>0</v>
      </c>
      <c r="AH56" s="117"/>
      <c r="AI56" s="117"/>
      <c r="AJ56" s="117"/>
      <c r="AK56" s="117"/>
      <c r="AL56" s="117"/>
      <c r="AM56" s="117"/>
      <c r="AN56" s="118">
        <f>SUM(AG56,AT56)</f>
        <v>0</v>
      </c>
      <c r="AO56" s="117"/>
      <c r="AP56" s="117"/>
      <c r="AQ56" s="119" t="s">
        <v>79</v>
      </c>
      <c r="AR56" s="120"/>
      <c r="AS56" s="121">
        <f>ROUND(SUM(AS57:AS59),2)</f>
        <v>0</v>
      </c>
      <c r="AT56" s="122">
        <f>ROUND(SUM(AV56:AW56),2)</f>
        <v>0</v>
      </c>
      <c r="AU56" s="123">
        <f>ROUND(SUM(AU57:AU59),5)</f>
        <v>0</v>
      </c>
      <c r="AV56" s="122">
        <f>ROUND(AZ56*L29,2)</f>
        <v>0</v>
      </c>
      <c r="AW56" s="122">
        <f>ROUND(BA56*L30,2)</f>
        <v>0</v>
      </c>
      <c r="AX56" s="122">
        <f>ROUND(BB56*L29,2)</f>
        <v>0</v>
      </c>
      <c r="AY56" s="122">
        <f>ROUND(BC56*L30,2)</f>
        <v>0</v>
      </c>
      <c r="AZ56" s="122">
        <f>ROUND(SUM(AZ57:AZ59),2)</f>
        <v>0</v>
      </c>
      <c r="BA56" s="122">
        <f>ROUND(SUM(BA57:BA59),2)</f>
        <v>0</v>
      </c>
      <c r="BB56" s="122">
        <f>ROUND(SUM(BB57:BB59),2)</f>
        <v>0</v>
      </c>
      <c r="BC56" s="122">
        <f>ROUND(SUM(BC57:BC59),2)</f>
        <v>0</v>
      </c>
      <c r="BD56" s="124">
        <f>ROUND(SUM(BD57:BD59),2)</f>
        <v>0</v>
      </c>
      <c r="BE56" s="7"/>
      <c r="BS56" s="125" t="s">
        <v>71</v>
      </c>
      <c r="BT56" s="125" t="s">
        <v>80</v>
      </c>
      <c r="BU56" s="125" t="s">
        <v>73</v>
      </c>
      <c r="BV56" s="125" t="s">
        <v>74</v>
      </c>
      <c r="BW56" s="125" t="s">
        <v>85</v>
      </c>
      <c r="BX56" s="125" t="s">
        <v>5</v>
      </c>
      <c r="CL56" s="125" t="s">
        <v>19</v>
      </c>
      <c r="CM56" s="125" t="s">
        <v>82</v>
      </c>
    </row>
    <row r="57" s="4" customFormat="1" ht="16.5" customHeight="1">
      <c r="A57" s="113" t="s">
        <v>76</v>
      </c>
      <c r="B57" s="65"/>
      <c r="C57" s="127"/>
      <c r="D57" s="127"/>
      <c r="E57" s="128" t="s">
        <v>86</v>
      </c>
      <c r="F57" s="128"/>
      <c r="G57" s="128"/>
      <c r="H57" s="128"/>
      <c r="I57" s="128"/>
      <c r="J57" s="127"/>
      <c r="K57" s="128" t="s">
        <v>87</v>
      </c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9">
        <f>'02.1 - Restaurační část ,...'!J32</f>
        <v>0</v>
      </c>
      <c r="AH57" s="127"/>
      <c r="AI57" s="127"/>
      <c r="AJ57" s="127"/>
      <c r="AK57" s="127"/>
      <c r="AL57" s="127"/>
      <c r="AM57" s="127"/>
      <c r="AN57" s="129">
        <f>SUM(AG57,AT57)</f>
        <v>0</v>
      </c>
      <c r="AO57" s="127"/>
      <c r="AP57" s="127"/>
      <c r="AQ57" s="130" t="s">
        <v>88</v>
      </c>
      <c r="AR57" s="67"/>
      <c r="AS57" s="131">
        <v>0</v>
      </c>
      <c r="AT57" s="132">
        <f>ROUND(SUM(AV57:AW57),2)</f>
        <v>0</v>
      </c>
      <c r="AU57" s="133">
        <f>'02.1 - Restaurační část ,...'!P116</f>
        <v>0</v>
      </c>
      <c r="AV57" s="132">
        <f>'02.1 - Restaurační část ,...'!J35</f>
        <v>0</v>
      </c>
      <c r="AW57" s="132">
        <f>'02.1 - Restaurační část ,...'!J36</f>
        <v>0</v>
      </c>
      <c r="AX57" s="132">
        <f>'02.1 - Restaurační část ,...'!J37</f>
        <v>0</v>
      </c>
      <c r="AY57" s="132">
        <f>'02.1 - Restaurační část ,...'!J38</f>
        <v>0</v>
      </c>
      <c r="AZ57" s="132">
        <f>'02.1 - Restaurační část ,...'!F35</f>
        <v>0</v>
      </c>
      <c r="BA57" s="132">
        <f>'02.1 - Restaurační část ,...'!F36</f>
        <v>0</v>
      </c>
      <c r="BB57" s="132">
        <f>'02.1 - Restaurační část ,...'!F37</f>
        <v>0</v>
      </c>
      <c r="BC57" s="132">
        <f>'02.1 - Restaurační část ,...'!F38</f>
        <v>0</v>
      </c>
      <c r="BD57" s="134">
        <f>'02.1 - Restaurační část ,...'!F39</f>
        <v>0</v>
      </c>
      <c r="BE57" s="4"/>
      <c r="BT57" s="135" t="s">
        <v>82</v>
      </c>
      <c r="BV57" s="135" t="s">
        <v>74</v>
      </c>
      <c r="BW57" s="135" t="s">
        <v>89</v>
      </c>
      <c r="BX57" s="135" t="s">
        <v>85</v>
      </c>
      <c r="CL57" s="135" t="s">
        <v>19</v>
      </c>
    </row>
    <row r="58" s="4" customFormat="1" ht="16.5" customHeight="1">
      <c r="A58" s="113" t="s">
        <v>76</v>
      </c>
      <c r="B58" s="65"/>
      <c r="C58" s="127"/>
      <c r="D58" s="127"/>
      <c r="E58" s="128" t="s">
        <v>90</v>
      </c>
      <c r="F58" s="128"/>
      <c r="G58" s="128"/>
      <c r="H58" s="128"/>
      <c r="I58" s="128"/>
      <c r="J58" s="127"/>
      <c r="K58" s="128" t="s">
        <v>91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'02.2 - Část šaten se zázemím'!J32</f>
        <v>0</v>
      </c>
      <c r="AH58" s="127"/>
      <c r="AI58" s="127"/>
      <c r="AJ58" s="127"/>
      <c r="AK58" s="127"/>
      <c r="AL58" s="127"/>
      <c r="AM58" s="127"/>
      <c r="AN58" s="129">
        <f>SUM(AG58,AT58)</f>
        <v>0</v>
      </c>
      <c r="AO58" s="127"/>
      <c r="AP58" s="127"/>
      <c r="AQ58" s="130" t="s">
        <v>88</v>
      </c>
      <c r="AR58" s="67"/>
      <c r="AS58" s="131">
        <v>0</v>
      </c>
      <c r="AT58" s="132">
        <f>ROUND(SUM(AV58:AW58),2)</f>
        <v>0</v>
      </c>
      <c r="AU58" s="133">
        <f>'02.2 - Část šaten se zázemím'!P120</f>
        <v>0</v>
      </c>
      <c r="AV58" s="132">
        <f>'02.2 - Část šaten se zázemím'!J35</f>
        <v>0</v>
      </c>
      <c r="AW58" s="132">
        <f>'02.2 - Část šaten se zázemím'!J36</f>
        <v>0</v>
      </c>
      <c r="AX58" s="132">
        <f>'02.2 - Část šaten se zázemím'!J37</f>
        <v>0</v>
      </c>
      <c r="AY58" s="132">
        <f>'02.2 - Část šaten se zázemím'!J38</f>
        <v>0</v>
      </c>
      <c r="AZ58" s="132">
        <f>'02.2 - Část šaten se zázemím'!F35</f>
        <v>0</v>
      </c>
      <c r="BA58" s="132">
        <f>'02.2 - Část šaten se zázemím'!F36</f>
        <v>0</v>
      </c>
      <c r="BB58" s="132">
        <f>'02.2 - Část šaten se zázemím'!F37</f>
        <v>0</v>
      </c>
      <c r="BC58" s="132">
        <f>'02.2 - Část šaten se zázemím'!F38</f>
        <v>0</v>
      </c>
      <c r="BD58" s="134">
        <f>'02.2 - Část šaten se zázemím'!F39</f>
        <v>0</v>
      </c>
      <c r="BE58" s="4"/>
      <c r="BT58" s="135" t="s">
        <v>82</v>
      </c>
      <c r="BV58" s="135" t="s">
        <v>74</v>
      </c>
      <c r="BW58" s="135" t="s">
        <v>92</v>
      </c>
      <c r="BX58" s="135" t="s">
        <v>85</v>
      </c>
      <c r="CL58" s="135" t="s">
        <v>19</v>
      </c>
    </row>
    <row r="59" s="4" customFormat="1" ht="16.5" customHeight="1">
      <c r="A59" s="113" t="s">
        <v>76</v>
      </c>
      <c r="B59" s="65"/>
      <c r="C59" s="127"/>
      <c r="D59" s="127"/>
      <c r="E59" s="128" t="s">
        <v>93</v>
      </c>
      <c r="F59" s="128"/>
      <c r="G59" s="128"/>
      <c r="H59" s="128"/>
      <c r="I59" s="128"/>
      <c r="J59" s="127"/>
      <c r="K59" s="128" t="s">
        <v>94</v>
      </c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9">
        <f>'02.3 - Přístřešek'!J32</f>
        <v>0</v>
      </c>
      <c r="AH59" s="127"/>
      <c r="AI59" s="127"/>
      <c r="AJ59" s="127"/>
      <c r="AK59" s="127"/>
      <c r="AL59" s="127"/>
      <c r="AM59" s="127"/>
      <c r="AN59" s="129">
        <f>SUM(AG59,AT59)</f>
        <v>0</v>
      </c>
      <c r="AO59" s="127"/>
      <c r="AP59" s="127"/>
      <c r="AQ59" s="130" t="s">
        <v>88</v>
      </c>
      <c r="AR59" s="67"/>
      <c r="AS59" s="131">
        <v>0</v>
      </c>
      <c r="AT59" s="132">
        <f>ROUND(SUM(AV59:AW59),2)</f>
        <v>0</v>
      </c>
      <c r="AU59" s="133">
        <f>'02.3 - Přístřešek'!P99</f>
        <v>0</v>
      </c>
      <c r="AV59" s="132">
        <f>'02.3 - Přístřešek'!J35</f>
        <v>0</v>
      </c>
      <c r="AW59" s="132">
        <f>'02.3 - Přístřešek'!J36</f>
        <v>0</v>
      </c>
      <c r="AX59" s="132">
        <f>'02.3 - Přístřešek'!J37</f>
        <v>0</v>
      </c>
      <c r="AY59" s="132">
        <f>'02.3 - Přístřešek'!J38</f>
        <v>0</v>
      </c>
      <c r="AZ59" s="132">
        <f>'02.3 - Přístřešek'!F35</f>
        <v>0</v>
      </c>
      <c r="BA59" s="132">
        <f>'02.3 - Přístřešek'!F36</f>
        <v>0</v>
      </c>
      <c r="BB59" s="132">
        <f>'02.3 - Přístřešek'!F37</f>
        <v>0</v>
      </c>
      <c r="BC59" s="132">
        <f>'02.3 - Přístřešek'!F38</f>
        <v>0</v>
      </c>
      <c r="BD59" s="134">
        <f>'02.3 - Přístřešek'!F39</f>
        <v>0</v>
      </c>
      <c r="BE59" s="4"/>
      <c r="BT59" s="135" t="s">
        <v>82</v>
      </c>
      <c r="BV59" s="135" t="s">
        <v>74</v>
      </c>
      <c r="BW59" s="135" t="s">
        <v>95</v>
      </c>
      <c r="BX59" s="135" t="s">
        <v>85</v>
      </c>
      <c r="CL59" s="135" t="s">
        <v>19</v>
      </c>
    </row>
    <row r="60" s="7" customFormat="1" ht="16.5" customHeight="1">
      <c r="A60" s="7"/>
      <c r="B60" s="114"/>
      <c r="C60" s="115"/>
      <c r="D60" s="116" t="s">
        <v>96</v>
      </c>
      <c r="E60" s="116"/>
      <c r="F60" s="116"/>
      <c r="G60" s="116"/>
      <c r="H60" s="116"/>
      <c r="I60" s="117"/>
      <c r="J60" s="116" t="s">
        <v>97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26">
        <f>ROUND(AG61+AG68,2)</f>
        <v>0</v>
      </c>
      <c r="AH60" s="117"/>
      <c r="AI60" s="117"/>
      <c r="AJ60" s="117"/>
      <c r="AK60" s="117"/>
      <c r="AL60" s="117"/>
      <c r="AM60" s="117"/>
      <c r="AN60" s="118">
        <f>SUM(AG60,AT60)</f>
        <v>0</v>
      </c>
      <c r="AO60" s="117"/>
      <c r="AP60" s="117"/>
      <c r="AQ60" s="119" t="s">
        <v>79</v>
      </c>
      <c r="AR60" s="120"/>
      <c r="AS60" s="121">
        <f>ROUND(AS61+AS68,2)</f>
        <v>0</v>
      </c>
      <c r="AT60" s="122">
        <f>ROUND(SUM(AV60:AW60),2)</f>
        <v>0</v>
      </c>
      <c r="AU60" s="123">
        <f>ROUND(AU61+AU68,5)</f>
        <v>0</v>
      </c>
      <c r="AV60" s="122">
        <f>ROUND(AZ60*L29,2)</f>
        <v>0</v>
      </c>
      <c r="AW60" s="122">
        <f>ROUND(BA60*L30,2)</f>
        <v>0</v>
      </c>
      <c r="AX60" s="122">
        <f>ROUND(BB60*L29,2)</f>
        <v>0</v>
      </c>
      <c r="AY60" s="122">
        <f>ROUND(BC60*L30,2)</f>
        <v>0</v>
      </c>
      <c r="AZ60" s="122">
        <f>ROUND(AZ61+AZ68,2)</f>
        <v>0</v>
      </c>
      <c r="BA60" s="122">
        <f>ROUND(BA61+BA68,2)</f>
        <v>0</v>
      </c>
      <c r="BB60" s="122">
        <f>ROUND(BB61+BB68,2)</f>
        <v>0</v>
      </c>
      <c r="BC60" s="122">
        <f>ROUND(BC61+BC68,2)</f>
        <v>0</v>
      </c>
      <c r="BD60" s="124">
        <f>ROUND(BD61+BD68,2)</f>
        <v>0</v>
      </c>
      <c r="BE60" s="7"/>
      <c r="BS60" s="125" t="s">
        <v>71</v>
      </c>
      <c r="BT60" s="125" t="s">
        <v>80</v>
      </c>
      <c r="BU60" s="125" t="s">
        <v>73</v>
      </c>
      <c r="BV60" s="125" t="s">
        <v>74</v>
      </c>
      <c r="BW60" s="125" t="s">
        <v>98</v>
      </c>
      <c r="BX60" s="125" t="s">
        <v>5</v>
      </c>
      <c r="CL60" s="125" t="s">
        <v>19</v>
      </c>
      <c r="CM60" s="125" t="s">
        <v>82</v>
      </c>
    </row>
    <row r="61" s="4" customFormat="1" ht="16.5" customHeight="1">
      <c r="A61" s="4"/>
      <c r="B61" s="65"/>
      <c r="C61" s="127"/>
      <c r="D61" s="127"/>
      <c r="E61" s="128" t="s">
        <v>99</v>
      </c>
      <c r="F61" s="128"/>
      <c r="G61" s="128"/>
      <c r="H61" s="128"/>
      <c r="I61" s="128"/>
      <c r="J61" s="127"/>
      <c r="K61" s="128" t="s">
        <v>87</v>
      </c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36">
        <f>ROUND(SUM(AG62:AG67),2)</f>
        <v>0</v>
      </c>
      <c r="AH61" s="127"/>
      <c r="AI61" s="127"/>
      <c r="AJ61" s="127"/>
      <c r="AK61" s="127"/>
      <c r="AL61" s="127"/>
      <c r="AM61" s="127"/>
      <c r="AN61" s="129">
        <f>SUM(AG61,AT61)</f>
        <v>0</v>
      </c>
      <c r="AO61" s="127"/>
      <c r="AP61" s="127"/>
      <c r="AQ61" s="130" t="s">
        <v>88</v>
      </c>
      <c r="AR61" s="67"/>
      <c r="AS61" s="131">
        <f>ROUND(SUM(AS62:AS67),2)</f>
        <v>0</v>
      </c>
      <c r="AT61" s="132">
        <f>ROUND(SUM(AV61:AW61),2)</f>
        <v>0</v>
      </c>
      <c r="AU61" s="133">
        <f>ROUND(SUM(AU62:AU67),5)</f>
        <v>0</v>
      </c>
      <c r="AV61" s="132">
        <f>ROUND(AZ61*L29,2)</f>
        <v>0</v>
      </c>
      <c r="AW61" s="132">
        <f>ROUND(BA61*L30,2)</f>
        <v>0</v>
      </c>
      <c r="AX61" s="132">
        <f>ROUND(BB61*L29,2)</f>
        <v>0</v>
      </c>
      <c r="AY61" s="132">
        <f>ROUND(BC61*L30,2)</f>
        <v>0</v>
      </c>
      <c r="AZ61" s="132">
        <f>ROUND(SUM(AZ62:AZ67),2)</f>
        <v>0</v>
      </c>
      <c r="BA61" s="132">
        <f>ROUND(SUM(BA62:BA67),2)</f>
        <v>0</v>
      </c>
      <c r="BB61" s="132">
        <f>ROUND(SUM(BB62:BB67),2)</f>
        <v>0</v>
      </c>
      <c r="BC61" s="132">
        <f>ROUND(SUM(BC62:BC67),2)</f>
        <v>0</v>
      </c>
      <c r="BD61" s="134">
        <f>ROUND(SUM(BD62:BD67),2)</f>
        <v>0</v>
      </c>
      <c r="BE61" s="4"/>
      <c r="BS61" s="135" t="s">
        <v>71</v>
      </c>
      <c r="BT61" s="135" t="s">
        <v>82</v>
      </c>
      <c r="BU61" s="135" t="s">
        <v>73</v>
      </c>
      <c r="BV61" s="135" t="s">
        <v>74</v>
      </c>
      <c r="BW61" s="135" t="s">
        <v>100</v>
      </c>
      <c r="BX61" s="135" t="s">
        <v>98</v>
      </c>
      <c r="CL61" s="135" t="s">
        <v>19</v>
      </c>
    </row>
    <row r="62" s="4" customFormat="1" ht="35.25" customHeight="1">
      <c r="A62" s="113" t="s">
        <v>76</v>
      </c>
      <c r="B62" s="65"/>
      <c r="C62" s="127"/>
      <c r="D62" s="127"/>
      <c r="E62" s="127"/>
      <c r="F62" s="128" t="s">
        <v>101</v>
      </c>
      <c r="G62" s="128"/>
      <c r="H62" s="128"/>
      <c r="I62" s="128"/>
      <c r="J62" s="128"/>
      <c r="K62" s="127"/>
      <c r="L62" s="128" t="s">
        <v>102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9">
        <f>'UT -  Stavební úpravy, př...'!J34</f>
        <v>0</v>
      </c>
      <c r="AH62" s="127"/>
      <c r="AI62" s="127"/>
      <c r="AJ62" s="127"/>
      <c r="AK62" s="127"/>
      <c r="AL62" s="127"/>
      <c r="AM62" s="127"/>
      <c r="AN62" s="129">
        <f>SUM(AG62,AT62)</f>
        <v>0</v>
      </c>
      <c r="AO62" s="127"/>
      <c r="AP62" s="127"/>
      <c r="AQ62" s="130" t="s">
        <v>88</v>
      </c>
      <c r="AR62" s="67"/>
      <c r="AS62" s="131">
        <v>0</v>
      </c>
      <c r="AT62" s="132">
        <f>ROUND(SUM(AV62:AW62),2)</f>
        <v>0</v>
      </c>
      <c r="AU62" s="133">
        <f>'UT -  Stavební úpravy, př...'!P99</f>
        <v>0</v>
      </c>
      <c r="AV62" s="132">
        <f>'UT -  Stavební úpravy, př...'!J37</f>
        <v>0</v>
      </c>
      <c r="AW62" s="132">
        <f>'UT -  Stavební úpravy, př...'!J38</f>
        <v>0</v>
      </c>
      <c r="AX62" s="132">
        <f>'UT -  Stavební úpravy, př...'!J39</f>
        <v>0</v>
      </c>
      <c r="AY62" s="132">
        <f>'UT -  Stavební úpravy, př...'!J40</f>
        <v>0</v>
      </c>
      <c r="AZ62" s="132">
        <f>'UT -  Stavební úpravy, př...'!F37</f>
        <v>0</v>
      </c>
      <c r="BA62" s="132">
        <f>'UT -  Stavební úpravy, př...'!F38</f>
        <v>0</v>
      </c>
      <c r="BB62" s="132">
        <f>'UT -  Stavební úpravy, př...'!F39</f>
        <v>0</v>
      </c>
      <c r="BC62" s="132">
        <f>'UT -  Stavební úpravy, př...'!F40</f>
        <v>0</v>
      </c>
      <c r="BD62" s="134">
        <f>'UT -  Stavební úpravy, př...'!F41</f>
        <v>0</v>
      </c>
      <c r="BE62" s="4"/>
      <c r="BT62" s="135" t="s">
        <v>103</v>
      </c>
      <c r="BV62" s="135" t="s">
        <v>74</v>
      </c>
      <c r="BW62" s="135" t="s">
        <v>104</v>
      </c>
      <c r="BX62" s="135" t="s">
        <v>100</v>
      </c>
      <c r="CL62" s="135" t="s">
        <v>19</v>
      </c>
    </row>
    <row r="63" s="4" customFormat="1" ht="16.5" customHeight="1">
      <c r="A63" s="113" t="s">
        <v>76</v>
      </c>
      <c r="B63" s="65"/>
      <c r="C63" s="127"/>
      <c r="D63" s="127"/>
      <c r="E63" s="127"/>
      <c r="F63" s="128" t="s">
        <v>105</v>
      </c>
      <c r="G63" s="128"/>
      <c r="H63" s="128"/>
      <c r="I63" s="128"/>
      <c r="J63" s="128"/>
      <c r="K63" s="127"/>
      <c r="L63" s="128" t="s">
        <v>106</v>
      </c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'ZTI 1 - PLYNOINSTALACE (R...'!J34</f>
        <v>0</v>
      </c>
      <c r="AH63" s="127"/>
      <c r="AI63" s="127"/>
      <c r="AJ63" s="127"/>
      <c r="AK63" s="127"/>
      <c r="AL63" s="127"/>
      <c r="AM63" s="127"/>
      <c r="AN63" s="129">
        <f>SUM(AG63,AT63)</f>
        <v>0</v>
      </c>
      <c r="AO63" s="127"/>
      <c r="AP63" s="127"/>
      <c r="AQ63" s="130" t="s">
        <v>88</v>
      </c>
      <c r="AR63" s="67"/>
      <c r="AS63" s="131">
        <v>0</v>
      </c>
      <c r="AT63" s="132">
        <f>ROUND(SUM(AV63:AW63),2)</f>
        <v>0</v>
      </c>
      <c r="AU63" s="133">
        <f>'ZTI 1 - PLYNOINSTALACE (R...'!P94</f>
        <v>0</v>
      </c>
      <c r="AV63" s="132">
        <f>'ZTI 1 - PLYNOINSTALACE (R...'!J37</f>
        <v>0</v>
      </c>
      <c r="AW63" s="132">
        <f>'ZTI 1 - PLYNOINSTALACE (R...'!J38</f>
        <v>0</v>
      </c>
      <c r="AX63" s="132">
        <f>'ZTI 1 - PLYNOINSTALACE (R...'!J39</f>
        <v>0</v>
      </c>
      <c r="AY63" s="132">
        <f>'ZTI 1 - PLYNOINSTALACE (R...'!J40</f>
        <v>0</v>
      </c>
      <c r="AZ63" s="132">
        <f>'ZTI 1 - PLYNOINSTALACE (R...'!F37</f>
        <v>0</v>
      </c>
      <c r="BA63" s="132">
        <f>'ZTI 1 - PLYNOINSTALACE (R...'!F38</f>
        <v>0</v>
      </c>
      <c r="BB63" s="132">
        <f>'ZTI 1 - PLYNOINSTALACE (R...'!F39</f>
        <v>0</v>
      </c>
      <c r="BC63" s="132">
        <f>'ZTI 1 - PLYNOINSTALACE (R...'!F40</f>
        <v>0</v>
      </c>
      <c r="BD63" s="134">
        <f>'ZTI 1 - PLYNOINSTALACE (R...'!F41</f>
        <v>0</v>
      </c>
      <c r="BE63" s="4"/>
      <c r="BT63" s="135" t="s">
        <v>103</v>
      </c>
      <c r="BV63" s="135" t="s">
        <v>74</v>
      </c>
      <c r="BW63" s="135" t="s">
        <v>107</v>
      </c>
      <c r="BX63" s="135" t="s">
        <v>100</v>
      </c>
      <c r="CL63" s="135" t="s">
        <v>19</v>
      </c>
    </row>
    <row r="64" s="4" customFormat="1" ht="23.25" customHeight="1">
      <c r="A64" s="113" t="s">
        <v>76</v>
      </c>
      <c r="B64" s="65"/>
      <c r="C64" s="127"/>
      <c r="D64" s="127"/>
      <c r="E64" s="127"/>
      <c r="F64" s="128" t="s">
        <v>108</v>
      </c>
      <c r="G64" s="128"/>
      <c r="H64" s="128"/>
      <c r="I64" s="128"/>
      <c r="J64" s="128"/>
      <c r="K64" s="127"/>
      <c r="L64" s="128" t="s">
        <v>109</v>
      </c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9">
        <f>'ZTI 2 -  ZDRAVOTNĚ-TECHNI...'!J34</f>
        <v>0</v>
      </c>
      <c r="AH64" s="127"/>
      <c r="AI64" s="127"/>
      <c r="AJ64" s="127"/>
      <c r="AK64" s="127"/>
      <c r="AL64" s="127"/>
      <c r="AM64" s="127"/>
      <c r="AN64" s="129">
        <f>SUM(AG64,AT64)</f>
        <v>0</v>
      </c>
      <c r="AO64" s="127"/>
      <c r="AP64" s="127"/>
      <c r="AQ64" s="130" t="s">
        <v>88</v>
      </c>
      <c r="AR64" s="67"/>
      <c r="AS64" s="131">
        <v>0</v>
      </c>
      <c r="AT64" s="132">
        <f>ROUND(SUM(AV64:AW64),2)</f>
        <v>0</v>
      </c>
      <c r="AU64" s="133">
        <f>'ZTI 2 -  ZDRAVOTNĚ-TECHNI...'!P98</f>
        <v>0</v>
      </c>
      <c r="AV64" s="132">
        <f>'ZTI 2 -  ZDRAVOTNĚ-TECHNI...'!J37</f>
        <v>0</v>
      </c>
      <c r="AW64" s="132">
        <f>'ZTI 2 -  ZDRAVOTNĚ-TECHNI...'!J38</f>
        <v>0</v>
      </c>
      <c r="AX64" s="132">
        <f>'ZTI 2 -  ZDRAVOTNĚ-TECHNI...'!J39</f>
        <v>0</v>
      </c>
      <c r="AY64" s="132">
        <f>'ZTI 2 -  ZDRAVOTNĚ-TECHNI...'!J40</f>
        <v>0</v>
      </c>
      <c r="AZ64" s="132">
        <f>'ZTI 2 -  ZDRAVOTNĚ-TECHNI...'!F37</f>
        <v>0</v>
      </c>
      <c r="BA64" s="132">
        <f>'ZTI 2 -  ZDRAVOTNĚ-TECHNI...'!F38</f>
        <v>0</v>
      </c>
      <c r="BB64" s="132">
        <f>'ZTI 2 -  ZDRAVOTNĚ-TECHNI...'!F39</f>
        <v>0</v>
      </c>
      <c r="BC64" s="132">
        <f>'ZTI 2 -  ZDRAVOTNĚ-TECHNI...'!F40</f>
        <v>0</v>
      </c>
      <c r="BD64" s="134">
        <f>'ZTI 2 -  ZDRAVOTNĚ-TECHNI...'!F41</f>
        <v>0</v>
      </c>
      <c r="BE64" s="4"/>
      <c r="BT64" s="135" t="s">
        <v>103</v>
      </c>
      <c r="BV64" s="135" t="s">
        <v>74</v>
      </c>
      <c r="BW64" s="135" t="s">
        <v>110</v>
      </c>
      <c r="BX64" s="135" t="s">
        <v>100</v>
      </c>
      <c r="CL64" s="135" t="s">
        <v>19</v>
      </c>
    </row>
    <row r="65" s="4" customFormat="1" ht="16.5" customHeight="1">
      <c r="A65" s="113" t="s">
        <v>76</v>
      </c>
      <c r="B65" s="65"/>
      <c r="C65" s="127"/>
      <c r="D65" s="127"/>
      <c r="E65" s="127"/>
      <c r="F65" s="128" t="s">
        <v>111</v>
      </c>
      <c r="G65" s="128"/>
      <c r="H65" s="128"/>
      <c r="I65" s="128"/>
      <c r="J65" s="128"/>
      <c r="K65" s="127"/>
      <c r="L65" s="128" t="s">
        <v>112</v>
      </c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9">
        <f>'VZT3 -  Teplovzdušné větr...'!J34</f>
        <v>0</v>
      </c>
      <c r="AH65" s="127"/>
      <c r="AI65" s="127"/>
      <c r="AJ65" s="127"/>
      <c r="AK65" s="127"/>
      <c r="AL65" s="127"/>
      <c r="AM65" s="127"/>
      <c r="AN65" s="129">
        <f>SUM(AG65,AT65)</f>
        <v>0</v>
      </c>
      <c r="AO65" s="127"/>
      <c r="AP65" s="127"/>
      <c r="AQ65" s="130" t="s">
        <v>88</v>
      </c>
      <c r="AR65" s="67"/>
      <c r="AS65" s="131">
        <v>0</v>
      </c>
      <c r="AT65" s="132">
        <f>ROUND(SUM(AV65:AW65),2)</f>
        <v>0</v>
      </c>
      <c r="AU65" s="133">
        <f>'VZT3 -  Teplovzdušné větr...'!P94</f>
        <v>0</v>
      </c>
      <c r="AV65" s="132">
        <f>'VZT3 -  Teplovzdušné větr...'!J37</f>
        <v>0</v>
      </c>
      <c r="AW65" s="132">
        <f>'VZT3 -  Teplovzdušné větr...'!J38</f>
        <v>0</v>
      </c>
      <c r="AX65" s="132">
        <f>'VZT3 -  Teplovzdušné větr...'!J39</f>
        <v>0</v>
      </c>
      <c r="AY65" s="132">
        <f>'VZT3 -  Teplovzdušné větr...'!J40</f>
        <v>0</v>
      </c>
      <c r="AZ65" s="132">
        <f>'VZT3 -  Teplovzdušné větr...'!F37</f>
        <v>0</v>
      </c>
      <c r="BA65" s="132">
        <f>'VZT3 -  Teplovzdušné větr...'!F38</f>
        <v>0</v>
      </c>
      <c r="BB65" s="132">
        <f>'VZT3 -  Teplovzdušné větr...'!F39</f>
        <v>0</v>
      </c>
      <c r="BC65" s="132">
        <f>'VZT3 -  Teplovzdušné větr...'!F40</f>
        <v>0</v>
      </c>
      <c r="BD65" s="134">
        <f>'VZT3 -  Teplovzdušné větr...'!F41</f>
        <v>0</v>
      </c>
      <c r="BE65" s="4"/>
      <c r="BT65" s="135" t="s">
        <v>103</v>
      </c>
      <c r="BV65" s="135" t="s">
        <v>74</v>
      </c>
      <c r="BW65" s="135" t="s">
        <v>113</v>
      </c>
      <c r="BX65" s="135" t="s">
        <v>100</v>
      </c>
      <c r="CL65" s="135" t="s">
        <v>19</v>
      </c>
    </row>
    <row r="66" s="4" customFormat="1" ht="16.5" customHeight="1">
      <c r="A66" s="113" t="s">
        <v>76</v>
      </c>
      <c r="B66" s="65"/>
      <c r="C66" s="127"/>
      <c r="D66" s="127"/>
      <c r="E66" s="127"/>
      <c r="F66" s="128" t="s">
        <v>114</v>
      </c>
      <c r="G66" s="128"/>
      <c r="H66" s="128"/>
      <c r="I66" s="128"/>
      <c r="J66" s="128"/>
      <c r="K66" s="127"/>
      <c r="L66" s="128" t="s">
        <v>115</v>
      </c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9">
        <f>'VZT4 -  Teplovzdušné větr...'!J34</f>
        <v>0</v>
      </c>
      <c r="AH66" s="127"/>
      <c r="AI66" s="127"/>
      <c r="AJ66" s="127"/>
      <c r="AK66" s="127"/>
      <c r="AL66" s="127"/>
      <c r="AM66" s="127"/>
      <c r="AN66" s="129">
        <f>SUM(AG66,AT66)</f>
        <v>0</v>
      </c>
      <c r="AO66" s="127"/>
      <c r="AP66" s="127"/>
      <c r="AQ66" s="130" t="s">
        <v>88</v>
      </c>
      <c r="AR66" s="67"/>
      <c r="AS66" s="131">
        <v>0</v>
      </c>
      <c r="AT66" s="132">
        <f>ROUND(SUM(AV66:AW66),2)</f>
        <v>0</v>
      </c>
      <c r="AU66" s="133">
        <f>'VZT4 -  Teplovzdušné větr...'!P93</f>
        <v>0</v>
      </c>
      <c r="AV66" s="132">
        <f>'VZT4 -  Teplovzdušné větr...'!J37</f>
        <v>0</v>
      </c>
      <c r="AW66" s="132">
        <f>'VZT4 -  Teplovzdušné větr...'!J38</f>
        <v>0</v>
      </c>
      <c r="AX66" s="132">
        <f>'VZT4 -  Teplovzdušné větr...'!J39</f>
        <v>0</v>
      </c>
      <c r="AY66" s="132">
        <f>'VZT4 -  Teplovzdušné větr...'!J40</f>
        <v>0</v>
      </c>
      <c r="AZ66" s="132">
        <f>'VZT4 -  Teplovzdušné větr...'!F37</f>
        <v>0</v>
      </c>
      <c r="BA66" s="132">
        <f>'VZT4 -  Teplovzdušné větr...'!F38</f>
        <v>0</v>
      </c>
      <c r="BB66" s="132">
        <f>'VZT4 -  Teplovzdušné větr...'!F39</f>
        <v>0</v>
      </c>
      <c r="BC66" s="132">
        <f>'VZT4 -  Teplovzdušné větr...'!F40</f>
        <v>0</v>
      </c>
      <c r="BD66" s="134">
        <f>'VZT4 -  Teplovzdušné větr...'!F41</f>
        <v>0</v>
      </c>
      <c r="BE66" s="4"/>
      <c r="BT66" s="135" t="s">
        <v>103</v>
      </c>
      <c r="BV66" s="135" t="s">
        <v>74</v>
      </c>
      <c r="BW66" s="135" t="s">
        <v>116</v>
      </c>
      <c r="BX66" s="135" t="s">
        <v>100</v>
      </c>
      <c r="CL66" s="135" t="s">
        <v>19</v>
      </c>
    </row>
    <row r="67" s="4" customFormat="1" ht="23.25" customHeight="1">
      <c r="A67" s="113" t="s">
        <v>76</v>
      </c>
      <c r="B67" s="65"/>
      <c r="C67" s="127"/>
      <c r="D67" s="127"/>
      <c r="E67" s="127"/>
      <c r="F67" s="128" t="s">
        <v>117</v>
      </c>
      <c r="G67" s="128"/>
      <c r="H67" s="128"/>
      <c r="I67" s="128"/>
      <c r="J67" s="128"/>
      <c r="K67" s="127"/>
      <c r="L67" s="128" t="s">
        <v>118</v>
      </c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9">
        <f>'EL -  ELEKTROINSTALACE - ...'!J34</f>
        <v>0</v>
      </c>
      <c r="AH67" s="127"/>
      <c r="AI67" s="127"/>
      <c r="AJ67" s="127"/>
      <c r="AK67" s="127"/>
      <c r="AL67" s="127"/>
      <c r="AM67" s="127"/>
      <c r="AN67" s="129">
        <f>SUM(AG67,AT67)</f>
        <v>0</v>
      </c>
      <c r="AO67" s="127"/>
      <c r="AP67" s="127"/>
      <c r="AQ67" s="130" t="s">
        <v>88</v>
      </c>
      <c r="AR67" s="67"/>
      <c r="AS67" s="131">
        <v>0</v>
      </c>
      <c r="AT67" s="132">
        <f>ROUND(SUM(AV67:AW67),2)</f>
        <v>0</v>
      </c>
      <c r="AU67" s="133">
        <f>'EL -  ELEKTROINSTALACE - ...'!P96</f>
        <v>0</v>
      </c>
      <c r="AV67" s="132">
        <f>'EL -  ELEKTROINSTALACE - ...'!J37</f>
        <v>0</v>
      </c>
      <c r="AW67" s="132">
        <f>'EL -  ELEKTROINSTALACE - ...'!J38</f>
        <v>0</v>
      </c>
      <c r="AX67" s="132">
        <f>'EL -  ELEKTROINSTALACE - ...'!J39</f>
        <v>0</v>
      </c>
      <c r="AY67" s="132">
        <f>'EL -  ELEKTROINSTALACE - ...'!J40</f>
        <v>0</v>
      </c>
      <c r="AZ67" s="132">
        <f>'EL -  ELEKTROINSTALACE - ...'!F37</f>
        <v>0</v>
      </c>
      <c r="BA67" s="132">
        <f>'EL -  ELEKTROINSTALACE - ...'!F38</f>
        <v>0</v>
      </c>
      <c r="BB67" s="132">
        <f>'EL -  ELEKTROINSTALACE - ...'!F39</f>
        <v>0</v>
      </c>
      <c r="BC67" s="132">
        <f>'EL -  ELEKTROINSTALACE - ...'!F40</f>
        <v>0</v>
      </c>
      <c r="BD67" s="134">
        <f>'EL -  ELEKTROINSTALACE - ...'!F41</f>
        <v>0</v>
      </c>
      <c r="BE67" s="4"/>
      <c r="BT67" s="135" t="s">
        <v>103</v>
      </c>
      <c r="BV67" s="135" t="s">
        <v>74</v>
      </c>
      <c r="BW67" s="135" t="s">
        <v>119</v>
      </c>
      <c r="BX67" s="135" t="s">
        <v>100</v>
      </c>
      <c r="CL67" s="135" t="s">
        <v>19</v>
      </c>
    </row>
    <row r="68" s="4" customFormat="1" ht="16.5" customHeight="1">
      <c r="A68" s="4"/>
      <c r="B68" s="65"/>
      <c r="C68" s="127"/>
      <c r="D68" s="127"/>
      <c r="E68" s="128" t="s">
        <v>120</v>
      </c>
      <c r="F68" s="128"/>
      <c r="G68" s="128"/>
      <c r="H68" s="128"/>
      <c r="I68" s="128"/>
      <c r="J68" s="127"/>
      <c r="K68" s="128" t="s">
        <v>121</v>
      </c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36">
        <f>ROUND(SUM(AG69:AG82),2)</f>
        <v>0</v>
      </c>
      <c r="AH68" s="127"/>
      <c r="AI68" s="127"/>
      <c r="AJ68" s="127"/>
      <c r="AK68" s="127"/>
      <c r="AL68" s="127"/>
      <c r="AM68" s="127"/>
      <c r="AN68" s="129">
        <f>SUM(AG68,AT68)</f>
        <v>0</v>
      </c>
      <c r="AO68" s="127"/>
      <c r="AP68" s="127"/>
      <c r="AQ68" s="130" t="s">
        <v>88</v>
      </c>
      <c r="AR68" s="67"/>
      <c r="AS68" s="131">
        <f>ROUND(SUM(AS69:AS82),2)</f>
        <v>0</v>
      </c>
      <c r="AT68" s="132">
        <f>ROUND(SUM(AV68:AW68),2)</f>
        <v>0</v>
      </c>
      <c r="AU68" s="133">
        <f>ROUND(SUM(AU69:AU82),5)</f>
        <v>0</v>
      </c>
      <c r="AV68" s="132">
        <f>ROUND(AZ68*L29,2)</f>
        <v>0</v>
      </c>
      <c r="AW68" s="132">
        <f>ROUND(BA68*L30,2)</f>
        <v>0</v>
      </c>
      <c r="AX68" s="132">
        <f>ROUND(BB68*L29,2)</f>
        <v>0</v>
      </c>
      <c r="AY68" s="132">
        <f>ROUND(BC68*L30,2)</f>
        <v>0</v>
      </c>
      <c r="AZ68" s="132">
        <f>ROUND(SUM(AZ69:AZ82),2)</f>
        <v>0</v>
      </c>
      <c r="BA68" s="132">
        <f>ROUND(SUM(BA69:BA82),2)</f>
        <v>0</v>
      </c>
      <c r="BB68" s="132">
        <f>ROUND(SUM(BB69:BB82),2)</f>
        <v>0</v>
      </c>
      <c r="BC68" s="132">
        <f>ROUND(SUM(BC69:BC82),2)</f>
        <v>0</v>
      </c>
      <c r="BD68" s="134">
        <f>ROUND(SUM(BD69:BD82),2)</f>
        <v>0</v>
      </c>
      <c r="BE68" s="4"/>
      <c r="BS68" s="135" t="s">
        <v>71</v>
      </c>
      <c r="BT68" s="135" t="s">
        <v>82</v>
      </c>
      <c r="BU68" s="135" t="s">
        <v>73</v>
      </c>
      <c r="BV68" s="135" t="s">
        <v>74</v>
      </c>
      <c r="BW68" s="135" t="s">
        <v>122</v>
      </c>
      <c r="BX68" s="135" t="s">
        <v>98</v>
      </c>
      <c r="CL68" s="135" t="s">
        <v>19</v>
      </c>
    </row>
    <row r="69" s="4" customFormat="1" ht="35.25" customHeight="1">
      <c r="A69" s="113" t="s">
        <v>76</v>
      </c>
      <c r="B69" s="65"/>
      <c r="C69" s="127"/>
      <c r="D69" s="127"/>
      <c r="E69" s="127"/>
      <c r="F69" s="128" t="s">
        <v>101</v>
      </c>
      <c r="G69" s="128"/>
      <c r="H69" s="128"/>
      <c r="I69" s="128"/>
      <c r="J69" s="128"/>
      <c r="K69" s="127"/>
      <c r="L69" s="128" t="s">
        <v>123</v>
      </c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9">
        <f>'UT - Stavební úpravy, pří...'!J34</f>
        <v>0</v>
      </c>
      <c r="AH69" s="127"/>
      <c r="AI69" s="127"/>
      <c r="AJ69" s="127"/>
      <c r="AK69" s="127"/>
      <c r="AL69" s="127"/>
      <c r="AM69" s="127"/>
      <c r="AN69" s="129">
        <f>SUM(AG69,AT69)</f>
        <v>0</v>
      </c>
      <c r="AO69" s="127"/>
      <c r="AP69" s="127"/>
      <c r="AQ69" s="130" t="s">
        <v>88</v>
      </c>
      <c r="AR69" s="67"/>
      <c r="AS69" s="131">
        <v>0</v>
      </c>
      <c r="AT69" s="132">
        <f>ROUND(SUM(AV69:AW69),2)</f>
        <v>0</v>
      </c>
      <c r="AU69" s="133">
        <f>'UT - Stavební úpravy, pří...'!P99</f>
        <v>0</v>
      </c>
      <c r="AV69" s="132">
        <f>'UT - Stavební úpravy, pří...'!J37</f>
        <v>0</v>
      </c>
      <c r="AW69" s="132">
        <f>'UT - Stavební úpravy, pří...'!J38</f>
        <v>0</v>
      </c>
      <c r="AX69" s="132">
        <f>'UT - Stavební úpravy, pří...'!J39</f>
        <v>0</v>
      </c>
      <c r="AY69" s="132">
        <f>'UT - Stavební úpravy, pří...'!J40</f>
        <v>0</v>
      </c>
      <c r="AZ69" s="132">
        <f>'UT - Stavební úpravy, pří...'!F37</f>
        <v>0</v>
      </c>
      <c r="BA69" s="132">
        <f>'UT - Stavební úpravy, pří...'!F38</f>
        <v>0</v>
      </c>
      <c r="BB69" s="132">
        <f>'UT - Stavební úpravy, pří...'!F39</f>
        <v>0</v>
      </c>
      <c r="BC69" s="132">
        <f>'UT - Stavební úpravy, pří...'!F40</f>
        <v>0</v>
      </c>
      <c r="BD69" s="134">
        <f>'UT - Stavební úpravy, pří...'!F41</f>
        <v>0</v>
      </c>
      <c r="BE69" s="4"/>
      <c r="BT69" s="135" t="s">
        <v>103</v>
      </c>
      <c r="BV69" s="135" t="s">
        <v>74</v>
      </c>
      <c r="BW69" s="135" t="s">
        <v>124</v>
      </c>
      <c r="BX69" s="135" t="s">
        <v>122</v>
      </c>
      <c r="CL69" s="135" t="s">
        <v>19</v>
      </c>
    </row>
    <row r="70" s="4" customFormat="1" ht="23.25" customHeight="1">
      <c r="A70" s="113" t="s">
        <v>76</v>
      </c>
      <c r="B70" s="65"/>
      <c r="C70" s="127"/>
      <c r="D70" s="127"/>
      <c r="E70" s="127"/>
      <c r="F70" s="128" t="s">
        <v>125</v>
      </c>
      <c r="G70" s="128"/>
      <c r="H70" s="128"/>
      <c r="I70" s="128"/>
      <c r="J70" s="128"/>
      <c r="K70" s="127"/>
      <c r="L70" s="128" t="s">
        <v>126</v>
      </c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9">
        <f>'VZT1 - Teplovzdušní větrá...'!J34</f>
        <v>0</v>
      </c>
      <c r="AH70" s="127"/>
      <c r="AI70" s="127"/>
      <c r="AJ70" s="127"/>
      <c r="AK70" s="127"/>
      <c r="AL70" s="127"/>
      <c r="AM70" s="127"/>
      <c r="AN70" s="129">
        <f>SUM(AG70,AT70)</f>
        <v>0</v>
      </c>
      <c r="AO70" s="127"/>
      <c r="AP70" s="127"/>
      <c r="AQ70" s="130" t="s">
        <v>88</v>
      </c>
      <c r="AR70" s="67"/>
      <c r="AS70" s="131">
        <v>0</v>
      </c>
      <c r="AT70" s="132">
        <f>ROUND(SUM(AV70:AW70),2)</f>
        <v>0</v>
      </c>
      <c r="AU70" s="133">
        <f>'VZT1 - Teplovzdušní větrá...'!P94</f>
        <v>0</v>
      </c>
      <c r="AV70" s="132">
        <f>'VZT1 - Teplovzdušní větrá...'!J37</f>
        <v>0</v>
      </c>
      <c r="AW70" s="132">
        <f>'VZT1 - Teplovzdušní větrá...'!J38</f>
        <v>0</v>
      </c>
      <c r="AX70" s="132">
        <f>'VZT1 - Teplovzdušní větrá...'!J39</f>
        <v>0</v>
      </c>
      <c r="AY70" s="132">
        <f>'VZT1 - Teplovzdušní větrá...'!J40</f>
        <v>0</v>
      </c>
      <c r="AZ70" s="132">
        <f>'VZT1 - Teplovzdušní větrá...'!F37</f>
        <v>0</v>
      </c>
      <c r="BA70" s="132">
        <f>'VZT1 - Teplovzdušní větrá...'!F38</f>
        <v>0</v>
      </c>
      <c r="BB70" s="132">
        <f>'VZT1 - Teplovzdušní větrá...'!F39</f>
        <v>0</v>
      </c>
      <c r="BC70" s="132">
        <f>'VZT1 - Teplovzdušní větrá...'!F40</f>
        <v>0</v>
      </c>
      <c r="BD70" s="134">
        <f>'VZT1 - Teplovzdušní větrá...'!F41</f>
        <v>0</v>
      </c>
      <c r="BE70" s="4"/>
      <c r="BT70" s="135" t="s">
        <v>103</v>
      </c>
      <c r="BV70" s="135" t="s">
        <v>74</v>
      </c>
      <c r="BW70" s="135" t="s">
        <v>127</v>
      </c>
      <c r="BX70" s="135" t="s">
        <v>122</v>
      </c>
      <c r="CL70" s="135" t="s">
        <v>19</v>
      </c>
    </row>
    <row r="71" s="4" customFormat="1" ht="23.25" customHeight="1">
      <c r="A71" s="113" t="s">
        <v>76</v>
      </c>
      <c r="B71" s="65"/>
      <c r="C71" s="127"/>
      <c r="D71" s="127"/>
      <c r="E71" s="127"/>
      <c r="F71" s="128" t="s">
        <v>128</v>
      </c>
      <c r="G71" s="128"/>
      <c r="H71" s="128"/>
      <c r="I71" s="128"/>
      <c r="J71" s="128"/>
      <c r="K71" s="127"/>
      <c r="L71" s="128" t="s">
        <v>129</v>
      </c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9">
        <f>'VZT2 -  Teplovzdušné větr...'!J34</f>
        <v>0</v>
      </c>
      <c r="AH71" s="127"/>
      <c r="AI71" s="127"/>
      <c r="AJ71" s="127"/>
      <c r="AK71" s="127"/>
      <c r="AL71" s="127"/>
      <c r="AM71" s="127"/>
      <c r="AN71" s="129">
        <f>SUM(AG71,AT71)</f>
        <v>0</v>
      </c>
      <c r="AO71" s="127"/>
      <c r="AP71" s="127"/>
      <c r="AQ71" s="130" t="s">
        <v>88</v>
      </c>
      <c r="AR71" s="67"/>
      <c r="AS71" s="131">
        <v>0</v>
      </c>
      <c r="AT71" s="132">
        <f>ROUND(SUM(AV71:AW71),2)</f>
        <v>0</v>
      </c>
      <c r="AU71" s="133">
        <f>'VZT2 -  Teplovzdušné větr...'!P94</f>
        <v>0</v>
      </c>
      <c r="AV71" s="132">
        <f>'VZT2 -  Teplovzdušné větr...'!J37</f>
        <v>0</v>
      </c>
      <c r="AW71" s="132">
        <f>'VZT2 -  Teplovzdušné větr...'!J38</f>
        <v>0</v>
      </c>
      <c r="AX71" s="132">
        <f>'VZT2 -  Teplovzdušné větr...'!J39</f>
        <v>0</v>
      </c>
      <c r="AY71" s="132">
        <f>'VZT2 -  Teplovzdušné větr...'!J40</f>
        <v>0</v>
      </c>
      <c r="AZ71" s="132">
        <f>'VZT2 -  Teplovzdušné větr...'!F37</f>
        <v>0</v>
      </c>
      <c r="BA71" s="132">
        <f>'VZT2 -  Teplovzdušné větr...'!F38</f>
        <v>0</v>
      </c>
      <c r="BB71" s="132">
        <f>'VZT2 -  Teplovzdušné větr...'!F39</f>
        <v>0</v>
      </c>
      <c r="BC71" s="132">
        <f>'VZT2 -  Teplovzdušné větr...'!F40</f>
        <v>0</v>
      </c>
      <c r="BD71" s="134">
        <f>'VZT2 -  Teplovzdušné větr...'!F41</f>
        <v>0</v>
      </c>
      <c r="BE71" s="4"/>
      <c r="BT71" s="135" t="s">
        <v>103</v>
      </c>
      <c r="BV71" s="135" t="s">
        <v>74</v>
      </c>
      <c r="BW71" s="135" t="s">
        <v>130</v>
      </c>
      <c r="BX71" s="135" t="s">
        <v>122</v>
      </c>
      <c r="CL71" s="135" t="s">
        <v>19</v>
      </c>
    </row>
    <row r="72" s="4" customFormat="1" ht="16.5" customHeight="1">
      <c r="A72" s="113" t="s">
        <v>76</v>
      </c>
      <c r="B72" s="65"/>
      <c r="C72" s="127"/>
      <c r="D72" s="127"/>
      <c r="E72" s="127"/>
      <c r="F72" s="128" t="s">
        <v>131</v>
      </c>
      <c r="G72" s="128"/>
      <c r="H72" s="128"/>
      <c r="I72" s="128"/>
      <c r="J72" s="128"/>
      <c r="K72" s="127"/>
      <c r="L72" s="128" t="s">
        <v>132</v>
      </c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9">
        <f>'VZT5 - Podtlakové větrání...'!J34</f>
        <v>0</v>
      </c>
      <c r="AH72" s="127"/>
      <c r="AI72" s="127"/>
      <c r="AJ72" s="127"/>
      <c r="AK72" s="127"/>
      <c r="AL72" s="127"/>
      <c r="AM72" s="127"/>
      <c r="AN72" s="129">
        <f>SUM(AG72,AT72)</f>
        <v>0</v>
      </c>
      <c r="AO72" s="127"/>
      <c r="AP72" s="127"/>
      <c r="AQ72" s="130" t="s">
        <v>88</v>
      </c>
      <c r="AR72" s="67"/>
      <c r="AS72" s="131">
        <v>0</v>
      </c>
      <c r="AT72" s="132">
        <f>ROUND(SUM(AV72:AW72),2)</f>
        <v>0</v>
      </c>
      <c r="AU72" s="133">
        <f>'VZT5 - Podtlakové větrání...'!P93</f>
        <v>0</v>
      </c>
      <c r="AV72" s="132">
        <f>'VZT5 - Podtlakové větrání...'!J37</f>
        <v>0</v>
      </c>
      <c r="AW72" s="132">
        <f>'VZT5 - Podtlakové větrání...'!J38</f>
        <v>0</v>
      </c>
      <c r="AX72" s="132">
        <f>'VZT5 - Podtlakové větrání...'!J39</f>
        <v>0</v>
      </c>
      <c r="AY72" s="132">
        <f>'VZT5 - Podtlakové větrání...'!J40</f>
        <v>0</v>
      </c>
      <c r="AZ72" s="132">
        <f>'VZT5 - Podtlakové větrání...'!F37</f>
        <v>0</v>
      </c>
      <c r="BA72" s="132">
        <f>'VZT5 - Podtlakové větrání...'!F38</f>
        <v>0</v>
      </c>
      <c r="BB72" s="132">
        <f>'VZT5 - Podtlakové větrání...'!F39</f>
        <v>0</v>
      </c>
      <c r="BC72" s="132">
        <f>'VZT5 - Podtlakové větrání...'!F40</f>
        <v>0</v>
      </c>
      <c r="BD72" s="134">
        <f>'VZT5 - Podtlakové větrání...'!F41</f>
        <v>0</v>
      </c>
      <c r="BE72" s="4"/>
      <c r="BT72" s="135" t="s">
        <v>103</v>
      </c>
      <c r="BV72" s="135" t="s">
        <v>74</v>
      </c>
      <c r="BW72" s="135" t="s">
        <v>133</v>
      </c>
      <c r="BX72" s="135" t="s">
        <v>122</v>
      </c>
      <c r="CL72" s="135" t="s">
        <v>19</v>
      </c>
    </row>
    <row r="73" s="4" customFormat="1" ht="16.5" customHeight="1">
      <c r="A73" s="113" t="s">
        <v>76</v>
      </c>
      <c r="B73" s="65"/>
      <c r="C73" s="127"/>
      <c r="D73" s="127"/>
      <c r="E73" s="127"/>
      <c r="F73" s="128" t="s">
        <v>134</v>
      </c>
      <c r="G73" s="128"/>
      <c r="H73" s="128"/>
      <c r="I73" s="128"/>
      <c r="J73" s="128"/>
      <c r="K73" s="127"/>
      <c r="L73" s="128" t="s">
        <v>135</v>
      </c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9">
        <f>'VZT6 - -Klimatizace VIP s...'!J34</f>
        <v>0</v>
      </c>
      <c r="AH73" s="127"/>
      <c r="AI73" s="127"/>
      <c r="AJ73" s="127"/>
      <c r="AK73" s="127"/>
      <c r="AL73" s="127"/>
      <c r="AM73" s="127"/>
      <c r="AN73" s="129">
        <f>SUM(AG73,AT73)</f>
        <v>0</v>
      </c>
      <c r="AO73" s="127"/>
      <c r="AP73" s="127"/>
      <c r="AQ73" s="130" t="s">
        <v>88</v>
      </c>
      <c r="AR73" s="67"/>
      <c r="AS73" s="131">
        <v>0</v>
      </c>
      <c r="AT73" s="132">
        <f>ROUND(SUM(AV73:AW73),2)</f>
        <v>0</v>
      </c>
      <c r="AU73" s="133">
        <f>'VZT6 - -Klimatizace VIP s...'!P93</f>
        <v>0</v>
      </c>
      <c r="AV73" s="132">
        <f>'VZT6 - -Klimatizace VIP s...'!J37</f>
        <v>0</v>
      </c>
      <c r="AW73" s="132">
        <f>'VZT6 - -Klimatizace VIP s...'!J38</f>
        <v>0</v>
      </c>
      <c r="AX73" s="132">
        <f>'VZT6 - -Klimatizace VIP s...'!J39</f>
        <v>0</v>
      </c>
      <c r="AY73" s="132">
        <f>'VZT6 - -Klimatizace VIP s...'!J40</f>
        <v>0</v>
      </c>
      <c r="AZ73" s="132">
        <f>'VZT6 - -Klimatizace VIP s...'!F37</f>
        <v>0</v>
      </c>
      <c r="BA73" s="132">
        <f>'VZT6 - -Klimatizace VIP s...'!F38</f>
        <v>0</v>
      </c>
      <c r="BB73" s="132">
        <f>'VZT6 - -Klimatizace VIP s...'!F39</f>
        <v>0</v>
      </c>
      <c r="BC73" s="132">
        <f>'VZT6 - -Klimatizace VIP s...'!F40</f>
        <v>0</v>
      </c>
      <c r="BD73" s="134">
        <f>'VZT6 - -Klimatizace VIP s...'!F41</f>
        <v>0</v>
      </c>
      <c r="BE73" s="4"/>
      <c r="BT73" s="135" t="s">
        <v>103</v>
      </c>
      <c r="BV73" s="135" t="s">
        <v>74</v>
      </c>
      <c r="BW73" s="135" t="s">
        <v>136</v>
      </c>
      <c r="BX73" s="135" t="s">
        <v>122</v>
      </c>
      <c r="CL73" s="135" t="s">
        <v>19</v>
      </c>
    </row>
    <row r="74" s="4" customFormat="1" ht="16.5" customHeight="1">
      <c r="A74" s="113" t="s">
        <v>76</v>
      </c>
      <c r="B74" s="65"/>
      <c r="C74" s="127"/>
      <c r="D74" s="127"/>
      <c r="E74" s="127"/>
      <c r="F74" s="128" t="s">
        <v>137</v>
      </c>
      <c r="G74" s="128"/>
      <c r="H74" s="128"/>
      <c r="I74" s="128"/>
      <c r="J74" s="128"/>
      <c r="K74" s="127"/>
      <c r="L74" s="128" t="s">
        <v>138</v>
      </c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9">
        <f>'VZT7 -  Odvlhčování wellness'!J34</f>
        <v>0</v>
      </c>
      <c r="AH74" s="127"/>
      <c r="AI74" s="127"/>
      <c r="AJ74" s="127"/>
      <c r="AK74" s="127"/>
      <c r="AL74" s="127"/>
      <c r="AM74" s="127"/>
      <c r="AN74" s="129">
        <f>SUM(AG74,AT74)</f>
        <v>0</v>
      </c>
      <c r="AO74" s="127"/>
      <c r="AP74" s="127"/>
      <c r="AQ74" s="130" t="s">
        <v>88</v>
      </c>
      <c r="AR74" s="67"/>
      <c r="AS74" s="131">
        <v>0</v>
      </c>
      <c r="AT74" s="132">
        <f>ROUND(SUM(AV74:AW74),2)</f>
        <v>0</v>
      </c>
      <c r="AU74" s="133">
        <f>'VZT7 -  Odvlhčování wellness'!P93</f>
        <v>0</v>
      </c>
      <c r="AV74" s="132">
        <f>'VZT7 -  Odvlhčování wellness'!J37</f>
        <v>0</v>
      </c>
      <c r="AW74" s="132">
        <f>'VZT7 -  Odvlhčování wellness'!J38</f>
        <v>0</v>
      </c>
      <c r="AX74" s="132">
        <f>'VZT7 -  Odvlhčování wellness'!J39</f>
        <v>0</v>
      </c>
      <c r="AY74" s="132">
        <f>'VZT7 -  Odvlhčování wellness'!J40</f>
        <v>0</v>
      </c>
      <c r="AZ74" s="132">
        <f>'VZT7 -  Odvlhčování wellness'!F37</f>
        <v>0</v>
      </c>
      <c r="BA74" s="132">
        <f>'VZT7 -  Odvlhčování wellness'!F38</f>
        <v>0</v>
      </c>
      <c r="BB74" s="132">
        <f>'VZT7 -  Odvlhčování wellness'!F39</f>
        <v>0</v>
      </c>
      <c r="BC74" s="132">
        <f>'VZT7 -  Odvlhčování wellness'!F40</f>
        <v>0</v>
      </c>
      <c r="BD74" s="134">
        <f>'VZT7 -  Odvlhčování wellness'!F41</f>
        <v>0</v>
      </c>
      <c r="BE74" s="4"/>
      <c r="BT74" s="135" t="s">
        <v>103</v>
      </c>
      <c r="BV74" s="135" t="s">
        <v>74</v>
      </c>
      <c r="BW74" s="135" t="s">
        <v>139</v>
      </c>
      <c r="BX74" s="135" t="s">
        <v>122</v>
      </c>
      <c r="CL74" s="135" t="s">
        <v>19</v>
      </c>
    </row>
    <row r="75" s="4" customFormat="1" ht="16.5" customHeight="1">
      <c r="A75" s="113" t="s">
        <v>76</v>
      </c>
      <c r="B75" s="65"/>
      <c r="C75" s="127"/>
      <c r="D75" s="127"/>
      <c r="E75" s="127"/>
      <c r="F75" s="128" t="s">
        <v>140</v>
      </c>
      <c r="G75" s="128"/>
      <c r="H75" s="128"/>
      <c r="I75" s="128"/>
      <c r="J75" s="128"/>
      <c r="K75" s="127"/>
      <c r="L75" s="128" t="s">
        <v>141</v>
      </c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9">
        <f>'ZT1 - PLYNOINSTALACE (F.Z...'!J34</f>
        <v>0</v>
      </c>
      <c r="AH75" s="127"/>
      <c r="AI75" s="127"/>
      <c r="AJ75" s="127"/>
      <c r="AK75" s="127"/>
      <c r="AL75" s="127"/>
      <c r="AM75" s="127"/>
      <c r="AN75" s="129">
        <f>SUM(AG75,AT75)</f>
        <v>0</v>
      </c>
      <c r="AO75" s="127"/>
      <c r="AP75" s="127"/>
      <c r="AQ75" s="130" t="s">
        <v>88</v>
      </c>
      <c r="AR75" s="67"/>
      <c r="AS75" s="131">
        <v>0</v>
      </c>
      <c r="AT75" s="132">
        <f>ROUND(SUM(AV75:AW75),2)</f>
        <v>0</v>
      </c>
      <c r="AU75" s="133">
        <f>'ZT1 - PLYNOINSTALACE (F.Z...'!P95</f>
        <v>0</v>
      </c>
      <c r="AV75" s="132">
        <f>'ZT1 - PLYNOINSTALACE (F.Z...'!J37</f>
        <v>0</v>
      </c>
      <c r="AW75" s="132">
        <f>'ZT1 - PLYNOINSTALACE (F.Z...'!J38</f>
        <v>0</v>
      </c>
      <c r="AX75" s="132">
        <f>'ZT1 - PLYNOINSTALACE (F.Z...'!J39</f>
        <v>0</v>
      </c>
      <c r="AY75" s="132">
        <f>'ZT1 - PLYNOINSTALACE (F.Z...'!J40</f>
        <v>0</v>
      </c>
      <c r="AZ75" s="132">
        <f>'ZT1 - PLYNOINSTALACE (F.Z...'!F37</f>
        <v>0</v>
      </c>
      <c r="BA75" s="132">
        <f>'ZT1 - PLYNOINSTALACE (F.Z...'!F38</f>
        <v>0</v>
      </c>
      <c r="BB75" s="132">
        <f>'ZT1 - PLYNOINSTALACE (F.Z...'!F39</f>
        <v>0</v>
      </c>
      <c r="BC75" s="132">
        <f>'ZT1 - PLYNOINSTALACE (F.Z...'!F40</f>
        <v>0</v>
      </c>
      <c r="BD75" s="134">
        <f>'ZT1 - PLYNOINSTALACE (F.Z...'!F41</f>
        <v>0</v>
      </c>
      <c r="BE75" s="4"/>
      <c r="BT75" s="135" t="s">
        <v>103</v>
      </c>
      <c r="BV75" s="135" t="s">
        <v>74</v>
      </c>
      <c r="BW75" s="135" t="s">
        <v>142</v>
      </c>
      <c r="BX75" s="135" t="s">
        <v>122</v>
      </c>
      <c r="CL75" s="135" t="s">
        <v>19</v>
      </c>
    </row>
    <row r="76" s="4" customFormat="1" ht="23.25" customHeight="1">
      <c r="A76" s="113" t="s">
        <v>76</v>
      </c>
      <c r="B76" s="65"/>
      <c r="C76" s="127"/>
      <c r="D76" s="127"/>
      <c r="E76" s="127"/>
      <c r="F76" s="128" t="s">
        <v>143</v>
      </c>
      <c r="G76" s="128"/>
      <c r="H76" s="128"/>
      <c r="I76" s="128"/>
      <c r="J76" s="128"/>
      <c r="K76" s="127"/>
      <c r="L76" s="128" t="s">
        <v>144</v>
      </c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9">
        <f>'ZT2 - ZDRAVOTNĚ-TECHNICKÉ...'!J34</f>
        <v>0</v>
      </c>
      <c r="AH76" s="127"/>
      <c r="AI76" s="127"/>
      <c r="AJ76" s="127"/>
      <c r="AK76" s="127"/>
      <c r="AL76" s="127"/>
      <c r="AM76" s="127"/>
      <c r="AN76" s="129">
        <f>SUM(AG76,AT76)</f>
        <v>0</v>
      </c>
      <c r="AO76" s="127"/>
      <c r="AP76" s="127"/>
      <c r="AQ76" s="130" t="s">
        <v>88</v>
      </c>
      <c r="AR76" s="67"/>
      <c r="AS76" s="131">
        <v>0</v>
      </c>
      <c r="AT76" s="132">
        <f>ROUND(SUM(AV76:AW76),2)</f>
        <v>0</v>
      </c>
      <c r="AU76" s="133">
        <f>'ZT2 - ZDRAVOTNĚ-TECHNICKÉ...'!P99</f>
        <v>0</v>
      </c>
      <c r="AV76" s="132">
        <f>'ZT2 - ZDRAVOTNĚ-TECHNICKÉ...'!J37</f>
        <v>0</v>
      </c>
      <c r="AW76" s="132">
        <f>'ZT2 - ZDRAVOTNĚ-TECHNICKÉ...'!J38</f>
        <v>0</v>
      </c>
      <c r="AX76" s="132">
        <f>'ZT2 - ZDRAVOTNĚ-TECHNICKÉ...'!J39</f>
        <v>0</v>
      </c>
      <c r="AY76" s="132">
        <f>'ZT2 - ZDRAVOTNĚ-TECHNICKÉ...'!J40</f>
        <v>0</v>
      </c>
      <c r="AZ76" s="132">
        <f>'ZT2 - ZDRAVOTNĚ-TECHNICKÉ...'!F37</f>
        <v>0</v>
      </c>
      <c r="BA76" s="132">
        <f>'ZT2 - ZDRAVOTNĚ-TECHNICKÉ...'!F38</f>
        <v>0</v>
      </c>
      <c r="BB76" s="132">
        <f>'ZT2 - ZDRAVOTNĚ-TECHNICKÉ...'!F39</f>
        <v>0</v>
      </c>
      <c r="BC76" s="132">
        <f>'ZT2 - ZDRAVOTNĚ-TECHNICKÉ...'!F40</f>
        <v>0</v>
      </c>
      <c r="BD76" s="134">
        <f>'ZT2 - ZDRAVOTNĚ-TECHNICKÉ...'!F41</f>
        <v>0</v>
      </c>
      <c r="BE76" s="4"/>
      <c r="BT76" s="135" t="s">
        <v>103</v>
      </c>
      <c r="BV76" s="135" t="s">
        <v>74</v>
      </c>
      <c r="BW76" s="135" t="s">
        <v>145</v>
      </c>
      <c r="BX76" s="135" t="s">
        <v>122</v>
      </c>
      <c r="CL76" s="135" t="s">
        <v>19</v>
      </c>
    </row>
    <row r="77" s="4" customFormat="1" ht="16.5" customHeight="1">
      <c r="A77" s="113" t="s">
        <v>76</v>
      </c>
      <c r="B77" s="65"/>
      <c r="C77" s="127"/>
      <c r="D77" s="127"/>
      <c r="E77" s="127"/>
      <c r="F77" s="128" t="s">
        <v>146</v>
      </c>
      <c r="G77" s="128"/>
      <c r="H77" s="128"/>
      <c r="I77" s="128"/>
      <c r="J77" s="128"/>
      <c r="K77" s="127"/>
      <c r="L77" s="128" t="s">
        <v>147</v>
      </c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9">
        <f>'SK - Rozpočet elektro'!J34</f>
        <v>0</v>
      </c>
      <c r="AH77" s="127"/>
      <c r="AI77" s="127"/>
      <c r="AJ77" s="127"/>
      <c r="AK77" s="127"/>
      <c r="AL77" s="127"/>
      <c r="AM77" s="127"/>
      <c r="AN77" s="129">
        <f>SUM(AG77,AT77)</f>
        <v>0</v>
      </c>
      <c r="AO77" s="127"/>
      <c r="AP77" s="127"/>
      <c r="AQ77" s="130" t="s">
        <v>88</v>
      </c>
      <c r="AR77" s="67"/>
      <c r="AS77" s="131">
        <v>0</v>
      </c>
      <c r="AT77" s="132">
        <f>ROUND(SUM(AV77:AW77),2)</f>
        <v>0</v>
      </c>
      <c r="AU77" s="133">
        <f>'SK - Rozpočet elektro'!P97</f>
        <v>0</v>
      </c>
      <c r="AV77" s="132">
        <f>'SK - Rozpočet elektro'!J37</f>
        <v>0</v>
      </c>
      <c r="AW77" s="132">
        <f>'SK - Rozpočet elektro'!J38</f>
        <v>0</v>
      </c>
      <c r="AX77" s="132">
        <f>'SK - Rozpočet elektro'!J39</f>
        <v>0</v>
      </c>
      <c r="AY77" s="132">
        <f>'SK - Rozpočet elektro'!J40</f>
        <v>0</v>
      </c>
      <c r="AZ77" s="132">
        <f>'SK - Rozpočet elektro'!F37</f>
        <v>0</v>
      </c>
      <c r="BA77" s="132">
        <f>'SK - Rozpočet elektro'!F38</f>
        <v>0</v>
      </c>
      <c r="BB77" s="132">
        <f>'SK - Rozpočet elektro'!F39</f>
        <v>0</v>
      </c>
      <c r="BC77" s="132">
        <f>'SK - Rozpočet elektro'!F40</f>
        <v>0</v>
      </c>
      <c r="BD77" s="134">
        <f>'SK - Rozpočet elektro'!F41</f>
        <v>0</v>
      </c>
      <c r="BE77" s="4"/>
      <c r="BT77" s="135" t="s">
        <v>103</v>
      </c>
      <c r="BV77" s="135" t="s">
        <v>74</v>
      </c>
      <c r="BW77" s="135" t="s">
        <v>148</v>
      </c>
      <c r="BX77" s="135" t="s">
        <v>122</v>
      </c>
      <c r="CL77" s="135" t="s">
        <v>19</v>
      </c>
    </row>
    <row r="78" s="4" customFormat="1" ht="23.25" customHeight="1">
      <c r="A78" s="113" t="s">
        <v>76</v>
      </c>
      <c r="B78" s="65"/>
      <c r="C78" s="127"/>
      <c r="D78" s="127"/>
      <c r="E78" s="127"/>
      <c r="F78" s="128" t="s">
        <v>79</v>
      </c>
      <c r="G78" s="128"/>
      <c r="H78" s="128"/>
      <c r="I78" s="128"/>
      <c r="J78" s="128"/>
      <c r="K78" s="127"/>
      <c r="L78" s="128" t="s">
        <v>149</v>
      </c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9">
        <f>'STA - Sdělovací, signal. ...'!J34</f>
        <v>0</v>
      </c>
      <c r="AH78" s="127"/>
      <c r="AI78" s="127"/>
      <c r="AJ78" s="127"/>
      <c r="AK78" s="127"/>
      <c r="AL78" s="127"/>
      <c r="AM78" s="127"/>
      <c r="AN78" s="129">
        <f>SUM(AG78,AT78)</f>
        <v>0</v>
      </c>
      <c r="AO78" s="127"/>
      <c r="AP78" s="127"/>
      <c r="AQ78" s="130" t="s">
        <v>88</v>
      </c>
      <c r="AR78" s="67"/>
      <c r="AS78" s="131">
        <v>0</v>
      </c>
      <c r="AT78" s="132">
        <f>ROUND(SUM(AV78:AW78),2)</f>
        <v>0</v>
      </c>
      <c r="AU78" s="133">
        <f>'STA - Sdělovací, signal. ...'!P97</f>
        <v>0</v>
      </c>
      <c r="AV78" s="132">
        <f>'STA - Sdělovací, signal. ...'!J37</f>
        <v>0</v>
      </c>
      <c r="AW78" s="132">
        <f>'STA - Sdělovací, signal. ...'!J38</f>
        <v>0</v>
      </c>
      <c r="AX78" s="132">
        <f>'STA - Sdělovací, signal. ...'!J39</f>
        <v>0</v>
      </c>
      <c r="AY78" s="132">
        <f>'STA - Sdělovací, signal. ...'!J40</f>
        <v>0</v>
      </c>
      <c r="AZ78" s="132">
        <f>'STA - Sdělovací, signal. ...'!F37</f>
        <v>0</v>
      </c>
      <c r="BA78" s="132">
        <f>'STA - Sdělovací, signal. ...'!F38</f>
        <v>0</v>
      </c>
      <c r="BB78" s="132">
        <f>'STA - Sdělovací, signal. ...'!F39</f>
        <v>0</v>
      </c>
      <c r="BC78" s="132">
        <f>'STA - Sdělovací, signal. ...'!F40</f>
        <v>0</v>
      </c>
      <c r="BD78" s="134">
        <f>'STA - Sdělovací, signal. ...'!F41</f>
        <v>0</v>
      </c>
      <c r="BE78" s="4"/>
      <c r="BT78" s="135" t="s">
        <v>103</v>
      </c>
      <c r="BV78" s="135" t="s">
        <v>74</v>
      </c>
      <c r="BW78" s="135" t="s">
        <v>150</v>
      </c>
      <c r="BX78" s="135" t="s">
        <v>122</v>
      </c>
      <c r="CL78" s="135" t="s">
        <v>19</v>
      </c>
    </row>
    <row r="79" s="4" customFormat="1" ht="23.25" customHeight="1">
      <c r="A79" s="113" t="s">
        <v>76</v>
      </c>
      <c r="B79" s="65"/>
      <c r="C79" s="127"/>
      <c r="D79" s="127"/>
      <c r="E79" s="127"/>
      <c r="F79" s="128" t="s">
        <v>151</v>
      </c>
      <c r="G79" s="128"/>
      <c r="H79" s="128"/>
      <c r="I79" s="128"/>
      <c r="J79" s="128"/>
      <c r="K79" s="127"/>
      <c r="L79" s="128" t="s">
        <v>151</v>
      </c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9">
        <f>'Hromosvod - Hromosvod'!J34</f>
        <v>0</v>
      </c>
      <c r="AH79" s="127"/>
      <c r="AI79" s="127"/>
      <c r="AJ79" s="127"/>
      <c r="AK79" s="127"/>
      <c r="AL79" s="127"/>
      <c r="AM79" s="127"/>
      <c r="AN79" s="129">
        <f>SUM(AG79,AT79)</f>
        <v>0</v>
      </c>
      <c r="AO79" s="127"/>
      <c r="AP79" s="127"/>
      <c r="AQ79" s="130" t="s">
        <v>88</v>
      </c>
      <c r="AR79" s="67"/>
      <c r="AS79" s="131">
        <v>0</v>
      </c>
      <c r="AT79" s="132">
        <f>ROUND(SUM(AV79:AW79),2)</f>
        <v>0</v>
      </c>
      <c r="AU79" s="133">
        <f>'Hromosvod - Hromosvod'!P97</f>
        <v>0</v>
      </c>
      <c r="AV79" s="132">
        <f>'Hromosvod - Hromosvod'!J37</f>
        <v>0</v>
      </c>
      <c r="AW79" s="132">
        <f>'Hromosvod - Hromosvod'!J38</f>
        <v>0</v>
      </c>
      <c r="AX79" s="132">
        <f>'Hromosvod - Hromosvod'!J39</f>
        <v>0</v>
      </c>
      <c r="AY79" s="132">
        <f>'Hromosvod - Hromosvod'!J40</f>
        <v>0</v>
      </c>
      <c r="AZ79" s="132">
        <f>'Hromosvod - Hromosvod'!F37</f>
        <v>0</v>
      </c>
      <c r="BA79" s="132">
        <f>'Hromosvod - Hromosvod'!F38</f>
        <v>0</v>
      </c>
      <c r="BB79" s="132">
        <f>'Hromosvod - Hromosvod'!F39</f>
        <v>0</v>
      </c>
      <c r="BC79" s="132">
        <f>'Hromosvod - Hromosvod'!F40</f>
        <v>0</v>
      </c>
      <c r="BD79" s="134">
        <f>'Hromosvod - Hromosvod'!F41</f>
        <v>0</v>
      </c>
      <c r="BE79" s="4"/>
      <c r="BT79" s="135" t="s">
        <v>103</v>
      </c>
      <c r="BV79" s="135" t="s">
        <v>74</v>
      </c>
      <c r="BW79" s="135" t="s">
        <v>152</v>
      </c>
      <c r="BX79" s="135" t="s">
        <v>122</v>
      </c>
      <c r="CL79" s="135" t="s">
        <v>19</v>
      </c>
    </row>
    <row r="80" s="4" customFormat="1" ht="16.5" customHeight="1">
      <c r="A80" s="113" t="s">
        <v>76</v>
      </c>
      <c r="B80" s="65"/>
      <c r="C80" s="127"/>
      <c r="D80" s="127"/>
      <c r="E80" s="127"/>
      <c r="F80" s="128" t="s">
        <v>153</v>
      </c>
      <c r="G80" s="128"/>
      <c r="H80" s="128"/>
      <c r="I80" s="128"/>
      <c r="J80" s="128"/>
      <c r="K80" s="127"/>
      <c r="L80" s="128" t="s">
        <v>147</v>
      </c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9">
        <f>'FVE - Rozpočet elektro'!J34</f>
        <v>0</v>
      </c>
      <c r="AH80" s="127"/>
      <c r="AI80" s="127"/>
      <c r="AJ80" s="127"/>
      <c r="AK80" s="127"/>
      <c r="AL80" s="127"/>
      <c r="AM80" s="127"/>
      <c r="AN80" s="129">
        <f>SUM(AG80,AT80)</f>
        <v>0</v>
      </c>
      <c r="AO80" s="127"/>
      <c r="AP80" s="127"/>
      <c r="AQ80" s="130" t="s">
        <v>88</v>
      </c>
      <c r="AR80" s="67"/>
      <c r="AS80" s="131">
        <v>0</v>
      </c>
      <c r="AT80" s="132">
        <f>ROUND(SUM(AV80:AW80),2)</f>
        <v>0</v>
      </c>
      <c r="AU80" s="133">
        <f>'FVE - Rozpočet elektro'!P96</f>
        <v>0</v>
      </c>
      <c r="AV80" s="132">
        <f>'FVE - Rozpočet elektro'!J37</f>
        <v>0</v>
      </c>
      <c r="AW80" s="132">
        <f>'FVE - Rozpočet elektro'!J38</f>
        <v>0</v>
      </c>
      <c r="AX80" s="132">
        <f>'FVE - Rozpočet elektro'!J39</f>
        <v>0</v>
      </c>
      <c r="AY80" s="132">
        <f>'FVE - Rozpočet elektro'!J40</f>
        <v>0</v>
      </c>
      <c r="AZ80" s="132">
        <f>'FVE - Rozpočet elektro'!F37</f>
        <v>0</v>
      </c>
      <c r="BA80" s="132">
        <f>'FVE - Rozpočet elektro'!F38</f>
        <v>0</v>
      </c>
      <c r="BB80" s="132">
        <f>'FVE - Rozpočet elektro'!F39</f>
        <v>0</v>
      </c>
      <c r="BC80" s="132">
        <f>'FVE - Rozpočet elektro'!F40</f>
        <v>0</v>
      </c>
      <c r="BD80" s="134">
        <f>'FVE - Rozpočet elektro'!F41</f>
        <v>0</v>
      </c>
      <c r="BE80" s="4"/>
      <c r="BT80" s="135" t="s">
        <v>103</v>
      </c>
      <c r="BV80" s="135" t="s">
        <v>74</v>
      </c>
      <c r="BW80" s="135" t="s">
        <v>154</v>
      </c>
      <c r="BX80" s="135" t="s">
        <v>122</v>
      </c>
      <c r="CL80" s="135" t="s">
        <v>19</v>
      </c>
    </row>
    <row r="81" s="4" customFormat="1" ht="16.5" customHeight="1">
      <c r="A81" s="113" t="s">
        <v>76</v>
      </c>
      <c r="B81" s="65"/>
      <c r="C81" s="127"/>
      <c r="D81" s="127"/>
      <c r="E81" s="127"/>
      <c r="F81" s="128" t="s">
        <v>155</v>
      </c>
      <c r="G81" s="128"/>
      <c r="H81" s="128"/>
      <c r="I81" s="128"/>
      <c r="J81" s="128"/>
      <c r="K81" s="127"/>
      <c r="L81" s="128" t="s">
        <v>156</v>
      </c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9">
        <f>'EZS - Elektronické zabezp...'!J34</f>
        <v>0</v>
      </c>
      <c r="AH81" s="127"/>
      <c r="AI81" s="127"/>
      <c r="AJ81" s="127"/>
      <c r="AK81" s="127"/>
      <c r="AL81" s="127"/>
      <c r="AM81" s="127"/>
      <c r="AN81" s="129">
        <f>SUM(AG81,AT81)</f>
        <v>0</v>
      </c>
      <c r="AO81" s="127"/>
      <c r="AP81" s="127"/>
      <c r="AQ81" s="130" t="s">
        <v>88</v>
      </c>
      <c r="AR81" s="67"/>
      <c r="AS81" s="131">
        <v>0</v>
      </c>
      <c r="AT81" s="132">
        <f>ROUND(SUM(AV81:AW81),2)</f>
        <v>0</v>
      </c>
      <c r="AU81" s="133">
        <f>'EZS - Elektronické zabezp...'!P96</f>
        <v>0</v>
      </c>
      <c r="AV81" s="132">
        <f>'EZS - Elektronické zabezp...'!J37</f>
        <v>0</v>
      </c>
      <c r="AW81" s="132">
        <f>'EZS - Elektronické zabezp...'!J38</f>
        <v>0</v>
      </c>
      <c r="AX81" s="132">
        <f>'EZS - Elektronické zabezp...'!J39</f>
        <v>0</v>
      </c>
      <c r="AY81" s="132">
        <f>'EZS - Elektronické zabezp...'!J40</f>
        <v>0</v>
      </c>
      <c r="AZ81" s="132">
        <f>'EZS - Elektronické zabezp...'!F37</f>
        <v>0</v>
      </c>
      <c r="BA81" s="132">
        <f>'EZS - Elektronické zabezp...'!F38</f>
        <v>0</v>
      </c>
      <c r="BB81" s="132">
        <f>'EZS - Elektronické zabezp...'!F39</f>
        <v>0</v>
      </c>
      <c r="BC81" s="132">
        <f>'EZS - Elektronické zabezp...'!F40</f>
        <v>0</v>
      </c>
      <c r="BD81" s="134">
        <f>'EZS - Elektronické zabezp...'!F41</f>
        <v>0</v>
      </c>
      <c r="BE81" s="4"/>
      <c r="BT81" s="135" t="s">
        <v>103</v>
      </c>
      <c r="BV81" s="135" t="s">
        <v>74</v>
      </c>
      <c r="BW81" s="135" t="s">
        <v>157</v>
      </c>
      <c r="BX81" s="135" t="s">
        <v>122</v>
      </c>
      <c r="CL81" s="135" t="s">
        <v>19</v>
      </c>
    </row>
    <row r="82" s="4" customFormat="1" ht="23.25" customHeight="1">
      <c r="A82" s="113" t="s">
        <v>76</v>
      </c>
      <c r="B82" s="65"/>
      <c r="C82" s="127"/>
      <c r="D82" s="127"/>
      <c r="E82" s="127"/>
      <c r="F82" s="128" t="s">
        <v>117</v>
      </c>
      <c r="G82" s="128"/>
      <c r="H82" s="128"/>
      <c r="I82" s="128"/>
      <c r="J82" s="128"/>
      <c r="K82" s="127"/>
      <c r="L82" s="128" t="s">
        <v>158</v>
      </c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9">
        <f>'EL -  ELEKTROINSTALACE - ..._01'!J34</f>
        <v>0</v>
      </c>
      <c r="AH82" s="127"/>
      <c r="AI82" s="127"/>
      <c r="AJ82" s="127"/>
      <c r="AK82" s="127"/>
      <c r="AL82" s="127"/>
      <c r="AM82" s="127"/>
      <c r="AN82" s="129">
        <f>SUM(AG82,AT82)</f>
        <v>0</v>
      </c>
      <c r="AO82" s="127"/>
      <c r="AP82" s="127"/>
      <c r="AQ82" s="130" t="s">
        <v>88</v>
      </c>
      <c r="AR82" s="67"/>
      <c r="AS82" s="131">
        <v>0</v>
      </c>
      <c r="AT82" s="132">
        <f>ROUND(SUM(AV82:AW82),2)</f>
        <v>0</v>
      </c>
      <c r="AU82" s="133">
        <f>'EL -  ELEKTROINSTALACE - ..._01'!P97</f>
        <v>0</v>
      </c>
      <c r="AV82" s="132">
        <f>'EL -  ELEKTROINSTALACE - ..._01'!J37</f>
        <v>0</v>
      </c>
      <c r="AW82" s="132">
        <f>'EL -  ELEKTROINSTALACE - ..._01'!J38</f>
        <v>0</v>
      </c>
      <c r="AX82" s="132">
        <f>'EL -  ELEKTROINSTALACE - ..._01'!J39</f>
        <v>0</v>
      </c>
      <c r="AY82" s="132">
        <f>'EL -  ELEKTROINSTALACE - ..._01'!J40</f>
        <v>0</v>
      </c>
      <c r="AZ82" s="132">
        <f>'EL -  ELEKTROINSTALACE - ..._01'!F37</f>
        <v>0</v>
      </c>
      <c r="BA82" s="132">
        <f>'EL -  ELEKTROINSTALACE - ..._01'!F38</f>
        <v>0</v>
      </c>
      <c r="BB82" s="132">
        <f>'EL -  ELEKTROINSTALACE - ..._01'!F39</f>
        <v>0</v>
      </c>
      <c r="BC82" s="132">
        <f>'EL -  ELEKTROINSTALACE - ..._01'!F40</f>
        <v>0</v>
      </c>
      <c r="BD82" s="134">
        <f>'EL -  ELEKTROINSTALACE - ..._01'!F41</f>
        <v>0</v>
      </c>
      <c r="BE82" s="4"/>
      <c r="BT82" s="135" t="s">
        <v>103</v>
      </c>
      <c r="BV82" s="135" t="s">
        <v>74</v>
      </c>
      <c r="BW82" s="135" t="s">
        <v>159</v>
      </c>
      <c r="BX82" s="135" t="s">
        <v>122</v>
      </c>
      <c r="CL82" s="135" t="s">
        <v>19</v>
      </c>
    </row>
    <row r="83" s="7" customFormat="1" ht="16.5" customHeight="1">
      <c r="A83" s="113" t="s">
        <v>76</v>
      </c>
      <c r="B83" s="114"/>
      <c r="C83" s="115"/>
      <c r="D83" s="116" t="s">
        <v>160</v>
      </c>
      <c r="E83" s="116"/>
      <c r="F83" s="116"/>
      <c r="G83" s="116"/>
      <c r="H83" s="116"/>
      <c r="I83" s="117"/>
      <c r="J83" s="116" t="s">
        <v>161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8">
        <f>'03 - Zpevněné plochy'!J30</f>
        <v>0</v>
      </c>
      <c r="AH83" s="117"/>
      <c r="AI83" s="117"/>
      <c r="AJ83" s="117"/>
      <c r="AK83" s="117"/>
      <c r="AL83" s="117"/>
      <c r="AM83" s="117"/>
      <c r="AN83" s="118">
        <f>SUM(AG83,AT83)</f>
        <v>0</v>
      </c>
      <c r="AO83" s="117"/>
      <c r="AP83" s="117"/>
      <c r="AQ83" s="119" t="s">
        <v>79</v>
      </c>
      <c r="AR83" s="120"/>
      <c r="AS83" s="121">
        <v>0</v>
      </c>
      <c r="AT83" s="122">
        <f>ROUND(SUM(AV83:AW83),2)</f>
        <v>0</v>
      </c>
      <c r="AU83" s="123">
        <f>'03 - Zpevněné plochy'!P85</f>
        <v>0</v>
      </c>
      <c r="AV83" s="122">
        <f>'03 - Zpevněné plochy'!J33</f>
        <v>0</v>
      </c>
      <c r="AW83" s="122">
        <f>'03 - Zpevněné plochy'!J34</f>
        <v>0</v>
      </c>
      <c r="AX83" s="122">
        <f>'03 - Zpevněné plochy'!J35</f>
        <v>0</v>
      </c>
      <c r="AY83" s="122">
        <f>'03 - Zpevněné plochy'!J36</f>
        <v>0</v>
      </c>
      <c r="AZ83" s="122">
        <f>'03 - Zpevněné plochy'!F33</f>
        <v>0</v>
      </c>
      <c r="BA83" s="122">
        <f>'03 - Zpevněné plochy'!F34</f>
        <v>0</v>
      </c>
      <c r="BB83" s="122">
        <f>'03 - Zpevněné plochy'!F35</f>
        <v>0</v>
      </c>
      <c r="BC83" s="122">
        <f>'03 - Zpevněné plochy'!F36</f>
        <v>0</v>
      </c>
      <c r="BD83" s="124">
        <f>'03 - Zpevněné plochy'!F37</f>
        <v>0</v>
      </c>
      <c r="BE83" s="7"/>
      <c r="BT83" s="125" t="s">
        <v>80</v>
      </c>
      <c r="BV83" s="125" t="s">
        <v>74</v>
      </c>
      <c r="BW83" s="125" t="s">
        <v>162</v>
      </c>
      <c r="BX83" s="125" t="s">
        <v>5</v>
      </c>
      <c r="CL83" s="125" t="s">
        <v>19</v>
      </c>
      <c r="CM83" s="125" t="s">
        <v>82</v>
      </c>
    </row>
    <row r="84" s="7" customFormat="1" ht="16.5" customHeight="1">
      <c r="A84" s="7"/>
      <c r="B84" s="114"/>
      <c r="C84" s="115"/>
      <c r="D84" s="116" t="s">
        <v>163</v>
      </c>
      <c r="E84" s="116"/>
      <c r="F84" s="116"/>
      <c r="G84" s="116"/>
      <c r="H84" s="116"/>
      <c r="I84" s="117"/>
      <c r="J84" s="116" t="s">
        <v>164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26">
        <f>ROUND(AG85,2)</f>
        <v>0</v>
      </c>
      <c r="AH84" s="117"/>
      <c r="AI84" s="117"/>
      <c r="AJ84" s="117"/>
      <c r="AK84" s="117"/>
      <c r="AL84" s="117"/>
      <c r="AM84" s="117"/>
      <c r="AN84" s="118">
        <f>SUM(AG84,AT84)</f>
        <v>0</v>
      </c>
      <c r="AO84" s="117"/>
      <c r="AP84" s="117"/>
      <c r="AQ84" s="119" t="s">
        <v>79</v>
      </c>
      <c r="AR84" s="120"/>
      <c r="AS84" s="121">
        <f>ROUND(AS85,2)</f>
        <v>0</v>
      </c>
      <c r="AT84" s="122">
        <f>ROUND(SUM(AV84:AW84),2)</f>
        <v>0</v>
      </c>
      <c r="AU84" s="123">
        <f>ROUND(AU85,5)</f>
        <v>0</v>
      </c>
      <c r="AV84" s="122">
        <f>ROUND(AZ84*L29,2)</f>
        <v>0</v>
      </c>
      <c r="AW84" s="122">
        <f>ROUND(BA84*L30,2)</f>
        <v>0</v>
      </c>
      <c r="AX84" s="122">
        <f>ROUND(BB84*L29,2)</f>
        <v>0</v>
      </c>
      <c r="AY84" s="122">
        <f>ROUND(BC84*L30,2)</f>
        <v>0</v>
      </c>
      <c r="AZ84" s="122">
        <f>ROUND(AZ85,2)</f>
        <v>0</v>
      </c>
      <c r="BA84" s="122">
        <f>ROUND(BA85,2)</f>
        <v>0</v>
      </c>
      <c r="BB84" s="122">
        <f>ROUND(BB85,2)</f>
        <v>0</v>
      </c>
      <c r="BC84" s="122">
        <f>ROUND(BC85,2)</f>
        <v>0</v>
      </c>
      <c r="BD84" s="124">
        <f>ROUND(BD85,2)</f>
        <v>0</v>
      </c>
      <c r="BE84" s="7"/>
      <c r="BS84" s="125" t="s">
        <v>71</v>
      </c>
      <c r="BT84" s="125" t="s">
        <v>80</v>
      </c>
      <c r="BU84" s="125" t="s">
        <v>73</v>
      </c>
      <c r="BV84" s="125" t="s">
        <v>74</v>
      </c>
      <c r="BW84" s="125" t="s">
        <v>165</v>
      </c>
      <c r="BX84" s="125" t="s">
        <v>5</v>
      </c>
      <c r="CL84" s="125" t="s">
        <v>19</v>
      </c>
      <c r="CM84" s="125" t="s">
        <v>82</v>
      </c>
    </row>
    <row r="85" s="4" customFormat="1" ht="16.5" customHeight="1">
      <c r="A85" s="113" t="s">
        <v>76</v>
      </c>
      <c r="B85" s="65"/>
      <c r="C85" s="127"/>
      <c r="D85" s="127"/>
      <c r="E85" s="128" t="s">
        <v>166</v>
      </c>
      <c r="F85" s="128"/>
      <c r="G85" s="128"/>
      <c r="H85" s="128"/>
      <c r="I85" s="128"/>
      <c r="J85" s="127"/>
      <c r="K85" s="128" t="s">
        <v>167</v>
      </c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9">
        <f>'ZTI -  VENKOVNÍ KANALIZACE'!J32</f>
        <v>0</v>
      </c>
      <c r="AH85" s="127"/>
      <c r="AI85" s="127"/>
      <c r="AJ85" s="127"/>
      <c r="AK85" s="127"/>
      <c r="AL85" s="127"/>
      <c r="AM85" s="127"/>
      <c r="AN85" s="129">
        <f>SUM(AG85,AT85)</f>
        <v>0</v>
      </c>
      <c r="AO85" s="127"/>
      <c r="AP85" s="127"/>
      <c r="AQ85" s="130" t="s">
        <v>88</v>
      </c>
      <c r="AR85" s="67"/>
      <c r="AS85" s="137">
        <v>0</v>
      </c>
      <c r="AT85" s="138">
        <f>ROUND(SUM(AV85:AW85),2)</f>
        <v>0</v>
      </c>
      <c r="AU85" s="139">
        <f>'ZTI -  VENKOVNÍ KANALIZACE'!P92</f>
        <v>0</v>
      </c>
      <c r="AV85" s="138">
        <f>'ZTI -  VENKOVNÍ KANALIZACE'!J35</f>
        <v>0</v>
      </c>
      <c r="AW85" s="138">
        <f>'ZTI -  VENKOVNÍ KANALIZACE'!J36</f>
        <v>0</v>
      </c>
      <c r="AX85" s="138">
        <f>'ZTI -  VENKOVNÍ KANALIZACE'!J37</f>
        <v>0</v>
      </c>
      <c r="AY85" s="138">
        <f>'ZTI -  VENKOVNÍ KANALIZACE'!J38</f>
        <v>0</v>
      </c>
      <c r="AZ85" s="138">
        <f>'ZTI -  VENKOVNÍ KANALIZACE'!F35</f>
        <v>0</v>
      </c>
      <c r="BA85" s="138">
        <f>'ZTI -  VENKOVNÍ KANALIZACE'!F36</f>
        <v>0</v>
      </c>
      <c r="BB85" s="138">
        <f>'ZTI -  VENKOVNÍ KANALIZACE'!F37</f>
        <v>0</v>
      </c>
      <c r="BC85" s="138">
        <f>'ZTI -  VENKOVNÍ KANALIZACE'!F38</f>
        <v>0</v>
      </c>
      <c r="BD85" s="140">
        <f>'ZTI -  VENKOVNÍ KANALIZACE'!F39</f>
        <v>0</v>
      </c>
      <c r="BE85" s="4"/>
      <c r="BT85" s="135" t="s">
        <v>82</v>
      </c>
      <c r="BV85" s="135" t="s">
        <v>74</v>
      </c>
      <c r="BW85" s="135" t="s">
        <v>168</v>
      </c>
      <c r="BX85" s="135" t="s">
        <v>165</v>
      </c>
      <c r="CL85" s="135" t="s">
        <v>19</v>
      </c>
    </row>
    <row r="86" s="2" customFormat="1" ht="30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6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</row>
    <row r="87" s="2" customFormat="1" ht="6.96" customHeight="1">
      <c r="A87" s="40"/>
      <c r="B87" s="61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46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</row>
  </sheetData>
  <sheetProtection sheet="1" formatColumns="0" formatRows="0" objects="1" scenarios="1" spinCount="100000" saltValue="3v2ZDAiNIr5VnuHh9xUEtWHlViSzBzzVwh3clcdf6aDftvBhTCBEMfSm1sTqAdlXIyA3RpSI6tVzofG/ATK2Gg==" hashValue="hvqWxC+caNcZbIiJLPULwbh36Rc8DeZ/boKb9P+4Yg4ZyiCsfft4jaoYQea3qdoJIcvzGD1OmuhWXz4YrZozmA==" algorithmName="SHA-512" password="CC6F"/>
  <mergeCells count="162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59:AM59"/>
    <mergeCell ref="AG52:AM52"/>
    <mergeCell ref="AG54:AM54"/>
    <mergeCell ref="AG56:AM56"/>
    <mergeCell ref="AG57:AM57"/>
    <mergeCell ref="AG55:AM55"/>
    <mergeCell ref="AG58:AM58"/>
    <mergeCell ref="AG60:AM60"/>
    <mergeCell ref="AM50:AP50"/>
    <mergeCell ref="AM49:AP49"/>
    <mergeCell ref="AM47:AN47"/>
    <mergeCell ref="AN60:AP60"/>
    <mergeCell ref="AN56:AP56"/>
    <mergeCell ref="AN55:AP55"/>
    <mergeCell ref="AN59:AP59"/>
    <mergeCell ref="AN54:AP54"/>
    <mergeCell ref="AN52:AP52"/>
    <mergeCell ref="AN57:AP57"/>
    <mergeCell ref="AN58:AP58"/>
    <mergeCell ref="AS49:AT51"/>
    <mergeCell ref="AN61:AP61"/>
    <mergeCell ref="AG61:AM61"/>
    <mergeCell ref="AG62:AM62"/>
    <mergeCell ref="AN62:AP62"/>
    <mergeCell ref="AG63:AM63"/>
    <mergeCell ref="AN63:AP63"/>
    <mergeCell ref="AG64:AM64"/>
    <mergeCell ref="AN64:AP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81:AP81"/>
    <mergeCell ref="AG81:AM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C52:G52"/>
    <mergeCell ref="D55:H55"/>
    <mergeCell ref="D60:H60"/>
    <mergeCell ref="D56:H56"/>
    <mergeCell ref="E58:I58"/>
    <mergeCell ref="E68:I68"/>
    <mergeCell ref="E57:I57"/>
    <mergeCell ref="E61:I61"/>
    <mergeCell ref="E59:I59"/>
    <mergeCell ref="F64:J64"/>
    <mergeCell ref="F67:J67"/>
    <mergeCell ref="F63:J63"/>
    <mergeCell ref="F66:J66"/>
    <mergeCell ref="F65:J65"/>
    <mergeCell ref="F62:J62"/>
    <mergeCell ref="I52:AF52"/>
    <mergeCell ref="J55:AF55"/>
    <mergeCell ref="J60:AF60"/>
    <mergeCell ref="J56:AF56"/>
    <mergeCell ref="K58:AF58"/>
    <mergeCell ref="K57:AF57"/>
    <mergeCell ref="K68:AF68"/>
    <mergeCell ref="K59:AF59"/>
    <mergeCell ref="K61:AF61"/>
    <mergeCell ref="L66:AF66"/>
    <mergeCell ref="L62:AF62"/>
    <mergeCell ref="L63:AF63"/>
    <mergeCell ref="L67:AF67"/>
    <mergeCell ref="L64:AF64"/>
    <mergeCell ref="L65:AF65"/>
    <mergeCell ref="L45:AO45"/>
    <mergeCell ref="F69:J69"/>
    <mergeCell ref="L69:AF69"/>
    <mergeCell ref="F70:J70"/>
    <mergeCell ref="L70:AF70"/>
    <mergeCell ref="F71:J71"/>
    <mergeCell ref="L71:AF71"/>
    <mergeCell ref="L72:AF72"/>
    <mergeCell ref="F72:J72"/>
    <mergeCell ref="L73:AF73"/>
    <mergeCell ref="F73:J73"/>
    <mergeCell ref="F74:J74"/>
    <mergeCell ref="L74:AF74"/>
    <mergeCell ref="L75:AF75"/>
    <mergeCell ref="F75:J75"/>
    <mergeCell ref="L76:AF76"/>
    <mergeCell ref="F76:J76"/>
    <mergeCell ref="F77:J77"/>
    <mergeCell ref="L77:AF77"/>
    <mergeCell ref="F78:J78"/>
    <mergeCell ref="L78:AF78"/>
    <mergeCell ref="F79:J79"/>
    <mergeCell ref="L79:AF79"/>
    <mergeCell ref="F80:J80"/>
    <mergeCell ref="L80:AF80"/>
    <mergeCell ref="F81:J81"/>
    <mergeCell ref="L81:AF81"/>
    <mergeCell ref="F82:J82"/>
    <mergeCell ref="L82:AF82"/>
    <mergeCell ref="D83:H83"/>
    <mergeCell ref="J83:AF83"/>
    <mergeCell ref="D84:H84"/>
    <mergeCell ref="J84:AF84"/>
    <mergeCell ref="E85:I85"/>
    <mergeCell ref="K85:AF85"/>
  </mergeCells>
  <hyperlinks>
    <hyperlink ref="A55" location="'01 - Bourací práce'!C2" display="/"/>
    <hyperlink ref="A57" location="'02.1 - Restaurační část ,...'!C2" display="/"/>
    <hyperlink ref="A58" location="'02.2 - Část šaten se zázemím'!C2" display="/"/>
    <hyperlink ref="A59" location="'02.3 - Přístřešek'!C2" display="/"/>
    <hyperlink ref="A62" location="'UT -  Stavební úpravy, př...'!C2" display="/"/>
    <hyperlink ref="A63" location="'ZTI 1 - PLYNOINSTALACE (R...'!C2" display="/"/>
    <hyperlink ref="A64" location="'ZTI 2 -  ZDRAVOTNĚ-TECHNI...'!C2" display="/"/>
    <hyperlink ref="A65" location="'VZT3 -  Teplovzdušné větr...'!C2" display="/"/>
    <hyperlink ref="A66" location="'VZT4 -  Teplovzdušné větr...'!C2" display="/"/>
    <hyperlink ref="A67" location="'EL -  ELEKTROINSTALACE - ...'!C2" display="/"/>
    <hyperlink ref="A69" location="'UT - Stavební úpravy, pří...'!C2" display="/"/>
    <hyperlink ref="A70" location="'VZT1 - Teplovzdušní větrá...'!C2" display="/"/>
    <hyperlink ref="A71" location="'VZT2 -  Teplovzdušné větr...'!C2" display="/"/>
    <hyperlink ref="A72" location="'VZT5 - Podtlakové větrání...'!C2" display="/"/>
    <hyperlink ref="A73" location="'VZT6 - -Klimatizace VIP s...'!C2" display="/"/>
    <hyperlink ref="A74" location="'VZT7 -  Odvlhčování wellness'!C2" display="/"/>
    <hyperlink ref="A75" location="'ZT1 - PLYNOINSTALACE (F.Z...'!C2" display="/"/>
    <hyperlink ref="A76" location="'ZT2 - ZDRAVOTNĚ-TECHNICKÉ...'!C2" display="/"/>
    <hyperlink ref="A77" location="'SK - Rozpočet elektro'!C2" display="/"/>
    <hyperlink ref="A78" location="'STA - Sdělovací, signal. ...'!C2" display="/"/>
    <hyperlink ref="A79" location="'Hromosvod - Hromosvod'!C2" display="/"/>
    <hyperlink ref="A80" location="'FVE - Rozpočet elektro'!C2" display="/"/>
    <hyperlink ref="A81" location="'EZS - Elektronické zabezp...'!C2" display="/"/>
    <hyperlink ref="A82" location="'EL -  ELEKTROINSTALACE - ..._01'!C2" display="/"/>
    <hyperlink ref="A83" location="'03 - Zpevněné plochy'!C2" display="/"/>
    <hyperlink ref="A85" location="'ZTI -  VENKOVNÍ KANALIZACE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4032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4645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ROUND(J93,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ROUND((SUM(BE93:BE113)),  2)</f>
        <v>0</v>
      </c>
      <c r="G37" s="40"/>
      <c r="H37" s="40"/>
      <c r="I37" s="160">
        <v>0.20999999999999999</v>
      </c>
      <c r="J37" s="159">
        <f>ROUND(((SUM(BE93:BE113))*I37),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ROUND((SUM(BF93:BF113)),  2)</f>
        <v>0</v>
      </c>
      <c r="G38" s="40"/>
      <c r="H38" s="40"/>
      <c r="I38" s="160">
        <v>0.14999999999999999</v>
      </c>
      <c r="J38" s="159">
        <f>ROUND(((SUM(BF93:BF113))*I38),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ROUND((SUM(BG93:BG113)),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ROUND((SUM(BH93:BH113)),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ROUND((SUM(BI93:BI113)),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4032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 xml:space="preserve">VZT4 -  Teplovzdušné větrání přípravny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J94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4600</v>
      </c>
      <c r="E69" s="185"/>
      <c r="F69" s="185"/>
      <c r="G69" s="185"/>
      <c r="H69" s="185"/>
      <c r="I69" s="185"/>
      <c r="J69" s="186">
        <f>J95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182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6.25" customHeight="1">
      <c r="A79" s="40"/>
      <c r="B79" s="41"/>
      <c r="C79" s="42"/>
      <c r="D79" s="42"/>
      <c r="E79" s="172" t="str">
        <f>E7</f>
        <v>STAVEBNÍ UPRAVY,PŘÍSTAVBA A NÁSTAVBA OBJEKTU ŠATEN A ZÁZEMÍ PRO SPORTOVCE FK BOLATICE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170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4031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394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298" t="s">
        <v>4032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4033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 xml:space="preserve">VZT4 -  Teplovzdušné větrání přípravny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Bolatice, ul. Opavská131/45</v>
      </c>
      <c r="G87" s="42"/>
      <c r="H87" s="42"/>
      <c r="I87" s="34" t="s">
        <v>23</v>
      </c>
      <c r="J87" s="74" t="str">
        <f>IF(J16="","",J16)</f>
        <v>23. 3. 2022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Obec Bolatice, Hlučínská 95/3</v>
      </c>
      <c r="G89" s="42"/>
      <c r="H89" s="42"/>
      <c r="I89" s="34" t="s">
        <v>31</v>
      </c>
      <c r="J89" s="38" t="str">
        <f>E25</f>
        <v>BENPRO s.r.o. Bolatice 743/40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Ing.J.Krajcar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8"/>
      <c r="B92" s="189"/>
      <c r="C92" s="190" t="s">
        <v>183</v>
      </c>
      <c r="D92" s="191" t="s">
        <v>57</v>
      </c>
      <c r="E92" s="191" t="s">
        <v>53</v>
      </c>
      <c r="F92" s="191" t="s">
        <v>54</v>
      </c>
      <c r="G92" s="191" t="s">
        <v>184</v>
      </c>
      <c r="H92" s="191" t="s">
        <v>185</v>
      </c>
      <c r="I92" s="191" t="s">
        <v>186</v>
      </c>
      <c r="J92" s="192" t="s">
        <v>174</v>
      </c>
      <c r="K92" s="193" t="s">
        <v>187</v>
      </c>
      <c r="L92" s="194"/>
      <c r="M92" s="94" t="s">
        <v>19</v>
      </c>
      <c r="N92" s="95" t="s">
        <v>42</v>
      </c>
      <c r="O92" s="95" t="s">
        <v>188</v>
      </c>
      <c r="P92" s="95" t="s">
        <v>189</v>
      </c>
      <c r="Q92" s="95" t="s">
        <v>190</v>
      </c>
      <c r="R92" s="95" t="s">
        <v>191</v>
      </c>
      <c r="S92" s="95" t="s">
        <v>192</v>
      </c>
      <c r="T92" s="96" t="s">
        <v>193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0"/>
      <c r="B93" s="41"/>
      <c r="C93" s="101" t="s">
        <v>194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</f>
        <v>0</v>
      </c>
      <c r="Q93" s="98"/>
      <c r="R93" s="197">
        <f>R94</f>
        <v>0</v>
      </c>
      <c r="S93" s="98"/>
      <c r="T93" s="198">
        <f>T94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175</v>
      </c>
      <c r="BK93" s="199">
        <f>BK94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1178</v>
      </c>
      <c r="F94" s="203" t="s">
        <v>1179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</f>
        <v>0</v>
      </c>
      <c r="Q94" s="208"/>
      <c r="R94" s="209">
        <f>R95</f>
        <v>0</v>
      </c>
      <c r="S94" s="208"/>
      <c r="T94" s="210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82</v>
      </c>
      <c r="AT94" s="212" t="s">
        <v>71</v>
      </c>
      <c r="AU94" s="212" t="s">
        <v>72</v>
      </c>
      <c r="AY94" s="211" t="s">
        <v>197</v>
      </c>
      <c r="BK94" s="213">
        <f>BK95</f>
        <v>0</v>
      </c>
    </row>
    <row r="95" s="12" customFormat="1" ht="22.8" customHeight="1">
      <c r="A95" s="12"/>
      <c r="B95" s="200"/>
      <c r="C95" s="201"/>
      <c r="D95" s="202" t="s">
        <v>71</v>
      </c>
      <c r="E95" s="214" t="s">
        <v>4601</v>
      </c>
      <c r="F95" s="214" t="s">
        <v>4602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SUM(P96:P113)</f>
        <v>0</v>
      </c>
      <c r="Q95" s="208"/>
      <c r="R95" s="209">
        <f>SUM(R96:R113)</f>
        <v>0</v>
      </c>
      <c r="S95" s="208"/>
      <c r="T95" s="210">
        <f>SUM(T96:T113)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82</v>
      </c>
      <c r="AT95" s="212" t="s">
        <v>71</v>
      </c>
      <c r="AU95" s="212" t="s">
        <v>80</v>
      </c>
      <c r="AY95" s="211" t="s">
        <v>197</v>
      </c>
      <c r="BK95" s="213">
        <f>SUM(BK96:BK113)</f>
        <v>0</v>
      </c>
    </row>
    <row r="96" s="2" customFormat="1" ht="37.8" customHeight="1">
      <c r="A96" s="40"/>
      <c r="B96" s="41"/>
      <c r="C96" s="216" t="s">
        <v>80</v>
      </c>
      <c r="D96" s="216" t="s">
        <v>199</v>
      </c>
      <c r="E96" s="217" t="s">
        <v>4646</v>
      </c>
      <c r="F96" s="218" t="s">
        <v>4647</v>
      </c>
      <c r="G96" s="219" t="s">
        <v>211</v>
      </c>
      <c r="H96" s="220">
        <v>1</v>
      </c>
      <c r="I96" s="221"/>
      <c r="J96" s="222">
        <f>ROUND(I96*H96,2)</f>
        <v>0</v>
      </c>
      <c r="K96" s="223"/>
      <c r="L96" s="46"/>
      <c r="M96" s="224" t="s">
        <v>19</v>
      </c>
      <c r="N96" s="225" t="s">
        <v>43</v>
      </c>
      <c r="O96" s="86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8" t="s">
        <v>385</v>
      </c>
      <c r="AT96" s="228" t="s">
        <v>199</v>
      </c>
      <c r="AU96" s="228" t="s">
        <v>82</v>
      </c>
      <c r="AY96" s="19" t="s">
        <v>197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19" t="s">
        <v>80</v>
      </c>
      <c r="BK96" s="229">
        <f>ROUND(I96*H96,2)</f>
        <v>0</v>
      </c>
      <c r="BL96" s="19" t="s">
        <v>385</v>
      </c>
      <c r="BM96" s="228" t="s">
        <v>82</v>
      </c>
    </row>
    <row r="97" s="2" customFormat="1" ht="37.8" customHeight="1">
      <c r="A97" s="40"/>
      <c r="B97" s="41"/>
      <c r="C97" s="216" t="s">
        <v>82</v>
      </c>
      <c r="D97" s="216" t="s">
        <v>199</v>
      </c>
      <c r="E97" s="217" t="s">
        <v>4648</v>
      </c>
      <c r="F97" s="218" t="s">
        <v>4649</v>
      </c>
      <c r="G97" s="219" t="s">
        <v>211</v>
      </c>
      <c r="H97" s="220">
        <v>1</v>
      </c>
      <c r="I97" s="221"/>
      <c r="J97" s="222">
        <f>ROUND(I97*H97,2)</f>
        <v>0</v>
      </c>
      <c r="K97" s="223"/>
      <c r="L97" s="46"/>
      <c r="M97" s="224" t="s">
        <v>19</v>
      </c>
      <c r="N97" s="225" t="s">
        <v>43</v>
      </c>
      <c r="O97" s="86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385</v>
      </c>
      <c r="AT97" s="228" t="s">
        <v>199</v>
      </c>
      <c r="AU97" s="228" t="s">
        <v>82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385</v>
      </c>
      <c r="BM97" s="228" t="s">
        <v>203</v>
      </c>
    </row>
    <row r="98" s="2" customFormat="1" ht="24.15" customHeight="1">
      <c r="A98" s="40"/>
      <c r="B98" s="41"/>
      <c r="C98" s="216" t="s">
        <v>103</v>
      </c>
      <c r="D98" s="216" t="s">
        <v>199</v>
      </c>
      <c r="E98" s="217" t="s">
        <v>4650</v>
      </c>
      <c r="F98" s="218" t="s">
        <v>4651</v>
      </c>
      <c r="G98" s="219" t="s">
        <v>211</v>
      </c>
      <c r="H98" s="220">
        <v>3</v>
      </c>
      <c r="I98" s="221"/>
      <c r="J98" s="222">
        <f>ROUND(I98*H98,2)</f>
        <v>0</v>
      </c>
      <c r="K98" s="223"/>
      <c r="L98" s="46"/>
      <c r="M98" s="224" t="s">
        <v>19</v>
      </c>
      <c r="N98" s="225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385</v>
      </c>
      <c r="AT98" s="228" t="s">
        <v>199</v>
      </c>
      <c r="AU98" s="228" t="s">
        <v>82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385</v>
      </c>
      <c r="BM98" s="228" t="s">
        <v>265</v>
      </c>
    </row>
    <row r="99" s="2" customFormat="1" ht="16.5" customHeight="1">
      <c r="A99" s="40"/>
      <c r="B99" s="41"/>
      <c r="C99" s="282" t="s">
        <v>203</v>
      </c>
      <c r="D99" s="282" t="s">
        <v>602</v>
      </c>
      <c r="E99" s="283" t="s">
        <v>4652</v>
      </c>
      <c r="F99" s="284" t="s">
        <v>4653</v>
      </c>
      <c r="G99" s="285" t="s">
        <v>211</v>
      </c>
      <c r="H99" s="286">
        <v>1</v>
      </c>
      <c r="I99" s="287"/>
      <c r="J99" s="288">
        <f>ROUND(I99*H99,2)</f>
        <v>0</v>
      </c>
      <c r="K99" s="289"/>
      <c r="L99" s="290"/>
      <c r="M99" s="291" t="s">
        <v>19</v>
      </c>
      <c r="N99" s="292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658</v>
      </c>
      <c r="AT99" s="228" t="s">
        <v>602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311</v>
      </c>
    </row>
    <row r="100" s="2" customFormat="1" ht="16.5" customHeight="1">
      <c r="A100" s="40"/>
      <c r="B100" s="41"/>
      <c r="C100" s="282" t="s">
        <v>235</v>
      </c>
      <c r="D100" s="282" t="s">
        <v>602</v>
      </c>
      <c r="E100" s="283" t="s">
        <v>4654</v>
      </c>
      <c r="F100" s="284" t="s">
        <v>4655</v>
      </c>
      <c r="G100" s="285" t="s">
        <v>211</v>
      </c>
      <c r="H100" s="286">
        <v>2</v>
      </c>
      <c r="I100" s="287"/>
      <c r="J100" s="288">
        <f>ROUND(I100*H100,2)</f>
        <v>0</v>
      </c>
      <c r="K100" s="289"/>
      <c r="L100" s="290"/>
      <c r="M100" s="291" t="s">
        <v>19</v>
      </c>
      <c r="N100" s="292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658</v>
      </c>
      <c r="AT100" s="228" t="s">
        <v>602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322</v>
      </c>
    </row>
    <row r="101" s="2" customFormat="1" ht="24.15" customHeight="1">
      <c r="A101" s="40"/>
      <c r="B101" s="41"/>
      <c r="C101" s="216" t="s">
        <v>265</v>
      </c>
      <c r="D101" s="216" t="s">
        <v>199</v>
      </c>
      <c r="E101" s="217" t="s">
        <v>4656</v>
      </c>
      <c r="F101" s="218" t="s">
        <v>4657</v>
      </c>
      <c r="G101" s="219" t="s">
        <v>211</v>
      </c>
      <c r="H101" s="220">
        <v>1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385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385</v>
      </c>
      <c r="BM101" s="228" t="s">
        <v>344</v>
      </c>
    </row>
    <row r="102" s="2" customFormat="1" ht="16.5" customHeight="1">
      <c r="A102" s="40"/>
      <c r="B102" s="41"/>
      <c r="C102" s="216" t="s">
        <v>273</v>
      </c>
      <c r="D102" s="216" t="s">
        <v>199</v>
      </c>
      <c r="E102" s="217" t="s">
        <v>4658</v>
      </c>
      <c r="F102" s="218" t="s">
        <v>4659</v>
      </c>
      <c r="G102" s="219" t="s">
        <v>211</v>
      </c>
      <c r="H102" s="220">
        <v>1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385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362</v>
      </c>
    </row>
    <row r="103" s="2" customFormat="1" ht="24.15" customHeight="1">
      <c r="A103" s="40"/>
      <c r="B103" s="41"/>
      <c r="C103" s="216" t="s">
        <v>311</v>
      </c>
      <c r="D103" s="216" t="s">
        <v>199</v>
      </c>
      <c r="E103" s="217" t="s">
        <v>4660</v>
      </c>
      <c r="F103" s="218" t="s">
        <v>4661</v>
      </c>
      <c r="G103" s="219" t="s">
        <v>211</v>
      </c>
      <c r="H103" s="220">
        <v>1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385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385</v>
      </c>
    </row>
    <row r="104" s="2" customFormat="1" ht="24.15" customHeight="1">
      <c r="A104" s="40"/>
      <c r="B104" s="41"/>
      <c r="C104" s="282" t="s">
        <v>221</v>
      </c>
      <c r="D104" s="282" t="s">
        <v>602</v>
      </c>
      <c r="E104" s="283" t="s">
        <v>4662</v>
      </c>
      <c r="F104" s="284" t="s">
        <v>4663</v>
      </c>
      <c r="G104" s="285" t="s">
        <v>211</v>
      </c>
      <c r="H104" s="286">
        <v>1</v>
      </c>
      <c r="I104" s="287"/>
      <c r="J104" s="288">
        <f>ROUND(I104*H104,2)</f>
        <v>0</v>
      </c>
      <c r="K104" s="289"/>
      <c r="L104" s="290"/>
      <c r="M104" s="291" t="s">
        <v>19</v>
      </c>
      <c r="N104" s="292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658</v>
      </c>
      <c r="AT104" s="228" t="s">
        <v>602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385</v>
      </c>
      <c r="BM104" s="228" t="s">
        <v>557</v>
      </c>
    </row>
    <row r="105" s="2" customFormat="1" ht="24.15" customHeight="1">
      <c r="A105" s="40"/>
      <c r="B105" s="41"/>
      <c r="C105" s="216" t="s">
        <v>322</v>
      </c>
      <c r="D105" s="216" t="s">
        <v>199</v>
      </c>
      <c r="E105" s="217" t="s">
        <v>4664</v>
      </c>
      <c r="F105" s="218" t="s">
        <v>4665</v>
      </c>
      <c r="G105" s="219" t="s">
        <v>211</v>
      </c>
      <c r="H105" s="220">
        <v>1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385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570</v>
      </c>
    </row>
    <row r="106" s="2" customFormat="1" ht="24.15" customHeight="1">
      <c r="A106" s="40"/>
      <c r="B106" s="41"/>
      <c r="C106" s="282" t="s">
        <v>335</v>
      </c>
      <c r="D106" s="282" t="s">
        <v>602</v>
      </c>
      <c r="E106" s="283" t="s">
        <v>4666</v>
      </c>
      <c r="F106" s="284" t="s">
        <v>4667</v>
      </c>
      <c r="G106" s="285" t="s">
        <v>211</v>
      </c>
      <c r="H106" s="286">
        <v>1</v>
      </c>
      <c r="I106" s="287"/>
      <c r="J106" s="288">
        <f>ROUND(I106*H106,2)</f>
        <v>0</v>
      </c>
      <c r="K106" s="289"/>
      <c r="L106" s="290"/>
      <c r="M106" s="291" t="s">
        <v>19</v>
      </c>
      <c r="N106" s="292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658</v>
      </c>
      <c r="AT106" s="228" t="s">
        <v>602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582</v>
      </c>
    </row>
    <row r="107" s="2" customFormat="1" ht="37.8" customHeight="1">
      <c r="A107" s="40"/>
      <c r="B107" s="41"/>
      <c r="C107" s="216" t="s">
        <v>344</v>
      </c>
      <c r="D107" s="216" t="s">
        <v>199</v>
      </c>
      <c r="E107" s="217" t="s">
        <v>4668</v>
      </c>
      <c r="F107" s="218" t="s">
        <v>4669</v>
      </c>
      <c r="G107" s="219" t="s">
        <v>661</v>
      </c>
      <c r="H107" s="220">
        <v>5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385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593</v>
      </c>
    </row>
    <row r="108" s="2" customFormat="1" ht="37.8" customHeight="1">
      <c r="A108" s="40"/>
      <c r="B108" s="41"/>
      <c r="C108" s="216" t="s">
        <v>351</v>
      </c>
      <c r="D108" s="216" t="s">
        <v>199</v>
      </c>
      <c r="E108" s="217" t="s">
        <v>4670</v>
      </c>
      <c r="F108" s="218" t="s">
        <v>4671</v>
      </c>
      <c r="G108" s="219" t="s">
        <v>661</v>
      </c>
      <c r="H108" s="220">
        <v>5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385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607</v>
      </c>
    </row>
    <row r="109" s="2" customFormat="1" ht="37.8" customHeight="1">
      <c r="A109" s="40"/>
      <c r="B109" s="41"/>
      <c r="C109" s="216" t="s">
        <v>362</v>
      </c>
      <c r="D109" s="216" t="s">
        <v>199</v>
      </c>
      <c r="E109" s="217" t="s">
        <v>4672</v>
      </c>
      <c r="F109" s="218" t="s">
        <v>4673</v>
      </c>
      <c r="G109" s="219" t="s">
        <v>211</v>
      </c>
      <c r="H109" s="220">
        <v>1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385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625</v>
      </c>
    </row>
    <row r="110" s="2" customFormat="1" ht="76.35" customHeight="1">
      <c r="A110" s="40"/>
      <c r="B110" s="41"/>
      <c r="C110" s="216" t="s">
        <v>8</v>
      </c>
      <c r="D110" s="216" t="s">
        <v>199</v>
      </c>
      <c r="E110" s="217" t="s">
        <v>4674</v>
      </c>
      <c r="F110" s="218" t="s">
        <v>4675</v>
      </c>
      <c r="G110" s="219" t="s">
        <v>211</v>
      </c>
      <c r="H110" s="220">
        <v>1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385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644</v>
      </c>
    </row>
    <row r="111" s="2" customFormat="1" ht="16.5" customHeight="1">
      <c r="A111" s="40"/>
      <c r="B111" s="41"/>
      <c r="C111" s="216" t="s">
        <v>385</v>
      </c>
      <c r="D111" s="216" t="s">
        <v>199</v>
      </c>
      <c r="E111" s="217" t="s">
        <v>4676</v>
      </c>
      <c r="F111" s="218" t="s">
        <v>4677</v>
      </c>
      <c r="G111" s="219" t="s">
        <v>211</v>
      </c>
      <c r="H111" s="220">
        <v>1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658</v>
      </c>
    </row>
    <row r="112" s="2" customFormat="1" ht="24.15" customHeight="1">
      <c r="A112" s="40"/>
      <c r="B112" s="41"/>
      <c r="C112" s="216" t="s">
        <v>550</v>
      </c>
      <c r="D112" s="216" t="s">
        <v>199</v>
      </c>
      <c r="E112" s="217" t="s">
        <v>4629</v>
      </c>
      <c r="F112" s="218" t="s">
        <v>4630</v>
      </c>
      <c r="G112" s="219" t="s">
        <v>217</v>
      </c>
      <c r="H112" s="220">
        <v>0.27400000000000002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385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675</v>
      </c>
    </row>
    <row r="113" s="2" customFormat="1" ht="33" customHeight="1">
      <c r="A113" s="40"/>
      <c r="B113" s="41"/>
      <c r="C113" s="216" t="s">
        <v>557</v>
      </c>
      <c r="D113" s="216" t="s">
        <v>199</v>
      </c>
      <c r="E113" s="217" t="s">
        <v>4631</v>
      </c>
      <c r="F113" s="218" t="s">
        <v>4632</v>
      </c>
      <c r="G113" s="219" t="s">
        <v>217</v>
      </c>
      <c r="H113" s="220">
        <v>0.27400000000000002</v>
      </c>
      <c r="I113" s="221"/>
      <c r="J113" s="222">
        <f>ROUND(I113*H113,2)</f>
        <v>0</v>
      </c>
      <c r="K113" s="223"/>
      <c r="L113" s="46"/>
      <c r="M113" s="303" t="s">
        <v>19</v>
      </c>
      <c r="N113" s="304" t="s">
        <v>43</v>
      </c>
      <c r="O113" s="296"/>
      <c r="P113" s="301">
        <f>O113*H113</f>
        <v>0</v>
      </c>
      <c r="Q113" s="301">
        <v>0</v>
      </c>
      <c r="R113" s="301">
        <f>Q113*H113</f>
        <v>0</v>
      </c>
      <c r="S113" s="301">
        <v>0</v>
      </c>
      <c r="T113" s="302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696</v>
      </c>
    </row>
    <row r="114" s="2" customFormat="1" ht="6.96" customHeight="1">
      <c r="A114" s="40"/>
      <c r="B114" s="61"/>
      <c r="C114" s="62"/>
      <c r="D114" s="62"/>
      <c r="E114" s="62"/>
      <c r="F114" s="62"/>
      <c r="G114" s="62"/>
      <c r="H114" s="62"/>
      <c r="I114" s="62"/>
      <c r="J114" s="62"/>
      <c r="K114" s="62"/>
      <c r="L114" s="46"/>
      <c r="M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</sheetData>
  <sheetProtection sheet="1" autoFilter="0" formatColumns="0" formatRows="0" objects="1" scenarios="1" spinCount="100000" saltValue="AhX+e1O2PyY9E7to5i/JvX+eD5Zju9ICULVjpnjHnXK4UZBj6aBx9CnKVv9IjzqHHvc3Jjk4n93As3ZjcDJCNg==" hashValue="hAdItLgZagZJBrvi9oQKVyNyckRypkHCzuhJ5C72JfE7OVVlIu5SgjTQJDNsuO/JZU1XzWgozzYLIgMe4KUZdA==" algorithmName="SHA-512" password="CC6F"/>
  <autoFilter ref="C92:K1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4032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4678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>Katerinec</v>
      </c>
      <c r="F28" s="40"/>
      <c r="G28" s="40"/>
      <c r="H28" s="40"/>
      <c r="I28" s="145" t="s">
        <v>28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ROUND(J96,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ROUND((SUM(BE96:BE188)),  2)</f>
        <v>0</v>
      </c>
      <c r="G37" s="40"/>
      <c r="H37" s="40"/>
      <c r="I37" s="160">
        <v>0.20999999999999999</v>
      </c>
      <c r="J37" s="159">
        <f>ROUND(((SUM(BE96:BE188))*I37),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ROUND((SUM(BF96:BF188)),  2)</f>
        <v>0</v>
      </c>
      <c r="G38" s="40"/>
      <c r="H38" s="40"/>
      <c r="I38" s="160">
        <v>0.14999999999999999</v>
      </c>
      <c r="J38" s="159">
        <f>ROUND(((SUM(BF96:BF188))*I38),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ROUND((SUM(BG96:BG188)),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ROUND((SUM(BH96:BH188)),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ROUND((SUM(BI96:BI188)),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4032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 xml:space="preserve">EL -  ELEKTROINSTALACE - BYT + RESTURACE 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Katerinec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J96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4679</v>
      </c>
      <c r="E68" s="180"/>
      <c r="F68" s="180"/>
      <c r="G68" s="180"/>
      <c r="H68" s="180"/>
      <c r="I68" s="180"/>
      <c r="J68" s="181">
        <f>J97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4680</v>
      </c>
      <c r="E69" s="185"/>
      <c r="F69" s="185"/>
      <c r="G69" s="185"/>
      <c r="H69" s="185"/>
      <c r="I69" s="185"/>
      <c r="J69" s="186">
        <f>J98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4681</v>
      </c>
      <c r="E70" s="185"/>
      <c r="F70" s="185"/>
      <c r="G70" s="185"/>
      <c r="H70" s="185"/>
      <c r="I70" s="185"/>
      <c r="J70" s="186">
        <f>J137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4682</v>
      </c>
      <c r="E71" s="180"/>
      <c r="F71" s="180"/>
      <c r="G71" s="180"/>
      <c r="H71" s="180"/>
      <c r="I71" s="180"/>
      <c r="J71" s="181">
        <f>J176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7"/>
      <c r="C72" s="178"/>
      <c r="D72" s="179" t="s">
        <v>180</v>
      </c>
      <c r="E72" s="180"/>
      <c r="F72" s="180"/>
      <c r="G72" s="180"/>
      <c r="H72" s="180"/>
      <c r="I72" s="180"/>
      <c r="J72" s="181">
        <f>J187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182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6.25" customHeight="1">
      <c r="A82" s="40"/>
      <c r="B82" s="41"/>
      <c r="C82" s="42"/>
      <c r="D82" s="42"/>
      <c r="E82" s="172" t="str">
        <f>E7</f>
        <v>STAVEBNÍ UPRAVY,PŘÍSTAVBA A NÁSTAVBA OBJEKTU ŠATEN A ZÁZEMÍ PRO SPORTOVCE FK BOLATICE</v>
      </c>
      <c r="F82" s="34"/>
      <c r="G82" s="34"/>
      <c r="H82" s="34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170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1" customFormat="1" ht="16.5" customHeight="1">
      <c r="B84" s="23"/>
      <c r="C84" s="24"/>
      <c r="D84" s="24"/>
      <c r="E84" s="172" t="s">
        <v>4031</v>
      </c>
      <c r="F84" s="24"/>
      <c r="G84" s="24"/>
      <c r="H84" s="24"/>
      <c r="I84" s="24"/>
      <c r="J84" s="24"/>
      <c r="K84" s="24"/>
      <c r="L84" s="22"/>
    </row>
    <row r="85" s="1" customFormat="1" ht="12" customHeight="1">
      <c r="B85" s="23"/>
      <c r="C85" s="34" t="s">
        <v>394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298" t="s">
        <v>4032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4033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E13</f>
        <v xml:space="preserve">EL -  ELEKTROINSTALACE - BYT + RESTURACE 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F16</f>
        <v>Bolatice, ul. Opavská131/45</v>
      </c>
      <c r="G90" s="42"/>
      <c r="H90" s="42"/>
      <c r="I90" s="34" t="s">
        <v>23</v>
      </c>
      <c r="J90" s="74" t="str">
        <f>IF(J16="","",J16)</f>
        <v>23. 3. 2022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25.65" customHeight="1">
      <c r="A92" s="40"/>
      <c r="B92" s="41"/>
      <c r="C92" s="34" t="s">
        <v>25</v>
      </c>
      <c r="D92" s="42"/>
      <c r="E92" s="42"/>
      <c r="F92" s="29" t="str">
        <f>E19</f>
        <v>Obec Bolatice, Hlučínská 95/3</v>
      </c>
      <c r="G92" s="42"/>
      <c r="H92" s="42"/>
      <c r="I92" s="34" t="s">
        <v>31</v>
      </c>
      <c r="J92" s="38" t="str">
        <f>E25</f>
        <v>BENPRO s.r.o. Bolatice 743/40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29</v>
      </c>
      <c r="D93" s="42"/>
      <c r="E93" s="42"/>
      <c r="F93" s="29" t="str">
        <f>IF(E22="","",E22)</f>
        <v>Vyplň údaj</v>
      </c>
      <c r="G93" s="42"/>
      <c r="H93" s="42"/>
      <c r="I93" s="34" t="s">
        <v>34</v>
      </c>
      <c r="J93" s="38" t="str">
        <f>E28</f>
        <v>Katerinec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183</v>
      </c>
      <c r="D95" s="191" t="s">
        <v>57</v>
      </c>
      <c r="E95" s="191" t="s">
        <v>53</v>
      </c>
      <c r="F95" s="191" t="s">
        <v>54</v>
      </c>
      <c r="G95" s="191" t="s">
        <v>184</v>
      </c>
      <c r="H95" s="191" t="s">
        <v>185</v>
      </c>
      <c r="I95" s="191" t="s">
        <v>186</v>
      </c>
      <c r="J95" s="192" t="s">
        <v>174</v>
      </c>
      <c r="K95" s="193" t="s">
        <v>187</v>
      </c>
      <c r="L95" s="194"/>
      <c r="M95" s="94" t="s">
        <v>19</v>
      </c>
      <c r="N95" s="95" t="s">
        <v>42</v>
      </c>
      <c r="O95" s="95" t="s">
        <v>188</v>
      </c>
      <c r="P95" s="95" t="s">
        <v>189</v>
      </c>
      <c r="Q95" s="95" t="s">
        <v>190</v>
      </c>
      <c r="R95" s="95" t="s">
        <v>191</v>
      </c>
      <c r="S95" s="95" t="s">
        <v>192</v>
      </c>
      <c r="T95" s="96" t="s">
        <v>193</v>
      </c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194</v>
      </c>
      <c r="D96" s="42"/>
      <c r="E96" s="42"/>
      <c r="F96" s="42"/>
      <c r="G96" s="42"/>
      <c r="H96" s="42"/>
      <c r="I96" s="42"/>
      <c r="J96" s="195">
        <f>BK96</f>
        <v>0</v>
      </c>
      <c r="K96" s="42"/>
      <c r="L96" s="46"/>
      <c r="M96" s="97"/>
      <c r="N96" s="196"/>
      <c r="O96" s="98"/>
      <c r="P96" s="197">
        <f>P97+P176+P187</f>
        <v>0</v>
      </c>
      <c r="Q96" s="98"/>
      <c r="R96" s="197">
        <f>R97+R176+R187</f>
        <v>0</v>
      </c>
      <c r="S96" s="98"/>
      <c r="T96" s="198">
        <f>T97+T176+T187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71</v>
      </c>
      <c r="AU96" s="19" t="s">
        <v>175</v>
      </c>
      <c r="BK96" s="199">
        <f>BK97+BK176+BK187</f>
        <v>0</v>
      </c>
    </row>
    <row r="97" s="12" customFormat="1" ht="25.92" customHeight="1">
      <c r="A97" s="12"/>
      <c r="B97" s="200"/>
      <c r="C97" s="201"/>
      <c r="D97" s="202" t="s">
        <v>71</v>
      </c>
      <c r="E97" s="203" t="s">
        <v>602</v>
      </c>
      <c r="F97" s="203" t="s">
        <v>4683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P98+P137</f>
        <v>0</v>
      </c>
      <c r="Q97" s="208"/>
      <c r="R97" s="209">
        <f>R98+R137</f>
        <v>0</v>
      </c>
      <c r="S97" s="208"/>
      <c r="T97" s="210">
        <f>T98+T137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103</v>
      </c>
      <c r="AT97" s="212" t="s">
        <v>71</v>
      </c>
      <c r="AU97" s="212" t="s">
        <v>72</v>
      </c>
      <c r="AY97" s="211" t="s">
        <v>197</v>
      </c>
      <c r="BK97" s="213">
        <f>BK98+BK137</f>
        <v>0</v>
      </c>
    </row>
    <row r="98" s="12" customFormat="1" ht="22.8" customHeight="1">
      <c r="A98" s="12"/>
      <c r="B98" s="200"/>
      <c r="C98" s="201"/>
      <c r="D98" s="202" t="s">
        <v>71</v>
      </c>
      <c r="E98" s="214" t="s">
        <v>4684</v>
      </c>
      <c r="F98" s="214" t="s">
        <v>4685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SUM(P99:P136)</f>
        <v>0</v>
      </c>
      <c r="Q98" s="208"/>
      <c r="R98" s="209">
        <f>SUM(R99:R136)</f>
        <v>0</v>
      </c>
      <c r="S98" s="208"/>
      <c r="T98" s="210">
        <f>SUM(T99:T136)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103</v>
      </c>
      <c r="AT98" s="212" t="s">
        <v>71</v>
      </c>
      <c r="AU98" s="212" t="s">
        <v>80</v>
      </c>
      <c r="AY98" s="211" t="s">
        <v>197</v>
      </c>
      <c r="BK98" s="213">
        <f>SUM(BK99:BK136)</f>
        <v>0</v>
      </c>
    </row>
    <row r="99" s="2" customFormat="1" ht="16.5" customHeight="1">
      <c r="A99" s="40"/>
      <c r="B99" s="41"/>
      <c r="C99" s="216" t="s">
        <v>80</v>
      </c>
      <c r="D99" s="216" t="s">
        <v>199</v>
      </c>
      <c r="E99" s="217" t="s">
        <v>4686</v>
      </c>
      <c r="F99" s="218" t="s">
        <v>4687</v>
      </c>
      <c r="G99" s="219" t="s">
        <v>19</v>
      </c>
      <c r="H99" s="220">
        <v>14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969</v>
      </c>
      <c r="AT99" s="228" t="s">
        <v>199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969</v>
      </c>
      <c r="BM99" s="228" t="s">
        <v>82</v>
      </c>
    </row>
    <row r="100" s="2" customFormat="1" ht="16.5" customHeight="1">
      <c r="A100" s="40"/>
      <c r="B100" s="41"/>
      <c r="C100" s="216" t="s">
        <v>82</v>
      </c>
      <c r="D100" s="216" t="s">
        <v>199</v>
      </c>
      <c r="E100" s="217" t="s">
        <v>4688</v>
      </c>
      <c r="F100" s="218" t="s">
        <v>4689</v>
      </c>
      <c r="G100" s="219" t="s">
        <v>19</v>
      </c>
      <c r="H100" s="220">
        <v>8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969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969</v>
      </c>
      <c r="BM100" s="228" t="s">
        <v>203</v>
      </c>
    </row>
    <row r="101" s="2" customFormat="1" ht="16.5" customHeight="1">
      <c r="A101" s="40"/>
      <c r="B101" s="41"/>
      <c r="C101" s="216" t="s">
        <v>103</v>
      </c>
      <c r="D101" s="216" t="s">
        <v>199</v>
      </c>
      <c r="E101" s="217" t="s">
        <v>4690</v>
      </c>
      <c r="F101" s="218" t="s">
        <v>4691</v>
      </c>
      <c r="G101" s="219" t="s">
        <v>19</v>
      </c>
      <c r="H101" s="220">
        <v>17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969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969</v>
      </c>
      <c r="BM101" s="228" t="s">
        <v>265</v>
      </c>
    </row>
    <row r="102" s="2" customFormat="1" ht="16.5" customHeight="1">
      <c r="A102" s="40"/>
      <c r="B102" s="41"/>
      <c r="C102" s="216" t="s">
        <v>203</v>
      </c>
      <c r="D102" s="216" t="s">
        <v>199</v>
      </c>
      <c r="E102" s="217" t="s">
        <v>4692</v>
      </c>
      <c r="F102" s="218" t="s">
        <v>4693</v>
      </c>
      <c r="G102" s="219" t="s">
        <v>19</v>
      </c>
      <c r="H102" s="220">
        <v>20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969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969</v>
      </c>
      <c r="BM102" s="228" t="s">
        <v>311</v>
      </c>
    </row>
    <row r="103" s="2" customFormat="1" ht="16.5" customHeight="1">
      <c r="A103" s="40"/>
      <c r="B103" s="41"/>
      <c r="C103" s="216" t="s">
        <v>235</v>
      </c>
      <c r="D103" s="216" t="s">
        <v>199</v>
      </c>
      <c r="E103" s="217" t="s">
        <v>4694</v>
      </c>
      <c r="F103" s="218" t="s">
        <v>4695</v>
      </c>
      <c r="G103" s="219" t="s">
        <v>19</v>
      </c>
      <c r="H103" s="220">
        <v>4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969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969</v>
      </c>
      <c r="BM103" s="228" t="s">
        <v>322</v>
      </c>
    </row>
    <row r="104" s="2" customFormat="1" ht="16.5" customHeight="1">
      <c r="A104" s="40"/>
      <c r="B104" s="41"/>
      <c r="C104" s="216" t="s">
        <v>265</v>
      </c>
      <c r="D104" s="216" t="s">
        <v>199</v>
      </c>
      <c r="E104" s="217" t="s">
        <v>4696</v>
      </c>
      <c r="F104" s="218" t="s">
        <v>4697</v>
      </c>
      <c r="G104" s="219" t="s">
        <v>19</v>
      </c>
      <c r="H104" s="220">
        <v>3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969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969</v>
      </c>
      <c r="BM104" s="228" t="s">
        <v>344</v>
      </c>
    </row>
    <row r="105" s="2" customFormat="1" ht="16.5" customHeight="1">
      <c r="A105" s="40"/>
      <c r="B105" s="41"/>
      <c r="C105" s="216" t="s">
        <v>273</v>
      </c>
      <c r="D105" s="216" t="s">
        <v>199</v>
      </c>
      <c r="E105" s="217" t="s">
        <v>4698</v>
      </c>
      <c r="F105" s="218" t="s">
        <v>4699</v>
      </c>
      <c r="G105" s="219" t="s">
        <v>19</v>
      </c>
      <c r="H105" s="220">
        <v>2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969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969</v>
      </c>
      <c r="BM105" s="228" t="s">
        <v>362</v>
      </c>
    </row>
    <row r="106" s="2" customFormat="1" ht="16.5" customHeight="1">
      <c r="A106" s="40"/>
      <c r="B106" s="41"/>
      <c r="C106" s="216" t="s">
        <v>311</v>
      </c>
      <c r="D106" s="216" t="s">
        <v>199</v>
      </c>
      <c r="E106" s="217" t="s">
        <v>4700</v>
      </c>
      <c r="F106" s="218" t="s">
        <v>4701</v>
      </c>
      <c r="G106" s="219" t="s">
        <v>19</v>
      </c>
      <c r="H106" s="220">
        <v>29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969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969</v>
      </c>
      <c r="BM106" s="228" t="s">
        <v>385</v>
      </c>
    </row>
    <row r="107" s="2" customFormat="1" ht="16.5" customHeight="1">
      <c r="A107" s="40"/>
      <c r="B107" s="41"/>
      <c r="C107" s="216" t="s">
        <v>221</v>
      </c>
      <c r="D107" s="216" t="s">
        <v>199</v>
      </c>
      <c r="E107" s="217" t="s">
        <v>4702</v>
      </c>
      <c r="F107" s="218" t="s">
        <v>4703</v>
      </c>
      <c r="G107" s="219" t="s">
        <v>661</v>
      </c>
      <c r="H107" s="220">
        <v>95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969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969</v>
      </c>
      <c r="BM107" s="228" t="s">
        <v>557</v>
      </c>
    </row>
    <row r="108" s="2" customFormat="1" ht="21.75" customHeight="1">
      <c r="A108" s="40"/>
      <c r="B108" s="41"/>
      <c r="C108" s="216" t="s">
        <v>322</v>
      </c>
      <c r="D108" s="216" t="s">
        <v>199</v>
      </c>
      <c r="E108" s="217" t="s">
        <v>4704</v>
      </c>
      <c r="F108" s="218" t="s">
        <v>4705</v>
      </c>
      <c r="G108" s="219" t="s">
        <v>4444</v>
      </c>
      <c r="H108" s="220">
        <v>20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969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969</v>
      </c>
      <c r="BM108" s="228" t="s">
        <v>570</v>
      </c>
    </row>
    <row r="109" s="2" customFormat="1" ht="21.75" customHeight="1">
      <c r="A109" s="40"/>
      <c r="B109" s="41"/>
      <c r="C109" s="216" t="s">
        <v>335</v>
      </c>
      <c r="D109" s="216" t="s">
        <v>199</v>
      </c>
      <c r="E109" s="217" t="s">
        <v>4704</v>
      </c>
      <c r="F109" s="218" t="s">
        <v>4705</v>
      </c>
      <c r="G109" s="219" t="s">
        <v>4444</v>
      </c>
      <c r="H109" s="220">
        <v>11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969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969</v>
      </c>
      <c r="BM109" s="228" t="s">
        <v>582</v>
      </c>
    </row>
    <row r="110" s="2" customFormat="1" ht="21.75" customHeight="1">
      <c r="A110" s="40"/>
      <c r="B110" s="41"/>
      <c r="C110" s="216" t="s">
        <v>344</v>
      </c>
      <c r="D110" s="216" t="s">
        <v>199</v>
      </c>
      <c r="E110" s="217" t="s">
        <v>4704</v>
      </c>
      <c r="F110" s="218" t="s">
        <v>4705</v>
      </c>
      <c r="G110" s="219" t="s">
        <v>4444</v>
      </c>
      <c r="H110" s="220">
        <v>27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969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969</v>
      </c>
      <c r="BM110" s="228" t="s">
        <v>593</v>
      </c>
    </row>
    <row r="111" s="2" customFormat="1" ht="21.75" customHeight="1">
      <c r="A111" s="40"/>
      <c r="B111" s="41"/>
      <c r="C111" s="216" t="s">
        <v>351</v>
      </c>
      <c r="D111" s="216" t="s">
        <v>199</v>
      </c>
      <c r="E111" s="217" t="s">
        <v>4704</v>
      </c>
      <c r="F111" s="218" t="s">
        <v>4705</v>
      </c>
      <c r="G111" s="219" t="s">
        <v>4444</v>
      </c>
      <c r="H111" s="220">
        <v>7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969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969</v>
      </c>
      <c r="BM111" s="228" t="s">
        <v>607</v>
      </c>
    </row>
    <row r="112" s="2" customFormat="1" ht="21.75" customHeight="1">
      <c r="A112" s="40"/>
      <c r="B112" s="41"/>
      <c r="C112" s="216" t="s">
        <v>362</v>
      </c>
      <c r="D112" s="216" t="s">
        <v>199</v>
      </c>
      <c r="E112" s="217" t="s">
        <v>4704</v>
      </c>
      <c r="F112" s="218" t="s">
        <v>4705</v>
      </c>
      <c r="G112" s="219" t="s">
        <v>4444</v>
      </c>
      <c r="H112" s="220">
        <v>16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969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969</v>
      </c>
      <c r="BM112" s="228" t="s">
        <v>625</v>
      </c>
    </row>
    <row r="113" s="2" customFormat="1" ht="21.75" customHeight="1">
      <c r="A113" s="40"/>
      <c r="B113" s="41"/>
      <c r="C113" s="216" t="s">
        <v>8</v>
      </c>
      <c r="D113" s="216" t="s">
        <v>199</v>
      </c>
      <c r="E113" s="217" t="s">
        <v>4706</v>
      </c>
      <c r="F113" s="218" t="s">
        <v>4707</v>
      </c>
      <c r="G113" s="219" t="s">
        <v>4444</v>
      </c>
      <c r="H113" s="220">
        <v>46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969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969</v>
      </c>
      <c r="BM113" s="228" t="s">
        <v>644</v>
      </c>
    </row>
    <row r="114" s="2" customFormat="1" ht="16.5" customHeight="1">
      <c r="A114" s="40"/>
      <c r="B114" s="41"/>
      <c r="C114" s="216" t="s">
        <v>385</v>
      </c>
      <c r="D114" s="216" t="s">
        <v>199</v>
      </c>
      <c r="E114" s="217" t="s">
        <v>4708</v>
      </c>
      <c r="F114" s="218" t="s">
        <v>4709</v>
      </c>
      <c r="G114" s="219" t="s">
        <v>4444</v>
      </c>
      <c r="H114" s="220">
        <v>97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969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969</v>
      </c>
      <c r="BM114" s="228" t="s">
        <v>658</v>
      </c>
    </row>
    <row r="115" s="2" customFormat="1" ht="16.5" customHeight="1">
      <c r="A115" s="40"/>
      <c r="B115" s="41"/>
      <c r="C115" s="216" t="s">
        <v>550</v>
      </c>
      <c r="D115" s="216" t="s">
        <v>199</v>
      </c>
      <c r="E115" s="217" t="s">
        <v>4710</v>
      </c>
      <c r="F115" s="218" t="s">
        <v>4711</v>
      </c>
      <c r="G115" s="219" t="s">
        <v>4444</v>
      </c>
      <c r="H115" s="220">
        <v>10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969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969</v>
      </c>
      <c r="BM115" s="228" t="s">
        <v>675</v>
      </c>
    </row>
    <row r="116" s="2" customFormat="1" ht="16.5" customHeight="1">
      <c r="A116" s="40"/>
      <c r="B116" s="41"/>
      <c r="C116" s="216" t="s">
        <v>557</v>
      </c>
      <c r="D116" s="216" t="s">
        <v>199</v>
      </c>
      <c r="E116" s="217" t="s">
        <v>4712</v>
      </c>
      <c r="F116" s="218" t="s">
        <v>4713</v>
      </c>
      <c r="G116" s="219" t="s">
        <v>4444</v>
      </c>
      <c r="H116" s="220">
        <v>8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969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969</v>
      </c>
      <c r="BM116" s="228" t="s">
        <v>696</v>
      </c>
    </row>
    <row r="117" s="2" customFormat="1" ht="16.5" customHeight="1">
      <c r="A117" s="40"/>
      <c r="B117" s="41"/>
      <c r="C117" s="216" t="s">
        <v>563</v>
      </c>
      <c r="D117" s="216" t="s">
        <v>199</v>
      </c>
      <c r="E117" s="217" t="s">
        <v>4714</v>
      </c>
      <c r="F117" s="218" t="s">
        <v>4715</v>
      </c>
      <c r="G117" s="219" t="s">
        <v>4444</v>
      </c>
      <c r="H117" s="220">
        <v>11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969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969</v>
      </c>
      <c r="BM117" s="228" t="s">
        <v>717</v>
      </c>
    </row>
    <row r="118" s="2" customFormat="1" ht="16.5" customHeight="1">
      <c r="A118" s="40"/>
      <c r="B118" s="41"/>
      <c r="C118" s="216" t="s">
        <v>570</v>
      </c>
      <c r="D118" s="216" t="s">
        <v>199</v>
      </c>
      <c r="E118" s="217" t="s">
        <v>4716</v>
      </c>
      <c r="F118" s="218" t="s">
        <v>4717</v>
      </c>
      <c r="G118" s="219" t="s">
        <v>4444</v>
      </c>
      <c r="H118" s="220">
        <v>7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969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969</v>
      </c>
      <c r="BM118" s="228" t="s">
        <v>729</v>
      </c>
    </row>
    <row r="119" s="2" customFormat="1" ht="16.5" customHeight="1">
      <c r="A119" s="40"/>
      <c r="B119" s="41"/>
      <c r="C119" s="216" t="s">
        <v>7</v>
      </c>
      <c r="D119" s="216" t="s">
        <v>199</v>
      </c>
      <c r="E119" s="217" t="s">
        <v>4718</v>
      </c>
      <c r="F119" s="218" t="s">
        <v>4719</v>
      </c>
      <c r="G119" s="219" t="s">
        <v>4444</v>
      </c>
      <c r="H119" s="220">
        <v>5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969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969</v>
      </c>
      <c r="BM119" s="228" t="s">
        <v>792</v>
      </c>
    </row>
    <row r="120" s="2" customFormat="1" ht="16.5" customHeight="1">
      <c r="A120" s="40"/>
      <c r="B120" s="41"/>
      <c r="C120" s="216" t="s">
        <v>582</v>
      </c>
      <c r="D120" s="216" t="s">
        <v>199</v>
      </c>
      <c r="E120" s="217" t="s">
        <v>4720</v>
      </c>
      <c r="F120" s="218" t="s">
        <v>4721</v>
      </c>
      <c r="G120" s="219" t="s">
        <v>4444</v>
      </c>
      <c r="H120" s="220">
        <v>18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969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969</v>
      </c>
      <c r="BM120" s="228" t="s">
        <v>816</v>
      </c>
    </row>
    <row r="121" s="2" customFormat="1" ht="16.5" customHeight="1">
      <c r="A121" s="40"/>
      <c r="B121" s="41"/>
      <c r="C121" s="216" t="s">
        <v>588</v>
      </c>
      <c r="D121" s="216" t="s">
        <v>199</v>
      </c>
      <c r="E121" s="217" t="s">
        <v>4722</v>
      </c>
      <c r="F121" s="218" t="s">
        <v>4723</v>
      </c>
      <c r="G121" s="219" t="s">
        <v>4444</v>
      </c>
      <c r="H121" s="220">
        <v>1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969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969</v>
      </c>
      <c r="BM121" s="228" t="s">
        <v>845</v>
      </c>
    </row>
    <row r="122" s="2" customFormat="1" ht="16.5" customHeight="1">
      <c r="A122" s="40"/>
      <c r="B122" s="41"/>
      <c r="C122" s="216" t="s">
        <v>593</v>
      </c>
      <c r="D122" s="216" t="s">
        <v>199</v>
      </c>
      <c r="E122" s="217" t="s">
        <v>4724</v>
      </c>
      <c r="F122" s="218" t="s">
        <v>4725</v>
      </c>
      <c r="G122" s="219" t="s">
        <v>4444</v>
      </c>
      <c r="H122" s="220">
        <v>44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969</v>
      </c>
      <c r="AT122" s="228" t="s">
        <v>199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969</v>
      </c>
      <c r="BM122" s="228" t="s">
        <v>856</v>
      </c>
    </row>
    <row r="123" s="2" customFormat="1" ht="16.5" customHeight="1">
      <c r="A123" s="40"/>
      <c r="B123" s="41"/>
      <c r="C123" s="216" t="s">
        <v>601</v>
      </c>
      <c r="D123" s="216" t="s">
        <v>199</v>
      </c>
      <c r="E123" s="217" t="s">
        <v>4726</v>
      </c>
      <c r="F123" s="218" t="s">
        <v>4727</v>
      </c>
      <c r="G123" s="219" t="s">
        <v>661</v>
      </c>
      <c r="H123" s="220">
        <v>1190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969</v>
      </c>
      <c r="AT123" s="228" t="s">
        <v>199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969</v>
      </c>
      <c r="BM123" s="228" t="s">
        <v>888</v>
      </c>
    </row>
    <row r="124" s="2" customFormat="1" ht="16.5" customHeight="1">
      <c r="A124" s="40"/>
      <c r="B124" s="41"/>
      <c r="C124" s="216" t="s">
        <v>607</v>
      </c>
      <c r="D124" s="216" t="s">
        <v>199</v>
      </c>
      <c r="E124" s="217" t="s">
        <v>4726</v>
      </c>
      <c r="F124" s="218" t="s">
        <v>4727</v>
      </c>
      <c r="G124" s="219" t="s">
        <v>661</v>
      </c>
      <c r="H124" s="220">
        <v>140</v>
      </c>
      <c r="I124" s="221"/>
      <c r="J124" s="222">
        <f>ROUND(I124*H124,2)</f>
        <v>0</v>
      </c>
      <c r="K124" s="223"/>
      <c r="L124" s="46"/>
      <c r="M124" s="224" t="s">
        <v>19</v>
      </c>
      <c r="N124" s="225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969</v>
      </c>
      <c r="AT124" s="228" t="s">
        <v>199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969</v>
      </c>
      <c r="BM124" s="228" t="s">
        <v>893</v>
      </c>
    </row>
    <row r="125" s="2" customFormat="1" ht="16.5" customHeight="1">
      <c r="A125" s="40"/>
      <c r="B125" s="41"/>
      <c r="C125" s="216" t="s">
        <v>612</v>
      </c>
      <c r="D125" s="216" t="s">
        <v>199</v>
      </c>
      <c r="E125" s="217" t="s">
        <v>4728</v>
      </c>
      <c r="F125" s="218" t="s">
        <v>4729</v>
      </c>
      <c r="G125" s="219" t="s">
        <v>661</v>
      </c>
      <c r="H125" s="220">
        <v>1410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969</v>
      </c>
      <c r="AT125" s="228" t="s">
        <v>199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969</v>
      </c>
      <c r="BM125" s="228" t="s">
        <v>904</v>
      </c>
    </row>
    <row r="126" s="2" customFormat="1" ht="16.5" customHeight="1">
      <c r="A126" s="40"/>
      <c r="B126" s="41"/>
      <c r="C126" s="216" t="s">
        <v>625</v>
      </c>
      <c r="D126" s="216" t="s">
        <v>199</v>
      </c>
      <c r="E126" s="217" t="s">
        <v>4730</v>
      </c>
      <c r="F126" s="218" t="s">
        <v>4731</v>
      </c>
      <c r="G126" s="219" t="s">
        <v>661</v>
      </c>
      <c r="H126" s="220">
        <v>160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969</v>
      </c>
      <c r="AT126" s="228" t="s">
        <v>199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969</v>
      </c>
      <c r="BM126" s="228" t="s">
        <v>919</v>
      </c>
    </row>
    <row r="127" s="2" customFormat="1" ht="16.5" customHeight="1">
      <c r="A127" s="40"/>
      <c r="B127" s="41"/>
      <c r="C127" s="216" t="s">
        <v>636</v>
      </c>
      <c r="D127" s="216" t="s">
        <v>199</v>
      </c>
      <c r="E127" s="217" t="s">
        <v>4732</v>
      </c>
      <c r="F127" s="218" t="s">
        <v>4733</v>
      </c>
      <c r="G127" s="219" t="s">
        <v>19</v>
      </c>
      <c r="H127" s="220">
        <v>1</v>
      </c>
      <c r="I127" s="221"/>
      <c r="J127" s="222">
        <f>ROUND(I127*H127,2)</f>
        <v>0</v>
      </c>
      <c r="K127" s="223"/>
      <c r="L127" s="46"/>
      <c r="M127" s="224" t="s">
        <v>19</v>
      </c>
      <c r="N127" s="225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969</v>
      </c>
      <c r="AT127" s="228" t="s">
        <v>199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969</v>
      </c>
      <c r="BM127" s="228" t="s">
        <v>929</v>
      </c>
    </row>
    <row r="128" s="2" customFormat="1" ht="16.5" customHeight="1">
      <c r="A128" s="40"/>
      <c r="B128" s="41"/>
      <c r="C128" s="216" t="s">
        <v>644</v>
      </c>
      <c r="D128" s="216" t="s">
        <v>199</v>
      </c>
      <c r="E128" s="217" t="s">
        <v>4734</v>
      </c>
      <c r="F128" s="218" t="s">
        <v>4735</v>
      </c>
      <c r="G128" s="219" t="s">
        <v>4444</v>
      </c>
      <c r="H128" s="220">
        <v>16</v>
      </c>
      <c r="I128" s="221"/>
      <c r="J128" s="222">
        <f>ROUND(I128*H128,2)</f>
        <v>0</v>
      </c>
      <c r="K128" s="223"/>
      <c r="L128" s="46"/>
      <c r="M128" s="224" t="s">
        <v>19</v>
      </c>
      <c r="N128" s="225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969</v>
      </c>
      <c r="AT128" s="228" t="s">
        <v>199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969</v>
      </c>
      <c r="BM128" s="228" t="s">
        <v>944</v>
      </c>
    </row>
    <row r="129" s="2" customFormat="1" ht="16.5" customHeight="1">
      <c r="A129" s="40"/>
      <c r="B129" s="41"/>
      <c r="C129" s="216" t="s">
        <v>652</v>
      </c>
      <c r="D129" s="216" t="s">
        <v>199</v>
      </c>
      <c r="E129" s="217" t="s">
        <v>4734</v>
      </c>
      <c r="F129" s="218" t="s">
        <v>4735</v>
      </c>
      <c r="G129" s="219" t="s">
        <v>4444</v>
      </c>
      <c r="H129" s="220">
        <v>1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969</v>
      </c>
      <c r="AT129" s="228" t="s">
        <v>199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969</v>
      </c>
      <c r="BM129" s="228" t="s">
        <v>861</v>
      </c>
    </row>
    <row r="130" s="2" customFormat="1" ht="16.5" customHeight="1">
      <c r="A130" s="40"/>
      <c r="B130" s="41"/>
      <c r="C130" s="216" t="s">
        <v>658</v>
      </c>
      <c r="D130" s="216" t="s">
        <v>199</v>
      </c>
      <c r="E130" s="217" t="s">
        <v>4736</v>
      </c>
      <c r="F130" s="218" t="s">
        <v>4737</v>
      </c>
      <c r="G130" s="219" t="s">
        <v>4444</v>
      </c>
      <c r="H130" s="220">
        <v>1</v>
      </c>
      <c r="I130" s="221"/>
      <c r="J130" s="222">
        <f>ROUND(I130*H130,2)</f>
        <v>0</v>
      </c>
      <c r="K130" s="223"/>
      <c r="L130" s="46"/>
      <c r="M130" s="224" t="s">
        <v>19</v>
      </c>
      <c r="N130" s="225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969</v>
      </c>
      <c r="AT130" s="228" t="s">
        <v>199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969</v>
      </c>
      <c r="BM130" s="228" t="s">
        <v>969</v>
      </c>
    </row>
    <row r="131" s="2" customFormat="1" ht="16.5" customHeight="1">
      <c r="A131" s="40"/>
      <c r="B131" s="41"/>
      <c r="C131" s="216" t="s">
        <v>664</v>
      </c>
      <c r="D131" s="216" t="s">
        <v>199</v>
      </c>
      <c r="E131" s="217" t="s">
        <v>4738</v>
      </c>
      <c r="F131" s="218" t="s">
        <v>4739</v>
      </c>
      <c r="G131" s="219" t="s">
        <v>661</v>
      </c>
      <c r="H131" s="220">
        <v>125</v>
      </c>
      <c r="I131" s="221"/>
      <c r="J131" s="222">
        <f>ROUND(I131*H131,2)</f>
        <v>0</v>
      </c>
      <c r="K131" s="223"/>
      <c r="L131" s="46"/>
      <c r="M131" s="224" t="s">
        <v>19</v>
      </c>
      <c r="N131" s="225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969</v>
      </c>
      <c r="AT131" s="228" t="s">
        <v>199</v>
      </c>
      <c r="AU131" s="228" t="s">
        <v>82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969</v>
      </c>
      <c r="BM131" s="228" t="s">
        <v>984</v>
      </c>
    </row>
    <row r="132" s="2" customFormat="1" ht="21.75" customHeight="1">
      <c r="A132" s="40"/>
      <c r="B132" s="41"/>
      <c r="C132" s="216" t="s">
        <v>675</v>
      </c>
      <c r="D132" s="216" t="s">
        <v>199</v>
      </c>
      <c r="E132" s="217" t="s">
        <v>4740</v>
      </c>
      <c r="F132" s="218" t="s">
        <v>4741</v>
      </c>
      <c r="G132" s="219" t="s">
        <v>4444</v>
      </c>
      <c r="H132" s="220">
        <v>20</v>
      </c>
      <c r="I132" s="221"/>
      <c r="J132" s="222">
        <f>ROUND(I132*H132,2)</f>
        <v>0</v>
      </c>
      <c r="K132" s="223"/>
      <c r="L132" s="46"/>
      <c r="M132" s="224" t="s">
        <v>19</v>
      </c>
      <c r="N132" s="225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969</v>
      </c>
      <c r="AT132" s="228" t="s">
        <v>199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969</v>
      </c>
      <c r="BM132" s="228" t="s">
        <v>1003</v>
      </c>
    </row>
    <row r="133" s="2" customFormat="1" ht="21.75" customHeight="1">
      <c r="A133" s="40"/>
      <c r="B133" s="41"/>
      <c r="C133" s="216" t="s">
        <v>686</v>
      </c>
      <c r="D133" s="216" t="s">
        <v>199</v>
      </c>
      <c r="E133" s="217" t="s">
        <v>4740</v>
      </c>
      <c r="F133" s="218" t="s">
        <v>4741</v>
      </c>
      <c r="G133" s="219" t="s">
        <v>4444</v>
      </c>
      <c r="H133" s="220">
        <v>27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969</v>
      </c>
      <c r="AT133" s="228" t="s">
        <v>199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969</v>
      </c>
      <c r="BM133" s="228" t="s">
        <v>1018</v>
      </c>
    </row>
    <row r="134" s="2" customFormat="1" ht="16.5" customHeight="1">
      <c r="A134" s="40"/>
      <c r="B134" s="41"/>
      <c r="C134" s="216" t="s">
        <v>696</v>
      </c>
      <c r="D134" s="216" t="s">
        <v>199</v>
      </c>
      <c r="E134" s="217" t="s">
        <v>4742</v>
      </c>
      <c r="F134" s="218" t="s">
        <v>4743</v>
      </c>
      <c r="G134" s="219" t="s">
        <v>4444</v>
      </c>
      <c r="H134" s="220">
        <v>5</v>
      </c>
      <c r="I134" s="221"/>
      <c r="J134" s="222">
        <f>ROUND(I134*H134,2)</f>
        <v>0</v>
      </c>
      <c r="K134" s="223"/>
      <c r="L134" s="46"/>
      <c r="M134" s="224" t="s">
        <v>19</v>
      </c>
      <c r="N134" s="225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969</v>
      </c>
      <c r="AT134" s="228" t="s">
        <v>199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969</v>
      </c>
      <c r="BM134" s="228" t="s">
        <v>1044</v>
      </c>
    </row>
    <row r="135" s="2" customFormat="1" ht="16.5" customHeight="1">
      <c r="A135" s="40"/>
      <c r="B135" s="41"/>
      <c r="C135" s="216" t="s">
        <v>701</v>
      </c>
      <c r="D135" s="216" t="s">
        <v>199</v>
      </c>
      <c r="E135" s="217" t="s">
        <v>4744</v>
      </c>
      <c r="F135" s="218" t="s">
        <v>4745</v>
      </c>
      <c r="G135" s="219" t="s">
        <v>4444</v>
      </c>
      <c r="H135" s="220">
        <v>1</v>
      </c>
      <c r="I135" s="221"/>
      <c r="J135" s="222">
        <f>ROUND(I135*H135,2)</f>
        <v>0</v>
      </c>
      <c r="K135" s="223"/>
      <c r="L135" s="46"/>
      <c r="M135" s="224" t="s">
        <v>19</v>
      </c>
      <c r="N135" s="225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969</v>
      </c>
      <c r="AT135" s="228" t="s">
        <v>199</v>
      </c>
      <c r="AU135" s="228" t="s">
        <v>82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969</v>
      </c>
      <c r="BM135" s="228" t="s">
        <v>1061</v>
      </c>
    </row>
    <row r="136" s="2" customFormat="1" ht="16.5" customHeight="1">
      <c r="A136" s="40"/>
      <c r="B136" s="41"/>
      <c r="C136" s="216" t="s">
        <v>717</v>
      </c>
      <c r="D136" s="216" t="s">
        <v>199</v>
      </c>
      <c r="E136" s="217" t="s">
        <v>4746</v>
      </c>
      <c r="F136" s="218" t="s">
        <v>4747</v>
      </c>
      <c r="G136" s="219" t="s">
        <v>4444</v>
      </c>
      <c r="H136" s="220">
        <v>375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969</v>
      </c>
      <c r="AT136" s="228" t="s">
        <v>199</v>
      </c>
      <c r="AU136" s="228" t="s">
        <v>82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969</v>
      </c>
      <c r="BM136" s="228" t="s">
        <v>1077</v>
      </c>
    </row>
    <row r="137" s="12" customFormat="1" ht="22.8" customHeight="1">
      <c r="A137" s="12"/>
      <c r="B137" s="200"/>
      <c r="C137" s="201"/>
      <c r="D137" s="202" t="s">
        <v>71</v>
      </c>
      <c r="E137" s="214" t="s">
        <v>4748</v>
      </c>
      <c r="F137" s="214" t="s">
        <v>4749</v>
      </c>
      <c r="G137" s="201"/>
      <c r="H137" s="201"/>
      <c r="I137" s="204"/>
      <c r="J137" s="215">
        <f>BK137</f>
        <v>0</v>
      </c>
      <c r="K137" s="201"/>
      <c r="L137" s="206"/>
      <c r="M137" s="207"/>
      <c r="N137" s="208"/>
      <c r="O137" s="208"/>
      <c r="P137" s="209">
        <f>SUM(P138:P175)</f>
        <v>0</v>
      </c>
      <c r="Q137" s="208"/>
      <c r="R137" s="209">
        <f>SUM(R138:R175)</f>
        <v>0</v>
      </c>
      <c r="S137" s="208"/>
      <c r="T137" s="210">
        <f>SUM(T138:T175)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1" t="s">
        <v>103</v>
      </c>
      <c r="AT137" s="212" t="s">
        <v>71</v>
      </c>
      <c r="AU137" s="212" t="s">
        <v>80</v>
      </c>
      <c r="AY137" s="211" t="s">
        <v>197</v>
      </c>
      <c r="BK137" s="213">
        <f>SUM(BK138:BK175)</f>
        <v>0</v>
      </c>
    </row>
    <row r="138" s="2" customFormat="1" ht="16.5" customHeight="1">
      <c r="A138" s="40"/>
      <c r="B138" s="41"/>
      <c r="C138" s="282" t="s">
        <v>723</v>
      </c>
      <c r="D138" s="282" t="s">
        <v>602</v>
      </c>
      <c r="E138" s="283" t="s">
        <v>4750</v>
      </c>
      <c r="F138" s="284" t="s">
        <v>4751</v>
      </c>
      <c r="G138" s="285" t="s">
        <v>4752</v>
      </c>
      <c r="H138" s="286">
        <v>1</v>
      </c>
      <c r="I138" s="287"/>
      <c r="J138" s="288">
        <f>ROUND(I138*H138,2)</f>
        <v>0</v>
      </c>
      <c r="K138" s="289"/>
      <c r="L138" s="290"/>
      <c r="M138" s="291" t="s">
        <v>19</v>
      </c>
      <c r="N138" s="292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2176</v>
      </c>
      <c r="AT138" s="228" t="s">
        <v>602</v>
      </c>
      <c r="AU138" s="228" t="s">
        <v>82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969</v>
      </c>
      <c r="BM138" s="228" t="s">
        <v>1085</v>
      </c>
    </row>
    <row r="139" s="2" customFormat="1" ht="16.5" customHeight="1">
      <c r="A139" s="40"/>
      <c r="B139" s="41"/>
      <c r="C139" s="282" t="s">
        <v>729</v>
      </c>
      <c r="D139" s="282" t="s">
        <v>602</v>
      </c>
      <c r="E139" s="283" t="s">
        <v>4753</v>
      </c>
      <c r="F139" s="284" t="s">
        <v>4754</v>
      </c>
      <c r="G139" s="285" t="s">
        <v>4444</v>
      </c>
      <c r="H139" s="286">
        <v>97</v>
      </c>
      <c r="I139" s="287"/>
      <c r="J139" s="288">
        <f>ROUND(I139*H139,2)</f>
        <v>0</v>
      </c>
      <c r="K139" s="289"/>
      <c r="L139" s="290"/>
      <c r="M139" s="291" t="s">
        <v>19</v>
      </c>
      <c r="N139" s="292" t="s">
        <v>43</v>
      </c>
      <c r="O139" s="86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2176</v>
      </c>
      <c r="AT139" s="228" t="s">
        <v>602</v>
      </c>
      <c r="AU139" s="228" t="s">
        <v>82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969</v>
      </c>
      <c r="BM139" s="228" t="s">
        <v>1099</v>
      </c>
    </row>
    <row r="140" s="2" customFormat="1" ht="16.5" customHeight="1">
      <c r="A140" s="40"/>
      <c r="B140" s="41"/>
      <c r="C140" s="282" t="s">
        <v>760</v>
      </c>
      <c r="D140" s="282" t="s">
        <v>602</v>
      </c>
      <c r="E140" s="283" t="s">
        <v>4755</v>
      </c>
      <c r="F140" s="284" t="s">
        <v>4756</v>
      </c>
      <c r="G140" s="285" t="s">
        <v>602</v>
      </c>
      <c r="H140" s="286">
        <v>1190</v>
      </c>
      <c r="I140" s="287"/>
      <c r="J140" s="288">
        <f>ROUND(I140*H140,2)</f>
        <v>0</v>
      </c>
      <c r="K140" s="289"/>
      <c r="L140" s="290"/>
      <c r="M140" s="291" t="s">
        <v>19</v>
      </c>
      <c r="N140" s="292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2176</v>
      </c>
      <c r="AT140" s="228" t="s">
        <v>602</v>
      </c>
      <c r="AU140" s="228" t="s">
        <v>82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969</v>
      </c>
      <c r="BM140" s="228" t="s">
        <v>1111</v>
      </c>
    </row>
    <row r="141" s="2" customFormat="1" ht="16.5" customHeight="1">
      <c r="A141" s="40"/>
      <c r="B141" s="41"/>
      <c r="C141" s="282" t="s">
        <v>792</v>
      </c>
      <c r="D141" s="282" t="s">
        <v>602</v>
      </c>
      <c r="E141" s="283" t="s">
        <v>4755</v>
      </c>
      <c r="F141" s="284" t="s">
        <v>4756</v>
      </c>
      <c r="G141" s="285" t="s">
        <v>602</v>
      </c>
      <c r="H141" s="286">
        <v>140</v>
      </c>
      <c r="I141" s="287"/>
      <c r="J141" s="288">
        <f>ROUND(I141*H141,2)</f>
        <v>0</v>
      </c>
      <c r="K141" s="289"/>
      <c r="L141" s="290"/>
      <c r="M141" s="291" t="s">
        <v>19</v>
      </c>
      <c r="N141" s="292" t="s">
        <v>43</v>
      </c>
      <c r="O141" s="86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2176</v>
      </c>
      <c r="AT141" s="228" t="s">
        <v>602</v>
      </c>
      <c r="AU141" s="228" t="s">
        <v>82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969</v>
      </c>
      <c r="BM141" s="228" t="s">
        <v>1119</v>
      </c>
    </row>
    <row r="142" s="2" customFormat="1" ht="16.5" customHeight="1">
      <c r="A142" s="40"/>
      <c r="B142" s="41"/>
      <c r="C142" s="282" t="s">
        <v>797</v>
      </c>
      <c r="D142" s="282" t="s">
        <v>602</v>
      </c>
      <c r="E142" s="283" t="s">
        <v>4757</v>
      </c>
      <c r="F142" s="284" t="s">
        <v>4758</v>
      </c>
      <c r="G142" s="285" t="s">
        <v>602</v>
      </c>
      <c r="H142" s="286">
        <v>1410</v>
      </c>
      <c r="I142" s="287"/>
      <c r="J142" s="288">
        <f>ROUND(I142*H142,2)</f>
        <v>0</v>
      </c>
      <c r="K142" s="289"/>
      <c r="L142" s="290"/>
      <c r="M142" s="291" t="s">
        <v>19</v>
      </c>
      <c r="N142" s="292" t="s">
        <v>43</v>
      </c>
      <c r="O142" s="86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2176</v>
      </c>
      <c r="AT142" s="228" t="s">
        <v>602</v>
      </c>
      <c r="AU142" s="228" t="s">
        <v>82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969</v>
      </c>
      <c r="BM142" s="228" t="s">
        <v>1131</v>
      </c>
    </row>
    <row r="143" s="2" customFormat="1" ht="16.5" customHeight="1">
      <c r="A143" s="40"/>
      <c r="B143" s="41"/>
      <c r="C143" s="282" t="s">
        <v>816</v>
      </c>
      <c r="D143" s="282" t="s">
        <v>602</v>
      </c>
      <c r="E143" s="283" t="s">
        <v>4759</v>
      </c>
      <c r="F143" s="284" t="s">
        <v>4760</v>
      </c>
      <c r="G143" s="285" t="s">
        <v>602</v>
      </c>
      <c r="H143" s="286">
        <v>160</v>
      </c>
      <c r="I143" s="287"/>
      <c r="J143" s="288">
        <f>ROUND(I143*H143,2)</f>
        <v>0</v>
      </c>
      <c r="K143" s="289"/>
      <c r="L143" s="290"/>
      <c r="M143" s="291" t="s">
        <v>19</v>
      </c>
      <c r="N143" s="292" t="s">
        <v>43</v>
      </c>
      <c r="O143" s="86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2176</v>
      </c>
      <c r="AT143" s="228" t="s">
        <v>602</v>
      </c>
      <c r="AU143" s="228" t="s">
        <v>82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969</v>
      </c>
      <c r="BM143" s="228" t="s">
        <v>1146</v>
      </c>
    </row>
    <row r="144" s="2" customFormat="1" ht="16.5" customHeight="1">
      <c r="A144" s="40"/>
      <c r="B144" s="41"/>
      <c r="C144" s="282" t="s">
        <v>826</v>
      </c>
      <c r="D144" s="282" t="s">
        <v>602</v>
      </c>
      <c r="E144" s="283" t="s">
        <v>4761</v>
      </c>
      <c r="F144" s="284" t="s">
        <v>4762</v>
      </c>
      <c r="G144" s="285" t="s">
        <v>4752</v>
      </c>
      <c r="H144" s="286">
        <v>5</v>
      </c>
      <c r="I144" s="287"/>
      <c r="J144" s="288">
        <f>ROUND(I144*H144,2)</f>
        <v>0</v>
      </c>
      <c r="K144" s="289"/>
      <c r="L144" s="290"/>
      <c r="M144" s="291" t="s">
        <v>19</v>
      </c>
      <c r="N144" s="292" t="s">
        <v>43</v>
      </c>
      <c r="O144" s="86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2176</v>
      </c>
      <c r="AT144" s="228" t="s">
        <v>602</v>
      </c>
      <c r="AU144" s="228" t="s">
        <v>82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969</v>
      </c>
      <c r="BM144" s="228" t="s">
        <v>1156</v>
      </c>
    </row>
    <row r="145" s="2" customFormat="1" ht="16.5" customHeight="1">
      <c r="A145" s="40"/>
      <c r="B145" s="41"/>
      <c r="C145" s="282" t="s">
        <v>845</v>
      </c>
      <c r="D145" s="282" t="s">
        <v>602</v>
      </c>
      <c r="E145" s="283" t="s">
        <v>4763</v>
      </c>
      <c r="F145" s="284" t="s">
        <v>4764</v>
      </c>
      <c r="G145" s="285" t="s">
        <v>602</v>
      </c>
      <c r="H145" s="286">
        <v>95</v>
      </c>
      <c r="I145" s="287"/>
      <c r="J145" s="288">
        <f>ROUND(I145*H145,2)</f>
        <v>0</v>
      </c>
      <c r="K145" s="289"/>
      <c r="L145" s="290"/>
      <c r="M145" s="291" t="s">
        <v>19</v>
      </c>
      <c r="N145" s="292" t="s">
        <v>43</v>
      </c>
      <c r="O145" s="86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2176</v>
      </c>
      <c r="AT145" s="228" t="s">
        <v>602</v>
      </c>
      <c r="AU145" s="228" t="s">
        <v>82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969</v>
      </c>
      <c r="BM145" s="228" t="s">
        <v>1166</v>
      </c>
    </row>
    <row r="146" s="2" customFormat="1" ht="16.5" customHeight="1">
      <c r="A146" s="40"/>
      <c r="B146" s="41"/>
      <c r="C146" s="282" t="s">
        <v>850</v>
      </c>
      <c r="D146" s="282" t="s">
        <v>602</v>
      </c>
      <c r="E146" s="283" t="s">
        <v>4765</v>
      </c>
      <c r="F146" s="284" t="s">
        <v>4766</v>
      </c>
      <c r="G146" s="285" t="s">
        <v>4752</v>
      </c>
      <c r="H146" s="286">
        <v>1</v>
      </c>
      <c r="I146" s="287"/>
      <c r="J146" s="288">
        <f>ROUND(I146*H146,2)</f>
        <v>0</v>
      </c>
      <c r="K146" s="289"/>
      <c r="L146" s="290"/>
      <c r="M146" s="291" t="s">
        <v>19</v>
      </c>
      <c r="N146" s="292" t="s">
        <v>43</v>
      </c>
      <c r="O146" s="86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2176</v>
      </c>
      <c r="AT146" s="228" t="s">
        <v>602</v>
      </c>
      <c r="AU146" s="228" t="s">
        <v>82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969</v>
      </c>
      <c r="BM146" s="228" t="s">
        <v>1129</v>
      </c>
    </row>
    <row r="147" s="2" customFormat="1" ht="16.5" customHeight="1">
      <c r="A147" s="40"/>
      <c r="B147" s="41"/>
      <c r="C147" s="282" t="s">
        <v>856</v>
      </c>
      <c r="D147" s="282" t="s">
        <v>602</v>
      </c>
      <c r="E147" s="283" t="s">
        <v>4767</v>
      </c>
      <c r="F147" s="284" t="s">
        <v>4768</v>
      </c>
      <c r="G147" s="285" t="s">
        <v>4769</v>
      </c>
      <c r="H147" s="286">
        <v>7</v>
      </c>
      <c r="I147" s="287"/>
      <c r="J147" s="288">
        <f>ROUND(I147*H147,2)</f>
        <v>0</v>
      </c>
      <c r="K147" s="289"/>
      <c r="L147" s="290"/>
      <c r="M147" s="291" t="s">
        <v>19</v>
      </c>
      <c r="N147" s="292" t="s">
        <v>43</v>
      </c>
      <c r="O147" s="86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8" t="s">
        <v>2176</v>
      </c>
      <c r="AT147" s="228" t="s">
        <v>602</v>
      </c>
      <c r="AU147" s="228" t="s">
        <v>82</v>
      </c>
      <c r="AY147" s="19" t="s">
        <v>197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9" t="s">
        <v>80</v>
      </c>
      <c r="BK147" s="229">
        <f>ROUND(I147*H147,2)</f>
        <v>0</v>
      </c>
      <c r="BL147" s="19" t="s">
        <v>969</v>
      </c>
      <c r="BM147" s="228" t="s">
        <v>1193</v>
      </c>
    </row>
    <row r="148" s="2" customFormat="1" ht="16.5" customHeight="1">
      <c r="A148" s="40"/>
      <c r="B148" s="41"/>
      <c r="C148" s="282" t="s">
        <v>863</v>
      </c>
      <c r="D148" s="282" t="s">
        <v>602</v>
      </c>
      <c r="E148" s="283" t="s">
        <v>4770</v>
      </c>
      <c r="F148" s="284" t="s">
        <v>4771</v>
      </c>
      <c r="G148" s="285" t="s">
        <v>4769</v>
      </c>
      <c r="H148" s="286">
        <v>11</v>
      </c>
      <c r="I148" s="287"/>
      <c r="J148" s="288">
        <f>ROUND(I148*H148,2)</f>
        <v>0</v>
      </c>
      <c r="K148" s="289"/>
      <c r="L148" s="290"/>
      <c r="M148" s="291" t="s">
        <v>19</v>
      </c>
      <c r="N148" s="292" t="s">
        <v>43</v>
      </c>
      <c r="O148" s="86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8" t="s">
        <v>2176</v>
      </c>
      <c r="AT148" s="228" t="s">
        <v>602</v>
      </c>
      <c r="AU148" s="228" t="s">
        <v>82</v>
      </c>
      <c r="AY148" s="19" t="s">
        <v>197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9" t="s">
        <v>80</v>
      </c>
      <c r="BK148" s="229">
        <f>ROUND(I148*H148,2)</f>
        <v>0</v>
      </c>
      <c r="BL148" s="19" t="s">
        <v>969</v>
      </c>
      <c r="BM148" s="228" t="s">
        <v>1206</v>
      </c>
    </row>
    <row r="149" s="2" customFormat="1" ht="16.5" customHeight="1">
      <c r="A149" s="40"/>
      <c r="B149" s="41"/>
      <c r="C149" s="282" t="s">
        <v>888</v>
      </c>
      <c r="D149" s="282" t="s">
        <v>602</v>
      </c>
      <c r="E149" s="283" t="s">
        <v>4772</v>
      </c>
      <c r="F149" s="284" t="s">
        <v>4773</v>
      </c>
      <c r="G149" s="285" t="s">
        <v>4769</v>
      </c>
      <c r="H149" s="286">
        <v>10</v>
      </c>
      <c r="I149" s="287"/>
      <c r="J149" s="288">
        <f>ROUND(I149*H149,2)</f>
        <v>0</v>
      </c>
      <c r="K149" s="289"/>
      <c r="L149" s="290"/>
      <c r="M149" s="291" t="s">
        <v>19</v>
      </c>
      <c r="N149" s="292" t="s">
        <v>43</v>
      </c>
      <c r="O149" s="86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8" t="s">
        <v>2176</v>
      </c>
      <c r="AT149" s="228" t="s">
        <v>602</v>
      </c>
      <c r="AU149" s="228" t="s">
        <v>82</v>
      </c>
      <c r="AY149" s="19" t="s">
        <v>197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9" t="s">
        <v>80</v>
      </c>
      <c r="BK149" s="229">
        <f>ROUND(I149*H149,2)</f>
        <v>0</v>
      </c>
      <c r="BL149" s="19" t="s">
        <v>969</v>
      </c>
      <c r="BM149" s="228" t="s">
        <v>1217</v>
      </c>
    </row>
    <row r="150" s="2" customFormat="1" ht="16.5" customHeight="1">
      <c r="A150" s="40"/>
      <c r="B150" s="41"/>
      <c r="C150" s="282" t="s">
        <v>890</v>
      </c>
      <c r="D150" s="282" t="s">
        <v>602</v>
      </c>
      <c r="E150" s="283" t="s">
        <v>4774</v>
      </c>
      <c r="F150" s="284" t="s">
        <v>4775</v>
      </c>
      <c r="G150" s="285" t="s">
        <v>4752</v>
      </c>
      <c r="H150" s="286">
        <v>8</v>
      </c>
      <c r="I150" s="287"/>
      <c r="J150" s="288">
        <f>ROUND(I150*H150,2)</f>
        <v>0</v>
      </c>
      <c r="K150" s="289"/>
      <c r="L150" s="290"/>
      <c r="M150" s="291" t="s">
        <v>19</v>
      </c>
      <c r="N150" s="292" t="s">
        <v>43</v>
      </c>
      <c r="O150" s="86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2176</v>
      </c>
      <c r="AT150" s="228" t="s">
        <v>602</v>
      </c>
      <c r="AU150" s="228" t="s">
        <v>82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969</v>
      </c>
      <c r="BM150" s="228" t="s">
        <v>1227</v>
      </c>
    </row>
    <row r="151" s="2" customFormat="1" ht="16.5" customHeight="1">
      <c r="A151" s="40"/>
      <c r="B151" s="41"/>
      <c r="C151" s="282" t="s">
        <v>893</v>
      </c>
      <c r="D151" s="282" t="s">
        <v>602</v>
      </c>
      <c r="E151" s="283" t="s">
        <v>4776</v>
      </c>
      <c r="F151" s="284" t="s">
        <v>4777</v>
      </c>
      <c r="G151" s="285" t="s">
        <v>4769</v>
      </c>
      <c r="H151" s="286">
        <v>16</v>
      </c>
      <c r="I151" s="287"/>
      <c r="J151" s="288">
        <f>ROUND(I151*H151,2)</f>
        <v>0</v>
      </c>
      <c r="K151" s="289"/>
      <c r="L151" s="290"/>
      <c r="M151" s="291" t="s">
        <v>19</v>
      </c>
      <c r="N151" s="292" t="s">
        <v>43</v>
      </c>
      <c r="O151" s="86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2176</v>
      </c>
      <c r="AT151" s="228" t="s">
        <v>602</v>
      </c>
      <c r="AU151" s="228" t="s">
        <v>82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969</v>
      </c>
      <c r="BM151" s="228" t="s">
        <v>1239</v>
      </c>
    </row>
    <row r="152" s="2" customFormat="1" ht="16.5" customHeight="1">
      <c r="A152" s="40"/>
      <c r="B152" s="41"/>
      <c r="C152" s="282" t="s">
        <v>901</v>
      </c>
      <c r="D152" s="282" t="s">
        <v>602</v>
      </c>
      <c r="E152" s="283" t="s">
        <v>4778</v>
      </c>
      <c r="F152" s="284" t="s">
        <v>4779</v>
      </c>
      <c r="G152" s="285" t="s">
        <v>4752</v>
      </c>
      <c r="H152" s="286">
        <v>44</v>
      </c>
      <c r="I152" s="287"/>
      <c r="J152" s="288">
        <f>ROUND(I152*H152,2)</f>
        <v>0</v>
      </c>
      <c r="K152" s="289"/>
      <c r="L152" s="290"/>
      <c r="M152" s="291" t="s">
        <v>19</v>
      </c>
      <c r="N152" s="292" t="s">
        <v>43</v>
      </c>
      <c r="O152" s="86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2176</v>
      </c>
      <c r="AT152" s="228" t="s">
        <v>602</v>
      </c>
      <c r="AU152" s="228" t="s">
        <v>82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969</v>
      </c>
      <c r="BM152" s="228" t="s">
        <v>1250</v>
      </c>
    </row>
    <row r="153" s="2" customFormat="1" ht="16.5" customHeight="1">
      <c r="A153" s="40"/>
      <c r="B153" s="41"/>
      <c r="C153" s="282" t="s">
        <v>904</v>
      </c>
      <c r="D153" s="282" t="s">
        <v>602</v>
      </c>
      <c r="E153" s="283" t="s">
        <v>4780</v>
      </c>
      <c r="F153" s="284" t="s">
        <v>4781</v>
      </c>
      <c r="G153" s="285" t="s">
        <v>4752</v>
      </c>
      <c r="H153" s="286">
        <v>44</v>
      </c>
      <c r="I153" s="287"/>
      <c r="J153" s="288">
        <f>ROUND(I153*H153,2)</f>
        <v>0</v>
      </c>
      <c r="K153" s="289"/>
      <c r="L153" s="290"/>
      <c r="M153" s="291" t="s">
        <v>19</v>
      </c>
      <c r="N153" s="292" t="s">
        <v>43</v>
      </c>
      <c r="O153" s="86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2176</v>
      </c>
      <c r="AT153" s="228" t="s">
        <v>602</v>
      </c>
      <c r="AU153" s="228" t="s">
        <v>82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969</v>
      </c>
      <c r="BM153" s="228" t="s">
        <v>1267</v>
      </c>
    </row>
    <row r="154" s="2" customFormat="1" ht="16.5" customHeight="1">
      <c r="A154" s="40"/>
      <c r="B154" s="41"/>
      <c r="C154" s="282" t="s">
        <v>914</v>
      </c>
      <c r="D154" s="282" t="s">
        <v>602</v>
      </c>
      <c r="E154" s="283" t="s">
        <v>4782</v>
      </c>
      <c r="F154" s="284" t="s">
        <v>4783</v>
      </c>
      <c r="G154" s="285" t="s">
        <v>4769</v>
      </c>
      <c r="H154" s="286">
        <v>20</v>
      </c>
      <c r="I154" s="287"/>
      <c r="J154" s="288">
        <f>ROUND(I154*H154,2)</f>
        <v>0</v>
      </c>
      <c r="K154" s="289"/>
      <c r="L154" s="290"/>
      <c r="M154" s="291" t="s">
        <v>19</v>
      </c>
      <c r="N154" s="292" t="s">
        <v>43</v>
      </c>
      <c r="O154" s="86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2176</v>
      </c>
      <c r="AT154" s="228" t="s">
        <v>602</v>
      </c>
      <c r="AU154" s="228" t="s">
        <v>82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969</v>
      </c>
      <c r="BM154" s="228" t="s">
        <v>1278</v>
      </c>
    </row>
    <row r="155" s="2" customFormat="1" ht="16.5" customHeight="1">
      <c r="A155" s="40"/>
      <c r="B155" s="41"/>
      <c r="C155" s="282" t="s">
        <v>919</v>
      </c>
      <c r="D155" s="282" t="s">
        <v>602</v>
      </c>
      <c r="E155" s="283" t="s">
        <v>4782</v>
      </c>
      <c r="F155" s="284" t="s">
        <v>4783</v>
      </c>
      <c r="G155" s="285" t="s">
        <v>4769</v>
      </c>
      <c r="H155" s="286">
        <v>11</v>
      </c>
      <c r="I155" s="287"/>
      <c r="J155" s="288">
        <f>ROUND(I155*H155,2)</f>
        <v>0</v>
      </c>
      <c r="K155" s="289"/>
      <c r="L155" s="290"/>
      <c r="M155" s="291" t="s">
        <v>19</v>
      </c>
      <c r="N155" s="292" t="s">
        <v>43</v>
      </c>
      <c r="O155" s="86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2176</v>
      </c>
      <c r="AT155" s="228" t="s">
        <v>602</v>
      </c>
      <c r="AU155" s="228" t="s">
        <v>82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969</v>
      </c>
      <c r="BM155" s="228" t="s">
        <v>1293</v>
      </c>
    </row>
    <row r="156" s="2" customFormat="1" ht="16.5" customHeight="1">
      <c r="A156" s="40"/>
      <c r="B156" s="41"/>
      <c r="C156" s="282" t="s">
        <v>924</v>
      </c>
      <c r="D156" s="282" t="s">
        <v>602</v>
      </c>
      <c r="E156" s="283" t="s">
        <v>4782</v>
      </c>
      <c r="F156" s="284" t="s">
        <v>4783</v>
      </c>
      <c r="G156" s="285" t="s">
        <v>4769</v>
      </c>
      <c r="H156" s="286">
        <v>27</v>
      </c>
      <c r="I156" s="287"/>
      <c r="J156" s="288">
        <f>ROUND(I156*H156,2)</f>
        <v>0</v>
      </c>
      <c r="K156" s="289"/>
      <c r="L156" s="290"/>
      <c r="M156" s="291" t="s">
        <v>19</v>
      </c>
      <c r="N156" s="292" t="s">
        <v>43</v>
      </c>
      <c r="O156" s="86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2176</v>
      </c>
      <c r="AT156" s="228" t="s">
        <v>602</v>
      </c>
      <c r="AU156" s="228" t="s">
        <v>82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969</v>
      </c>
      <c r="BM156" s="228" t="s">
        <v>1306</v>
      </c>
    </row>
    <row r="157" s="2" customFormat="1" ht="16.5" customHeight="1">
      <c r="A157" s="40"/>
      <c r="B157" s="41"/>
      <c r="C157" s="282" t="s">
        <v>929</v>
      </c>
      <c r="D157" s="282" t="s">
        <v>602</v>
      </c>
      <c r="E157" s="283" t="s">
        <v>4782</v>
      </c>
      <c r="F157" s="284" t="s">
        <v>4783</v>
      </c>
      <c r="G157" s="285" t="s">
        <v>4769</v>
      </c>
      <c r="H157" s="286">
        <v>7</v>
      </c>
      <c r="I157" s="287"/>
      <c r="J157" s="288">
        <f>ROUND(I157*H157,2)</f>
        <v>0</v>
      </c>
      <c r="K157" s="289"/>
      <c r="L157" s="290"/>
      <c r="M157" s="291" t="s">
        <v>19</v>
      </c>
      <c r="N157" s="292" t="s">
        <v>43</v>
      </c>
      <c r="O157" s="86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2176</v>
      </c>
      <c r="AT157" s="228" t="s">
        <v>602</v>
      </c>
      <c r="AU157" s="228" t="s">
        <v>82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969</v>
      </c>
      <c r="BM157" s="228" t="s">
        <v>1319</v>
      </c>
    </row>
    <row r="158" s="2" customFormat="1" ht="16.5" customHeight="1">
      <c r="A158" s="40"/>
      <c r="B158" s="41"/>
      <c r="C158" s="282" t="s">
        <v>936</v>
      </c>
      <c r="D158" s="282" t="s">
        <v>602</v>
      </c>
      <c r="E158" s="283" t="s">
        <v>4782</v>
      </c>
      <c r="F158" s="284" t="s">
        <v>4783</v>
      </c>
      <c r="G158" s="285" t="s">
        <v>4769</v>
      </c>
      <c r="H158" s="286">
        <v>16</v>
      </c>
      <c r="I158" s="287"/>
      <c r="J158" s="288">
        <f>ROUND(I158*H158,2)</f>
        <v>0</v>
      </c>
      <c r="K158" s="289"/>
      <c r="L158" s="290"/>
      <c r="M158" s="291" t="s">
        <v>19</v>
      </c>
      <c r="N158" s="292" t="s">
        <v>43</v>
      </c>
      <c r="O158" s="86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8" t="s">
        <v>2176</v>
      </c>
      <c r="AT158" s="228" t="s">
        <v>602</v>
      </c>
      <c r="AU158" s="228" t="s">
        <v>82</v>
      </c>
      <c r="AY158" s="19" t="s">
        <v>197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9" t="s">
        <v>80</v>
      </c>
      <c r="BK158" s="229">
        <f>ROUND(I158*H158,2)</f>
        <v>0</v>
      </c>
      <c r="BL158" s="19" t="s">
        <v>969</v>
      </c>
      <c r="BM158" s="228" t="s">
        <v>1330</v>
      </c>
    </row>
    <row r="159" s="2" customFormat="1" ht="16.5" customHeight="1">
      <c r="A159" s="40"/>
      <c r="B159" s="41"/>
      <c r="C159" s="282" t="s">
        <v>944</v>
      </c>
      <c r="D159" s="282" t="s">
        <v>602</v>
      </c>
      <c r="E159" s="283" t="s">
        <v>4784</v>
      </c>
      <c r="F159" s="284" t="s">
        <v>4785</v>
      </c>
      <c r="G159" s="285" t="s">
        <v>4769</v>
      </c>
      <c r="H159" s="286">
        <v>46</v>
      </c>
      <c r="I159" s="287"/>
      <c r="J159" s="288">
        <f>ROUND(I159*H159,2)</f>
        <v>0</v>
      </c>
      <c r="K159" s="289"/>
      <c r="L159" s="290"/>
      <c r="M159" s="291" t="s">
        <v>19</v>
      </c>
      <c r="N159" s="292" t="s">
        <v>43</v>
      </c>
      <c r="O159" s="86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2176</v>
      </c>
      <c r="AT159" s="228" t="s">
        <v>602</v>
      </c>
      <c r="AU159" s="228" t="s">
        <v>82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969</v>
      </c>
      <c r="BM159" s="228" t="s">
        <v>1356</v>
      </c>
    </row>
    <row r="160" s="2" customFormat="1" ht="16.5" customHeight="1">
      <c r="A160" s="40"/>
      <c r="B160" s="41"/>
      <c r="C160" s="282" t="s">
        <v>715</v>
      </c>
      <c r="D160" s="282" t="s">
        <v>602</v>
      </c>
      <c r="E160" s="283" t="s">
        <v>4786</v>
      </c>
      <c r="F160" s="284" t="s">
        <v>4787</v>
      </c>
      <c r="G160" s="285" t="s">
        <v>4769</v>
      </c>
      <c r="H160" s="286">
        <v>18</v>
      </c>
      <c r="I160" s="287"/>
      <c r="J160" s="288">
        <f>ROUND(I160*H160,2)</f>
        <v>0</v>
      </c>
      <c r="K160" s="289"/>
      <c r="L160" s="290"/>
      <c r="M160" s="291" t="s">
        <v>19</v>
      </c>
      <c r="N160" s="292" t="s">
        <v>43</v>
      </c>
      <c r="O160" s="86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2176</v>
      </c>
      <c r="AT160" s="228" t="s">
        <v>602</v>
      </c>
      <c r="AU160" s="228" t="s">
        <v>82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969</v>
      </c>
      <c r="BM160" s="228" t="s">
        <v>1369</v>
      </c>
    </row>
    <row r="161" s="2" customFormat="1" ht="24.15" customHeight="1">
      <c r="A161" s="40"/>
      <c r="B161" s="41"/>
      <c r="C161" s="282" t="s">
        <v>861</v>
      </c>
      <c r="D161" s="282" t="s">
        <v>602</v>
      </c>
      <c r="E161" s="283" t="s">
        <v>4788</v>
      </c>
      <c r="F161" s="284" t="s">
        <v>4789</v>
      </c>
      <c r="G161" s="285" t="s">
        <v>4769</v>
      </c>
      <c r="H161" s="286">
        <v>14</v>
      </c>
      <c r="I161" s="287"/>
      <c r="J161" s="288">
        <f>ROUND(I161*H161,2)</f>
        <v>0</v>
      </c>
      <c r="K161" s="289"/>
      <c r="L161" s="290"/>
      <c r="M161" s="291" t="s">
        <v>19</v>
      </c>
      <c r="N161" s="292" t="s">
        <v>43</v>
      </c>
      <c r="O161" s="86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8" t="s">
        <v>2176</v>
      </c>
      <c r="AT161" s="228" t="s">
        <v>602</v>
      </c>
      <c r="AU161" s="228" t="s">
        <v>82</v>
      </c>
      <c r="AY161" s="19" t="s">
        <v>197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9" t="s">
        <v>80</v>
      </c>
      <c r="BK161" s="229">
        <f>ROUND(I161*H161,2)</f>
        <v>0</v>
      </c>
      <c r="BL161" s="19" t="s">
        <v>969</v>
      </c>
      <c r="BM161" s="228" t="s">
        <v>1380</v>
      </c>
    </row>
    <row r="162" s="2" customFormat="1" ht="24.15" customHeight="1">
      <c r="A162" s="40"/>
      <c r="B162" s="41"/>
      <c r="C162" s="282" t="s">
        <v>963</v>
      </c>
      <c r="D162" s="282" t="s">
        <v>602</v>
      </c>
      <c r="E162" s="283" t="s">
        <v>4790</v>
      </c>
      <c r="F162" s="284" t="s">
        <v>4791</v>
      </c>
      <c r="G162" s="285" t="s">
        <v>4769</v>
      </c>
      <c r="H162" s="286">
        <v>17</v>
      </c>
      <c r="I162" s="287"/>
      <c r="J162" s="288">
        <f>ROUND(I162*H162,2)</f>
        <v>0</v>
      </c>
      <c r="K162" s="289"/>
      <c r="L162" s="290"/>
      <c r="M162" s="291" t="s">
        <v>19</v>
      </c>
      <c r="N162" s="292" t="s">
        <v>43</v>
      </c>
      <c r="O162" s="86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8" t="s">
        <v>2176</v>
      </c>
      <c r="AT162" s="228" t="s">
        <v>602</v>
      </c>
      <c r="AU162" s="228" t="s">
        <v>82</v>
      </c>
      <c r="AY162" s="19" t="s">
        <v>197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9" t="s">
        <v>80</v>
      </c>
      <c r="BK162" s="229">
        <f>ROUND(I162*H162,2)</f>
        <v>0</v>
      </c>
      <c r="BL162" s="19" t="s">
        <v>969</v>
      </c>
      <c r="BM162" s="228" t="s">
        <v>1392</v>
      </c>
    </row>
    <row r="163" s="2" customFormat="1" ht="24.15" customHeight="1">
      <c r="A163" s="40"/>
      <c r="B163" s="41"/>
      <c r="C163" s="282" t="s">
        <v>969</v>
      </c>
      <c r="D163" s="282" t="s">
        <v>602</v>
      </c>
      <c r="E163" s="283" t="s">
        <v>4792</v>
      </c>
      <c r="F163" s="284" t="s">
        <v>4793</v>
      </c>
      <c r="G163" s="285" t="s">
        <v>4769</v>
      </c>
      <c r="H163" s="286">
        <v>20</v>
      </c>
      <c r="I163" s="287"/>
      <c r="J163" s="288">
        <f>ROUND(I163*H163,2)</f>
        <v>0</v>
      </c>
      <c r="K163" s="289"/>
      <c r="L163" s="290"/>
      <c r="M163" s="291" t="s">
        <v>19</v>
      </c>
      <c r="N163" s="292" t="s">
        <v>43</v>
      </c>
      <c r="O163" s="86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8" t="s">
        <v>2176</v>
      </c>
      <c r="AT163" s="228" t="s">
        <v>602</v>
      </c>
      <c r="AU163" s="228" t="s">
        <v>82</v>
      </c>
      <c r="AY163" s="19" t="s">
        <v>197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9" t="s">
        <v>80</v>
      </c>
      <c r="BK163" s="229">
        <f>ROUND(I163*H163,2)</f>
        <v>0</v>
      </c>
      <c r="BL163" s="19" t="s">
        <v>969</v>
      </c>
      <c r="BM163" s="228" t="s">
        <v>1402</v>
      </c>
    </row>
    <row r="164" s="2" customFormat="1" ht="24.15" customHeight="1">
      <c r="A164" s="40"/>
      <c r="B164" s="41"/>
      <c r="C164" s="282" t="s">
        <v>975</v>
      </c>
      <c r="D164" s="282" t="s">
        <v>602</v>
      </c>
      <c r="E164" s="283" t="s">
        <v>4794</v>
      </c>
      <c r="F164" s="284" t="s">
        <v>4795</v>
      </c>
      <c r="G164" s="285" t="s">
        <v>4769</v>
      </c>
      <c r="H164" s="286">
        <v>4</v>
      </c>
      <c r="I164" s="287"/>
      <c r="J164" s="288">
        <f>ROUND(I164*H164,2)</f>
        <v>0</v>
      </c>
      <c r="K164" s="289"/>
      <c r="L164" s="290"/>
      <c r="M164" s="291" t="s">
        <v>19</v>
      </c>
      <c r="N164" s="292" t="s">
        <v>43</v>
      </c>
      <c r="O164" s="86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2176</v>
      </c>
      <c r="AT164" s="228" t="s">
        <v>602</v>
      </c>
      <c r="AU164" s="228" t="s">
        <v>82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969</v>
      </c>
      <c r="BM164" s="228" t="s">
        <v>1423</v>
      </c>
    </row>
    <row r="165" s="2" customFormat="1" ht="24.15" customHeight="1">
      <c r="A165" s="40"/>
      <c r="B165" s="41"/>
      <c r="C165" s="282" t="s">
        <v>984</v>
      </c>
      <c r="D165" s="282" t="s">
        <v>602</v>
      </c>
      <c r="E165" s="283" t="s">
        <v>4796</v>
      </c>
      <c r="F165" s="284" t="s">
        <v>4797</v>
      </c>
      <c r="G165" s="285" t="s">
        <v>4769</v>
      </c>
      <c r="H165" s="286">
        <v>2</v>
      </c>
      <c r="I165" s="287"/>
      <c r="J165" s="288">
        <f>ROUND(I165*H165,2)</f>
        <v>0</v>
      </c>
      <c r="K165" s="289"/>
      <c r="L165" s="290"/>
      <c r="M165" s="291" t="s">
        <v>19</v>
      </c>
      <c r="N165" s="292" t="s">
        <v>43</v>
      </c>
      <c r="O165" s="86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8" t="s">
        <v>2176</v>
      </c>
      <c r="AT165" s="228" t="s">
        <v>602</v>
      </c>
      <c r="AU165" s="228" t="s">
        <v>82</v>
      </c>
      <c r="AY165" s="19" t="s">
        <v>197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9" t="s">
        <v>80</v>
      </c>
      <c r="BK165" s="229">
        <f>ROUND(I165*H165,2)</f>
        <v>0</v>
      </c>
      <c r="BL165" s="19" t="s">
        <v>969</v>
      </c>
      <c r="BM165" s="228" t="s">
        <v>1433</v>
      </c>
    </row>
    <row r="166" s="2" customFormat="1" ht="24.15" customHeight="1">
      <c r="A166" s="40"/>
      <c r="B166" s="41"/>
      <c r="C166" s="282" t="s">
        <v>993</v>
      </c>
      <c r="D166" s="282" t="s">
        <v>602</v>
      </c>
      <c r="E166" s="283" t="s">
        <v>4798</v>
      </c>
      <c r="F166" s="284" t="s">
        <v>4799</v>
      </c>
      <c r="G166" s="285" t="s">
        <v>4769</v>
      </c>
      <c r="H166" s="286">
        <v>29</v>
      </c>
      <c r="I166" s="287"/>
      <c r="J166" s="288">
        <f>ROUND(I166*H166,2)</f>
        <v>0</v>
      </c>
      <c r="K166" s="289"/>
      <c r="L166" s="290"/>
      <c r="M166" s="291" t="s">
        <v>19</v>
      </c>
      <c r="N166" s="292" t="s">
        <v>43</v>
      </c>
      <c r="O166" s="86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8" t="s">
        <v>2176</v>
      </c>
      <c r="AT166" s="228" t="s">
        <v>602</v>
      </c>
      <c r="AU166" s="228" t="s">
        <v>82</v>
      </c>
      <c r="AY166" s="19" t="s">
        <v>197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9" t="s">
        <v>80</v>
      </c>
      <c r="BK166" s="229">
        <f>ROUND(I166*H166,2)</f>
        <v>0</v>
      </c>
      <c r="BL166" s="19" t="s">
        <v>969</v>
      </c>
      <c r="BM166" s="228" t="s">
        <v>1444</v>
      </c>
    </row>
    <row r="167" s="2" customFormat="1" ht="24.15" customHeight="1">
      <c r="A167" s="40"/>
      <c r="B167" s="41"/>
      <c r="C167" s="282" t="s">
        <v>1003</v>
      </c>
      <c r="D167" s="282" t="s">
        <v>602</v>
      </c>
      <c r="E167" s="283" t="s">
        <v>4800</v>
      </c>
      <c r="F167" s="284" t="s">
        <v>4801</v>
      </c>
      <c r="G167" s="285" t="s">
        <v>4769</v>
      </c>
      <c r="H167" s="286">
        <v>8</v>
      </c>
      <c r="I167" s="287"/>
      <c r="J167" s="288">
        <f>ROUND(I167*H167,2)</f>
        <v>0</v>
      </c>
      <c r="K167" s="289"/>
      <c r="L167" s="290"/>
      <c r="M167" s="291" t="s">
        <v>19</v>
      </c>
      <c r="N167" s="292" t="s">
        <v>43</v>
      </c>
      <c r="O167" s="86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8" t="s">
        <v>2176</v>
      </c>
      <c r="AT167" s="228" t="s">
        <v>602</v>
      </c>
      <c r="AU167" s="228" t="s">
        <v>82</v>
      </c>
      <c r="AY167" s="19" t="s">
        <v>197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9" t="s">
        <v>80</v>
      </c>
      <c r="BK167" s="229">
        <f>ROUND(I167*H167,2)</f>
        <v>0</v>
      </c>
      <c r="BL167" s="19" t="s">
        <v>969</v>
      </c>
      <c r="BM167" s="228" t="s">
        <v>1454</v>
      </c>
    </row>
    <row r="168" s="2" customFormat="1" ht="16.5" customHeight="1">
      <c r="A168" s="40"/>
      <c r="B168" s="41"/>
      <c r="C168" s="282" t="s">
        <v>1009</v>
      </c>
      <c r="D168" s="282" t="s">
        <v>602</v>
      </c>
      <c r="E168" s="283" t="s">
        <v>4802</v>
      </c>
      <c r="F168" s="284" t="s">
        <v>4803</v>
      </c>
      <c r="G168" s="285" t="s">
        <v>4769</v>
      </c>
      <c r="H168" s="286">
        <v>1</v>
      </c>
      <c r="I168" s="287"/>
      <c r="J168" s="288">
        <f>ROUND(I168*H168,2)</f>
        <v>0</v>
      </c>
      <c r="K168" s="289"/>
      <c r="L168" s="290"/>
      <c r="M168" s="291" t="s">
        <v>19</v>
      </c>
      <c r="N168" s="292" t="s">
        <v>43</v>
      </c>
      <c r="O168" s="86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8" t="s">
        <v>2176</v>
      </c>
      <c r="AT168" s="228" t="s">
        <v>602</v>
      </c>
      <c r="AU168" s="228" t="s">
        <v>82</v>
      </c>
      <c r="AY168" s="19" t="s">
        <v>197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9" t="s">
        <v>80</v>
      </c>
      <c r="BK168" s="229">
        <f>ROUND(I168*H168,2)</f>
        <v>0</v>
      </c>
      <c r="BL168" s="19" t="s">
        <v>969</v>
      </c>
      <c r="BM168" s="228" t="s">
        <v>1467</v>
      </c>
    </row>
    <row r="169" s="2" customFormat="1" ht="16.5" customHeight="1">
      <c r="A169" s="40"/>
      <c r="B169" s="41"/>
      <c r="C169" s="282" t="s">
        <v>1018</v>
      </c>
      <c r="D169" s="282" t="s">
        <v>602</v>
      </c>
      <c r="E169" s="283" t="s">
        <v>4804</v>
      </c>
      <c r="F169" s="284" t="s">
        <v>4805</v>
      </c>
      <c r="G169" s="285" t="s">
        <v>4806</v>
      </c>
      <c r="H169" s="286">
        <v>60</v>
      </c>
      <c r="I169" s="287"/>
      <c r="J169" s="288">
        <f>ROUND(I169*H169,2)</f>
        <v>0</v>
      </c>
      <c r="K169" s="289"/>
      <c r="L169" s="290"/>
      <c r="M169" s="291" t="s">
        <v>19</v>
      </c>
      <c r="N169" s="292" t="s">
        <v>43</v>
      </c>
      <c r="O169" s="86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8" t="s">
        <v>2176</v>
      </c>
      <c r="AT169" s="228" t="s">
        <v>602</v>
      </c>
      <c r="AU169" s="228" t="s">
        <v>82</v>
      </c>
      <c r="AY169" s="19" t="s">
        <v>197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9" t="s">
        <v>80</v>
      </c>
      <c r="BK169" s="229">
        <f>ROUND(I169*H169,2)</f>
        <v>0</v>
      </c>
      <c r="BL169" s="19" t="s">
        <v>969</v>
      </c>
      <c r="BM169" s="228" t="s">
        <v>1478</v>
      </c>
    </row>
    <row r="170" s="2" customFormat="1" ht="16.5" customHeight="1">
      <c r="A170" s="40"/>
      <c r="B170" s="41"/>
      <c r="C170" s="282" t="s">
        <v>1038</v>
      </c>
      <c r="D170" s="282" t="s">
        <v>602</v>
      </c>
      <c r="E170" s="283" t="s">
        <v>4807</v>
      </c>
      <c r="F170" s="284" t="s">
        <v>4808</v>
      </c>
      <c r="G170" s="285" t="s">
        <v>4769</v>
      </c>
      <c r="H170" s="286">
        <v>1</v>
      </c>
      <c r="I170" s="287"/>
      <c r="J170" s="288">
        <f>ROUND(I170*H170,2)</f>
        <v>0</v>
      </c>
      <c r="K170" s="289"/>
      <c r="L170" s="290"/>
      <c r="M170" s="291" t="s">
        <v>19</v>
      </c>
      <c r="N170" s="292" t="s">
        <v>43</v>
      </c>
      <c r="O170" s="86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8" t="s">
        <v>2176</v>
      </c>
      <c r="AT170" s="228" t="s">
        <v>602</v>
      </c>
      <c r="AU170" s="228" t="s">
        <v>82</v>
      </c>
      <c r="AY170" s="19" t="s">
        <v>197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9" t="s">
        <v>80</v>
      </c>
      <c r="BK170" s="229">
        <f>ROUND(I170*H170,2)</f>
        <v>0</v>
      </c>
      <c r="BL170" s="19" t="s">
        <v>969</v>
      </c>
      <c r="BM170" s="228" t="s">
        <v>1490</v>
      </c>
    </row>
    <row r="171" s="2" customFormat="1" ht="16.5" customHeight="1">
      <c r="A171" s="40"/>
      <c r="B171" s="41"/>
      <c r="C171" s="282" t="s">
        <v>1044</v>
      </c>
      <c r="D171" s="282" t="s">
        <v>602</v>
      </c>
      <c r="E171" s="283" t="s">
        <v>4809</v>
      </c>
      <c r="F171" s="284" t="s">
        <v>4810</v>
      </c>
      <c r="G171" s="285" t="s">
        <v>602</v>
      </c>
      <c r="H171" s="286">
        <v>125</v>
      </c>
      <c r="I171" s="287"/>
      <c r="J171" s="288">
        <f>ROUND(I171*H171,2)</f>
        <v>0</v>
      </c>
      <c r="K171" s="289"/>
      <c r="L171" s="290"/>
      <c r="M171" s="291" t="s">
        <v>19</v>
      </c>
      <c r="N171" s="292" t="s">
        <v>43</v>
      </c>
      <c r="O171" s="86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2176</v>
      </c>
      <c r="AT171" s="228" t="s">
        <v>602</v>
      </c>
      <c r="AU171" s="228" t="s">
        <v>82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969</v>
      </c>
      <c r="BM171" s="228" t="s">
        <v>1504</v>
      </c>
    </row>
    <row r="172" s="2" customFormat="1" ht="16.5" customHeight="1">
      <c r="A172" s="40"/>
      <c r="B172" s="41"/>
      <c r="C172" s="282" t="s">
        <v>1049</v>
      </c>
      <c r="D172" s="282" t="s">
        <v>602</v>
      </c>
      <c r="E172" s="283" t="s">
        <v>4811</v>
      </c>
      <c r="F172" s="284" t="s">
        <v>4812</v>
      </c>
      <c r="G172" s="285" t="s">
        <v>4769</v>
      </c>
      <c r="H172" s="286">
        <v>375</v>
      </c>
      <c r="I172" s="287"/>
      <c r="J172" s="288">
        <f>ROUND(I172*H172,2)</f>
        <v>0</v>
      </c>
      <c r="K172" s="289"/>
      <c r="L172" s="290"/>
      <c r="M172" s="291" t="s">
        <v>19</v>
      </c>
      <c r="N172" s="292" t="s">
        <v>43</v>
      </c>
      <c r="O172" s="86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8" t="s">
        <v>2176</v>
      </c>
      <c r="AT172" s="228" t="s">
        <v>602</v>
      </c>
      <c r="AU172" s="228" t="s">
        <v>82</v>
      </c>
      <c r="AY172" s="19" t="s">
        <v>197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9" t="s">
        <v>80</v>
      </c>
      <c r="BK172" s="229">
        <f>ROUND(I172*H172,2)</f>
        <v>0</v>
      </c>
      <c r="BL172" s="19" t="s">
        <v>969</v>
      </c>
      <c r="BM172" s="228" t="s">
        <v>1520</v>
      </c>
    </row>
    <row r="173" s="2" customFormat="1" ht="16.5" customHeight="1">
      <c r="A173" s="40"/>
      <c r="B173" s="41"/>
      <c r="C173" s="282" t="s">
        <v>1061</v>
      </c>
      <c r="D173" s="282" t="s">
        <v>602</v>
      </c>
      <c r="E173" s="283" t="s">
        <v>4813</v>
      </c>
      <c r="F173" s="284" t="s">
        <v>4814</v>
      </c>
      <c r="G173" s="285" t="s">
        <v>4769</v>
      </c>
      <c r="H173" s="286">
        <v>20</v>
      </c>
      <c r="I173" s="287"/>
      <c r="J173" s="288">
        <f>ROUND(I173*H173,2)</f>
        <v>0</v>
      </c>
      <c r="K173" s="289"/>
      <c r="L173" s="290"/>
      <c r="M173" s="291" t="s">
        <v>19</v>
      </c>
      <c r="N173" s="292" t="s">
        <v>43</v>
      </c>
      <c r="O173" s="86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8" t="s">
        <v>2176</v>
      </c>
      <c r="AT173" s="228" t="s">
        <v>602</v>
      </c>
      <c r="AU173" s="228" t="s">
        <v>82</v>
      </c>
      <c r="AY173" s="19" t="s">
        <v>197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9" t="s">
        <v>80</v>
      </c>
      <c r="BK173" s="229">
        <f>ROUND(I173*H173,2)</f>
        <v>0</v>
      </c>
      <c r="BL173" s="19" t="s">
        <v>969</v>
      </c>
      <c r="BM173" s="228" t="s">
        <v>1531</v>
      </c>
    </row>
    <row r="174" s="2" customFormat="1" ht="16.5" customHeight="1">
      <c r="A174" s="40"/>
      <c r="B174" s="41"/>
      <c r="C174" s="282" t="s">
        <v>1070</v>
      </c>
      <c r="D174" s="282" t="s">
        <v>602</v>
      </c>
      <c r="E174" s="283" t="s">
        <v>4813</v>
      </c>
      <c r="F174" s="284" t="s">
        <v>4814</v>
      </c>
      <c r="G174" s="285" t="s">
        <v>4769</v>
      </c>
      <c r="H174" s="286">
        <v>27</v>
      </c>
      <c r="I174" s="287"/>
      <c r="J174" s="288">
        <f>ROUND(I174*H174,2)</f>
        <v>0</v>
      </c>
      <c r="K174" s="289"/>
      <c r="L174" s="290"/>
      <c r="M174" s="291" t="s">
        <v>19</v>
      </c>
      <c r="N174" s="292" t="s">
        <v>43</v>
      </c>
      <c r="O174" s="86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8" t="s">
        <v>2176</v>
      </c>
      <c r="AT174" s="228" t="s">
        <v>602</v>
      </c>
      <c r="AU174" s="228" t="s">
        <v>82</v>
      </c>
      <c r="AY174" s="19" t="s">
        <v>197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9" t="s">
        <v>80</v>
      </c>
      <c r="BK174" s="229">
        <f>ROUND(I174*H174,2)</f>
        <v>0</v>
      </c>
      <c r="BL174" s="19" t="s">
        <v>969</v>
      </c>
      <c r="BM174" s="228" t="s">
        <v>1549</v>
      </c>
    </row>
    <row r="175" s="2" customFormat="1" ht="16.5" customHeight="1">
      <c r="A175" s="40"/>
      <c r="B175" s="41"/>
      <c r="C175" s="282" t="s">
        <v>1077</v>
      </c>
      <c r="D175" s="282" t="s">
        <v>602</v>
      </c>
      <c r="E175" s="283" t="s">
        <v>4815</v>
      </c>
      <c r="F175" s="284" t="s">
        <v>4816</v>
      </c>
      <c r="G175" s="285" t="s">
        <v>1127</v>
      </c>
      <c r="H175" s="286">
        <v>1</v>
      </c>
      <c r="I175" s="287"/>
      <c r="J175" s="288">
        <f>ROUND(I175*H175,2)</f>
        <v>0</v>
      </c>
      <c r="K175" s="289"/>
      <c r="L175" s="290"/>
      <c r="M175" s="291" t="s">
        <v>19</v>
      </c>
      <c r="N175" s="292" t="s">
        <v>43</v>
      </c>
      <c r="O175" s="86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8" t="s">
        <v>2176</v>
      </c>
      <c r="AT175" s="228" t="s">
        <v>602</v>
      </c>
      <c r="AU175" s="228" t="s">
        <v>82</v>
      </c>
      <c r="AY175" s="19" t="s">
        <v>197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9" t="s">
        <v>80</v>
      </c>
      <c r="BK175" s="229">
        <f>ROUND(I175*H175,2)</f>
        <v>0</v>
      </c>
      <c r="BL175" s="19" t="s">
        <v>969</v>
      </c>
      <c r="BM175" s="228" t="s">
        <v>4817</v>
      </c>
    </row>
    <row r="176" s="12" customFormat="1" ht="25.92" customHeight="1">
      <c r="A176" s="12"/>
      <c r="B176" s="200"/>
      <c r="C176" s="201"/>
      <c r="D176" s="202" t="s">
        <v>71</v>
      </c>
      <c r="E176" s="203" t="s">
        <v>4818</v>
      </c>
      <c r="F176" s="203" t="s">
        <v>4819</v>
      </c>
      <c r="G176" s="201"/>
      <c r="H176" s="201"/>
      <c r="I176" s="204"/>
      <c r="J176" s="205">
        <f>BK176</f>
        <v>0</v>
      </c>
      <c r="K176" s="201"/>
      <c r="L176" s="206"/>
      <c r="M176" s="207"/>
      <c r="N176" s="208"/>
      <c r="O176" s="208"/>
      <c r="P176" s="209">
        <f>SUM(P177:P186)</f>
        <v>0</v>
      </c>
      <c r="Q176" s="208"/>
      <c r="R176" s="209">
        <f>SUM(R177:R186)</f>
        <v>0</v>
      </c>
      <c r="S176" s="208"/>
      <c r="T176" s="210">
        <f>SUM(T177:T186)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1" t="s">
        <v>203</v>
      </c>
      <c r="AT176" s="212" t="s">
        <v>71</v>
      </c>
      <c r="AU176" s="212" t="s">
        <v>72</v>
      </c>
      <c r="AY176" s="211" t="s">
        <v>197</v>
      </c>
      <c r="BK176" s="213">
        <f>SUM(BK177:BK186)</f>
        <v>0</v>
      </c>
    </row>
    <row r="177" s="2" customFormat="1" ht="16.5" customHeight="1">
      <c r="A177" s="40"/>
      <c r="B177" s="41"/>
      <c r="C177" s="216" t="s">
        <v>1081</v>
      </c>
      <c r="D177" s="216" t="s">
        <v>199</v>
      </c>
      <c r="E177" s="217" t="s">
        <v>4820</v>
      </c>
      <c r="F177" s="218" t="s">
        <v>4821</v>
      </c>
      <c r="G177" s="219" t="s">
        <v>4822</v>
      </c>
      <c r="H177" s="220">
        <v>90</v>
      </c>
      <c r="I177" s="221"/>
      <c r="J177" s="222">
        <f>ROUND(I177*H177,2)</f>
        <v>0</v>
      </c>
      <c r="K177" s="223"/>
      <c r="L177" s="46"/>
      <c r="M177" s="224" t="s">
        <v>19</v>
      </c>
      <c r="N177" s="225" t="s">
        <v>43</v>
      </c>
      <c r="O177" s="86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8" t="s">
        <v>969</v>
      </c>
      <c r="AT177" s="228" t="s">
        <v>199</v>
      </c>
      <c r="AU177" s="228" t="s">
        <v>80</v>
      </c>
      <c r="AY177" s="19" t="s">
        <v>197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9" t="s">
        <v>80</v>
      </c>
      <c r="BK177" s="229">
        <f>ROUND(I177*H177,2)</f>
        <v>0</v>
      </c>
      <c r="BL177" s="19" t="s">
        <v>969</v>
      </c>
      <c r="BM177" s="228" t="s">
        <v>1562</v>
      </c>
    </row>
    <row r="178" s="2" customFormat="1" ht="16.5" customHeight="1">
      <c r="A178" s="40"/>
      <c r="B178" s="41"/>
      <c r="C178" s="216" t="s">
        <v>1085</v>
      </c>
      <c r="D178" s="216" t="s">
        <v>199</v>
      </c>
      <c r="E178" s="217" t="s">
        <v>4823</v>
      </c>
      <c r="F178" s="218" t="s">
        <v>4824</v>
      </c>
      <c r="G178" s="219" t="s">
        <v>4822</v>
      </c>
      <c r="H178" s="220">
        <v>40</v>
      </c>
      <c r="I178" s="221"/>
      <c r="J178" s="222">
        <f>ROUND(I178*H178,2)</f>
        <v>0</v>
      </c>
      <c r="K178" s="223"/>
      <c r="L178" s="46"/>
      <c r="M178" s="224" t="s">
        <v>19</v>
      </c>
      <c r="N178" s="225" t="s">
        <v>43</v>
      </c>
      <c r="O178" s="86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8" t="s">
        <v>969</v>
      </c>
      <c r="AT178" s="228" t="s">
        <v>199</v>
      </c>
      <c r="AU178" s="228" t="s">
        <v>80</v>
      </c>
      <c r="AY178" s="19" t="s">
        <v>197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9" t="s">
        <v>80</v>
      </c>
      <c r="BK178" s="229">
        <f>ROUND(I178*H178,2)</f>
        <v>0</v>
      </c>
      <c r="BL178" s="19" t="s">
        <v>969</v>
      </c>
      <c r="BM178" s="228" t="s">
        <v>1572</v>
      </c>
    </row>
    <row r="179" s="2" customFormat="1" ht="16.5" customHeight="1">
      <c r="A179" s="40"/>
      <c r="B179" s="41"/>
      <c r="C179" s="216" t="s">
        <v>1090</v>
      </c>
      <c r="D179" s="216" t="s">
        <v>199</v>
      </c>
      <c r="E179" s="217" t="s">
        <v>4825</v>
      </c>
      <c r="F179" s="218" t="s">
        <v>4826</v>
      </c>
      <c r="G179" s="219" t="s">
        <v>4822</v>
      </c>
      <c r="H179" s="220">
        <v>30</v>
      </c>
      <c r="I179" s="221"/>
      <c r="J179" s="222">
        <f>ROUND(I179*H179,2)</f>
        <v>0</v>
      </c>
      <c r="K179" s="223"/>
      <c r="L179" s="46"/>
      <c r="M179" s="224" t="s">
        <v>19</v>
      </c>
      <c r="N179" s="225" t="s">
        <v>43</v>
      </c>
      <c r="O179" s="86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969</v>
      </c>
      <c r="AT179" s="228" t="s">
        <v>199</v>
      </c>
      <c r="AU179" s="228" t="s">
        <v>80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969</v>
      </c>
      <c r="BM179" s="228" t="s">
        <v>1585</v>
      </c>
    </row>
    <row r="180" s="2" customFormat="1" ht="16.5" customHeight="1">
      <c r="A180" s="40"/>
      <c r="B180" s="41"/>
      <c r="C180" s="216" t="s">
        <v>1099</v>
      </c>
      <c r="D180" s="216" t="s">
        <v>199</v>
      </c>
      <c r="E180" s="217" t="s">
        <v>4827</v>
      </c>
      <c r="F180" s="218" t="s">
        <v>4828</v>
      </c>
      <c r="G180" s="219" t="s">
        <v>4822</v>
      </c>
      <c r="H180" s="220">
        <v>35</v>
      </c>
      <c r="I180" s="221"/>
      <c r="J180" s="222">
        <f>ROUND(I180*H180,2)</f>
        <v>0</v>
      </c>
      <c r="K180" s="223"/>
      <c r="L180" s="46"/>
      <c r="M180" s="224" t="s">
        <v>19</v>
      </c>
      <c r="N180" s="225" t="s">
        <v>43</v>
      </c>
      <c r="O180" s="86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8" t="s">
        <v>969</v>
      </c>
      <c r="AT180" s="228" t="s">
        <v>199</v>
      </c>
      <c r="AU180" s="228" t="s">
        <v>80</v>
      </c>
      <c r="AY180" s="19" t="s">
        <v>197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9" t="s">
        <v>80</v>
      </c>
      <c r="BK180" s="229">
        <f>ROUND(I180*H180,2)</f>
        <v>0</v>
      </c>
      <c r="BL180" s="19" t="s">
        <v>969</v>
      </c>
      <c r="BM180" s="228" t="s">
        <v>1595</v>
      </c>
    </row>
    <row r="181" s="2" customFormat="1" ht="16.5" customHeight="1">
      <c r="A181" s="40"/>
      <c r="B181" s="41"/>
      <c r="C181" s="216" t="s">
        <v>1106</v>
      </c>
      <c r="D181" s="216" t="s">
        <v>199</v>
      </c>
      <c r="E181" s="217" t="s">
        <v>4829</v>
      </c>
      <c r="F181" s="218" t="s">
        <v>4830</v>
      </c>
      <c r="G181" s="219" t="s">
        <v>4822</v>
      </c>
      <c r="H181" s="220">
        <v>80</v>
      </c>
      <c r="I181" s="221"/>
      <c r="J181" s="222">
        <f>ROUND(I181*H181,2)</f>
        <v>0</v>
      </c>
      <c r="K181" s="223"/>
      <c r="L181" s="46"/>
      <c r="M181" s="224" t="s">
        <v>19</v>
      </c>
      <c r="N181" s="225" t="s">
        <v>43</v>
      </c>
      <c r="O181" s="86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8" t="s">
        <v>969</v>
      </c>
      <c r="AT181" s="228" t="s">
        <v>199</v>
      </c>
      <c r="AU181" s="228" t="s">
        <v>80</v>
      </c>
      <c r="AY181" s="19" t="s">
        <v>197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9" t="s">
        <v>80</v>
      </c>
      <c r="BK181" s="229">
        <f>ROUND(I181*H181,2)</f>
        <v>0</v>
      </c>
      <c r="BL181" s="19" t="s">
        <v>969</v>
      </c>
      <c r="BM181" s="228" t="s">
        <v>1607</v>
      </c>
    </row>
    <row r="182" s="2" customFormat="1" ht="16.5" customHeight="1">
      <c r="A182" s="40"/>
      <c r="B182" s="41"/>
      <c r="C182" s="216" t="s">
        <v>1111</v>
      </c>
      <c r="D182" s="216" t="s">
        <v>199</v>
      </c>
      <c r="E182" s="217" t="s">
        <v>4831</v>
      </c>
      <c r="F182" s="218" t="s">
        <v>4832</v>
      </c>
      <c r="G182" s="219" t="s">
        <v>4822</v>
      </c>
      <c r="H182" s="220">
        <v>80</v>
      </c>
      <c r="I182" s="221"/>
      <c r="J182" s="222">
        <f>ROUND(I182*H182,2)</f>
        <v>0</v>
      </c>
      <c r="K182" s="223"/>
      <c r="L182" s="46"/>
      <c r="M182" s="224" t="s">
        <v>19</v>
      </c>
      <c r="N182" s="225" t="s">
        <v>43</v>
      </c>
      <c r="O182" s="86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8" t="s">
        <v>969</v>
      </c>
      <c r="AT182" s="228" t="s">
        <v>199</v>
      </c>
      <c r="AU182" s="228" t="s">
        <v>80</v>
      </c>
      <c r="AY182" s="19" t="s">
        <v>197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9" t="s">
        <v>80</v>
      </c>
      <c r="BK182" s="229">
        <f>ROUND(I182*H182,2)</f>
        <v>0</v>
      </c>
      <c r="BL182" s="19" t="s">
        <v>969</v>
      </c>
      <c r="BM182" s="228" t="s">
        <v>1621</v>
      </c>
    </row>
    <row r="183" s="2" customFormat="1" ht="16.5" customHeight="1">
      <c r="A183" s="40"/>
      <c r="B183" s="41"/>
      <c r="C183" s="216" t="s">
        <v>1115</v>
      </c>
      <c r="D183" s="216" t="s">
        <v>199</v>
      </c>
      <c r="E183" s="217" t="s">
        <v>4833</v>
      </c>
      <c r="F183" s="218" t="s">
        <v>4834</v>
      </c>
      <c r="G183" s="219" t="s">
        <v>4822</v>
      </c>
      <c r="H183" s="220">
        <v>25</v>
      </c>
      <c r="I183" s="221"/>
      <c r="J183" s="222">
        <f>ROUND(I183*H183,2)</f>
        <v>0</v>
      </c>
      <c r="K183" s="223"/>
      <c r="L183" s="46"/>
      <c r="M183" s="224" t="s">
        <v>19</v>
      </c>
      <c r="N183" s="225" t="s">
        <v>43</v>
      </c>
      <c r="O183" s="86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8" t="s">
        <v>969</v>
      </c>
      <c r="AT183" s="228" t="s">
        <v>199</v>
      </c>
      <c r="AU183" s="228" t="s">
        <v>80</v>
      </c>
      <c r="AY183" s="19" t="s">
        <v>197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9" t="s">
        <v>80</v>
      </c>
      <c r="BK183" s="229">
        <f>ROUND(I183*H183,2)</f>
        <v>0</v>
      </c>
      <c r="BL183" s="19" t="s">
        <v>969</v>
      </c>
      <c r="BM183" s="228" t="s">
        <v>1633</v>
      </c>
    </row>
    <row r="184" s="2" customFormat="1" ht="16.5" customHeight="1">
      <c r="A184" s="40"/>
      <c r="B184" s="41"/>
      <c r="C184" s="216" t="s">
        <v>1119</v>
      </c>
      <c r="D184" s="216" t="s">
        <v>199</v>
      </c>
      <c r="E184" s="217" t="s">
        <v>4835</v>
      </c>
      <c r="F184" s="218" t="s">
        <v>4836</v>
      </c>
      <c r="G184" s="219" t="s">
        <v>4822</v>
      </c>
      <c r="H184" s="220">
        <v>45</v>
      </c>
      <c r="I184" s="221"/>
      <c r="J184" s="222">
        <f>ROUND(I184*H184,2)</f>
        <v>0</v>
      </c>
      <c r="K184" s="223"/>
      <c r="L184" s="46"/>
      <c r="M184" s="224" t="s">
        <v>19</v>
      </c>
      <c r="N184" s="225" t="s">
        <v>43</v>
      </c>
      <c r="O184" s="86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969</v>
      </c>
      <c r="AT184" s="228" t="s">
        <v>199</v>
      </c>
      <c r="AU184" s="228" t="s">
        <v>80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969</v>
      </c>
      <c r="BM184" s="228" t="s">
        <v>1647</v>
      </c>
    </row>
    <row r="185" s="2" customFormat="1" ht="16.5" customHeight="1">
      <c r="A185" s="40"/>
      <c r="B185" s="41"/>
      <c r="C185" s="216" t="s">
        <v>1124</v>
      </c>
      <c r="D185" s="216" t="s">
        <v>199</v>
      </c>
      <c r="E185" s="217" t="s">
        <v>4837</v>
      </c>
      <c r="F185" s="218" t="s">
        <v>4838</v>
      </c>
      <c r="G185" s="219" t="s">
        <v>4822</v>
      </c>
      <c r="H185" s="220">
        <v>25</v>
      </c>
      <c r="I185" s="221"/>
      <c r="J185" s="222">
        <f>ROUND(I185*H185,2)</f>
        <v>0</v>
      </c>
      <c r="K185" s="223"/>
      <c r="L185" s="46"/>
      <c r="M185" s="224" t="s">
        <v>19</v>
      </c>
      <c r="N185" s="225" t="s">
        <v>43</v>
      </c>
      <c r="O185" s="86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8" t="s">
        <v>969</v>
      </c>
      <c r="AT185" s="228" t="s">
        <v>199</v>
      </c>
      <c r="AU185" s="228" t="s">
        <v>80</v>
      </c>
      <c r="AY185" s="19" t="s">
        <v>197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9" t="s">
        <v>80</v>
      </c>
      <c r="BK185" s="229">
        <f>ROUND(I185*H185,2)</f>
        <v>0</v>
      </c>
      <c r="BL185" s="19" t="s">
        <v>969</v>
      </c>
      <c r="BM185" s="228" t="s">
        <v>1660</v>
      </c>
    </row>
    <row r="186" s="2" customFormat="1" ht="16.5" customHeight="1">
      <c r="A186" s="40"/>
      <c r="B186" s="41"/>
      <c r="C186" s="216" t="s">
        <v>1131</v>
      </c>
      <c r="D186" s="216" t="s">
        <v>199</v>
      </c>
      <c r="E186" s="217" t="s">
        <v>4839</v>
      </c>
      <c r="F186" s="218" t="s">
        <v>4840</v>
      </c>
      <c r="G186" s="219" t="s">
        <v>4822</v>
      </c>
      <c r="H186" s="220">
        <v>65</v>
      </c>
      <c r="I186" s="221"/>
      <c r="J186" s="222">
        <f>ROUND(I186*H186,2)</f>
        <v>0</v>
      </c>
      <c r="K186" s="223"/>
      <c r="L186" s="46"/>
      <c r="M186" s="224" t="s">
        <v>19</v>
      </c>
      <c r="N186" s="225" t="s">
        <v>43</v>
      </c>
      <c r="O186" s="86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8" t="s">
        <v>969</v>
      </c>
      <c r="AT186" s="228" t="s">
        <v>199</v>
      </c>
      <c r="AU186" s="228" t="s">
        <v>80</v>
      </c>
      <c r="AY186" s="19" t="s">
        <v>197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9" t="s">
        <v>80</v>
      </c>
      <c r="BK186" s="229">
        <f>ROUND(I186*H186,2)</f>
        <v>0</v>
      </c>
      <c r="BL186" s="19" t="s">
        <v>969</v>
      </c>
      <c r="BM186" s="228" t="s">
        <v>1673</v>
      </c>
    </row>
    <row r="187" s="12" customFormat="1" ht="25.92" customHeight="1">
      <c r="A187" s="12"/>
      <c r="B187" s="200"/>
      <c r="C187" s="201"/>
      <c r="D187" s="202" t="s">
        <v>71</v>
      </c>
      <c r="E187" s="203" t="s">
        <v>381</v>
      </c>
      <c r="F187" s="203" t="s">
        <v>382</v>
      </c>
      <c r="G187" s="201"/>
      <c r="H187" s="201"/>
      <c r="I187" s="204"/>
      <c r="J187" s="205">
        <f>BK187</f>
        <v>0</v>
      </c>
      <c r="K187" s="201"/>
      <c r="L187" s="206"/>
      <c r="M187" s="207"/>
      <c r="N187" s="208"/>
      <c r="O187" s="208"/>
      <c r="P187" s="209">
        <f>P188</f>
        <v>0</v>
      </c>
      <c r="Q187" s="208"/>
      <c r="R187" s="209">
        <f>R188</f>
        <v>0</v>
      </c>
      <c r="S187" s="208"/>
      <c r="T187" s="210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235</v>
      </c>
      <c r="AT187" s="212" t="s">
        <v>71</v>
      </c>
      <c r="AU187" s="212" t="s">
        <v>72</v>
      </c>
      <c r="AY187" s="211" t="s">
        <v>197</v>
      </c>
      <c r="BK187" s="213">
        <f>BK188</f>
        <v>0</v>
      </c>
    </row>
    <row r="188" s="2" customFormat="1" ht="16.5" customHeight="1">
      <c r="A188" s="40"/>
      <c r="B188" s="41"/>
      <c r="C188" s="216" t="s">
        <v>1138</v>
      </c>
      <c r="D188" s="216" t="s">
        <v>199</v>
      </c>
      <c r="E188" s="217" t="s">
        <v>4841</v>
      </c>
      <c r="F188" s="218" t="s">
        <v>4842</v>
      </c>
      <c r="G188" s="219" t="s">
        <v>1127</v>
      </c>
      <c r="H188" s="220">
        <v>1</v>
      </c>
      <c r="I188" s="221"/>
      <c r="J188" s="222">
        <f>ROUND(I188*H188,2)</f>
        <v>0</v>
      </c>
      <c r="K188" s="223"/>
      <c r="L188" s="46"/>
      <c r="M188" s="303" t="s">
        <v>19</v>
      </c>
      <c r="N188" s="304" t="s">
        <v>43</v>
      </c>
      <c r="O188" s="296"/>
      <c r="P188" s="301">
        <f>O188*H188</f>
        <v>0</v>
      </c>
      <c r="Q188" s="301">
        <v>0</v>
      </c>
      <c r="R188" s="301">
        <f>Q188*H188</f>
        <v>0</v>
      </c>
      <c r="S188" s="301">
        <v>0</v>
      </c>
      <c r="T188" s="302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8" t="s">
        <v>389</v>
      </c>
      <c r="AT188" s="228" t="s">
        <v>199</v>
      </c>
      <c r="AU188" s="228" t="s">
        <v>80</v>
      </c>
      <c r="AY188" s="19" t="s">
        <v>197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9" t="s">
        <v>80</v>
      </c>
      <c r="BK188" s="229">
        <f>ROUND(I188*H188,2)</f>
        <v>0</v>
      </c>
      <c r="BL188" s="19" t="s">
        <v>389</v>
      </c>
      <c r="BM188" s="228" t="s">
        <v>4843</v>
      </c>
    </row>
    <row r="189" s="2" customFormat="1" ht="6.96" customHeight="1">
      <c r="A189" s="40"/>
      <c r="B189" s="61"/>
      <c r="C189" s="62"/>
      <c r="D189" s="62"/>
      <c r="E189" s="62"/>
      <c r="F189" s="62"/>
      <c r="G189" s="62"/>
      <c r="H189" s="62"/>
      <c r="I189" s="62"/>
      <c r="J189" s="62"/>
      <c r="K189" s="62"/>
      <c r="L189" s="46"/>
      <c r="M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</sheetData>
  <sheetProtection sheet="1" autoFilter="0" formatColumns="0" formatRows="0" objects="1" scenarios="1" spinCount="100000" saltValue="NHYfFthiZVfys25RucoP3PeSMuV86SJwrh0slD2haFyprhICS/JYtF8Q7Zlcyw6JG9X9aC9wX4Q5dzqxAyZdrQ==" hashValue="nUHJ6O7GCFXO8LEuFAtHMp62YQfjFQoVU8bI2LIV//ZO58CriZnHBQh4QdLs85pznXHPjgCap3wQmpspucEErg==" algorithmName="SHA-512" password="CC6F"/>
  <autoFilter ref="C95:K18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30" customHeight="1">
      <c r="A13" s="40"/>
      <c r="B13" s="46"/>
      <c r="C13" s="40"/>
      <c r="D13" s="40"/>
      <c r="E13" s="148" t="s">
        <v>4845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ROUND(J99,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ROUND((SUM(BE99:BE243)),  2)</f>
        <v>0</v>
      </c>
      <c r="G37" s="40"/>
      <c r="H37" s="40"/>
      <c r="I37" s="160">
        <v>0.20999999999999999</v>
      </c>
      <c r="J37" s="159">
        <f>ROUND(((SUM(BE99:BE243))*I37),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ROUND((SUM(BF99:BF243)),  2)</f>
        <v>0</v>
      </c>
      <c r="G38" s="40"/>
      <c r="H38" s="40"/>
      <c r="I38" s="160">
        <v>0.14999999999999999</v>
      </c>
      <c r="J38" s="159">
        <f>ROUND(((SUM(BF99:BF243))*I38),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ROUND((SUM(BG99:BG243)),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ROUND((SUM(BH99:BH243)),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ROUND((SUM(BI99:BI243)),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30" customHeight="1">
      <c r="A58" s="40"/>
      <c r="B58" s="41"/>
      <c r="C58" s="42"/>
      <c r="D58" s="42"/>
      <c r="E58" s="71" t="str">
        <f>E13</f>
        <v>UT - Stavební úpravy, přístavba a nástavba objektu šaten a zázemí pro sportovce FK Bolatice-VS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J99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J100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408</v>
      </c>
      <c r="E69" s="185"/>
      <c r="F69" s="185"/>
      <c r="G69" s="185"/>
      <c r="H69" s="185"/>
      <c r="I69" s="185"/>
      <c r="J69" s="186">
        <f>J101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4036</v>
      </c>
      <c r="E70" s="185"/>
      <c r="F70" s="185"/>
      <c r="G70" s="185"/>
      <c r="H70" s="185"/>
      <c r="I70" s="185"/>
      <c r="J70" s="186">
        <f>J104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4037</v>
      </c>
      <c r="E71" s="185"/>
      <c r="F71" s="185"/>
      <c r="G71" s="185"/>
      <c r="H71" s="185"/>
      <c r="I71" s="185"/>
      <c r="J71" s="186">
        <f>J147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4038</v>
      </c>
      <c r="E72" s="185"/>
      <c r="F72" s="185"/>
      <c r="G72" s="185"/>
      <c r="H72" s="185"/>
      <c r="I72" s="185"/>
      <c r="J72" s="186">
        <f>J162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4039</v>
      </c>
      <c r="E73" s="185"/>
      <c r="F73" s="185"/>
      <c r="G73" s="185"/>
      <c r="H73" s="185"/>
      <c r="I73" s="185"/>
      <c r="J73" s="186">
        <f>J182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4040</v>
      </c>
      <c r="E74" s="185"/>
      <c r="F74" s="185"/>
      <c r="G74" s="185"/>
      <c r="H74" s="185"/>
      <c r="I74" s="185"/>
      <c r="J74" s="186">
        <f>J216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7"/>
      <c r="C75" s="178"/>
      <c r="D75" s="179" t="s">
        <v>4041</v>
      </c>
      <c r="E75" s="180"/>
      <c r="F75" s="180"/>
      <c r="G75" s="180"/>
      <c r="H75" s="180"/>
      <c r="I75" s="180"/>
      <c r="J75" s="181">
        <f>J240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182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6.25" customHeight="1">
      <c r="A85" s="40"/>
      <c r="B85" s="41"/>
      <c r="C85" s="42"/>
      <c r="D85" s="42"/>
      <c r="E85" s="172" t="str">
        <f>E7</f>
        <v>STAVEBNÍ UPRAVY,PŘÍSTAVBA A NÁSTAVBA OBJEKTU ŠATEN A ZÁZEMÍ PRO SPORTOVCE FK BOLATICE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170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1" customFormat="1" ht="16.5" customHeight="1">
      <c r="B87" s="23"/>
      <c r="C87" s="24"/>
      <c r="D87" s="24"/>
      <c r="E87" s="172" t="s">
        <v>4031</v>
      </c>
      <c r="F87" s="24"/>
      <c r="G87" s="24"/>
      <c r="H87" s="24"/>
      <c r="I87" s="24"/>
      <c r="J87" s="24"/>
      <c r="K87" s="24"/>
      <c r="L87" s="22"/>
    </row>
    <row r="88" s="1" customFormat="1" ht="12" customHeight="1">
      <c r="B88" s="23"/>
      <c r="C88" s="34" t="s">
        <v>394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2" customFormat="1" ht="16.5" customHeight="1">
      <c r="A89" s="40"/>
      <c r="B89" s="41"/>
      <c r="C89" s="42"/>
      <c r="D89" s="42"/>
      <c r="E89" s="298" t="s">
        <v>4844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4033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30" customHeight="1">
      <c r="A91" s="40"/>
      <c r="B91" s="41"/>
      <c r="C91" s="42"/>
      <c r="D91" s="42"/>
      <c r="E91" s="71" t="str">
        <f>E13</f>
        <v>UT - Stavební úpravy, přístavba a nástavba objektu šaten a zázemí pro sportovce FK Bolatice-VS</v>
      </c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21</v>
      </c>
      <c r="D93" s="42"/>
      <c r="E93" s="42"/>
      <c r="F93" s="29" t="str">
        <f>F16</f>
        <v>Bolatice, ul. Opavská131/45</v>
      </c>
      <c r="G93" s="42"/>
      <c r="H93" s="42"/>
      <c r="I93" s="34" t="s">
        <v>23</v>
      </c>
      <c r="J93" s="74" t="str">
        <f>IF(J16="","",J16)</f>
        <v>23. 3. 2022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25.65" customHeight="1">
      <c r="A95" s="40"/>
      <c r="B95" s="41"/>
      <c r="C95" s="34" t="s">
        <v>25</v>
      </c>
      <c r="D95" s="42"/>
      <c r="E95" s="42"/>
      <c r="F95" s="29" t="str">
        <f>E19</f>
        <v>Obec Bolatice, Hlučínská 95/3</v>
      </c>
      <c r="G95" s="42"/>
      <c r="H95" s="42"/>
      <c r="I95" s="34" t="s">
        <v>31</v>
      </c>
      <c r="J95" s="38" t="str">
        <f>E25</f>
        <v>BENPRO s.r.o. Bolatice 743/40</v>
      </c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29</v>
      </c>
      <c r="D96" s="42"/>
      <c r="E96" s="42"/>
      <c r="F96" s="29" t="str">
        <f>IF(E22="","",E22)</f>
        <v>Vyplň údaj</v>
      </c>
      <c r="G96" s="42"/>
      <c r="H96" s="42"/>
      <c r="I96" s="34" t="s">
        <v>34</v>
      </c>
      <c r="J96" s="38" t="str">
        <f>E28</f>
        <v>Ing.J.Krajcar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11" customFormat="1" ht="29.28" customHeight="1">
      <c r="A98" s="188"/>
      <c r="B98" s="189"/>
      <c r="C98" s="190" t="s">
        <v>183</v>
      </c>
      <c r="D98" s="191" t="s">
        <v>57</v>
      </c>
      <c r="E98" s="191" t="s">
        <v>53</v>
      </c>
      <c r="F98" s="191" t="s">
        <v>54</v>
      </c>
      <c r="G98" s="191" t="s">
        <v>184</v>
      </c>
      <c r="H98" s="191" t="s">
        <v>185</v>
      </c>
      <c r="I98" s="191" t="s">
        <v>186</v>
      </c>
      <c r="J98" s="192" t="s">
        <v>174</v>
      </c>
      <c r="K98" s="193" t="s">
        <v>187</v>
      </c>
      <c r="L98" s="194"/>
      <c r="M98" s="94" t="s">
        <v>19</v>
      </c>
      <c r="N98" s="95" t="s">
        <v>42</v>
      </c>
      <c r="O98" s="95" t="s">
        <v>188</v>
      </c>
      <c r="P98" s="95" t="s">
        <v>189</v>
      </c>
      <c r="Q98" s="95" t="s">
        <v>190</v>
      </c>
      <c r="R98" s="95" t="s">
        <v>191</v>
      </c>
      <c r="S98" s="95" t="s">
        <v>192</v>
      </c>
      <c r="T98" s="96" t="s">
        <v>193</v>
      </c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</row>
    <row r="99" s="2" customFormat="1" ht="22.8" customHeight="1">
      <c r="A99" s="40"/>
      <c r="B99" s="41"/>
      <c r="C99" s="101" t="s">
        <v>194</v>
      </c>
      <c r="D99" s="42"/>
      <c r="E99" s="42"/>
      <c r="F99" s="42"/>
      <c r="G99" s="42"/>
      <c r="H99" s="42"/>
      <c r="I99" s="42"/>
      <c r="J99" s="195">
        <f>BK99</f>
        <v>0</v>
      </c>
      <c r="K99" s="42"/>
      <c r="L99" s="46"/>
      <c r="M99" s="97"/>
      <c r="N99" s="196"/>
      <c r="O99" s="98"/>
      <c r="P99" s="197">
        <f>P100+P240</f>
        <v>0</v>
      </c>
      <c r="Q99" s="98"/>
      <c r="R99" s="197">
        <f>R100+R240</f>
        <v>0</v>
      </c>
      <c r="S99" s="98"/>
      <c r="T99" s="198">
        <f>T100+T240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71</v>
      </c>
      <c r="AU99" s="19" t="s">
        <v>175</v>
      </c>
      <c r="BK99" s="199">
        <f>BK100+BK240</f>
        <v>0</v>
      </c>
    </row>
    <row r="100" s="12" customFormat="1" ht="25.92" customHeight="1">
      <c r="A100" s="12"/>
      <c r="B100" s="200"/>
      <c r="C100" s="201"/>
      <c r="D100" s="202" t="s">
        <v>71</v>
      </c>
      <c r="E100" s="203" t="s">
        <v>1178</v>
      </c>
      <c r="F100" s="203" t="s">
        <v>1179</v>
      </c>
      <c r="G100" s="201"/>
      <c r="H100" s="201"/>
      <c r="I100" s="204"/>
      <c r="J100" s="205">
        <f>BK100</f>
        <v>0</v>
      </c>
      <c r="K100" s="201"/>
      <c r="L100" s="206"/>
      <c r="M100" s="207"/>
      <c r="N100" s="208"/>
      <c r="O100" s="208"/>
      <c r="P100" s="209">
        <f>P101+P104+P147+P162+P182+P216</f>
        <v>0</v>
      </c>
      <c r="Q100" s="208"/>
      <c r="R100" s="209">
        <f>R101+R104+R147+R162+R182+R216</f>
        <v>0</v>
      </c>
      <c r="S100" s="208"/>
      <c r="T100" s="210">
        <f>T101+T104+T147+T162+T182+T216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82</v>
      </c>
      <c r="AT100" s="212" t="s">
        <v>71</v>
      </c>
      <c r="AU100" s="212" t="s">
        <v>72</v>
      </c>
      <c r="AY100" s="211" t="s">
        <v>197</v>
      </c>
      <c r="BK100" s="213">
        <f>BK101+BK104+BK147+BK162+BK182+BK216</f>
        <v>0</v>
      </c>
    </row>
    <row r="101" s="12" customFormat="1" ht="22.8" customHeight="1">
      <c r="A101" s="12"/>
      <c r="B101" s="200"/>
      <c r="C101" s="201"/>
      <c r="D101" s="202" t="s">
        <v>71</v>
      </c>
      <c r="E101" s="214" t="s">
        <v>1304</v>
      </c>
      <c r="F101" s="214" t="s">
        <v>1305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SUM(P102:P103)</f>
        <v>0</v>
      </c>
      <c r="Q101" s="208"/>
      <c r="R101" s="209">
        <f>SUM(R102:R103)</f>
        <v>0</v>
      </c>
      <c r="S101" s="208"/>
      <c r="T101" s="210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82</v>
      </c>
      <c r="AT101" s="212" t="s">
        <v>71</v>
      </c>
      <c r="AU101" s="212" t="s">
        <v>80</v>
      </c>
      <c r="AY101" s="211" t="s">
        <v>197</v>
      </c>
      <c r="BK101" s="213">
        <f>SUM(BK102:BK103)</f>
        <v>0</v>
      </c>
    </row>
    <row r="102" s="2" customFormat="1" ht="21.75" customHeight="1">
      <c r="A102" s="40"/>
      <c r="B102" s="41"/>
      <c r="C102" s="216" t="s">
        <v>80</v>
      </c>
      <c r="D102" s="216" t="s">
        <v>199</v>
      </c>
      <c r="E102" s="217" t="s">
        <v>4042</v>
      </c>
      <c r="F102" s="218" t="s">
        <v>4043</v>
      </c>
      <c r="G102" s="219" t="s">
        <v>202</v>
      </c>
      <c r="H102" s="220">
        <v>1.2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385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82</v>
      </c>
    </row>
    <row r="103" s="2" customFormat="1" ht="24.15" customHeight="1">
      <c r="A103" s="40"/>
      <c r="B103" s="41"/>
      <c r="C103" s="282" t="s">
        <v>82</v>
      </c>
      <c r="D103" s="282" t="s">
        <v>602</v>
      </c>
      <c r="E103" s="283" t="s">
        <v>4044</v>
      </c>
      <c r="F103" s="284" t="s">
        <v>4045</v>
      </c>
      <c r="G103" s="285" t="s">
        <v>202</v>
      </c>
      <c r="H103" s="286">
        <v>1.26</v>
      </c>
      <c r="I103" s="287"/>
      <c r="J103" s="288">
        <f>ROUND(I103*H103,2)</f>
        <v>0</v>
      </c>
      <c r="K103" s="289"/>
      <c r="L103" s="290"/>
      <c r="M103" s="291" t="s">
        <v>19</v>
      </c>
      <c r="N103" s="292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658</v>
      </c>
      <c r="AT103" s="228" t="s">
        <v>602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203</v>
      </c>
    </row>
    <row r="104" s="12" customFormat="1" ht="22.8" customHeight="1">
      <c r="A104" s="12"/>
      <c r="B104" s="200"/>
      <c r="C104" s="201"/>
      <c r="D104" s="202" t="s">
        <v>71</v>
      </c>
      <c r="E104" s="214" t="s">
        <v>4046</v>
      </c>
      <c r="F104" s="214" t="s">
        <v>4047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SUM(P105:P146)</f>
        <v>0</v>
      </c>
      <c r="Q104" s="208"/>
      <c r="R104" s="209">
        <f>SUM(R105:R146)</f>
        <v>0</v>
      </c>
      <c r="S104" s="208"/>
      <c r="T104" s="210">
        <f>SUM(T105:T146)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82</v>
      </c>
      <c r="AT104" s="212" t="s">
        <v>71</v>
      </c>
      <c r="AU104" s="212" t="s">
        <v>80</v>
      </c>
      <c r="AY104" s="211" t="s">
        <v>197</v>
      </c>
      <c r="BK104" s="213">
        <f>SUM(BK105:BK146)</f>
        <v>0</v>
      </c>
    </row>
    <row r="105" s="2" customFormat="1" ht="16.5" customHeight="1">
      <c r="A105" s="40"/>
      <c r="B105" s="41"/>
      <c r="C105" s="216" t="s">
        <v>103</v>
      </c>
      <c r="D105" s="216" t="s">
        <v>199</v>
      </c>
      <c r="E105" s="217" t="s">
        <v>4048</v>
      </c>
      <c r="F105" s="218" t="s">
        <v>4049</v>
      </c>
      <c r="G105" s="219" t="s">
        <v>211</v>
      </c>
      <c r="H105" s="220">
        <v>0.59999999999999998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385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265</v>
      </c>
    </row>
    <row r="106" s="2" customFormat="1" ht="24.15" customHeight="1">
      <c r="A106" s="40"/>
      <c r="B106" s="41"/>
      <c r="C106" s="216" t="s">
        <v>203</v>
      </c>
      <c r="D106" s="216" t="s">
        <v>199</v>
      </c>
      <c r="E106" s="217" t="s">
        <v>4050</v>
      </c>
      <c r="F106" s="218" t="s">
        <v>4051</v>
      </c>
      <c r="G106" s="219" t="s">
        <v>211</v>
      </c>
      <c r="H106" s="220">
        <v>0.59999999999999998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385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311</v>
      </c>
    </row>
    <row r="107" s="2" customFormat="1" ht="16.5" customHeight="1">
      <c r="A107" s="40"/>
      <c r="B107" s="41"/>
      <c r="C107" s="216" t="s">
        <v>235</v>
      </c>
      <c r="D107" s="216" t="s">
        <v>199</v>
      </c>
      <c r="E107" s="217" t="s">
        <v>4052</v>
      </c>
      <c r="F107" s="218" t="s">
        <v>4053</v>
      </c>
      <c r="G107" s="219" t="s">
        <v>211</v>
      </c>
      <c r="H107" s="220">
        <v>0.59999999999999998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385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322</v>
      </c>
    </row>
    <row r="108" s="2" customFormat="1" ht="16.5" customHeight="1">
      <c r="A108" s="40"/>
      <c r="B108" s="41"/>
      <c r="C108" s="216" t="s">
        <v>265</v>
      </c>
      <c r="D108" s="216" t="s">
        <v>199</v>
      </c>
      <c r="E108" s="217" t="s">
        <v>4054</v>
      </c>
      <c r="F108" s="218" t="s">
        <v>4055</v>
      </c>
      <c r="G108" s="219" t="s">
        <v>211</v>
      </c>
      <c r="H108" s="220">
        <v>0.59999999999999998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385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344</v>
      </c>
    </row>
    <row r="109" s="2" customFormat="1" ht="16.5" customHeight="1">
      <c r="A109" s="40"/>
      <c r="B109" s="41"/>
      <c r="C109" s="216" t="s">
        <v>273</v>
      </c>
      <c r="D109" s="216" t="s">
        <v>199</v>
      </c>
      <c r="E109" s="217" t="s">
        <v>4056</v>
      </c>
      <c r="F109" s="218" t="s">
        <v>4057</v>
      </c>
      <c r="G109" s="219" t="s">
        <v>211</v>
      </c>
      <c r="H109" s="220">
        <v>0.59999999999999998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385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362</v>
      </c>
    </row>
    <row r="110" s="2" customFormat="1" ht="44.25" customHeight="1">
      <c r="A110" s="40"/>
      <c r="B110" s="41"/>
      <c r="C110" s="216" t="s">
        <v>311</v>
      </c>
      <c r="D110" s="216" t="s">
        <v>199</v>
      </c>
      <c r="E110" s="217" t="s">
        <v>4058</v>
      </c>
      <c r="F110" s="218" t="s">
        <v>4059</v>
      </c>
      <c r="G110" s="219" t="s">
        <v>211</v>
      </c>
      <c r="H110" s="220">
        <v>0.59999999999999998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385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385</v>
      </c>
    </row>
    <row r="111" s="2" customFormat="1" ht="16.5" customHeight="1">
      <c r="A111" s="40"/>
      <c r="B111" s="41"/>
      <c r="C111" s="216" t="s">
        <v>221</v>
      </c>
      <c r="D111" s="216" t="s">
        <v>199</v>
      </c>
      <c r="E111" s="217" t="s">
        <v>4060</v>
      </c>
      <c r="F111" s="218" t="s">
        <v>4061</v>
      </c>
      <c r="G111" s="219" t="s">
        <v>211</v>
      </c>
      <c r="H111" s="220">
        <v>0.59999999999999998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557</v>
      </c>
    </row>
    <row r="112" s="2" customFormat="1" ht="16.5" customHeight="1">
      <c r="A112" s="40"/>
      <c r="B112" s="41"/>
      <c r="C112" s="216" t="s">
        <v>322</v>
      </c>
      <c r="D112" s="216" t="s">
        <v>199</v>
      </c>
      <c r="E112" s="217" t="s">
        <v>4062</v>
      </c>
      <c r="F112" s="218" t="s">
        <v>4063</v>
      </c>
      <c r="G112" s="219" t="s">
        <v>211</v>
      </c>
      <c r="H112" s="220">
        <v>0.59999999999999998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385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570</v>
      </c>
    </row>
    <row r="113" s="2" customFormat="1" ht="24.15" customHeight="1">
      <c r="A113" s="40"/>
      <c r="B113" s="41"/>
      <c r="C113" s="216" t="s">
        <v>335</v>
      </c>
      <c r="D113" s="216" t="s">
        <v>199</v>
      </c>
      <c r="E113" s="217" t="s">
        <v>4064</v>
      </c>
      <c r="F113" s="218" t="s">
        <v>4051</v>
      </c>
      <c r="G113" s="219" t="s">
        <v>211</v>
      </c>
      <c r="H113" s="220">
        <v>0.59999999999999998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582</v>
      </c>
    </row>
    <row r="114" s="2" customFormat="1" ht="21.75" customHeight="1">
      <c r="A114" s="40"/>
      <c r="B114" s="41"/>
      <c r="C114" s="216" t="s">
        <v>344</v>
      </c>
      <c r="D114" s="216" t="s">
        <v>199</v>
      </c>
      <c r="E114" s="217" t="s">
        <v>4065</v>
      </c>
      <c r="F114" s="218" t="s">
        <v>4066</v>
      </c>
      <c r="G114" s="219" t="s">
        <v>211</v>
      </c>
      <c r="H114" s="220">
        <v>0.59999999999999998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593</v>
      </c>
    </row>
    <row r="115" s="2" customFormat="1" ht="16.5" customHeight="1">
      <c r="A115" s="40"/>
      <c r="B115" s="41"/>
      <c r="C115" s="216" t="s">
        <v>351</v>
      </c>
      <c r="D115" s="216" t="s">
        <v>199</v>
      </c>
      <c r="E115" s="217" t="s">
        <v>4067</v>
      </c>
      <c r="F115" s="218" t="s">
        <v>4055</v>
      </c>
      <c r="G115" s="219" t="s">
        <v>211</v>
      </c>
      <c r="H115" s="220">
        <v>0.59999999999999998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607</v>
      </c>
    </row>
    <row r="116" s="2" customFormat="1" ht="16.5" customHeight="1">
      <c r="A116" s="40"/>
      <c r="B116" s="41"/>
      <c r="C116" s="216" t="s">
        <v>362</v>
      </c>
      <c r="D116" s="216" t="s">
        <v>199</v>
      </c>
      <c r="E116" s="217" t="s">
        <v>4068</v>
      </c>
      <c r="F116" s="218" t="s">
        <v>4057</v>
      </c>
      <c r="G116" s="219" t="s">
        <v>211</v>
      </c>
      <c r="H116" s="220">
        <v>0.59999999999999998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385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385</v>
      </c>
      <c r="BM116" s="228" t="s">
        <v>625</v>
      </c>
    </row>
    <row r="117" s="2" customFormat="1" ht="44.25" customHeight="1">
      <c r="A117" s="40"/>
      <c r="B117" s="41"/>
      <c r="C117" s="216" t="s">
        <v>8</v>
      </c>
      <c r="D117" s="216" t="s">
        <v>199</v>
      </c>
      <c r="E117" s="217" t="s">
        <v>4069</v>
      </c>
      <c r="F117" s="218" t="s">
        <v>4059</v>
      </c>
      <c r="G117" s="219" t="s">
        <v>211</v>
      </c>
      <c r="H117" s="220">
        <v>0.59999999999999998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385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385</v>
      </c>
      <c r="BM117" s="228" t="s">
        <v>644</v>
      </c>
    </row>
    <row r="118" s="2" customFormat="1" ht="16.5" customHeight="1">
      <c r="A118" s="40"/>
      <c r="B118" s="41"/>
      <c r="C118" s="216" t="s">
        <v>385</v>
      </c>
      <c r="D118" s="216" t="s">
        <v>199</v>
      </c>
      <c r="E118" s="217" t="s">
        <v>4070</v>
      </c>
      <c r="F118" s="218" t="s">
        <v>4063</v>
      </c>
      <c r="G118" s="219" t="s">
        <v>211</v>
      </c>
      <c r="H118" s="220">
        <v>0.59999999999999998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385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385</v>
      </c>
      <c r="BM118" s="228" t="s">
        <v>658</v>
      </c>
    </row>
    <row r="119" s="2" customFormat="1" ht="24.15" customHeight="1">
      <c r="A119" s="40"/>
      <c r="B119" s="41"/>
      <c r="C119" s="216" t="s">
        <v>550</v>
      </c>
      <c r="D119" s="216" t="s">
        <v>199</v>
      </c>
      <c r="E119" s="217" t="s">
        <v>4071</v>
      </c>
      <c r="F119" s="218" t="s">
        <v>4072</v>
      </c>
      <c r="G119" s="219" t="s">
        <v>211</v>
      </c>
      <c r="H119" s="220">
        <v>0.59999999999999998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385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385</v>
      </c>
      <c r="BM119" s="228" t="s">
        <v>675</v>
      </c>
    </row>
    <row r="120" s="2" customFormat="1" ht="16.5" customHeight="1">
      <c r="A120" s="40"/>
      <c r="B120" s="41"/>
      <c r="C120" s="216" t="s">
        <v>557</v>
      </c>
      <c r="D120" s="216" t="s">
        <v>199</v>
      </c>
      <c r="E120" s="217" t="s">
        <v>4073</v>
      </c>
      <c r="F120" s="218" t="s">
        <v>4074</v>
      </c>
      <c r="G120" s="219" t="s">
        <v>211</v>
      </c>
      <c r="H120" s="220">
        <v>0.59999999999999998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385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385</v>
      </c>
      <c r="BM120" s="228" t="s">
        <v>696</v>
      </c>
    </row>
    <row r="121" s="2" customFormat="1" ht="16.5" customHeight="1">
      <c r="A121" s="40"/>
      <c r="B121" s="41"/>
      <c r="C121" s="216" t="s">
        <v>563</v>
      </c>
      <c r="D121" s="216" t="s">
        <v>199</v>
      </c>
      <c r="E121" s="217" t="s">
        <v>4075</v>
      </c>
      <c r="F121" s="218" t="s">
        <v>4055</v>
      </c>
      <c r="G121" s="219" t="s">
        <v>211</v>
      </c>
      <c r="H121" s="220">
        <v>0.59999999999999998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385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385</v>
      </c>
      <c r="BM121" s="228" t="s">
        <v>717</v>
      </c>
    </row>
    <row r="122" s="2" customFormat="1" ht="16.5" customHeight="1">
      <c r="A122" s="40"/>
      <c r="B122" s="41"/>
      <c r="C122" s="216" t="s">
        <v>570</v>
      </c>
      <c r="D122" s="216" t="s">
        <v>199</v>
      </c>
      <c r="E122" s="217" t="s">
        <v>4076</v>
      </c>
      <c r="F122" s="218" t="s">
        <v>4057</v>
      </c>
      <c r="G122" s="219" t="s">
        <v>211</v>
      </c>
      <c r="H122" s="220">
        <v>0.59999999999999998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385</v>
      </c>
      <c r="AT122" s="228" t="s">
        <v>199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385</v>
      </c>
      <c r="BM122" s="228" t="s">
        <v>729</v>
      </c>
    </row>
    <row r="123" s="2" customFormat="1" ht="44.25" customHeight="1">
      <c r="A123" s="40"/>
      <c r="B123" s="41"/>
      <c r="C123" s="216" t="s">
        <v>7</v>
      </c>
      <c r="D123" s="216" t="s">
        <v>199</v>
      </c>
      <c r="E123" s="217" t="s">
        <v>4077</v>
      </c>
      <c r="F123" s="218" t="s">
        <v>4059</v>
      </c>
      <c r="G123" s="219" t="s">
        <v>211</v>
      </c>
      <c r="H123" s="220">
        <v>0.59999999999999998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385</v>
      </c>
      <c r="AT123" s="228" t="s">
        <v>199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385</v>
      </c>
      <c r="BM123" s="228" t="s">
        <v>792</v>
      </c>
    </row>
    <row r="124" s="2" customFormat="1" ht="21.75" customHeight="1">
      <c r="A124" s="40"/>
      <c r="B124" s="41"/>
      <c r="C124" s="216" t="s">
        <v>582</v>
      </c>
      <c r="D124" s="216" t="s">
        <v>199</v>
      </c>
      <c r="E124" s="217" t="s">
        <v>4078</v>
      </c>
      <c r="F124" s="218" t="s">
        <v>4079</v>
      </c>
      <c r="G124" s="219" t="s">
        <v>211</v>
      </c>
      <c r="H124" s="220">
        <v>0.59999999999999998</v>
      </c>
      <c r="I124" s="221"/>
      <c r="J124" s="222">
        <f>ROUND(I124*H124,2)</f>
        <v>0</v>
      </c>
      <c r="K124" s="223"/>
      <c r="L124" s="46"/>
      <c r="M124" s="224" t="s">
        <v>19</v>
      </c>
      <c r="N124" s="225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385</v>
      </c>
      <c r="AT124" s="228" t="s">
        <v>199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385</v>
      </c>
      <c r="BM124" s="228" t="s">
        <v>816</v>
      </c>
    </row>
    <row r="125" s="2" customFormat="1" ht="16.5" customHeight="1">
      <c r="A125" s="40"/>
      <c r="B125" s="41"/>
      <c r="C125" s="216" t="s">
        <v>588</v>
      </c>
      <c r="D125" s="216" t="s">
        <v>199</v>
      </c>
      <c r="E125" s="217" t="s">
        <v>4080</v>
      </c>
      <c r="F125" s="218" t="s">
        <v>4061</v>
      </c>
      <c r="G125" s="219" t="s">
        <v>211</v>
      </c>
      <c r="H125" s="220">
        <v>0.59999999999999998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385</v>
      </c>
      <c r="AT125" s="228" t="s">
        <v>199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385</v>
      </c>
      <c r="BM125" s="228" t="s">
        <v>845</v>
      </c>
    </row>
    <row r="126" s="2" customFormat="1" ht="16.5" customHeight="1">
      <c r="A126" s="40"/>
      <c r="B126" s="41"/>
      <c r="C126" s="216" t="s">
        <v>593</v>
      </c>
      <c r="D126" s="216" t="s">
        <v>199</v>
      </c>
      <c r="E126" s="217" t="s">
        <v>4081</v>
      </c>
      <c r="F126" s="218" t="s">
        <v>4063</v>
      </c>
      <c r="G126" s="219" t="s">
        <v>211</v>
      </c>
      <c r="H126" s="220">
        <v>0.59999999999999998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385</v>
      </c>
      <c r="AT126" s="228" t="s">
        <v>199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385</v>
      </c>
      <c r="BM126" s="228" t="s">
        <v>856</v>
      </c>
    </row>
    <row r="127" s="2" customFormat="1" ht="37.8" customHeight="1">
      <c r="A127" s="40"/>
      <c r="B127" s="41"/>
      <c r="C127" s="216" t="s">
        <v>601</v>
      </c>
      <c r="D127" s="216" t="s">
        <v>199</v>
      </c>
      <c r="E127" s="217" t="s">
        <v>4082</v>
      </c>
      <c r="F127" s="218" t="s">
        <v>4083</v>
      </c>
      <c r="G127" s="219" t="s">
        <v>211</v>
      </c>
      <c r="H127" s="220">
        <v>0.59999999999999998</v>
      </c>
      <c r="I127" s="221"/>
      <c r="J127" s="222">
        <f>ROUND(I127*H127,2)</f>
        <v>0</v>
      </c>
      <c r="K127" s="223"/>
      <c r="L127" s="46"/>
      <c r="M127" s="224" t="s">
        <v>19</v>
      </c>
      <c r="N127" s="225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385</v>
      </c>
      <c r="AT127" s="228" t="s">
        <v>199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385</v>
      </c>
      <c r="BM127" s="228" t="s">
        <v>888</v>
      </c>
    </row>
    <row r="128" s="2" customFormat="1" ht="33" customHeight="1">
      <c r="A128" s="40"/>
      <c r="B128" s="41"/>
      <c r="C128" s="216" t="s">
        <v>607</v>
      </c>
      <c r="D128" s="216" t="s">
        <v>199</v>
      </c>
      <c r="E128" s="217" t="s">
        <v>4084</v>
      </c>
      <c r="F128" s="218" t="s">
        <v>4085</v>
      </c>
      <c r="G128" s="219" t="s">
        <v>661</v>
      </c>
      <c r="H128" s="220">
        <v>1.2</v>
      </c>
      <c r="I128" s="221"/>
      <c r="J128" s="222">
        <f>ROUND(I128*H128,2)</f>
        <v>0</v>
      </c>
      <c r="K128" s="223"/>
      <c r="L128" s="46"/>
      <c r="M128" s="224" t="s">
        <v>19</v>
      </c>
      <c r="N128" s="225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385</v>
      </c>
      <c r="AT128" s="228" t="s">
        <v>199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385</v>
      </c>
      <c r="BM128" s="228" t="s">
        <v>893</v>
      </c>
    </row>
    <row r="129" s="2" customFormat="1" ht="16.5" customHeight="1">
      <c r="A129" s="40"/>
      <c r="B129" s="41"/>
      <c r="C129" s="216" t="s">
        <v>612</v>
      </c>
      <c r="D129" s="216" t="s">
        <v>199</v>
      </c>
      <c r="E129" s="217" t="s">
        <v>4086</v>
      </c>
      <c r="F129" s="218" t="s">
        <v>4087</v>
      </c>
      <c r="G129" s="219" t="s">
        <v>211</v>
      </c>
      <c r="H129" s="220">
        <v>0.59999999999999998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385</v>
      </c>
      <c r="AT129" s="228" t="s">
        <v>199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385</v>
      </c>
      <c r="BM129" s="228" t="s">
        <v>904</v>
      </c>
    </row>
    <row r="130" s="2" customFormat="1" ht="16.5" customHeight="1">
      <c r="A130" s="40"/>
      <c r="B130" s="41"/>
      <c r="C130" s="216" t="s">
        <v>625</v>
      </c>
      <c r="D130" s="216" t="s">
        <v>199</v>
      </c>
      <c r="E130" s="217" t="s">
        <v>4088</v>
      </c>
      <c r="F130" s="218" t="s">
        <v>4089</v>
      </c>
      <c r="G130" s="219" t="s">
        <v>211</v>
      </c>
      <c r="H130" s="220">
        <v>0.59999999999999998</v>
      </c>
      <c r="I130" s="221"/>
      <c r="J130" s="222">
        <f>ROUND(I130*H130,2)</f>
        <v>0</v>
      </c>
      <c r="K130" s="223"/>
      <c r="L130" s="46"/>
      <c r="M130" s="224" t="s">
        <v>19</v>
      </c>
      <c r="N130" s="225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385</v>
      </c>
      <c r="AT130" s="228" t="s">
        <v>199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385</v>
      </c>
      <c r="BM130" s="228" t="s">
        <v>919</v>
      </c>
    </row>
    <row r="131" s="2" customFormat="1" ht="16.5" customHeight="1">
      <c r="A131" s="40"/>
      <c r="B131" s="41"/>
      <c r="C131" s="216" t="s">
        <v>636</v>
      </c>
      <c r="D131" s="216" t="s">
        <v>199</v>
      </c>
      <c r="E131" s="217" t="s">
        <v>4090</v>
      </c>
      <c r="F131" s="218" t="s">
        <v>4091</v>
      </c>
      <c r="G131" s="219" t="s">
        <v>211</v>
      </c>
      <c r="H131" s="220">
        <v>0.59999999999999998</v>
      </c>
      <c r="I131" s="221"/>
      <c r="J131" s="222">
        <f>ROUND(I131*H131,2)</f>
        <v>0</v>
      </c>
      <c r="K131" s="223"/>
      <c r="L131" s="46"/>
      <c r="M131" s="224" t="s">
        <v>19</v>
      </c>
      <c r="N131" s="225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385</v>
      </c>
      <c r="AT131" s="228" t="s">
        <v>199</v>
      </c>
      <c r="AU131" s="228" t="s">
        <v>82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385</v>
      </c>
      <c r="BM131" s="228" t="s">
        <v>929</v>
      </c>
    </row>
    <row r="132" s="2" customFormat="1" ht="37.8" customHeight="1">
      <c r="A132" s="40"/>
      <c r="B132" s="41"/>
      <c r="C132" s="216" t="s">
        <v>644</v>
      </c>
      <c r="D132" s="216" t="s">
        <v>199</v>
      </c>
      <c r="E132" s="217" t="s">
        <v>4092</v>
      </c>
      <c r="F132" s="218" t="s">
        <v>4093</v>
      </c>
      <c r="G132" s="219" t="s">
        <v>211</v>
      </c>
      <c r="H132" s="220">
        <v>0.59999999999999998</v>
      </c>
      <c r="I132" s="221"/>
      <c r="J132" s="222">
        <f>ROUND(I132*H132,2)</f>
        <v>0</v>
      </c>
      <c r="K132" s="223"/>
      <c r="L132" s="46"/>
      <c r="M132" s="224" t="s">
        <v>19</v>
      </c>
      <c r="N132" s="225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385</v>
      </c>
      <c r="AT132" s="228" t="s">
        <v>199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385</v>
      </c>
      <c r="BM132" s="228" t="s">
        <v>944</v>
      </c>
    </row>
    <row r="133" s="2" customFormat="1" ht="33" customHeight="1">
      <c r="A133" s="40"/>
      <c r="B133" s="41"/>
      <c r="C133" s="216" t="s">
        <v>652</v>
      </c>
      <c r="D133" s="216" t="s">
        <v>199</v>
      </c>
      <c r="E133" s="217" t="s">
        <v>4094</v>
      </c>
      <c r="F133" s="218" t="s">
        <v>4095</v>
      </c>
      <c r="G133" s="219" t="s">
        <v>661</v>
      </c>
      <c r="H133" s="220">
        <v>0.59999999999999998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385</v>
      </c>
      <c r="AT133" s="228" t="s">
        <v>199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385</v>
      </c>
      <c r="BM133" s="228" t="s">
        <v>861</v>
      </c>
    </row>
    <row r="134" s="2" customFormat="1" ht="33" customHeight="1">
      <c r="A134" s="40"/>
      <c r="B134" s="41"/>
      <c r="C134" s="216" t="s">
        <v>658</v>
      </c>
      <c r="D134" s="216" t="s">
        <v>199</v>
      </c>
      <c r="E134" s="217" t="s">
        <v>4096</v>
      </c>
      <c r="F134" s="218" t="s">
        <v>4097</v>
      </c>
      <c r="G134" s="219" t="s">
        <v>661</v>
      </c>
      <c r="H134" s="220">
        <v>1.2</v>
      </c>
      <c r="I134" s="221"/>
      <c r="J134" s="222">
        <f>ROUND(I134*H134,2)</f>
        <v>0</v>
      </c>
      <c r="K134" s="223"/>
      <c r="L134" s="46"/>
      <c r="M134" s="224" t="s">
        <v>19</v>
      </c>
      <c r="N134" s="225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385</v>
      </c>
      <c r="AT134" s="228" t="s">
        <v>199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385</v>
      </c>
      <c r="BM134" s="228" t="s">
        <v>969</v>
      </c>
    </row>
    <row r="135" s="2" customFormat="1" ht="16.5" customHeight="1">
      <c r="A135" s="40"/>
      <c r="B135" s="41"/>
      <c r="C135" s="216" t="s">
        <v>664</v>
      </c>
      <c r="D135" s="216" t="s">
        <v>199</v>
      </c>
      <c r="E135" s="217" t="s">
        <v>4098</v>
      </c>
      <c r="F135" s="218" t="s">
        <v>4099</v>
      </c>
      <c r="G135" s="219" t="s">
        <v>211</v>
      </c>
      <c r="H135" s="220">
        <v>0.59999999999999998</v>
      </c>
      <c r="I135" s="221"/>
      <c r="J135" s="222">
        <f>ROUND(I135*H135,2)</f>
        <v>0</v>
      </c>
      <c r="K135" s="223"/>
      <c r="L135" s="46"/>
      <c r="M135" s="224" t="s">
        <v>19</v>
      </c>
      <c r="N135" s="225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385</v>
      </c>
      <c r="AT135" s="228" t="s">
        <v>199</v>
      </c>
      <c r="AU135" s="228" t="s">
        <v>82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385</v>
      </c>
      <c r="BM135" s="228" t="s">
        <v>984</v>
      </c>
    </row>
    <row r="136" s="2" customFormat="1" ht="16.5" customHeight="1">
      <c r="A136" s="40"/>
      <c r="B136" s="41"/>
      <c r="C136" s="216" t="s">
        <v>675</v>
      </c>
      <c r="D136" s="216" t="s">
        <v>199</v>
      </c>
      <c r="E136" s="217" t="s">
        <v>4100</v>
      </c>
      <c r="F136" s="218" t="s">
        <v>4101</v>
      </c>
      <c r="G136" s="219" t="s">
        <v>211</v>
      </c>
      <c r="H136" s="220">
        <v>0.59999999999999998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385</v>
      </c>
      <c r="AT136" s="228" t="s">
        <v>199</v>
      </c>
      <c r="AU136" s="228" t="s">
        <v>82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385</v>
      </c>
      <c r="BM136" s="228" t="s">
        <v>1003</v>
      </c>
    </row>
    <row r="137" s="2" customFormat="1" ht="16.5" customHeight="1">
      <c r="A137" s="40"/>
      <c r="B137" s="41"/>
      <c r="C137" s="216" t="s">
        <v>686</v>
      </c>
      <c r="D137" s="216" t="s">
        <v>199</v>
      </c>
      <c r="E137" s="217" t="s">
        <v>4102</v>
      </c>
      <c r="F137" s="218" t="s">
        <v>4091</v>
      </c>
      <c r="G137" s="219" t="s">
        <v>211</v>
      </c>
      <c r="H137" s="220">
        <v>0.59999999999999998</v>
      </c>
      <c r="I137" s="221"/>
      <c r="J137" s="222">
        <f>ROUND(I137*H137,2)</f>
        <v>0</v>
      </c>
      <c r="K137" s="223"/>
      <c r="L137" s="46"/>
      <c r="M137" s="224" t="s">
        <v>19</v>
      </c>
      <c r="N137" s="225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385</v>
      </c>
      <c r="AT137" s="228" t="s">
        <v>199</v>
      </c>
      <c r="AU137" s="228" t="s">
        <v>82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385</v>
      </c>
      <c r="BM137" s="228" t="s">
        <v>1018</v>
      </c>
    </row>
    <row r="138" s="2" customFormat="1" ht="33" customHeight="1">
      <c r="A138" s="40"/>
      <c r="B138" s="41"/>
      <c r="C138" s="216" t="s">
        <v>696</v>
      </c>
      <c r="D138" s="216" t="s">
        <v>199</v>
      </c>
      <c r="E138" s="217" t="s">
        <v>4103</v>
      </c>
      <c r="F138" s="218" t="s">
        <v>4104</v>
      </c>
      <c r="G138" s="219" t="s">
        <v>661</v>
      </c>
      <c r="H138" s="220">
        <v>0.59999999999999998</v>
      </c>
      <c r="I138" s="221"/>
      <c r="J138" s="222">
        <f>ROUND(I138*H138,2)</f>
        <v>0</v>
      </c>
      <c r="K138" s="223"/>
      <c r="L138" s="46"/>
      <c r="M138" s="224" t="s">
        <v>19</v>
      </c>
      <c r="N138" s="225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385</v>
      </c>
      <c r="AT138" s="228" t="s">
        <v>199</v>
      </c>
      <c r="AU138" s="228" t="s">
        <v>82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385</v>
      </c>
      <c r="BM138" s="228" t="s">
        <v>1044</v>
      </c>
    </row>
    <row r="139" s="2" customFormat="1" ht="33" customHeight="1">
      <c r="A139" s="40"/>
      <c r="B139" s="41"/>
      <c r="C139" s="216" t="s">
        <v>701</v>
      </c>
      <c r="D139" s="216" t="s">
        <v>199</v>
      </c>
      <c r="E139" s="217" t="s">
        <v>4105</v>
      </c>
      <c r="F139" s="218" t="s">
        <v>4095</v>
      </c>
      <c r="G139" s="219" t="s">
        <v>661</v>
      </c>
      <c r="H139" s="220">
        <v>1.2</v>
      </c>
      <c r="I139" s="221"/>
      <c r="J139" s="222">
        <f>ROUND(I139*H139,2)</f>
        <v>0</v>
      </c>
      <c r="K139" s="223"/>
      <c r="L139" s="46"/>
      <c r="M139" s="224" t="s">
        <v>19</v>
      </c>
      <c r="N139" s="225" t="s">
        <v>43</v>
      </c>
      <c r="O139" s="86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385</v>
      </c>
      <c r="AT139" s="228" t="s">
        <v>199</v>
      </c>
      <c r="AU139" s="228" t="s">
        <v>82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385</v>
      </c>
      <c r="BM139" s="228" t="s">
        <v>1061</v>
      </c>
    </row>
    <row r="140" s="2" customFormat="1" ht="33" customHeight="1">
      <c r="A140" s="40"/>
      <c r="B140" s="41"/>
      <c r="C140" s="216" t="s">
        <v>717</v>
      </c>
      <c r="D140" s="216" t="s">
        <v>199</v>
      </c>
      <c r="E140" s="217" t="s">
        <v>4106</v>
      </c>
      <c r="F140" s="218" t="s">
        <v>4097</v>
      </c>
      <c r="G140" s="219" t="s">
        <v>661</v>
      </c>
      <c r="H140" s="220">
        <v>1.2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385</v>
      </c>
      <c r="AT140" s="228" t="s">
        <v>199</v>
      </c>
      <c r="AU140" s="228" t="s">
        <v>82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385</v>
      </c>
      <c r="BM140" s="228" t="s">
        <v>1077</v>
      </c>
    </row>
    <row r="141" s="2" customFormat="1" ht="16.5" customHeight="1">
      <c r="A141" s="40"/>
      <c r="B141" s="41"/>
      <c r="C141" s="216" t="s">
        <v>723</v>
      </c>
      <c r="D141" s="216" t="s">
        <v>199</v>
      </c>
      <c r="E141" s="217" t="s">
        <v>4107</v>
      </c>
      <c r="F141" s="218" t="s">
        <v>4099</v>
      </c>
      <c r="G141" s="219" t="s">
        <v>211</v>
      </c>
      <c r="H141" s="220">
        <v>0.59999999999999998</v>
      </c>
      <c r="I141" s="221"/>
      <c r="J141" s="222">
        <f>ROUND(I141*H141,2)</f>
        <v>0</v>
      </c>
      <c r="K141" s="223"/>
      <c r="L141" s="46"/>
      <c r="M141" s="224" t="s">
        <v>19</v>
      </c>
      <c r="N141" s="225" t="s">
        <v>43</v>
      </c>
      <c r="O141" s="86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385</v>
      </c>
      <c r="AT141" s="228" t="s">
        <v>199</v>
      </c>
      <c r="AU141" s="228" t="s">
        <v>82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385</v>
      </c>
      <c r="BM141" s="228" t="s">
        <v>1085</v>
      </c>
    </row>
    <row r="142" s="2" customFormat="1" ht="21.75" customHeight="1">
      <c r="A142" s="40"/>
      <c r="B142" s="41"/>
      <c r="C142" s="216" t="s">
        <v>729</v>
      </c>
      <c r="D142" s="216" t="s">
        <v>199</v>
      </c>
      <c r="E142" s="217" t="s">
        <v>4108</v>
      </c>
      <c r="F142" s="218" t="s">
        <v>4109</v>
      </c>
      <c r="G142" s="219" t="s">
        <v>661</v>
      </c>
      <c r="H142" s="220">
        <v>3</v>
      </c>
      <c r="I142" s="221"/>
      <c r="J142" s="222">
        <f>ROUND(I142*H142,2)</f>
        <v>0</v>
      </c>
      <c r="K142" s="223"/>
      <c r="L142" s="46"/>
      <c r="M142" s="224" t="s">
        <v>19</v>
      </c>
      <c r="N142" s="225" t="s">
        <v>43</v>
      </c>
      <c r="O142" s="86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385</v>
      </c>
      <c r="AT142" s="228" t="s">
        <v>199</v>
      </c>
      <c r="AU142" s="228" t="s">
        <v>82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385</v>
      </c>
      <c r="BM142" s="228" t="s">
        <v>1099</v>
      </c>
    </row>
    <row r="143" s="2" customFormat="1" ht="16.5" customHeight="1">
      <c r="A143" s="40"/>
      <c r="B143" s="41"/>
      <c r="C143" s="216" t="s">
        <v>760</v>
      </c>
      <c r="D143" s="216" t="s">
        <v>199</v>
      </c>
      <c r="E143" s="217" t="s">
        <v>4110</v>
      </c>
      <c r="F143" s="218" t="s">
        <v>4101</v>
      </c>
      <c r="G143" s="219" t="s">
        <v>211</v>
      </c>
      <c r="H143" s="220">
        <v>0.59999999999999998</v>
      </c>
      <c r="I143" s="221"/>
      <c r="J143" s="222">
        <f>ROUND(I143*H143,2)</f>
        <v>0</v>
      </c>
      <c r="K143" s="223"/>
      <c r="L143" s="46"/>
      <c r="M143" s="224" t="s">
        <v>19</v>
      </c>
      <c r="N143" s="225" t="s">
        <v>43</v>
      </c>
      <c r="O143" s="86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385</v>
      </c>
      <c r="AT143" s="228" t="s">
        <v>199</v>
      </c>
      <c r="AU143" s="228" t="s">
        <v>82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385</v>
      </c>
      <c r="BM143" s="228" t="s">
        <v>1111</v>
      </c>
    </row>
    <row r="144" s="2" customFormat="1" ht="16.5" customHeight="1">
      <c r="A144" s="40"/>
      <c r="B144" s="41"/>
      <c r="C144" s="216" t="s">
        <v>792</v>
      </c>
      <c r="D144" s="216" t="s">
        <v>199</v>
      </c>
      <c r="E144" s="217" t="s">
        <v>4111</v>
      </c>
      <c r="F144" s="218" t="s">
        <v>4112</v>
      </c>
      <c r="G144" s="219" t="s">
        <v>211</v>
      </c>
      <c r="H144" s="220">
        <v>0.59999999999999998</v>
      </c>
      <c r="I144" s="221"/>
      <c r="J144" s="222">
        <f>ROUND(I144*H144,2)</f>
        <v>0</v>
      </c>
      <c r="K144" s="223"/>
      <c r="L144" s="46"/>
      <c r="M144" s="224" t="s">
        <v>19</v>
      </c>
      <c r="N144" s="225" t="s">
        <v>43</v>
      </c>
      <c r="O144" s="86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385</v>
      </c>
      <c r="AT144" s="228" t="s">
        <v>199</v>
      </c>
      <c r="AU144" s="228" t="s">
        <v>82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385</v>
      </c>
      <c r="BM144" s="228" t="s">
        <v>1119</v>
      </c>
    </row>
    <row r="145" s="2" customFormat="1" ht="21.75" customHeight="1">
      <c r="A145" s="40"/>
      <c r="B145" s="41"/>
      <c r="C145" s="216" t="s">
        <v>797</v>
      </c>
      <c r="D145" s="216" t="s">
        <v>199</v>
      </c>
      <c r="E145" s="217" t="s">
        <v>4113</v>
      </c>
      <c r="F145" s="218" t="s">
        <v>4114</v>
      </c>
      <c r="G145" s="219" t="s">
        <v>217</v>
      </c>
      <c r="H145" s="220">
        <v>0.29799999999999999</v>
      </c>
      <c r="I145" s="221"/>
      <c r="J145" s="222">
        <f>ROUND(I145*H145,2)</f>
        <v>0</v>
      </c>
      <c r="K145" s="223"/>
      <c r="L145" s="46"/>
      <c r="M145" s="224" t="s">
        <v>19</v>
      </c>
      <c r="N145" s="225" t="s">
        <v>43</v>
      </c>
      <c r="O145" s="86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385</v>
      </c>
      <c r="AT145" s="228" t="s">
        <v>199</v>
      </c>
      <c r="AU145" s="228" t="s">
        <v>82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385</v>
      </c>
      <c r="BM145" s="228" t="s">
        <v>1131</v>
      </c>
    </row>
    <row r="146" s="2" customFormat="1" ht="24.15" customHeight="1">
      <c r="A146" s="40"/>
      <c r="B146" s="41"/>
      <c r="C146" s="216" t="s">
        <v>816</v>
      </c>
      <c r="D146" s="216" t="s">
        <v>199</v>
      </c>
      <c r="E146" s="217" t="s">
        <v>4115</v>
      </c>
      <c r="F146" s="218" t="s">
        <v>4116</v>
      </c>
      <c r="G146" s="219" t="s">
        <v>217</v>
      </c>
      <c r="H146" s="220">
        <v>0.29799999999999999</v>
      </c>
      <c r="I146" s="221"/>
      <c r="J146" s="222">
        <f>ROUND(I146*H146,2)</f>
        <v>0</v>
      </c>
      <c r="K146" s="223"/>
      <c r="L146" s="46"/>
      <c r="M146" s="224" t="s">
        <v>19</v>
      </c>
      <c r="N146" s="225" t="s">
        <v>43</v>
      </c>
      <c r="O146" s="86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385</v>
      </c>
      <c r="AT146" s="228" t="s">
        <v>199</v>
      </c>
      <c r="AU146" s="228" t="s">
        <v>82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385</v>
      </c>
      <c r="BM146" s="228" t="s">
        <v>1146</v>
      </c>
    </row>
    <row r="147" s="12" customFormat="1" ht="22.8" customHeight="1">
      <c r="A147" s="12"/>
      <c r="B147" s="200"/>
      <c r="C147" s="201"/>
      <c r="D147" s="202" t="s">
        <v>71</v>
      </c>
      <c r="E147" s="214" t="s">
        <v>4117</v>
      </c>
      <c r="F147" s="214" t="s">
        <v>4118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SUM(P148:P161)</f>
        <v>0</v>
      </c>
      <c r="Q147" s="208"/>
      <c r="R147" s="209">
        <f>SUM(R148:R161)</f>
        <v>0</v>
      </c>
      <c r="S147" s="208"/>
      <c r="T147" s="210">
        <f>SUM(T148:T161)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82</v>
      </c>
      <c r="AT147" s="212" t="s">
        <v>71</v>
      </c>
      <c r="AU147" s="212" t="s">
        <v>80</v>
      </c>
      <c r="AY147" s="211" t="s">
        <v>197</v>
      </c>
      <c r="BK147" s="213">
        <f>SUM(BK148:BK161)</f>
        <v>0</v>
      </c>
    </row>
    <row r="148" s="2" customFormat="1" ht="24.15" customHeight="1">
      <c r="A148" s="40"/>
      <c r="B148" s="41"/>
      <c r="C148" s="216" t="s">
        <v>826</v>
      </c>
      <c r="D148" s="216" t="s">
        <v>199</v>
      </c>
      <c r="E148" s="217" t="s">
        <v>4119</v>
      </c>
      <c r="F148" s="218" t="s">
        <v>4120</v>
      </c>
      <c r="G148" s="219" t="s">
        <v>211</v>
      </c>
      <c r="H148" s="220">
        <v>1.2</v>
      </c>
      <c r="I148" s="221"/>
      <c r="J148" s="222">
        <f>ROUND(I148*H148,2)</f>
        <v>0</v>
      </c>
      <c r="K148" s="223"/>
      <c r="L148" s="46"/>
      <c r="M148" s="224" t="s">
        <v>19</v>
      </c>
      <c r="N148" s="225" t="s">
        <v>43</v>
      </c>
      <c r="O148" s="86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8" t="s">
        <v>385</v>
      </c>
      <c r="AT148" s="228" t="s">
        <v>199</v>
      </c>
      <c r="AU148" s="228" t="s">
        <v>82</v>
      </c>
      <c r="AY148" s="19" t="s">
        <v>197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9" t="s">
        <v>80</v>
      </c>
      <c r="BK148" s="229">
        <f>ROUND(I148*H148,2)</f>
        <v>0</v>
      </c>
      <c r="BL148" s="19" t="s">
        <v>385</v>
      </c>
      <c r="BM148" s="228" t="s">
        <v>1156</v>
      </c>
    </row>
    <row r="149" s="2" customFormat="1" ht="24.15" customHeight="1">
      <c r="A149" s="40"/>
      <c r="B149" s="41"/>
      <c r="C149" s="216" t="s">
        <v>845</v>
      </c>
      <c r="D149" s="216" t="s">
        <v>199</v>
      </c>
      <c r="E149" s="217" t="s">
        <v>4121</v>
      </c>
      <c r="F149" s="218" t="s">
        <v>4122</v>
      </c>
      <c r="G149" s="219" t="s">
        <v>211</v>
      </c>
      <c r="H149" s="220">
        <v>1.2</v>
      </c>
      <c r="I149" s="221"/>
      <c r="J149" s="222">
        <f>ROUND(I149*H149,2)</f>
        <v>0</v>
      </c>
      <c r="K149" s="223"/>
      <c r="L149" s="46"/>
      <c r="M149" s="224" t="s">
        <v>19</v>
      </c>
      <c r="N149" s="225" t="s">
        <v>43</v>
      </c>
      <c r="O149" s="86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8" t="s">
        <v>385</v>
      </c>
      <c r="AT149" s="228" t="s">
        <v>199</v>
      </c>
      <c r="AU149" s="228" t="s">
        <v>82</v>
      </c>
      <c r="AY149" s="19" t="s">
        <v>197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9" t="s">
        <v>80</v>
      </c>
      <c r="BK149" s="229">
        <f>ROUND(I149*H149,2)</f>
        <v>0</v>
      </c>
      <c r="BL149" s="19" t="s">
        <v>385</v>
      </c>
      <c r="BM149" s="228" t="s">
        <v>1166</v>
      </c>
    </row>
    <row r="150" s="2" customFormat="1" ht="24.15" customHeight="1">
      <c r="A150" s="40"/>
      <c r="B150" s="41"/>
      <c r="C150" s="216" t="s">
        <v>850</v>
      </c>
      <c r="D150" s="216" t="s">
        <v>199</v>
      </c>
      <c r="E150" s="217" t="s">
        <v>4123</v>
      </c>
      <c r="F150" s="218" t="s">
        <v>4124</v>
      </c>
      <c r="G150" s="219" t="s">
        <v>211</v>
      </c>
      <c r="H150" s="220">
        <v>2.3999999999999999</v>
      </c>
      <c r="I150" s="221"/>
      <c r="J150" s="222">
        <f>ROUND(I150*H150,2)</f>
        <v>0</v>
      </c>
      <c r="K150" s="223"/>
      <c r="L150" s="46"/>
      <c r="M150" s="224" t="s">
        <v>19</v>
      </c>
      <c r="N150" s="225" t="s">
        <v>43</v>
      </c>
      <c r="O150" s="86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385</v>
      </c>
      <c r="AT150" s="228" t="s">
        <v>199</v>
      </c>
      <c r="AU150" s="228" t="s">
        <v>82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385</v>
      </c>
      <c r="BM150" s="228" t="s">
        <v>1129</v>
      </c>
    </row>
    <row r="151" s="2" customFormat="1" ht="24.15" customHeight="1">
      <c r="A151" s="40"/>
      <c r="B151" s="41"/>
      <c r="C151" s="216" t="s">
        <v>856</v>
      </c>
      <c r="D151" s="216" t="s">
        <v>199</v>
      </c>
      <c r="E151" s="217" t="s">
        <v>4125</v>
      </c>
      <c r="F151" s="218" t="s">
        <v>4126</v>
      </c>
      <c r="G151" s="219" t="s">
        <v>211</v>
      </c>
      <c r="H151" s="220">
        <v>0.59999999999999998</v>
      </c>
      <c r="I151" s="221"/>
      <c r="J151" s="222">
        <f>ROUND(I151*H151,2)</f>
        <v>0</v>
      </c>
      <c r="K151" s="223"/>
      <c r="L151" s="46"/>
      <c r="M151" s="224" t="s">
        <v>19</v>
      </c>
      <c r="N151" s="225" t="s">
        <v>43</v>
      </c>
      <c r="O151" s="86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385</v>
      </c>
      <c r="AT151" s="228" t="s">
        <v>199</v>
      </c>
      <c r="AU151" s="228" t="s">
        <v>82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385</v>
      </c>
      <c r="BM151" s="228" t="s">
        <v>1193</v>
      </c>
    </row>
    <row r="152" s="2" customFormat="1" ht="16.5" customHeight="1">
      <c r="A152" s="40"/>
      <c r="B152" s="41"/>
      <c r="C152" s="216" t="s">
        <v>863</v>
      </c>
      <c r="D152" s="216" t="s">
        <v>199</v>
      </c>
      <c r="E152" s="217" t="s">
        <v>4127</v>
      </c>
      <c r="F152" s="218" t="s">
        <v>4128</v>
      </c>
      <c r="G152" s="219" t="s">
        <v>211</v>
      </c>
      <c r="H152" s="220">
        <v>3.6000000000000001</v>
      </c>
      <c r="I152" s="221"/>
      <c r="J152" s="222">
        <f>ROUND(I152*H152,2)</f>
        <v>0</v>
      </c>
      <c r="K152" s="223"/>
      <c r="L152" s="46"/>
      <c r="M152" s="224" t="s">
        <v>19</v>
      </c>
      <c r="N152" s="225" t="s">
        <v>43</v>
      </c>
      <c r="O152" s="86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385</v>
      </c>
      <c r="AT152" s="228" t="s">
        <v>199</v>
      </c>
      <c r="AU152" s="228" t="s">
        <v>82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385</v>
      </c>
      <c r="BM152" s="228" t="s">
        <v>1206</v>
      </c>
    </row>
    <row r="153" s="2" customFormat="1" ht="16.5" customHeight="1">
      <c r="A153" s="40"/>
      <c r="B153" s="41"/>
      <c r="C153" s="216" t="s">
        <v>888</v>
      </c>
      <c r="D153" s="216" t="s">
        <v>199</v>
      </c>
      <c r="E153" s="217" t="s">
        <v>4129</v>
      </c>
      <c r="F153" s="218" t="s">
        <v>4130</v>
      </c>
      <c r="G153" s="219" t="s">
        <v>211</v>
      </c>
      <c r="H153" s="220">
        <v>3.6000000000000001</v>
      </c>
      <c r="I153" s="221"/>
      <c r="J153" s="222">
        <f>ROUND(I153*H153,2)</f>
        <v>0</v>
      </c>
      <c r="K153" s="223"/>
      <c r="L153" s="46"/>
      <c r="M153" s="224" t="s">
        <v>19</v>
      </c>
      <c r="N153" s="225" t="s">
        <v>43</v>
      </c>
      <c r="O153" s="86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385</v>
      </c>
      <c r="AT153" s="228" t="s">
        <v>199</v>
      </c>
      <c r="AU153" s="228" t="s">
        <v>82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385</v>
      </c>
      <c r="BM153" s="228" t="s">
        <v>1217</v>
      </c>
    </row>
    <row r="154" s="2" customFormat="1" ht="33" customHeight="1">
      <c r="A154" s="40"/>
      <c r="B154" s="41"/>
      <c r="C154" s="216" t="s">
        <v>890</v>
      </c>
      <c r="D154" s="216" t="s">
        <v>199</v>
      </c>
      <c r="E154" s="217" t="s">
        <v>4131</v>
      </c>
      <c r="F154" s="218" t="s">
        <v>4132</v>
      </c>
      <c r="G154" s="219" t="s">
        <v>211</v>
      </c>
      <c r="H154" s="220">
        <v>0.59999999999999998</v>
      </c>
      <c r="I154" s="221"/>
      <c r="J154" s="222">
        <f>ROUND(I154*H154,2)</f>
        <v>0</v>
      </c>
      <c r="K154" s="223"/>
      <c r="L154" s="46"/>
      <c r="M154" s="224" t="s">
        <v>19</v>
      </c>
      <c r="N154" s="225" t="s">
        <v>43</v>
      </c>
      <c r="O154" s="86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385</v>
      </c>
      <c r="AT154" s="228" t="s">
        <v>199</v>
      </c>
      <c r="AU154" s="228" t="s">
        <v>82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385</v>
      </c>
      <c r="BM154" s="228" t="s">
        <v>1227</v>
      </c>
    </row>
    <row r="155" s="2" customFormat="1" ht="33" customHeight="1">
      <c r="A155" s="40"/>
      <c r="B155" s="41"/>
      <c r="C155" s="216" t="s">
        <v>893</v>
      </c>
      <c r="D155" s="216" t="s">
        <v>199</v>
      </c>
      <c r="E155" s="217" t="s">
        <v>4133</v>
      </c>
      <c r="F155" s="218" t="s">
        <v>4134</v>
      </c>
      <c r="G155" s="219" t="s">
        <v>211</v>
      </c>
      <c r="H155" s="220">
        <v>0.59999999999999998</v>
      </c>
      <c r="I155" s="221"/>
      <c r="J155" s="222">
        <f>ROUND(I155*H155,2)</f>
        <v>0</v>
      </c>
      <c r="K155" s="223"/>
      <c r="L155" s="46"/>
      <c r="M155" s="224" t="s">
        <v>19</v>
      </c>
      <c r="N155" s="225" t="s">
        <v>43</v>
      </c>
      <c r="O155" s="86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385</v>
      </c>
      <c r="AT155" s="228" t="s">
        <v>199</v>
      </c>
      <c r="AU155" s="228" t="s">
        <v>82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385</v>
      </c>
      <c r="BM155" s="228" t="s">
        <v>1239</v>
      </c>
    </row>
    <row r="156" s="2" customFormat="1" ht="37.8" customHeight="1">
      <c r="A156" s="40"/>
      <c r="B156" s="41"/>
      <c r="C156" s="216" t="s">
        <v>901</v>
      </c>
      <c r="D156" s="216" t="s">
        <v>199</v>
      </c>
      <c r="E156" s="217" t="s">
        <v>4135</v>
      </c>
      <c r="F156" s="218" t="s">
        <v>4136</v>
      </c>
      <c r="G156" s="219" t="s">
        <v>211</v>
      </c>
      <c r="H156" s="220">
        <v>0.59999999999999998</v>
      </c>
      <c r="I156" s="221"/>
      <c r="J156" s="222">
        <f>ROUND(I156*H156,2)</f>
        <v>0</v>
      </c>
      <c r="K156" s="223"/>
      <c r="L156" s="46"/>
      <c r="M156" s="224" t="s">
        <v>19</v>
      </c>
      <c r="N156" s="225" t="s">
        <v>43</v>
      </c>
      <c r="O156" s="86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385</v>
      </c>
      <c r="AT156" s="228" t="s">
        <v>199</v>
      </c>
      <c r="AU156" s="228" t="s">
        <v>82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385</v>
      </c>
      <c r="BM156" s="228" t="s">
        <v>1250</v>
      </c>
    </row>
    <row r="157" s="2" customFormat="1" ht="24.15" customHeight="1">
      <c r="A157" s="40"/>
      <c r="B157" s="41"/>
      <c r="C157" s="216" t="s">
        <v>904</v>
      </c>
      <c r="D157" s="216" t="s">
        <v>199</v>
      </c>
      <c r="E157" s="217" t="s">
        <v>4137</v>
      </c>
      <c r="F157" s="218" t="s">
        <v>4138</v>
      </c>
      <c r="G157" s="219" t="s">
        <v>211</v>
      </c>
      <c r="H157" s="220">
        <v>0.59999999999999998</v>
      </c>
      <c r="I157" s="221"/>
      <c r="J157" s="222">
        <f>ROUND(I157*H157,2)</f>
        <v>0</v>
      </c>
      <c r="K157" s="223"/>
      <c r="L157" s="46"/>
      <c r="M157" s="224" t="s">
        <v>19</v>
      </c>
      <c r="N157" s="225" t="s">
        <v>43</v>
      </c>
      <c r="O157" s="86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385</v>
      </c>
      <c r="AT157" s="228" t="s">
        <v>199</v>
      </c>
      <c r="AU157" s="228" t="s">
        <v>82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385</v>
      </c>
      <c r="BM157" s="228" t="s">
        <v>1267</v>
      </c>
    </row>
    <row r="158" s="2" customFormat="1" ht="33" customHeight="1">
      <c r="A158" s="40"/>
      <c r="B158" s="41"/>
      <c r="C158" s="216" t="s">
        <v>914</v>
      </c>
      <c r="D158" s="216" t="s">
        <v>199</v>
      </c>
      <c r="E158" s="217" t="s">
        <v>4139</v>
      </c>
      <c r="F158" s="218" t="s">
        <v>4140</v>
      </c>
      <c r="G158" s="219" t="s">
        <v>211</v>
      </c>
      <c r="H158" s="220">
        <v>0.59999999999999998</v>
      </c>
      <c r="I158" s="221"/>
      <c r="J158" s="222">
        <f>ROUND(I158*H158,2)</f>
        <v>0</v>
      </c>
      <c r="K158" s="223"/>
      <c r="L158" s="46"/>
      <c r="M158" s="224" t="s">
        <v>19</v>
      </c>
      <c r="N158" s="225" t="s">
        <v>43</v>
      </c>
      <c r="O158" s="86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8" t="s">
        <v>385</v>
      </c>
      <c r="AT158" s="228" t="s">
        <v>199</v>
      </c>
      <c r="AU158" s="228" t="s">
        <v>82</v>
      </c>
      <c r="AY158" s="19" t="s">
        <v>197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9" t="s">
        <v>80</v>
      </c>
      <c r="BK158" s="229">
        <f>ROUND(I158*H158,2)</f>
        <v>0</v>
      </c>
      <c r="BL158" s="19" t="s">
        <v>385</v>
      </c>
      <c r="BM158" s="228" t="s">
        <v>1278</v>
      </c>
    </row>
    <row r="159" s="2" customFormat="1" ht="33" customHeight="1">
      <c r="A159" s="40"/>
      <c r="B159" s="41"/>
      <c r="C159" s="216" t="s">
        <v>919</v>
      </c>
      <c r="D159" s="216" t="s">
        <v>199</v>
      </c>
      <c r="E159" s="217" t="s">
        <v>4141</v>
      </c>
      <c r="F159" s="218" t="s">
        <v>4142</v>
      </c>
      <c r="G159" s="219" t="s">
        <v>211</v>
      </c>
      <c r="H159" s="220">
        <v>1.2</v>
      </c>
      <c r="I159" s="221"/>
      <c r="J159" s="222">
        <f>ROUND(I159*H159,2)</f>
        <v>0</v>
      </c>
      <c r="K159" s="223"/>
      <c r="L159" s="46"/>
      <c r="M159" s="224" t="s">
        <v>19</v>
      </c>
      <c r="N159" s="225" t="s">
        <v>43</v>
      </c>
      <c r="O159" s="86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385</v>
      </c>
      <c r="AT159" s="228" t="s">
        <v>199</v>
      </c>
      <c r="AU159" s="228" t="s">
        <v>82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385</v>
      </c>
      <c r="BM159" s="228" t="s">
        <v>1293</v>
      </c>
    </row>
    <row r="160" s="2" customFormat="1" ht="21.75" customHeight="1">
      <c r="A160" s="40"/>
      <c r="B160" s="41"/>
      <c r="C160" s="216" t="s">
        <v>924</v>
      </c>
      <c r="D160" s="216" t="s">
        <v>199</v>
      </c>
      <c r="E160" s="217" t="s">
        <v>4143</v>
      </c>
      <c r="F160" s="218" t="s">
        <v>4144</v>
      </c>
      <c r="G160" s="219" t="s">
        <v>217</v>
      </c>
      <c r="H160" s="220">
        <v>0.23000000000000001</v>
      </c>
      <c r="I160" s="221"/>
      <c r="J160" s="222">
        <f>ROUND(I160*H160,2)</f>
        <v>0</v>
      </c>
      <c r="K160" s="223"/>
      <c r="L160" s="46"/>
      <c r="M160" s="224" t="s">
        <v>19</v>
      </c>
      <c r="N160" s="225" t="s">
        <v>43</v>
      </c>
      <c r="O160" s="86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385</v>
      </c>
      <c r="AT160" s="228" t="s">
        <v>199</v>
      </c>
      <c r="AU160" s="228" t="s">
        <v>82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385</v>
      </c>
      <c r="BM160" s="228" t="s">
        <v>1306</v>
      </c>
    </row>
    <row r="161" s="2" customFormat="1" ht="24.15" customHeight="1">
      <c r="A161" s="40"/>
      <c r="B161" s="41"/>
      <c r="C161" s="216" t="s">
        <v>929</v>
      </c>
      <c r="D161" s="216" t="s">
        <v>199</v>
      </c>
      <c r="E161" s="217" t="s">
        <v>4145</v>
      </c>
      <c r="F161" s="218" t="s">
        <v>4146</v>
      </c>
      <c r="G161" s="219" t="s">
        <v>217</v>
      </c>
      <c r="H161" s="220">
        <v>0.23000000000000001</v>
      </c>
      <c r="I161" s="221"/>
      <c r="J161" s="222">
        <f>ROUND(I161*H161,2)</f>
        <v>0</v>
      </c>
      <c r="K161" s="223"/>
      <c r="L161" s="46"/>
      <c r="M161" s="224" t="s">
        <v>19</v>
      </c>
      <c r="N161" s="225" t="s">
        <v>43</v>
      </c>
      <c r="O161" s="86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8" t="s">
        <v>385</v>
      </c>
      <c r="AT161" s="228" t="s">
        <v>199</v>
      </c>
      <c r="AU161" s="228" t="s">
        <v>82</v>
      </c>
      <c r="AY161" s="19" t="s">
        <v>197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9" t="s">
        <v>80</v>
      </c>
      <c r="BK161" s="229">
        <f>ROUND(I161*H161,2)</f>
        <v>0</v>
      </c>
      <c r="BL161" s="19" t="s">
        <v>385</v>
      </c>
      <c r="BM161" s="228" t="s">
        <v>1319</v>
      </c>
    </row>
    <row r="162" s="12" customFormat="1" ht="22.8" customHeight="1">
      <c r="A162" s="12"/>
      <c r="B162" s="200"/>
      <c r="C162" s="201"/>
      <c r="D162" s="202" t="s">
        <v>71</v>
      </c>
      <c r="E162" s="214" t="s">
        <v>4147</v>
      </c>
      <c r="F162" s="214" t="s">
        <v>4148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SUM(P163:P181)</f>
        <v>0</v>
      </c>
      <c r="Q162" s="208"/>
      <c r="R162" s="209">
        <f>SUM(R163:R181)</f>
        <v>0</v>
      </c>
      <c r="S162" s="208"/>
      <c r="T162" s="210">
        <f>SUM(T163:T181)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82</v>
      </c>
      <c r="AT162" s="212" t="s">
        <v>71</v>
      </c>
      <c r="AU162" s="212" t="s">
        <v>80</v>
      </c>
      <c r="AY162" s="211" t="s">
        <v>197</v>
      </c>
      <c r="BK162" s="213">
        <f>SUM(BK163:BK181)</f>
        <v>0</v>
      </c>
    </row>
    <row r="163" s="2" customFormat="1" ht="16.5" customHeight="1">
      <c r="A163" s="40"/>
      <c r="B163" s="41"/>
      <c r="C163" s="216" t="s">
        <v>936</v>
      </c>
      <c r="D163" s="216" t="s">
        <v>199</v>
      </c>
      <c r="E163" s="217" t="s">
        <v>4149</v>
      </c>
      <c r="F163" s="218" t="s">
        <v>4150</v>
      </c>
      <c r="G163" s="219" t="s">
        <v>211</v>
      </c>
      <c r="H163" s="220">
        <v>3.6000000000000001</v>
      </c>
      <c r="I163" s="221"/>
      <c r="J163" s="222">
        <f>ROUND(I163*H163,2)</f>
        <v>0</v>
      </c>
      <c r="K163" s="223"/>
      <c r="L163" s="46"/>
      <c r="M163" s="224" t="s">
        <v>19</v>
      </c>
      <c r="N163" s="225" t="s">
        <v>43</v>
      </c>
      <c r="O163" s="86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8" t="s">
        <v>385</v>
      </c>
      <c r="AT163" s="228" t="s">
        <v>199</v>
      </c>
      <c r="AU163" s="228" t="s">
        <v>82</v>
      </c>
      <c r="AY163" s="19" t="s">
        <v>197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9" t="s">
        <v>80</v>
      </c>
      <c r="BK163" s="229">
        <f>ROUND(I163*H163,2)</f>
        <v>0</v>
      </c>
      <c r="BL163" s="19" t="s">
        <v>385</v>
      </c>
      <c r="BM163" s="228" t="s">
        <v>1330</v>
      </c>
    </row>
    <row r="164" s="2" customFormat="1" ht="21.75" customHeight="1">
      <c r="A164" s="40"/>
      <c r="B164" s="41"/>
      <c r="C164" s="216" t="s">
        <v>944</v>
      </c>
      <c r="D164" s="216" t="s">
        <v>199</v>
      </c>
      <c r="E164" s="217" t="s">
        <v>4151</v>
      </c>
      <c r="F164" s="218" t="s">
        <v>4152</v>
      </c>
      <c r="G164" s="219" t="s">
        <v>211</v>
      </c>
      <c r="H164" s="220">
        <v>8.4000000000000004</v>
      </c>
      <c r="I164" s="221"/>
      <c r="J164" s="222">
        <f>ROUND(I164*H164,2)</f>
        <v>0</v>
      </c>
      <c r="K164" s="223"/>
      <c r="L164" s="46"/>
      <c r="M164" s="224" t="s">
        <v>19</v>
      </c>
      <c r="N164" s="225" t="s">
        <v>43</v>
      </c>
      <c r="O164" s="86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385</v>
      </c>
      <c r="AT164" s="228" t="s">
        <v>199</v>
      </c>
      <c r="AU164" s="228" t="s">
        <v>82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385</v>
      </c>
      <c r="BM164" s="228" t="s">
        <v>1356</v>
      </c>
    </row>
    <row r="165" s="2" customFormat="1" ht="24.15" customHeight="1">
      <c r="A165" s="40"/>
      <c r="B165" s="41"/>
      <c r="C165" s="216" t="s">
        <v>715</v>
      </c>
      <c r="D165" s="216" t="s">
        <v>199</v>
      </c>
      <c r="E165" s="217" t="s">
        <v>4153</v>
      </c>
      <c r="F165" s="218" t="s">
        <v>4154</v>
      </c>
      <c r="G165" s="219" t="s">
        <v>661</v>
      </c>
      <c r="H165" s="220">
        <v>204</v>
      </c>
      <c r="I165" s="221"/>
      <c r="J165" s="222">
        <f>ROUND(I165*H165,2)</f>
        <v>0</v>
      </c>
      <c r="K165" s="223"/>
      <c r="L165" s="46"/>
      <c r="M165" s="224" t="s">
        <v>19</v>
      </c>
      <c r="N165" s="225" t="s">
        <v>43</v>
      </c>
      <c r="O165" s="86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8" t="s">
        <v>385</v>
      </c>
      <c r="AT165" s="228" t="s">
        <v>199</v>
      </c>
      <c r="AU165" s="228" t="s">
        <v>82</v>
      </c>
      <c r="AY165" s="19" t="s">
        <v>197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9" t="s">
        <v>80</v>
      </c>
      <c r="BK165" s="229">
        <f>ROUND(I165*H165,2)</f>
        <v>0</v>
      </c>
      <c r="BL165" s="19" t="s">
        <v>385</v>
      </c>
      <c r="BM165" s="228" t="s">
        <v>1369</v>
      </c>
    </row>
    <row r="166" s="2" customFormat="1" ht="24.15" customHeight="1">
      <c r="A166" s="40"/>
      <c r="B166" s="41"/>
      <c r="C166" s="216" t="s">
        <v>861</v>
      </c>
      <c r="D166" s="216" t="s">
        <v>199</v>
      </c>
      <c r="E166" s="217" t="s">
        <v>4155</v>
      </c>
      <c r="F166" s="218" t="s">
        <v>4156</v>
      </c>
      <c r="G166" s="219" t="s">
        <v>661</v>
      </c>
      <c r="H166" s="220">
        <v>69</v>
      </c>
      <c r="I166" s="221"/>
      <c r="J166" s="222">
        <f>ROUND(I166*H166,2)</f>
        <v>0</v>
      </c>
      <c r="K166" s="223"/>
      <c r="L166" s="46"/>
      <c r="M166" s="224" t="s">
        <v>19</v>
      </c>
      <c r="N166" s="225" t="s">
        <v>43</v>
      </c>
      <c r="O166" s="86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8" t="s">
        <v>385</v>
      </c>
      <c r="AT166" s="228" t="s">
        <v>199</v>
      </c>
      <c r="AU166" s="228" t="s">
        <v>82</v>
      </c>
      <c r="AY166" s="19" t="s">
        <v>197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9" t="s">
        <v>80</v>
      </c>
      <c r="BK166" s="229">
        <f>ROUND(I166*H166,2)</f>
        <v>0</v>
      </c>
      <c r="BL166" s="19" t="s">
        <v>385</v>
      </c>
      <c r="BM166" s="228" t="s">
        <v>1380</v>
      </c>
    </row>
    <row r="167" s="2" customFormat="1" ht="24.15" customHeight="1">
      <c r="A167" s="40"/>
      <c r="B167" s="41"/>
      <c r="C167" s="216" t="s">
        <v>963</v>
      </c>
      <c r="D167" s="216" t="s">
        <v>199</v>
      </c>
      <c r="E167" s="217" t="s">
        <v>4157</v>
      </c>
      <c r="F167" s="218" t="s">
        <v>4158</v>
      </c>
      <c r="G167" s="219" t="s">
        <v>661</v>
      </c>
      <c r="H167" s="220">
        <v>21</v>
      </c>
      <c r="I167" s="221"/>
      <c r="J167" s="222">
        <f>ROUND(I167*H167,2)</f>
        <v>0</v>
      </c>
      <c r="K167" s="223"/>
      <c r="L167" s="46"/>
      <c r="M167" s="224" t="s">
        <v>19</v>
      </c>
      <c r="N167" s="225" t="s">
        <v>43</v>
      </c>
      <c r="O167" s="86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8" t="s">
        <v>385</v>
      </c>
      <c r="AT167" s="228" t="s">
        <v>199</v>
      </c>
      <c r="AU167" s="228" t="s">
        <v>82</v>
      </c>
      <c r="AY167" s="19" t="s">
        <v>197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9" t="s">
        <v>80</v>
      </c>
      <c r="BK167" s="229">
        <f>ROUND(I167*H167,2)</f>
        <v>0</v>
      </c>
      <c r="BL167" s="19" t="s">
        <v>385</v>
      </c>
      <c r="BM167" s="228" t="s">
        <v>1392</v>
      </c>
    </row>
    <row r="168" s="2" customFormat="1" ht="24.15" customHeight="1">
      <c r="A168" s="40"/>
      <c r="B168" s="41"/>
      <c r="C168" s="216" t="s">
        <v>969</v>
      </c>
      <c r="D168" s="216" t="s">
        <v>199</v>
      </c>
      <c r="E168" s="217" t="s">
        <v>4159</v>
      </c>
      <c r="F168" s="218" t="s">
        <v>4160</v>
      </c>
      <c r="G168" s="219" t="s">
        <v>661</v>
      </c>
      <c r="H168" s="220">
        <v>39</v>
      </c>
      <c r="I168" s="221"/>
      <c r="J168" s="222">
        <f>ROUND(I168*H168,2)</f>
        <v>0</v>
      </c>
      <c r="K168" s="223"/>
      <c r="L168" s="46"/>
      <c r="M168" s="224" t="s">
        <v>19</v>
      </c>
      <c r="N168" s="225" t="s">
        <v>43</v>
      </c>
      <c r="O168" s="86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8" t="s">
        <v>385</v>
      </c>
      <c r="AT168" s="228" t="s">
        <v>199</v>
      </c>
      <c r="AU168" s="228" t="s">
        <v>82</v>
      </c>
      <c r="AY168" s="19" t="s">
        <v>197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9" t="s">
        <v>80</v>
      </c>
      <c r="BK168" s="229">
        <f>ROUND(I168*H168,2)</f>
        <v>0</v>
      </c>
      <c r="BL168" s="19" t="s">
        <v>385</v>
      </c>
      <c r="BM168" s="228" t="s">
        <v>1402</v>
      </c>
    </row>
    <row r="169" s="2" customFormat="1" ht="24.15" customHeight="1">
      <c r="A169" s="40"/>
      <c r="B169" s="41"/>
      <c r="C169" s="216" t="s">
        <v>975</v>
      </c>
      <c r="D169" s="216" t="s">
        <v>199</v>
      </c>
      <c r="E169" s="217" t="s">
        <v>4161</v>
      </c>
      <c r="F169" s="218" t="s">
        <v>4162</v>
      </c>
      <c r="G169" s="219" t="s">
        <v>661</v>
      </c>
      <c r="H169" s="220">
        <v>27</v>
      </c>
      <c r="I169" s="221"/>
      <c r="J169" s="222">
        <f>ROUND(I169*H169,2)</f>
        <v>0</v>
      </c>
      <c r="K169" s="223"/>
      <c r="L169" s="46"/>
      <c r="M169" s="224" t="s">
        <v>19</v>
      </c>
      <c r="N169" s="225" t="s">
        <v>43</v>
      </c>
      <c r="O169" s="86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8" t="s">
        <v>385</v>
      </c>
      <c r="AT169" s="228" t="s">
        <v>199</v>
      </c>
      <c r="AU169" s="228" t="s">
        <v>82</v>
      </c>
      <c r="AY169" s="19" t="s">
        <v>197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9" t="s">
        <v>80</v>
      </c>
      <c r="BK169" s="229">
        <f>ROUND(I169*H169,2)</f>
        <v>0</v>
      </c>
      <c r="BL169" s="19" t="s">
        <v>385</v>
      </c>
      <c r="BM169" s="228" t="s">
        <v>1423</v>
      </c>
    </row>
    <row r="170" s="2" customFormat="1" ht="24.15" customHeight="1">
      <c r="A170" s="40"/>
      <c r="B170" s="41"/>
      <c r="C170" s="216" t="s">
        <v>984</v>
      </c>
      <c r="D170" s="216" t="s">
        <v>199</v>
      </c>
      <c r="E170" s="217" t="s">
        <v>4163</v>
      </c>
      <c r="F170" s="218" t="s">
        <v>4164</v>
      </c>
      <c r="G170" s="219" t="s">
        <v>661</v>
      </c>
      <c r="H170" s="220">
        <v>15</v>
      </c>
      <c r="I170" s="221"/>
      <c r="J170" s="222">
        <f>ROUND(I170*H170,2)</f>
        <v>0</v>
      </c>
      <c r="K170" s="223"/>
      <c r="L170" s="46"/>
      <c r="M170" s="224" t="s">
        <v>19</v>
      </c>
      <c r="N170" s="225" t="s">
        <v>43</v>
      </c>
      <c r="O170" s="86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8" t="s">
        <v>385</v>
      </c>
      <c r="AT170" s="228" t="s">
        <v>199</v>
      </c>
      <c r="AU170" s="228" t="s">
        <v>82</v>
      </c>
      <c r="AY170" s="19" t="s">
        <v>197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9" t="s">
        <v>80</v>
      </c>
      <c r="BK170" s="229">
        <f>ROUND(I170*H170,2)</f>
        <v>0</v>
      </c>
      <c r="BL170" s="19" t="s">
        <v>385</v>
      </c>
      <c r="BM170" s="228" t="s">
        <v>1433</v>
      </c>
    </row>
    <row r="171" s="2" customFormat="1" ht="33" customHeight="1">
      <c r="A171" s="40"/>
      <c r="B171" s="41"/>
      <c r="C171" s="216" t="s">
        <v>993</v>
      </c>
      <c r="D171" s="216" t="s">
        <v>199</v>
      </c>
      <c r="E171" s="217" t="s">
        <v>4165</v>
      </c>
      <c r="F171" s="218" t="s">
        <v>4166</v>
      </c>
      <c r="G171" s="219" t="s">
        <v>661</v>
      </c>
      <c r="H171" s="220">
        <v>18</v>
      </c>
      <c r="I171" s="221"/>
      <c r="J171" s="222">
        <f>ROUND(I171*H171,2)</f>
        <v>0</v>
      </c>
      <c r="K171" s="223"/>
      <c r="L171" s="46"/>
      <c r="M171" s="224" t="s">
        <v>19</v>
      </c>
      <c r="N171" s="225" t="s">
        <v>43</v>
      </c>
      <c r="O171" s="86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385</v>
      </c>
      <c r="AT171" s="228" t="s">
        <v>199</v>
      </c>
      <c r="AU171" s="228" t="s">
        <v>82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385</v>
      </c>
      <c r="BM171" s="228" t="s">
        <v>1444</v>
      </c>
    </row>
    <row r="172" s="2" customFormat="1" ht="33" customHeight="1">
      <c r="A172" s="40"/>
      <c r="B172" s="41"/>
      <c r="C172" s="216" t="s">
        <v>1003</v>
      </c>
      <c r="D172" s="216" t="s">
        <v>199</v>
      </c>
      <c r="E172" s="217" t="s">
        <v>4167</v>
      </c>
      <c r="F172" s="218" t="s">
        <v>4168</v>
      </c>
      <c r="G172" s="219" t="s">
        <v>661</v>
      </c>
      <c r="H172" s="220">
        <v>12</v>
      </c>
      <c r="I172" s="221"/>
      <c r="J172" s="222">
        <f>ROUND(I172*H172,2)</f>
        <v>0</v>
      </c>
      <c r="K172" s="223"/>
      <c r="L172" s="46"/>
      <c r="M172" s="224" t="s">
        <v>19</v>
      </c>
      <c r="N172" s="225" t="s">
        <v>43</v>
      </c>
      <c r="O172" s="86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8" t="s">
        <v>385</v>
      </c>
      <c r="AT172" s="228" t="s">
        <v>199</v>
      </c>
      <c r="AU172" s="228" t="s">
        <v>82</v>
      </c>
      <c r="AY172" s="19" t="s">
        <v>197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9" t="s">
        <v>80</v>
      </c>
      <c r="BK172" s="229">
        <f>ROUND(I172*H172,2)</f>
        <v>0</v>
      </c>
      <c r="BL172" s="19" t="s">
        <v>385</v>
      </c>
      <c r="BM172" s="228" t="s">
        <v>1454</v>
      </c>
    </row>
    <row r="173" s="2" customFormat="1" ht="33" customHeight="1">
      <c r="A173" s="40"/>
      <c r="B173" s="41"/>
      <c r="C173" s="216" t="s">
        <v>1009</v>
      </c>
      <c r="D173" s="216" t="s">
        <v>199</v>
      </c>
      <c r="E173" s="217" t="s">
        <v>4169</v>
      </c>
      <c r="F173" s="218" t="s">
        <v>4170</v>
      </c>
      <c r="G173" s="219" t="s">
        <v>661</v>
      </c>
      <c r="H173" s="220">
        <v>15</v>
      </c>
      <c r="I173" s="221"/>
      <c r="J173" s="222">
        <f>ROUND(I173*H173,2)</f>
        <v>0</v>
      </c>
      <c r="K173" s="223"/>
      <c r="L173" s="46"/>
      <c r="M173" s="224" t="s">
        <v>19</v>
      </c>
      <c r="N173" s="225" t="s">
        <v>43</v>
      </c>
      <c r="O173" s="86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8" t="s">
        <v>385</v>
      </c>
      <c r="AT173" s="228" t="s">
        <v>199</v>
      </c>
      <c r="AU173" s="228" t="s">
        <v>82</v>
      </c>
      <c r="AY173" s="19" t="s">
        <v>197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9" t="s">
        <v>80</v>
      </c>
      <c r="BK173" s="229">
        <f>ROUND(I173*H173,2)</f>
        <v>0</v>
      </c>
      <c r="BL173" s="19" t="s">
        <v>385</v>
      </c>
      <c r="BM173" s="228" t="s">
        <v>1467</v>
      </c>
    </row>
    <row r="174" s="2" customFormat="1" ht="24.15" customHeight="1">
      <c r="A174" s="40"/>
      <c r="B174" s="41"/>
      <c r="C174" s="216" t="s">
        <v>1018</v>
      </c>
      <c r="D174" s="216" t="s">
        <v>199</v>
      </c>
      <c r="E174" s="217" t="s">
        <v>4171</v>
      </c>
      <c r="F174" s="218" t="s">
        <v>4172</v>
      </c>
      <c r="G174" s="219" t="s">
        <v>211</v>
      </c>
      <c r="H174" s="220">
        <v>46.799999999999997</v>
      </c>
      <c r="I174" s="221"/>
      <c r="J174" s="222">
        <f>ROUND(I174*H174,2)</f>
        <v>0</v>
      </c>
      <c r="K174" s="223"/>
      <c r="L174" s="46"/>
      <c r="M174" s="224" t="s">
        <v>19</v>
      </c>
      <c r="N174" s="225" t="s">
        <v>43</v>
      </c>
      <c r="O174" s="86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8" t="s">
        <v>385</v>
      </c>
      <c r="AT174" s="228" t="s">
        <v>199</v>
      </c>
      <c r="AU174" s="228" t="s">
        <v>82</v>
      </c>
      <c r="AY174" s="19" t="s">
        <v>197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9" t="s">
        <v>80</v>
      </c>
      <c r="BK174" s="229">
        <f>ROUND(I174*H174,2)</f>
        <v>0</v>
      </c>
      <c r="BL174" s="19" t="s">
        <v>385</v>
      </c>
      <c r="BM174" s="228" t="s">
        <v>1478</v>
      </c>
    </row>
    <row r="175" s="2" customFormat="1" ht="16.5" customHeight="1">
      <c r="A175" s="40"/>
      <c r="B175" s="41"/>
      <c r="C175" s="216" t="s">
        <v>1038</v>
      </c>
      <c r="D175" s="216" t="s">
        <v>199</v>
      </c>
      <c r="E175" s="217" t="s">
        <v>4173</v>
      </c>
      <c r="F175" s="218" t="s">
        <v>4174</v>
      </c>
      <c r="G175" s="219" t="s">
        <v>661</v>
      </c>
      <c r="H175" s="220">
        <v>360</v>
      </c>
      <c r="I175" s="221"/>
      <c r="J175" s="222">
        <f>ROUND(I175*H175,2)</f>
        <v>0</v>
      </c>
      <c r="K175" s="223"/>
      <c r="L175" s="46"/>
      <c r="M175" s="224" t="s">
        <v>19</v>
      </c>
      <c r="N175" s="225" t="s">
        <v>43</v>
      </c>
      <c r="O175" s="86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8" t="s">
        <v>385</v>
      </c>
      <c r="AT175" s="228" t="s">
        <v>199</v>
      </c>
      <c r="AU175" s="228" t="s">
        <v>82</v>
      </c>
      <c r="AY175" s="19" t="s">
        <v>197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9" t="s">
        <v>80</v>
      </c>
      <c r="BK175" s="229">
        <f>ROUND(I175*H175,2)</f>
        <v>0</v>
      </c>
      <c r="BL175" s="19" t="s">
        <v>385</v>
      </c>
      <c r="BM175" s="228" t="s">
        <v>1490</v>
      </c>
    </row>
    <row r="176" s="2" customFormat="1" ht="24.15" customHeight="1">
      <c r="A176" s="40"/>
      <c r="B176" s="41"/>
      <c r="C176" s="216" t="s">
        <v>1044</v>
      </c>
      <c r="D176" s="216" t="s">
        <v>199</v>
      </c>
      <c r="E176" s="217" t="s">
        <v>4175</v>
      </c>
      <c r="F176" s="218" t="s">
        <v>4176</v>
      </c>
      <c r="G176" s="219" t="s">
        <v>661</v>
      </c>
      <c r="H176" s="220">
        <v>15</v>
      </c>
      <c r="I176" s="221"/>
      <c r="J176" s="222">
        <f>ROUND(I176*H176,2)</f>
        <v>0</v>
      </c>
      <c r="K176" s="223"/>
      <c r="L176" s="46"/>
      <c r="M176" s="224" t="s">
        <v>19</v>
      </c>
      <c r="N176" s="225" t="s">
        <v>43</v>
      </c>
      <c r="O176" s="86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8" t="s">
        <v>385</v>
      </c>
      <c r="AT176" s="228" t="s">
        <v>199</v>
      </c>
      <c r="AU176" s="228" t="s">
        <v>82</v>
      </c>
      <c r="AY176" s="19" t="s">
        <v>197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9" t="s">
        <v>80</v>
      </c>
      <c r="BK176" s="229">
        <f>ROUND(I176*H176,2)</f>
        <v>0</v>
      </c>
      <c r="BL176" s="19" t="s">
        <v>385</v>
      </c>
      <c r="BM176" s="228" t="s">
        <v>1504</v>
      </c>
    </row>
    <row r="177" s="2" customFormat="1" ht="33" customHeight="1">
      <c r="A177" s="40"/>
      <c r="B177" s="41"/>
      <c r="C177" s="216" t="s">
        <v>1049</v>
      </c>
      <c r="D177" s="216" t="s">
        <v>199</v>
      </c>
      <c r="E177" s="217" t="s">
        <v>4177</v>
      </c>
      <c r="F177" s="218" t="s">
        <v>4178</v>
      </c>
      <c r="G177" s="219" t="s">
        <v>661</v>
      </c>
      <c r="H177" s="220">
        <v>99</v>
      </c>
      <c r="I177" s="221"/>
      <c r="J177" s="222">
        <f>ROUND(I177*H177,2)</f>
        <v>0</v>
      </c>
      <c r="K177" s="223"/>
      <c r="L177" s="46"/>
      <c r="M177" s="224" t="s">
        <v>19</v>
      </c>
      <c r="N177" s="225" t="s">
        <v>43</v>
      </c>
      <c r="O177" s="86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8" t="s">
        <v>385</v>
      </c>
      <c r="AT177" s="228" t="s">
        <v>199</v>
      </c>
      <c r="AU177" s="228" t="s">
        <v>82</v>
      </c>
      <c r="AY177" s="19" t="s">
        <v>197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9" t="s">
        <v>80</v>
      </c>
      <c r="BK177" s="229">
        <f>ROUND(I177*H177,2)</f>
        <v>0</v>
      </c>
      <c r="BL177" s="19" t="s">
        <v>385</v>
      </c>
      <c r="BM177" s="228" t="s">
        <v>1520</v>
      </c>
    </row>
    <row r="178" s="2" customFormat="1" ht="37.8" customHeight="1">
      <c r="A178" s="40"/>
      <c r="B178" s="41"/>
      <c r="C178" s="216" t="s">
        <v>1061</v>
      </c>
      <c r="D178" s="216" t="s">
        <v>199</v>
      </c>
      <c r="E178" s="217" t="s">
        <v>4179</v>
      </c>
      <c r="F178" s="218" t="s">
        <v>4180</v>
      </c>
      <c r="G178" s="219" t="s">
        <v>661</v>
      </c>
      <c r="H178" s="220">
        <v>3</v>
      </c>
      <c r="I178" s="221"/>
      <c r="J178" s="222">
        <f>ROUND(I178*H178,2)</f>
        <v>0</v>
      </c>
      <c r="K178" s="223"/>
      <c r="L178" s="46"/>
      <c r="M178" s="224" t="s">
        <v>19</v>
      </c>
      <c r="N178" s="225" t="s">
        <v>43</v>
      </c>
      <c r="O178" s="86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8" t="s">
        <v>385</v>
      </c>
      <c r="AT178" s="228" t="s">
        <v>199</v>
      </c>
      <c r="AU178" s="228" t="s">
        <v>82</v>
      </c>
      <c r="AY178" s="19" t="s">
        <v>197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9" t="s">
        <v>80</v>
      </c>
      <c r="BK178" s="229">
        <f>ROUND(I178*H178,2)</f>
        <v>0</v>
      </c>
      <c r="BL178" s="19" t="s">
        <v>385</v>
      </c>
      <c r="BM178" s="228" t="s">
        <v>1531</v>
      </c>
    </row>
    <row r="179" s="2" customFormat="1" ht="37.8" customHeight="1">
      <c r="A179" s="40"/>
      <c r="B179" s="41"/>
      <c r="C179" s="216" t="s">
        <v>1070</v>
      </c>
      <c r="D179" s="216" t="s">
        <v>199</v>
      </c>
      <c r="E179" s="217" t="s">
        <v>4181</v>
      </c>
      <c r="F179" s="218" t="s">
        <v>4182</v>
      </c>
      <c r="G179" s="219" t="s">
        <v>661</v>
      </c>
      <c r="H179" s="220">
        <v>45</v>
      </c>
      <c r="I179" s="221"/>
      <c r="J179" s="222">
        <f>ROUND(I179*H179,2)</f>
        <v>0</v>
      </c>
      <c r="K179" s="223"/>
      <c r="L179" s="46"/>
      <c r="M179" s="224" t="s">
        <v>19</v>
      </c>
      <c r="N179" s="225" t="s">
        <v>43</v>
      </c>
      <c r="O179" s="86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385</v>
      </c>
      <c r="AT179" s="228" t="s">
        <v>199</v>
      </c>
      <c r="AU179" s="228" t="s">
        <v>82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385</v>
      </c>
      <c r="BM179" s="228" t="s">
        <v>1549</v>
      </c>
    </row>
    <row r="180" s="2" customFormat="1" ht="24.15" customHeight="1">
      <c r="A180" s="40"/>
      <c r="B180" s="41"/>
      <c r="C180" s="216" t="s">
        <v>1077</v>
      </c>
      <c r="D180" s="216" t="s">
        <v>199</v>
      </c>
      <c r="E180" s="217" t="s">
        <v>4183</v>
      </c>
      <c r="F180" s="218" t="s">
        <v>4184</v>
      </c>
      <c r="G180" s="219" t="s">
        <v>217</v>
      </c>
      <c r="H180" s="220">
        <v>0.315</v>
      </c>
      <c r="I180" s="221"/>
      <c r="J180" s="222">
        <f>ROUND(I180*H180,2)</f>
        <v>0</v>
      </c>
      <c r="K180" s="223"/>
      <c r="L180" s="46"/>
      <c r="M180" s="224" t="s">
        <v>19</v>
      </c>
      <c r="N180" s="225" t="s">
        <v>43</v>
      </c>
      <c r="O180" s="86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8" t="s">
        <v>385</v>
      </c>
      <c r="AT180" s="228" t="s">
        <v>199</v>
      </c>
      <c r="AU180" s="228" t="s">
        <v>82</v>
      </c>
      <c r="AY180" s="19" t="s">
        <v>197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9" t="s">
        <v>80</v>
      </c>
      <c r="BK180" s="229">
        <f>ROUND(I180*H180,2)</f>
        <v>0</v>
      </c>
      <c r="BL180" s="19" t="s">
        <v>385</v>
      </c>
      <c r="BM180" s="228" t="s">
        <v>1562</v>
      </c>
    </row>
    <row r="181" s="2" customFormat="1" ht="24.15" customHeight="1">
      <c r="A181" s="40"/>
      <c r="B181" s="41"/>
      <c r="C181" s="216" t="s">
        <v>1081</v>
      </c>
      <c r="D181" s="216" t="s">
        <v>199</v>
      </c>
      <c r="E181" s="217" t="s">
        <v>4185</v>
      </c>
      <c r="F181" s="218" t="s">
        <v>4186</v>
      </c>
      <c r="G181" s="219" t="s">
        <v>217</v>
      </c>
      <c r="H181" s="220">
        <v>0.315</v>
      </c>
      <c r="I181" s="221"/>
      <c r="J181" s="222">
        <f>ROUND(I181*H181,2)</f>
        <v>0</v>
      </c>
      <c r="K181" s="223"/>
      <c r="L181" s="46"/>
      <c r="M181" s="224" t="s">
        <v>19</v>
      </c>
      <c r="N181" s="225" t="s">
        <v>43</v>
      </c>
      <c r="O181" s="86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8" t="s">
        <v>385</v>
      </c>
      <c r="AT181" s="228" t="s">
        <v>199</v>
      </c>
      <c r="AU181" s="228" t="s">
        <v>82</v>
      </c>
      <c r="AY181" s="19" t="s">
        <v>197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9" t="s">
        <v>80</v>
      </c>
      <c r="BK181" s="229">
        <f>ROUND(I181*H181,2)</f>
        <v>0</v>
      </c>
      <c r="BL181" s="19" t="s">
        <v>385</v>
      </c>
      <c r="BM181" s="228" t="s">
        <v>1572</v>
      </c>
    </row>
    <row r="182" s="12" customFormat="1" ht="22.8" customHeight="1">
      <c r="A182" s="12"/>
      <c r="B182" s="200"/>
      <c r="C182" s="201"/>
      <c r="D182" s="202" t="s">
        <v>71</v>
      </c>
      <c r="E182" s="214" t="s">
        <v>4187</v>
      </c>
      <c r="F182" s="214" t="s">
        <v>4188</v>
      </c>
      <c r="G182" s="201"/>
      <c r="H182" s="201"/>
      <c r="I182" s="204"/>
      <c r="J182" s="215">
        <f>BK182</f>
        <v>0</v>
      </c>
      <c r="K182" s="201"/>
      <c r="L182" s="206"/>
      <c r="M182" s="207"/>
      <c r="N182" s="208"/>
      <c r="O182" s="208"/>
      <c r="P182" s="209">
        <f>SUM(P183:P215)</f>
        <v>0</v>
      </c>
      <c r="Q182" s="208"/>
      <c r="R182" s="209">
        <f>SUM(R183:R215)</f>
        <v>0</v>
      </c>
      <c r="S182" s="208"/>
      <c r="T182" s="210">
        <f>SUM(T183:T215)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1" t="s">
        <v>82</v>
      </c>
      <c r="AT182" s="212" t="s">
        <v>71</v>
      </c>
      <c r="AU182" s="212" t="s">
        <v>80</v>
      </c>
      <c r="AY182" s="211" t="s">
        <v>197</v>
      </c>
      <c r="BK182" s="213">
        <f>SUM(BK183:BK215)</f>
        <v>0</v>
      </c>
    </row>
    <row r="183" s="2" customFormat="1" ht="16.5" customHeight="1">
      <c r="A183" s="40"/>
      <c r="B183" s="41"/>
      <c r="C183" s="216" t="s">
        <v>1085</v>
      </c>
      <c r="D183" s="216" t="s">
        <v>199</v>
      </c>
      <c r="E183" s="217" t="s">
        <v>4189</v>
      </c>
      <c r="F183" s="218" t="s">
        <v>4190</v>
      </c>
      <c r="G183" s="219" t="s">
        <v>211</v>
      </c>
      <c r="H183" s="220">
        <v>0.59999999999999998</v>
      </c>
      <c r="I183" s="221"/>
      <c r="J183" s="222">
        <f>ROUND(I183*H183,2)</f>
        <v>0</v>
      </c>
      <c r="K183" s="223"/>
      <c r="L183" s="46"/>
      <c r="M183" s="224" t="s">
        <v>19</v>
      </c>
      <c r="N183" s="225" t="s">
        <v>43</v>
      </c>
      <c r="O183" s="86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8" t="s">
        <v>385</v>
      </c>
      <c r="AT183" s="228" t="s">
        <v>199</v>
      </c>
      <c r="AU183" s="228" t="s">
        <v>82</v>
      </c>
      <c r="AY183" s="19" t="s">
        <v>197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9" t="s">
        <v>80</v>
      </c>
      <c r="BK183" s="229">
        <f>ROUND(I183*H183,2)</f>
        <v>0</v>
      </c>
      <c r="BL183" s="19" t="s">
        <v>385</v>
      </c>
      <c r="BM183" s="228" t="s">
        <v>1585</v>
      </c>
    </row>
    <row r="184" s="2" customFormat="1" ht="16.5" customHeight="1">
      <c r="A184" s="40"/>
      <c r="B184" s="41"/>
      <c r="C184" s="216" t="s">
        <v>1090</v>
      </c>
      <c r="D184" s="216" t="s">
        <v>199</v>
      </c>
      <c r="E184" s="217" t="s">
        <v>4191</v>
      </c>
      <c r="F184" s="218" t="s">
        <v>4192</v>
      </c>
      <c r="G184" s="219" t="s">
        <v>211</v>
      </c>
      <c r="H184" s="220">
        <v>0.59999999999999998</v>
      </c>
      <c r="I184" s="221"/>
      <c r="J184" s="222">
        <f>ROUND(I184*H184,2)</f>
        <v>0</v>
      </c>
      <c r="K184" s="223"/>
      <c r="L184" s="46"/>
      <c r="M184" s="224" t="s">
        <v>19</v>
      </c>
      <c r="N184" s="225" t="s">
        <v>43</v>
      </c>
      <c r="O184" s="86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385</v>
      </c>
      <c r="AT184" s="228" t="s">
        <v>199</v>
      </c>
      <c r="AU184" s="228" t="s">
        <v>82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385</v>
      </c>
      <c r="BM184" s="228" t="s">
        <v>1595</v>
      </c>
    </row>
    <row r="185" s="2" customFormat="1" ht="16.5" customHeight="1">
      <c r="A185" s="40"/>
      <c r="B185" s="41"/>
      <c r="C185" s="216" t="s">
        <v>1099</v>
      </c>
      <c r="D185" s="216" t="s">
        <v>199</v>
      </c>
      <c r="E185" s="217" t="s">
        <v>4193</v>
      </c>
      <c r="F185" s="218" t="s">
        <v>4194</v>
      </c>
      <c r="G185" s="219" t="s">
        <v>211</v>
      </c>
      <c r="H185" s="220">
        <v>1.2</v>
      </c>
      <c r="I185" s="221"/>
      <c r="J185" s="222">
        <f>ROUND(I185*H185,2)</f>
        <v>0</v>
      </c>
      <c r="K185" s="223"/>
      <c r="L185" s="46"/>
      <c r="M185" s="224" t="s">
        <v>19</v>
      </c>
      <c r="N185" s="225" t="s">
        <v>43</v>
      </c>
      <c r="O185" s="86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8" t="s">
        <v>385</v>
      </c>
      <c r="AT185" s="228" t="s">
        <v>199</v>
      </c>
      <c r="AU185" s="228" t="s">
        <v>82</v>
      </c>
      <c r="AY185" s="19" t="s">
        <v>197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9" t="s">
        <v>80</v>
      </c>
      <c r="BK185" s="229">
        <f>ROUND(I185*H185,2)</f>
        <v>0</v>
      </c>
      <c r="BL185" s="19" t="s">
        <v>385</v>
      </c>
      <c r="BM185" s="228" t="s">
        <v>1607</v>
      </c>
    </row>
    <row r="186" s="2" customFormat="1" ht="16.5" customHeight="1">
      <c r="A186" s="40"/>
      <c r="B186" s="41"/>
      <c r="C186" s="216" t="s">
        <v>1106</v>
      </c>
      <c r="D186" s="216" t="s">
        <v>199</v>
      </c>
      <c r="E186" s="217" t="s">
        <v>4195</v>
      </c>
      <c r="F186" s="218" t="s">
        <v>4196</v>
      </c>
      <c r="G186" s="219" t="s">
        <v>211</v>
      </c>
      <c r="H186" s="220">
        <v>1.2</v>
      </c>
      <c r="I186" s="221"/>
      <c r="J186" s="222">
        <f>ROUND(I186*H186,2)</f>
        <v>0</v>
      </c>
      <c r="K186" s="223"/>
      <c r="L186" s="46"/>
      <c r="M186" s="224" t="s">
        <v>19</v>
      </c>
      <c r="N186" s="225" t="s">
        <v>43</v>
      </c>
      <c r="O186" s="86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8" t="s">
        <v>385</v>
      </c>
      <c r="AT186" s="228" t="s">
        <v>199</v>
      </c>
      <c r="AU186" s="228" t="s">
        <v>82</v>
      </c>
      <c r="AY186" s="19" t="s">
        <v>197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9" t="s">
        <v>80</v>
      </c>
      <c r="BK186" s="229">
        <f>ROUND(I186*H186,2)</f>
        <v>0</v>
      </c>
      <c r="BL186" s="19" t="s">
        <v>385</v>
      </c>
      <c r="BM186" s="228" t="s">
        <v>1621</v>
      </c>
    </row>
    <row r="187" s="2" customFormat="1" ht="24.15" customHeight="1">
      <c r="A187" s="40"/>
      <c r="B187" s="41"/>
      <c r="C187" s="216" t="s">
        <v>1111</v>
      </c>
      <c r="D187" s="216" t="s">
        <v>199</v>
      </c>
      <c r="E187" s="217" t="s">
        <v>4197</v>
      </c>
      <c r="F187" s="218" t="s">
        <v>4198</v>
      </c>
      <c r="G187" s="219" t="s">
        <v>211</v>
      </c>
      <c r="H187" s="220">
        <v>28.800000000000001</v>
      </c>
      <c r="I187" s="221"/>
      <c r="J187" s="222">
        <f>ROUND(I187*H187,2)</f>
        <v>0</v>
      </c>
      <c r="K187" s="223"/>
      <c r="L187" s="46"/>
      <c r="M187" s="224" t="s">
        <v>19</v>
      </c>
      <c r="N187" s="225" t="s">
        <v>43</v>
      </c>
      <c r="O187" s="86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8" t="s">
        <v>385</v>
      </c>
      <c r="AT187" s="228" t="s">
        <v>199</v>
      </c>
      <c r="AU187" s="228" t="s">
        <v>82</v>
      </c>
      <c r="AY187" s="19" t="s">
        <v>197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9" t="s">
        <v>80</v>
      </c>
      <c r="BK187" s="229">
        <f>ROUND(I187*H187,2)</f>
        <v>0</v>
      </c>
      <c r="BL187" s="19" t="s">
        <v>385</v>
      </c>
      <c r="BM187" s="228" t="s">
        <v>1633</v>
      </c>
    </row>
    <row r="188" s="2" customFormat="1" ht="24.15" customHeight="1">
      <c r="A188" s="40"/>
      <c r="B188" s="41"/>
      <c r="C188" s="216" t="s">
        <v>1115</v>
      </c>
      <c r="D188" s="216" t="s">
        <v>199</v>
      </c>
      <c r="E188" s="217" t="s">
        <v>4199</v>
      </c>
      <c r="F188" s="218" t="s">
        <v>4200</v>
      </c>
      <c r="G188" s="219" t="s">
        <v>211</v>
      </c>
      <c r="H188" s="220">
        <v>3.6000000000000001</v>
      </c>
      <c r="I188" s="221"/>
      <c r="J188" s="222">
        <f>ROUND(I188*H188,2)</f>
        <v>0</v>
      </c>
      <c r="K188" s="223"/>
      <c r="L188" s="46"/>
      <c r="M188" s="224" t="s">
        <v>19</v>
      </c>
      <c r="N188" s="225" t="s">
        <v>43</v>
      </c>
      <c r="O188" s="86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8" t="s">
        <v>385</v>
      </c>
      <c r="AT188" s="228" t="s">
        <v>199</v>
      </c>
      <c r="AU188" s="228" t="s">
        <v>82</v>
      </c>
      <c r="AY188" s="19" t="s">
        <v>197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9" t="s">
        <v>80</v>
      </c>
      <c r="BK188" s="229">
        <f>ROUND(I188*H188,2)</f>
        <v>0</v>
      </c>
      <c r="BL188" s="19" t="s">
        <v>385</v>
      </c>
      <c r="BM188" s="228" t="s">
        <v>1647</v>
      </c>
    </row>
    <row r="189" s="2" customFormat="1" ht="24.15" customHeight="1">
      <c r="A189" s="40"/>
      <c r="B189" s="41"/>
      <c r="C189" s="216" t="s">
        <v>1119</v>
      </c>
      <c r="D189" s="216" t="s">
        <v>199</v>
      </c>
      <c r="E189" s="217" t="s">
        <v>4201</v>
      </c>
      <c r="F189" s="218" t="s">
        <v>4202</v>
      </c>
      <c r="G189" s="219" t="s">
        <v>211</v>
      </c>
      <c r="H189" s="220">
        <v>2.3999999999999999</v>
      </c>
      <c r="I189" s="221"/>
      <c r="J189" s="222">
        <f>ROUND(I189*H189,2)</f>
        <v>0</v>
      </c>
      <c r="K189" s="223"/>
      <c r="L189" s="46"/>
      <c r="M189" s="224" t="s">
        <v>19</v>
      </c>
      <c r="N189" s="225" t="s">
        <v>43</v>
      </c>
      <c r="O189" s="86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8" t="s">
        <v>385</v>
      </c>
      <c r="AT189" s="228" t="s">
        <v>199</v>
      </c>
      <c r="AU189" s="228" t="s">
        <v>82</v>
      </c>
      <c r="AY189" s="19" t="s">
        <v>197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9" t="s">
        <v>80</v>
      </c>
      <c r="BK189" s="229">
        <f>ROUND(I189*H189,2)</f>
        <v>0</v>
      </c>
      <c r="BL189" s="19" t="s">
        <v>385</v>
      </c>
      <c r="BM189" s="228" t="s">
        <v>1660</v>
      </c>
    </row>
    <row r="190" s="2" customFormat="1" ht="33" customHeight="1">
      <c r="A190" s="40"/>
      <c r="B190" s="41"/>
      <c r="C190" s="216" t="s">
        <v>1124</v>
      </c>
      <c r="D190" s="216" t="s">
        <v>199</v>
      </c>
      <c r="E190" s="217" t="s">
        <v>4203</v>
      </c>
      <c r="F190" s="218" t="s">
        <v>4204</v>
      </c>
      <c r="G190" s="219" t="s">
        <v>211</v>
      </c>
      <c r="H190" s="220">
        <v>21</v>
      </c>
      <c r="I190" s="221"/>
      <c r="J190" s="222">
        <f>ROUND(I190*H190,2)</f>
        <v>0</v>
      </c>
      <c r="K190" s="223"/>
      <c r="L190" s="46"/>
      <c r="M190" s="224" t="s">
        <v>19</v>
      </c>
      <c r="N190" s="225" t="s">
        <v>43</v>
      </c>
      <c r="O190" s="86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8" t="s">
        <v>385</v>
      </c>
      <c r="AT190" s="228" t="s">
        <v>199</v>
      </c>
      <c r="AU190" s="228" t="s">
        <v>82</v>
      </c>
      <c r="AY190" s="19" t="s">
        <v>197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9" t="s">
        <v>80</v>
      </c>
      <c r="BK190" s="229">
        <f>ROUND(I190*H190,2)</f>
        <v>0</v>
      </c>
      <c r="BL190" s="19" t="s">
        <v>385</v>
      </c>
      <c r="BM190" s="228" t="s">
        <v>1673</v>
      </c>
    </row>
    <row r="191" s="2" customFormat="1" ht="37.8" customHeight="1">
      <c r="A191" s="40"/>
      <c r="B191" s="41"/>
      <c r="C191" s="216" t="s">
        <v>1131</v>
      </c>
      <c r="D191" s="216" t="s">
        <v>199</v>
      </c>
      <c r="E191" s="217" t="s">
        <v>4205</v>
      </c>
      <c r="F191" s="218" t="s">
        <v>4206</v>
      </c>
      <c r="G191" s="219" t="s">
        <v>211</v>
      </c>
      <c r="H191" s="220">
        <v>6</v>
      </c>
      <c r="I191" s="221"/>
      <c r="J191" s="222">
        <f>ROUND(I191*H191,2)</f>
        <v>0</v>
      </c>
      <c r="K191" s="223"/>
      <c r="L191" s="46"/>
      <c r="M191" s="224" t="s">
        <v>19</v>
      </c>
      <c r="N191" s="225" t="s">
        <v>43</v>
      </c>
      <c r="O191" s="86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8" t="s">
        <v>385</v>
      </c>
      <c r="AT191" s="228" t="s">
        <v>199</v>
      </c>
      <c r="AU191" s="228" t="s">
        <v>82</v>
      </c>
      <c r="AY191" s="19" t="s">
        <v>197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9" t="s">
        <v>80</v>
      </c>
      <c r="BK191" s="229">
        <f>ROUND(I191*H191,2)</f>
        <v>0</v>
      </c>
      <c r="BL191" s="19" t="s">
        <v>385</v>
      </c>
      <c r="BM191" s="228" t="s">
        <v>1686</v>
      </c>
    </row>
    <row r="192" s="2" customFormat="1" ht="21.75" customHeight="1">
      <c r="A192" s="40"/>
      <c r="B192" s="41"/>
      <c r="C192" s="216" t="s">
        <v>1138</v>
      </c>
      <c r="D192" s="216" t="s">
        <v>199</v>
      </c>
      <c r="E192" s="217" t="s">
        <v>4207</v>
      </c>
      <c r="F192" s="218" t="s">
        <v>4208</v>
      </c>
      <c r="G192" s="219" t="s">
        <v>211</v>
      </c>
      <c r="H192" s="220">
        <v>0.59999999999999998</v>
      </c>
      <c r="I192" s="221"/>
      <c r="J192" s="222">
        <f>ROUND(I192*H192,2)</f>
        <v>0</v>
      </c>
      <c r="K192" s="223"/>
      <c r="L192" s="46"/>
      <c r="M192" s="224" t="s">
        <v>19</v>
      </c>
      <c r="N192" s="225" t="s">
        <v>43</v>
      </c>
      <c r="O192" s="86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8" t="s">
        <v>385</v>
      </c>
      <c r="AT192" s="228" t="s">
        <v>199</v>
      </c>
      <c r="AU192" s="228" t="s">
        <v>82</v>
      </c>
      <c r="AY192" s="19" t="s">
        <v>197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9" t="s">
        <v>80</v>
      </c>
      <c r="BK192" s="229">
        <f>ROUND(I192*H192,2)</f>
        <v>0</v>
      </c>
      <c r="BL192" s="19" t="s">
        <v>385</v>
      </c>
      <c r="BM192" s="228" t="s">
        <v>1697</v>
      </c>
    </row>
    <row r="193" s="2" customFormat="1" ht="21.75" customHeight="1">
      <c r="A193" s="40"/>
      <c r="B193" s="41"/>
      <c r="C193" s="216" t="s">
        <v>1146</v>
      </c>
      <c r="D193" s="216" t="s">
        <v>199</v>
      </c>
      <c r="E193" s="217" t="s">
        <v>4209</v>
      </c>
      <c r="F193" s="218" t="s">
        <v>4210</v>
      </c>
      <c r="G193" s="219" t="s">
        <v>211</v>
      </c>
      <c r="H193" s="220">
        <v>0.59999999999999998</v>
      </c>
      <c r="I193" s="221"/>
      <c r="J193" s="222">
        <f>ROUND(I193*H193,2)</f>
        <v>0</v>
      </c>
      <c r="K193" s="223"/>
      <c r="L193" s="46"/>
      <c r="M193" s="224" t="s">
        <v>19</v>
      </c>
      <c r="N193" s="225" t="s">
        <v>43</v>
      </c>
      <c r="O193" s="86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8" t="s">
        <v>385</v>
      </c>
      <c r="AT193" s="228" t="s">
        <v>199</v>
      </c>
      <c r="AU193" s="228" t="s">
        <v>82</v>
      </c>
      <c r="AY193" s="19" t="s">
        <v>197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9" t="s">
        <v>80</v>
      </c>
      <c r="BK193" s="229">
        <f>ROUND(I193*H193,2)</f>
        <v>0</v>
      </c>
      <c r="BL193" s="19" t="s">
        <v>385</v>
      </c>
      <c r="BM193" s="228" t="s">
        <v>1709</v>
      </c>
    </row>
    <row r="194" s="2" customFormat="1" ht="24.15" customHeight="1">
      <c r="A194" s="40"/>
      <c r="B194" s="41"/>
      <c r="C194" s="216" t="s">
        <v>1151</v>
      </c>
      <c r="D194" s="216" t="s">
        <v>199</v>
      </c>
      <c r="E194" s="217" t="s">
        <v>4211</v>
      </c>
      <c r="F194" s="218" t="s">
        <v>4212</v>
      </c>
      <c r="G194" s="219" t="s">
        <v>211</v>
      </c>
      <c r="H194" s="220">
        <v>0.59999999999999998</v>
      </c>
      <c r="I194" s="221"/>
      <c r="J194" s="222">
        <f>ROUND(I194*H194,2)</f>
        <v>0</v>
      </c>
      <c r="K194" s="223"/>
      <c r="L194" s="46"/>
      <c r="M194" s="224" t="s">
        <v>19</v>
      </c>
      <c r="N194" s="225" t="s">
        <v>43</v>
      </c>
      <c r="O194" s="86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8" t="s">
        <v>385</v>
      </c>
      <c r="AT194" s="228" t="s">
        <v>199</v>
      </c>
      <c r="AU194" s="228" t="s">
        <v>82</v>
      </c>
      <c r="AY194" s="19" t="s">
        <v>197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9" t="s">
        <v>80</v>
      </c>
      <c r="BK194" s="229">
        <f>ROUND(I194*H194,2)</f>
        <v>0</v>
      </c>
      <c r="BL194" s="19" t="s">
        <v>385</v>
      </c>
      <c r="BM194" s="228" t="s">
        <v>1720</v>
      </c>
    </row>
    <row r="195" s="2" customFormat="1" ht="24.15" customHeight="1">
      <c r="A195" s="40"/>
      <c r="B195" s="41"/>
      <c r="C195" s="216" t="s">
        <v>1156</v>
      </c>
      <c r="D195" s="216" t="s">
        <v>199</v>
      </c>
      <c r="E195" s="217" t="s">
        <v>4213</v>
      </c>
      <c r="F195" s="218" t="s">
        <v>4214</v>
      </c>
      <c r="G195" s="219" t="s">
        <v>211</v>
      </c>
      <c r="H195" s="220">
        <v>23.399999999999999</v>
      </c>
      <c r="I195" s="221"/>
      <c r="J195" s="222">
        <f>ROUND(I195*H195,2)</f>
        <v>0</v>
      </c>
      <c r="K195" s="223"/>
      <c r="L195" s="46"/>
      <c r="M195" s="224" t="s">
        <v>19</v>
      </c>
      <c r="N195" s="225" t="s">
        <v>43</v>
      </c>
      <c r="O195" s="86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8" t="s">
        <v>385</v>
      </c>
      <c r="AT195" s="228" t="s">
        <v>199</v>
      </c>
      <c r="AU195" s="228" t="s">
        <v>82</v>
      </c>
      <c r="AY195" s="19" t="s">
        <v>197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9" t="s">
        <v>80</v>
      </c>
      <c r="BK195" s="229">
        <f>ROUND(I195*H195,2)</f>
        <v>0</v>
      </c>
      <c r="BL195" s="19" t="s">
        <v>385</v>
      </c>
      <c r="BM195" s="228" t="s">
        <v>1731</v>
      </c>
    </row>
    <row r="196" s="2" customFormat="1" ht="24.15" customHeight="1">
      <c r="A196" s="40"/>
      <c r="B196" s="41"/>
      <c r="C196" s="216" t="s">
        <v>1161</v>
      </c>
      <c r="D196" s="216" t="s">
        <v>199</v>
      </c>
      <c r="E196" s="217" t="s">
        <v>4215</v>
      </c>
      <c r="F196" s="218" t="s">
        <v>4216</v>
      </c>
      <c r="G196" s="219" t="s">
        <v>211</v>
      </c>
      <c r="H196" s="220">
        <v>30</v>
      </c>
      <c r="I196" s="221"/>
      <c r="J196" s="222">
        <f>ROUND(I196*H196,2)</f>
        <v>0</v>
      </c>
      <c r="K196" s="223"/>
      <c r="L196" s="46"/>
      <c r="M196" s="224" t="s">
        <v>19</v>
      </c>
      <c r="N196" s="225" t="s">
        <v>43</v>
      </c>
      <c r="O196" s="86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8" t="s">
        <v>385</v>
      </c>
      <c r="AT196" s="228" t="s">
        <v>199</v>
      </c>
      <c r="AU196" s="228" t="s">
        <v>82</v>
      </c>
      <c r="AY196" s="19" t="s">
        <v>197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9" t="s">
        <v>80</v>
      </c>
      <c r="BK196" s="229">
        <f>ROUND(I196*H196,2)</f>
        <v>0</v>
      </c>
      <c r="BL196" s="19" t="s">
        <v>385</v>
      </c>
      <c r="BM196" s="228" t="s">
        <v>1747</v>
      </c>
    </row>
    <row r="197" s="2" customFormat="1" ht="24.15" customHeight="1">
      <c r="A197" s="40"/>
      <c r="B197" s="41"/>
      <c r="C197" s="216" t="s">
        <v>1166</v>
      </c>
      <c r="D197" s="216" t="s">
        <v>199</v>
      </c>
      <c r="E197" s="217" t="s">
        <v>4217</v>
      </c>
      <c r="F197" s="218" t="s">
        <v>4218</v>
      </c>
      <c r="G197" s="219" t="s">
        <v>211</v>
      </c>
      <c r="H197" s="220">
        <v>0.59999999999999998</v>
      </c>
      <c r="I197" s="221"/>
      <c r="J197" s="222">
        <f>ROUND(I197*H197,2)</f>
        <v>0</v>
      </c>
      <c r="K197" s="223"/>
      <c r="L197" s="46"/>
      <c r="M197" s="224" t="s">
        <v>19</v>
      </c>
      <c r="N197" s="225" t="s">
        <v>43</v>
      </c>
      <c r="O197" s="86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8" t="s">
        <v>385</v>
      </c>
      <c r="AT197" s="228" t="s">
        <v>199</v>
      </c>
      <c r="AU197" s="228" t="s">
        <v>82</v>
      </c>
      <c r="AY197" s="19" t="s">
        <v>197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9" t="s">
        <v>80</v>
      </c>
      <c r="BK197" s="229">
        <f>ROUND(I197*H197,2)</f>
        <v>0</v>
      </c>
      <c r="BL197" s="19" t="s">
        <v>385</v>
      </c>
      <c r="BM197" s="228" t="s">
        <v>1761</v>
      </c>
    </row>
    <row r="198" s="2" customFormat="1" ht="24.15" customHeight="1">
      <c r="A198" s="40"/>
      <c r="B198" s="41"/>
      <c r="C198" s="216" t="s">
        <v>1173</v>
      </c>
      <c r="D198" s="216" t="s">
        <v>199</v>
      </c>
      <c r="E198" s="217" t="s">
        <v>4219</v>
      </c>
      <c r="F198" s="218" t="s">
        <v>4220</v>
      </c>
      <c r="G198" s="219" t="s">
        <v>211</v>
      </c>
      <c r="H198" s="220">
        <v>0.59999999999999998</v>
      </c>
      <c r="I198" s="221"/>
      <c r="J198" s="222">
        <f>ROUND(I198*H198,2)</f>
        <v>0</v>
      </c>
      <c r="K198" s="223"/>
      <c r="L198" s="46"/>
      <c r="M198" s="224" t="s">
        <v>19</v>
      </c>
      <c r="N198" s="225" t="s">
        <v>43</v>
      </c>
      <c r="O198" s="86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8" t="s">
        <v>385</v>
      </c>
      <c r="AT198" s="228" t="s">
        <v>199</v>
      </c>
      <c r="AU198" s="228" t="s">
        <v>82</v>
      </c>
      <c r="AY198" s="19" t="s">
        <v>197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9" t="s">
        <v>80</v>
      </c>
      <c r="BK198" s="229">
        <f>ROUND(I198*H198,2)</f>
        <v>0</v>
      </c>
      <c r="BL198" s="19" t="s">
        <v>385</v>
      </c>
      <c r="BM198" s="228" t="s">
        <v>1773</v>
      </c>
    </row>
    <row r="199" s="2" customFormat="1" ht="24.15" customHeight="1">
      <c r="A199" s="40"/>
      <c r="B199" s="41"/>
      <c r="C199" s="216" t="s">
        <v>1129</v>
      </c>
      <c r="D199" s="216" t="s">
        <v>199</v>
      </c>
      <c r="E199" s="217" t="s">
        <v>4221</v>
      </c>
      <c r="F199" s="218" t="s">
        <v>4222</v>
      </c>
      <c r="G199" s="219" t="s">
        <v>211</v>
      </c>
      <c r="H199" s="220">
        <v>0.59999999999999998</v>
      </c>
      <c r="I199" s="221"/>
      <c r="J199" s="222">
        <f>ROUND(I199*H199,2)</f>
        <v>0</v>
      </c>
      <c r="K199" s="223"/>
      <c r="L199" s="46"/>
      <c r="M199" s="224" t="s">
        <v>19</v>
      </c>
      <c r="N199" s="225" t="s">
        <v>43</v>
      </c>
      <c r="O199" s="86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8" t="s">
        <v>385</v>
      </c>
      <c r="AT199" s="228" t="s">
        <v>199</v>
      </c>
      <c r="AU199" s="228" t="s">
        <v>82</v>
      </c>
      <c r="AY199" s="19" t="s">
        <v>197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9" t="s">
        <v>80</v>
      </c>
      <c r="BK199" s="229">
        <f>ROUND(I199*H199,2)</f>
        <v>0</v>
      </c>
      <c r="BL199" s="19" t="s">
        <v>385</v>
      </c>
      <c r="BM199" s="228" t="s">
        <v>1787</v>
      </c>
    </row>
    <row r="200" s="2" customFormat="1" ht="24.15" customHeight="1">
      <c r="A200" s="40"/>
      <c r="B200" s="41"/>
      <c r="C200" s="216" t="s">
        <v>1187</v>
      </c>
      <c r="D200" s="216" t="s">
        <v>199</v>
      </c>
      <c r="E200" s="217" t="s">
        <v>4223</v>
      </c>
      <c r="F200" s="218" t="s">
        <v>4224</v>
      </c>
      <c r="G200" s="219" t="s">
        <v>211</v>
      </c>
      <c r="H200" s="220">
        <v>0.59999999999999998</v>
      </c>
      <c r="I200" s="221"/>
      <c r="J200" s="222">
        <f>ROUND(I200*H200,2)</f>
        <v>0</v>
      </c>
      <c r="K200" s="223"/>
      <c r="L200" s="46"/>
      <c r="M200" s="224" t="s">
        <v>19</v>
      </c>
      <c r="N200" s="225" t="s">
        <v>43</v>
      </c>
      <c r="O200" s="86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8" t="s">
        <v>385</v>
      </c>
      <c r="AT200" s="228" t="s">
        <v>199</v>
      </c>
      <c r="AU200" s="228" t="s">
        <v>82</v>
      </c>
      <c r="AY200" s="19" t="s">
        <v>197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9" t="s">
        <v>80</v>
      </c>
      <c r="BK200" s="229">
        <f>ROUND(I200*H200,2)</f>
        <v>0</v>
      </c>
      <c r="BL200" s="19" t="s">
        <v>385</v>
      </c>
      <c r="BM200" s="228" t="s">
        <v>1795</v>
      </c>
    </row>
    <row r="201" s="2" customFormat="1" ht="24.15" customHeight="1">
      <c r="A201" s="40"/>
      <c r="B201" s="41"/>
      <c r="C201" s="216" t="s">
        <v>1193</v>
      </c>
      <c r="D201" s="216" t="s">
        <v>199</v>
      </c>
      <c r="E201" s="217" t="s">
        <v>4225</v>
      </c>
      <c r="F201" s="218" t="s">
        <v>4226</v>
      </c>
      <c r="G201" s="219" t="s">
        <v>211</v>
      </c>
      <c r="H201" s="220">
        <v>0.59999999999999998</v>
      </c>
      <c r="I201" s="221"/>
      <c r="J201" s="222">
        <f>ROUND(I201*H201,2)</f>
        <v>0</v>
      </c>
      <c r="K201" s="223"/>
      <c r="L201" s="46"/>
      <c r="M201" s="224" t="s">
        <v>19</v>
      </c>
      <c r="N201" s="225" t="s">
        <v>43</v>
      </c>
      <c r="O201" s="86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8" t="s">
        <v>385</v>
      </c>
      <c r="AT201" s="228" t="s">
        <v>199</v>
      </c>
      <c r="AU201" s="228" t="s">
        <v>82</v>
      </c>
      <c r="AY201" s="19" t="s">
        <v>197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9" t="s">
        <v>80</v>
      </c>
      <c r="BK201" s="229">
        <f>ROUND(I201*H201,2)</f>
        <v>0</v>
      </c>
      <c r="BL201" s="19" t="s">
        <v>385</v>
      </c>
      <c r="BM201" s="228" t="s">
        <v>1806</v>
      </c>
    </row>
    <row r="202" s="2" customFormat="1" ht="24.15" customHeight="1">
      <c r="A202" s="40"/>
      <c r="B202" s="41"/>
      <c r="C202" s="216" t="s">
        <v>1200</v>
      </c>
      <c r="D202" s="216" t="s">
        <v>199</v>
      </c>
      <c r="E202" s="217" t="s">
        <v>4227</v>
      </c>
      <c r="F202" s="218" t="s">
        <v>4228</v>
      </c>
      <c r="G202" s="219" t="s">
        <v>211</v>
      </c>
      <c r="H202" s="220">
        <v>1.2</v>
      </c>
      <c r="I202" s="221"/>
      <c r="J202" s="222">
        <f>ROUND(I202*H202,2)</f>
        <v>0</v>
      </c>
      <c r="K202" s="223"/>
      <c r="L202" s="46"/>
      <c r="M202" s="224" t="s">
        <v>19</v>
      </c>
      <c r="N202" s="225" t="s">
        <v>43</v>
      </c>
      <c r="O202" s="86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8" t="s">
        <v>385</v>
      </c>
      <c r="AT202" s="228" t="s">
        <v>199</v>
      </c>
      <c r="AU202" s="228" t="s">
        <v>82</v>
      </c>
      <c r="AY202" s="19" t="s">
        <v>197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9" t="s">
        <v>80</v>
      </c>
      <c r="BK202" s="229">
        <f>ROUND(I202*H202,2)</f>
        <v>0</v>
      </c>
      <c r="BL202" s="19" t="s">
        <v>385</v>
      </c>
      <c r="BM202" s="228" t="s">
        <v>1819</v>
      </c>
    </row>
    <row r="203" s="2" customFormat="1" ht="24.15" customHeight="1">
      <c r="A203" s="40"/>
      <c r="B203" s="41"/>
      <c r="C203" s="216" t="s">
        <v>1206</v>
      </c>
      <c r="D203" s="216" t="s">
        <v>199</v>
      </c>
      <c r="E203" s="217" t="s">
        <v>4229</v>
      </c>
      <c r="F203" s="218" t="s">
        <v>4230</v>
      </c>
      <c r="G203" s="219" t="s">
        <v>211</v>
      </c>
      <c r="H203" s="220">
        <v>4.2000000000000002</v>
      </c>
      <c r="I203" s="221"/>
      <c r="J203" s="222">
        <f>ROUND(I203*H203,2)</f>
        <v>0</v>
      </c>
      <c r="K203" s="223"/>
      <c r="L203" s="46"/>
      <c r="M203" s="224" t="s">
        <v>19</v>
      </c>
      <c r="N203" s="225" t="s">
        <v>43</v>
      </c>
      <c r="O203" s="86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8" t="s">
        <v>385</v>
      </c>
      <c r="AT203" s="228" t="s">
        <v>199</v>
      </c>
      <c r="AU203" s="228" t="s">
        <v>82</v>
      </c>
      <c r="AY203" s="19" t="s">
        <v>197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9" t="s">
        <v>80</v>
      </c>
      <c r="BK203" s="229">
        <f>ROUND(I203*H203,2)</f>
        <v>0</v>
      </c>
      <c r="BL203" s="19" t="s">
        <v>385</v>
      </c>
      <c r="BM203" s="228" t="s">
        <v>1829</v>
      </c>
    </row>
    <row r="204" s="2" customFormat="1" ht="24.15" customHeight="1">
      <c r="A204" s="40"/>
      <c r="B204" s="41"/>
      <c r="C204" s="216" t="s">
        <v>1212</v>
      </c>
      <c r="D204" s="216" t="s">
        <v>199</v>
      </c>
      <c r="E204" s="217" t="s">
        <v>4231</v>
      </c>
      <c r="F204" s="218" t="s">
        <v>4232</v>
      </c>
      <c r="G204" s="219" t="s">
        <v>211</v>
      </c>
      <c r="H204" s="220">
        <v>1.8</v>
      </c>
      <c r="I204" s="221"/>
      <c r="J204" s="222">
        <f>ROUND(I204*H204,2)</f>
        <v>0</v>
      </c>
      <c r="K204" s="223"/>
      <c r="L204" s="46"/>
      <c r="M204" s="224" t="s">
        <v>19</v>
      </c>
      <c r="N204" s="225" t="s">
        <v>43</v>
      </c>
      <c r="O204" s="86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8" t="s">
        <v>385</v>
      </c>
      <c r="AT204" s="228" t="s">
        <v>199</v>
      </c>
      <c r="AU204" s="228" t="s">
        <v>82</v>
      </c>
      <c r="AY204" s="19" t="s">
        <v>197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9" t="s">
        <v>80</v>
      </c>
      <c r="BK204" s="229">
        <f>ROUND(I204*H204,2)</f>
        <v>0</v>
      </c>
      <c r="BL204" s="19" t="s">
        <v>385</v>
      </c>
      <c r="BM204" s="228" t="s">
        <v>1844</v>
      </c>
    </row>
    <row r="205" s="2" customFormat="1" ht="24.15" customHeight="1">
      <c r="A205" s="40"/>
      <c r="B205" s="41"/>
      <c r="C205" s="216" t="s">
        <v>1217</v>
      </c>
      <c r="D205" s="216" t="s">
        <v>199</v>
      </c>
      <c r="E205" s="217" t="s">
        <v>4233</v>
      </c>
      <c r="F205" s="218" t="s">
        <v>4234</v>
      </c>
      <c r="G205" s="219" t="s">
        <v>211</v>
      </c>
      <c r="H205" s="220">
        <v>4.2000000000000002</v>
      </c>
      <c r="I205" s="221"/>
      <c r="J205" s="222">
        <f>ROUND(I205*H205,2)</f>
        <v>0</v>
      </c>
      <c r="K205" s="223"/>
      <c r="L205" s="46"/>
      <c r="M205" s="224" t="s">
        <v>19</v>
      </c>
      <c r="N205" s="225" t="s">
        <v>43</v>
      </c>
      <c r="O205" s="86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8" t="s">
        <v>385</v>
      </c>
      <c r="AT205" s="228" t="s">
        <v>199</v>
      </c>
      <c r="AU205" s="228" t="s">
        <v>82</v>
      </c>
      <c r="AY205" s="19" t="s">
        <v>197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9" t="s">
        <v>80</v>
      </c>
      <c r="BK205" s="229">
        <f>ROUND(I205*H205,2)</f>
        <v>0</v>
      </c>
      <c r="BL205" s="19" t="s">
        <v>385</v>
      </c>
      <c r="BM205" s="228" t="s">
        <v>1852</v>
      </c>
    </row>
    <row r="206" s="2" customFormat="1" ht="24.15" customHeight="1">
      <c r="A206" s="40"/>
      <c r="B206" s="41"/>
      <c r="C206" s="216" t="s">
        <v>1222</v>
      </c>
      <c r="D206" s="216" t="s">
        <v>199</v>
      </c>
      <c r="E206" s="217" t="s">
        <v>4235</v>
      </c>
      <c r="F206" s="218" t="s">
        <v>4236</v>
      </c>
      <c r="G206" s="219" t="s">
        <v>211</v>
      </c>
      <c r="H206" s="220">
        <v>9.5999999999999996</v>
      </c>
      <c r="I206" s="221"/>
      <c r="J206" s="222">
        <f>ROUND(I206*H206,2)</f>
        <v>0</v>
      </c>
      <c r="K206" s="223"/>
      <c r="L206" s="46"/>
      <c r="M206" s="224" t="s">
        <v>19</v>
      </c>
      <c r="N206" s="225" t="s">
        <v>43</v>
      </c>
      <c r="O206" s="86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8" t="s">
        <v>385</v>
      </c>
      <c r="AT206" s="228" t="s">
        <v>199</v>
      </c>
      <c r="AU206" s="228" t="s">
        <v>82</v>
      </c>
      <c r="AY206" s="19" t="s">
        <v>197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9" t="s">
        <v>80</v>
      </c>
      <c r="BK206" s="229">
        <f>ROUND(I206*H206,2)</f>
        <v>0</v>
      </c>
      <c r="BL206" s="19" t="s">
        <v>385</v>
      </c>
      <c r="BM206" s="228" t="s">
        <v>1862</v>
      </c>
    </row>
    <row r="207" s="2" customFormat="1" ht="24.15" customHeight="1">
      <c r="A207" s="40"/>
      <c r="B207" s="41"/>
      <c r="C207" s="216" t="s">
        <v>1227</v>
      </c>
      <c r="D207" s="216" t="s">
        <v>199</v>
      </c>
      <c r="E207" s="217" t="s">
        <v>4237</v>
      </c>
      <c r="F207" s="218" t="s">
        <v>4238</v>
      </c>
      <c r="G207" s="219" t="s">
        <v>211</v>
      </c>
      <c r="H207" s="220">
        <v>2.3999999999999999</v>
      </c>
      <c r="I207" s="221"/>
      <c r="J207" s="222">
        <f>ROUND(I207*H207,2)</f>
        <v>0</v>
      </c>
      <c r="K207" s="223"/>
      <c r="L207" s="46"/>
      <c r="M207" s="224" t="s">
        <v>19</v>
      </c>
      <c r="N207" s="225" t="s">
        <v>43</v>
      </c>
      <c r="O207" s="86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8" t="s">
        <v>385</v>
      </c>
      <c r="AT207" s="228" t="s">
        <v>199</v>
      </c>
      <c r="AU207" s="228" t="s">
        <v>82</v>
      </c>
      <c r="AY207" s="19" t="s">
        <v>197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9" t="s">
        <v>80</v>
      </c>
      <c r="BK207" s="229">
        <f>ROUND(I207*H207,2)</f>
        <v>0</v>
      </c>
      <c r="BL207" s="19" t="s">
        <v>385</v>
      </c>
      <c r="BM207" s="228" t="s">
        <v>1871</v>
      </c>
    </row>
    <row r="208" s="2" customFormat="1" ht="24.15" customHeight="1">
      <c r="A208" s="40"/>
      <c r="B208" s="41"/>
      <c r="C208" s="216" t="s">
        <v>1232</v>
      </c>
      <c r="D208" s="216" t="s">
        <v>199</v>
      </c>
      <c r="E208" s="217" t="s">
        <v>4239</v>
      </c>
      <c r="F208" s="218" t="s">
        <v>4240</v>
      </c>
      <c r="G208" s="219" t="s">
        <v>211</v>
      </c>
      <c r="H208" s="220">
        <v>2.3999999999999999</v>
      </c>
      <c r="I208" s="221"/>
      <c r="J208" s="222">
        <f>ROUND(I208*H208,2)</f>
        <v>0</v>
      </c>
      <c r="K208" s="223"/>
      <c r="L208" s="46"/>
      <c r="M208" s="224" t="s">
        <v>19</v>
      </c>
      <c r="N208" s="225" t="s">
        <v>43</v>
      </c>
      <c r="O208" s="86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8" t="s">
        <v>385</v>
      </c>
      <c r="AT208" s="228" t="s">
        <v>199</v>
      </c>
      <c r="AU208" s="228" t="s">
        <v>82</v>
      </c>
      <c r="AY208" s="19" t="s">
        <v>197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9" t="s">
        <v>80</v>
      </c>
      <c r="BK208" s="229">
        <f>ROUND(I208*H208,2)</f>
        <v>0</v>
      </c>
      <c r="BL208" s="19" t="s">
        <v>385</v>
      </c>
      <c r="BM208" s="228" t="s">
        <v>1882</v>
      </c>
    </row>
    <row r="209" s="2" customFormat="1" ht="16.5" customHeight="1">
      <c r="A209" s="40"/>
      <c r="B209" s="41"/>
      <c r="C209" s="216" t="s">
        <v>1239</v>
      </c>
      <c r="D209" s="216" t="s">
        <v>199</v>
      </c>
      <c r="E209" s="217" t="s">
        <v>4241</v>
      </c>
      <c r="F209" s="218" t="s">
        <v>4242</v>
      </c>
      <c r="G209" s="219" t="s">
        <v>211</v>
      </c>
      <c r="H209" s="220">
        <v>24</v>
      </c>
      <c r="I209" s="221"/>
      <c r="J209" s="222">
        <f>ROUND(I209*H209,2)</f>
        <v>0</v>
      </c>
      <c r="K209" s="223"/>
      <c r="L209" s="46"/>
      <c r="M209" s="224" t="s">
        <v>19</v>
      </c>
      <c r="N209" s="225" t="s">
        <v>43</v>
      </c>
      <c r="O209" s="86"/>
      <c r="P209" s="226">
        <f>O209*H209</f>
        <v>0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8" t="s">
        <v>385</v>
      </c>
      <c r="AT209" s="228" t="s">
        <v>199</v>
      </c>
      <c r="AU209" s="228" t="s">
        <v>82</v>
      </c>
      <c r="AY209" s="19" t="s">
        <v>197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9" t="s">
        <v>80</v>
      </c>
      <c r="BK209" s="229">
        <f>ROUND(I209*H209,2)</f>
        <v>0</v>
      </c>
      <c r="BL209" s="19" t="s">
        <v>385</v>
      </c>
      <c r="BM209" s="228" t="s">
        <v>1893</v>
      </c>
    </row>
    <row r="210" s="2" customFormat="1" ht="16.5" customHeight="1">
      <c r="A210" s="40"/>
      <c r="B210" s="41"/>
      <c r="C210" s="216" t="s">
        <v>1244</v>
      </c>
      <c r="D210" s="216" t="s">
        <v>199</v>
      </c>
      <c r="E210" s="217" t="s">
        <v>4243</v>
      </c>
      <c r="F210" s="218" t="s">
        <v>4244</v>
      </c>
      <c r="G210" s="219" t="s">
        <v>211</v>
      </c>
      <c r="H210" s="220">
        <v>12</v>
      </c>
      <c r="I210" s="221"/>
      <c r="J210" s="222">
        <f>ROUND(I210*H210,2)</f>
        <v>0</v>
      </c>
      <c r="K210" s="223"/>
      <c r="L210" s="46"/>
      <c r="M210" s="224" t="s">
        <v>19</v>
      </c>
      <c r="N210" s="225" t="s">
        <v>43</v>
      </c>
      <c r="O210" s="86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8" t="s">
        <v>385</v>
      </c>
      <c r="AT210" s="228" t="s">
        <v>199</v>
      </c>
      <c r="AU210" s="228" t="s">
        <v>82</v>
      </c>
      <c r="AY210" s="19" t="s">
        <v>197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9" t="s">
        <v>80</v>
      </c>
      <c r="BK210" s="229">
        <f>ROUND(I210*H210,2)</f>
        <v>0</v>
      </c>
      <c r="BL210" s="19" t="s">
        <v>385</v>
      </c>
      <c r="BM210" s="228" t="s">
        <v>1904</v>
      </c>
    </row>
    <row r="211" s="2" customFormat="1" ht="24.15" customHeight="1">
      <c r="A211" s="40"/>
      <c r="B211" s="41"/>
      <c r="C211" s="216" t="s">
        <v>1250</v>
      </c>
      <c r="D211" s="216" t="s">
        <v>199</v>
      </c>
      <c r="E211" s="217" t="s">
        <v>4245</v>
      </c>
      <c r="F211" s="218" t="s">
        <v>4246</v>
      </c>
      <c r="G211" s="219" t="s">
        <v>211</v>
      </c>
      <c r="H211" s="220">
        <v>0.59999999999999998</v>
      </c>
      <c r="I211" s="221"/>
      <c r="J211" s="222">
        <f>ROUND(I211*H211,2)</f>
        <v>0</v>
      </c>
      <c r="K211" s="223"/>
      <c r="L211" s="46"/>
      <c r="M211" s="224" t="s">
        <v>19</v>
      </c>
      <c r="N211" s="225" t="s">
        <v>43</v>
      </c>
      <c r="O211" s="86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8" t="s">
        <v>385</v>
      </c>
      <c r="AT211" s="228" t="s">
        <v>199</v>
      </c>
      <c r="AU211" s="228" t="s">
        <v>82</v>
      </c>
      <c r="AY211" s="19" t="s">
        <v>197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9" t="s">
        <v>80</v>
      </c>
      <c r="BK211" s="229">
        <f>ROUND(I211*H211,2)</f>
        <v>0</v>
      </c>
      <c r="BL211" s="19" t="s">
        <v>385</v>
      </c>
      <c r="BM211" s="228" t="s">
        <v>1913</v>
      </c>
    </row>
    <row r="212" s="2" customFormat="1" ht="24.15" customHeight="1">
      <c r="A212" s="40"/>
      <c r="B212" s="41"/>
      <c r="C212" s="216" t="s">
        <v>1258</v>
      </c>
      <c r="D212" s="216" t="s">
        <v>199</v>
      </c>
      <c r="E212" s="217" t="s">
        <v>4247</v>
      </c>
      <c r="F212" s="218" t="s">
        <v>4248</v>
      </c>
      <c r="G212" s="219" t="s">
        <v>211</v>
      </c>
      <c r="H212" s="220">
        <v>3.6000000000000001</v>
      </c>
      <c r="I212" s="221"/>
      <c r="J212" s="222">
        <f>ROUND(I212*H212,2)</f>
        <v>0</v>
      </c>
      <c r="K212" s="223"/>
      <c r="L212" s="46"/>
      <c r="M212" s="224" t="s">
        <v>19</v>
      </c>
      <c r="N212" s="225" t="s">
        <v>43</v>
      </c>
      <c r="O212" s="86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8" t="s">
        <v>385</v>
      </c>
      <c r="AT212" s="228" t="s">
        <v>199</v>
      </c>
      <c r="AU212" s="228" t="s">
        <v>82</v>
      </c>
      <c r="AY212" s="19" t="s">
        <v>197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9" t="s">
        <v>80</v>
      </c>
      <c r="BK212" s="229">
        <f>ROUND(I212*H212,2)</f>
        <v>0</v>
      </c>
      <c r="BL212" s="19" t="s">
        <v>385</v>
      </c>
      <c r="BM212" s="228" t="s">
        <v>1923</v>
      </c>
    </row>
    <row r="213" s="2" customFormat="1" ht="24.15" customHeight="1">
      <c r="A213" s="40"/>
      <c r="B213" s="41"/>
      <c r="C213" s="216" t="s">
        <v>1267</v>
      </c>
      <c r="D213" s="216" t="s">
        <v>199</v>
      </c>
      <c r="E213" s="217" t="s">
        <v>4249</v>
      </c>
      <c r="F213" s="218" t="s">
        <v>4250</v>
      </c>
      <c r="G213" s="219" t="s">
        <v>211</v>
      </c>
      <c r="H213" s="220">
        <v>3.6000000000000001</v>
      </c>
      <c r="I213" s="221"/>
      <c r="J213" s="222">
        <f>ROUND(I213*H213,2)</f>
        <v>0</v>
      </c>
      <c r="K213" s="223"/>
      <c r="L213" s="46"/>
      <c r="M213" s="224" t="s">
        <v>19</v>
      </c>
      <c r="N213" s="225" t="s">
        <v>43</v>
      </c>
      <c r="O213" s="86"/>
      <c r="P213" s="226">
        <f>O213*H213</f>
        <v>0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8" t="s">
        <v>385</v>
      </c>
      <c r="AT213" s="228" t="s">
        <v>199</v>
      </c>
      <c r="AU213" s="228" t="s">
        <v>82</v>
      </c>
      <c r="AY213" s="19" t="s">
        <v>197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9" t="s">
        <v>80</v>
      </c>
      <c r="BK213" s="229">
        <f>ROUND(I213*H213,2)</f>
        <v>0</v>
      </c>
      <c r="BL213" s="19" t="s">
        <v>385</v>
      </c>
      <c r="BM213" s="228" t="s">
        <v>1932</v>
      </c>
    </row>
    <row r="214" s="2" customFormat="1" ht="21.75" customHeight="1">
      <c r="A214" s="40"/>
      <c r="B214" s="41"/>
      <c r="C214" s="216" t="s">
        <v>1272</v>
      </c>
      <c r="D214" s="216" t="s">
        <v>199</v>
      </c>
      <c r="E214" s="217" t="s">
        <v>4251</v>
      </c>
      <c r="F214" s="218" t="s">
        <v>4252</v>
      </c>
      <c r="G214" s="219" t="s">
        <v>217</v>
      </c>
      <c r="H214" s="220">
        <v>0.058999999999999997</v>
      </c>
      <c r="I214" s="221"/>
      <c r="J214" s="222">
        <f>ROUND(I214*H214,2)</f>
        <v>0</v>
      </c>
      <c r="K214" s="223"/>
      <c r="L214" s="46"/>
      <c r="M214" s="224" t="s">
        <v>19</v>
      </c>
      <c r="N214" s="225" t="s">
        <v>43</v>
      </c>
      <c r="O214" s="86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8" t="s">
        <v>385</v>
      </c>
      <c r="AT214" s="228" t="s">
        <v>199</v>
      </c>
      <c r="AU214" s="228" t="s">
        <v>82</v>
      </c>
      <c r="AY214" s="19" t="s">
        <v>197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9" t="s">
        <v>80</v>
      </c>
      <c r="BK214" s="229">
        <f>ROUND(I214*H214,2)</f>
        <v>0</v>
      </c>
      <c r="BL214" s="19" t="s">
        <v>385</v>
      </c>
      <c r="BM214" s="228" t="s">
        <v>1944</v>
      </c>
    </row>
    <row r="215" s="2" customFormat="1" ht="24.15" customHeight="1">
      <c r="A215" s="40"/>
      <c r="B215" s="41"/>
      <c r="C215" s="216" t="s">
        <v>1278</v>
      </c>
      <c r="D215" s="216" t="s">
        <v>199</v>
      </c>
      <c r="E215" s="217" t="s">
        <v>4253</v>
      </c>
      <c r="F215" s="218" t="s">
        <v>4254</v>
      </c>
      <c r="G215" s="219" t="s">
        <v>217</v>
      </c>
      <c r="H215" s="220">
        <v>0.058999999999999997</v>
      </c>
      <c r="I215" s="221"/>
      <c r="J215" s="222">
        <f>ROUND(I215*H215,2)</f>
        <v>0</v>
      </c>
      <c r="K215" s="223"/>
      <c r="L215" s="46"/>
      <c r="M215" s="224" t="s">
        <v>19</v>
      </c>
      <c r="N215" s="225" t="s">
        <v>43</v>
      </c>
      <c r="O215" s="86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8" t="s">
        <v>385</v>
      </c>
      <c r="AT215" s="228" t="s">
        <v>199</v>
      </c>
      <c r="AU215" s="228" t="s">
        <v>82</v>
      </c>
      <c r="AY215" s="19" t="s">
        <v>197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9" t="s">
        <v>80</v>
      </c>
      <c r="BK215" s="229">
        <f>ROUND(I215*H215,2)</f>
        <v>0</v>
      </c>
      <c r="BL215" s="19" t="s">
        <v>385</v>
      </c>
      <c r="BM215" s="228" t="s">
        <v>1956</v>
      </c>
    </row>
    <row r="216" s="12" customFormat="1" ht="22.8" customHeight="1">
      <c r="A216" s="12"/>
      <c r="B216" s="200"/>
      <c r="C216" s="201"/>
      <c r="D216" s="202" t="s">
        <v>71</v>
      </c>
      <c r="E216" s="214" t="s">
        <v>4255</v>
      </c>
      <c r="F216" s="214" t="s">
        <v>4256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SUM(P217:P239)</f>
        <v>0</v>
      </c>
      <c r="Q216" s="208"/>
      <c r="R216" s="209">
        <f>SUM(R217:R239)</f>
        <v>0</v>
      </c>
      <c r="S216" s="208"/>
      <c r="T216" s="210">
        <f>SUM(T217:T239)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82</v>
      </c>
      <c r="AT216" s="212" t="s">
        <v>71</v>
      </c>
      <c r="AU216" s="212" t="s">
        <v>80</v>
      </c>
      <c r="AY216" s="211" t="s">
        <v>197</v>
      </c>
      <c r="BK216" s="213">
        <f>SUM(BK217:BK239)</f>
        <v>0</v>
      </c>
    </row>
    <row r="217" s="2" customFormat="1" ht="33" customHeight="1">
      <c r="A217" s="40"/>
      <c r="B217" s="41"/>
      <c r="C217" s="216" t="s">
        <v>1285</v>
      </c>
      <c r="D217" s="216" t="s">
        <v>199</v>
      </c>
      <c r="E217" s="217" t="s">
        <v>4257</v>
      </c>
      <c r="F217" s="218" t="s">
        <v>4258</v>
      </c>
      <c r="G217" s="219" t="s">
        <v>211</v>
      </c>
      <c r="H217" s="220">
        <v>3.6000000000000001</v>
      </c>
      <c r="I217" s="221"/>
      <c r="J217" s="222">
        <f>ROUND(I217*H217,2)</f>
        <v>0</v>
      </c>
      <c r="K217" s="223"/>
      <c r="L217" s="46"/>
      <c r="M217" s="224" t="s">
        <v>19</v>
      </c>
      <c r="N217" s="225" t="s">
        <v>43</v>
      </c>
      <c r="O217" s="86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8" t="s">
        <v>385</v>
      </c>
      <c r="AT217" s="228" t="s">
        <v>199</v>
      </c>
      <c r="AU217" s="228" t="s">
        <v>82</v>
      </c>
      <c r="AY217" s="19" t="s">
        <v>197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9" t="s">
        <v>80</v>
      </c>
      <c r="BK217" s="229">
        <f>ROUND(I217*H217,2)</f>
        <v>0</v>
      </c>
      <c r="BL217" s="19" t="s">
        <v>385</v>
      </c>
      <c r="BM217" s="228" t="s">
        <v>1968</v>
      </c>
    </row>
    <row r="218" s="2" customFormat="1" ht="33" customHeight="1">
      <c r="A218" s="40"/>
      <c r="B218" s="41"/>
      <c r="C218" s="216" t="s">
        <v>1293</v>
      </c>
      <c r="D218" s="216" t="s">
        <v>199</v>
      </c>
      <c r="E218" s="217" t="s">
        <v>4259</v>
      </c>
      <c r="F218" s="218" t="s">
        <v>4260</v>
      </c>
      <c r="G218" s="219" t="s">
        <v>211</v>
      </c>
      <c r="H218" s="220">
        <v>1.2</v>
      </c>
      <c r="I218" s="221"/>
      <c r="J218" s="222">
        <f>ROUND(I218*H218,2)</f>
        <v>0</v>
      </c>
      <c r="K218" s="223"/>
      <c r="L218" s="46"/>
      <c r="M218" s="224" t="s">
        <v>19</v>
      </c>
      <c r="N218" s="225" t="s">
        <v>43</v>
      </c>
      <c r="O218" s="86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8" t="s">
        <v>385</v>
      </c>
      <c r="AT218" s="228" t="s">
        <v>199</v>
      </c>
      <c r="AU218" s="228" t="s">
        <v>82</v>
      </c>
      <c r="AY218" s="19" t="s">
        <v>197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9" t="s">
        <v>80</v>
      </c>
      <c r="BK218" s="229">
        <f>ROUND(I218*H218,2)</f>
        <v>0</v>
      </c>
      <c r="BL218" s="19" t="s">
        <v>385</v>
      </c>
      <c r="BM218" s="228" t="s">
        <v>1979</v>
      </c>
    </row>
    <row r="219" s="2" customFormat="1" ht="37.8" customHeight="1">
      <c r="A219" s="40"/>
      <c r="B219" s="41"/>
      <c r="C219" s="216" t="s">
        <v>1299</v>
      </c>
      <c r="D219" s="216" t="s">
        <v>199</v>
      </c>
      <c r="E219" s="217" t="s">
        <v>4261</v>
      </c>
      <c r="F219" s="218" t="s">
        <v>4262</v>
      </c>
      <c r="G219" s="219" t="s">
        <v>211</v>
      </c>
      <c r="H219" s="220">
        <v>0.59999999999999998</v>
      </c>
      <c r="I219" s="221"/>
      <c r="J219" s="222">
        <f>ROUND(I219*H219,2)</f>
        <v>0</v>
      </c>
      <c r="K219" s="223"/>
      <c r="L219" s="46"/>
      <c r="M219" s="224" t="s">
        <v>19</v>
      </c>
      <c r="N219" s="225" t="s">
        <v>43</v>
      </c>
      <c r="O219" s="86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8" t="s">
        <v>385</v>
      </c>
      <c r="AT219" s="228" t="s">
        <v>199</v>
      </c>
      <c r="AU219" s="228" t="s">
        <v>82</v>
      </c>
      <c r="AY219" s="19" t="s">
        <v>197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9" t="s">
        <v>80</v>
      </c>
      <c r="BK219" s="229">
        <f>ROUND(I219*H219,2)</f>
        <v>0</v>
      </c>
      <c r="BL219" s="19" t="s">
        <v>385</v>
      </c>
      <c r="BM219" s="228" t="s">
        <v>1992</v>
      </c>
    </row>
    <row r="220" s="2" customFormat="1" ht="37.8" customHeight="1">
      <c r="A220" s="40"/>
      <c r="B220" s="41"/>
      <c r="C220" s="216" t="s">
        <v>1306</v>
      </c>
      <c r="D220" s="216" t="s">
        <v>199</v>
      </c>
      <c r="E220" s="217" t="s">
        <v>4263</v>
      </c>
      <c r="F220" s="218" t="s">
        <v>4264</v>
      </c>
      <c r="G220" s="219" t="s">
        <v>211</v>
      </c>
      <c r="H220" s="220">
        <v>1.8</v>
      </c>
      <c r="I220" s="221"/>
      <c r="J220" s="222">
        <f>ROUND(I220*H220,2)</f>
        <v>0</v>
      </c>
      <c r="K220" s="223"/>
      <c r="L220" s="46"/>
      <c r="M220" s="224" t="s">
        <v>19</v>
      </c>
      <c r="N220" s="225" t="s">
        <v>43</v>
      </c>
      <c r="O220" s="86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8" t="s">
        <v>385</v>
      </c>
      <c r="AT220" s="228" t="s">
        <v>199</v>
      </c>
      <c r="AU220" s="228" t="s">
        <v>82</v>
      </c>
      <c r="AY220" s="19" t="s">
        <v>197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9" t="s">
        <v>80</v>
      </c>
      <c r="BK220" s="229">
        <f>ROUND(I220*H220,2)</f>
        <v>0</v>
      </c>
      <c r="BL220" s="19" t="s">
        <v>385</v>
      </c>
      <c r="BM220" s="228" t="s">
        <v>2002</v>
      </c>
    </row>
    <row r="221" s="2" customFormat="1" ht="37.8" customHeight="1">
      <c r="A221" s="40"/>
      <c r="B221" s="41"/>
      <c r="C221" s="216" t="s">
        <v>1314</v>
      </c>
      <c r="D221" s="216" t="s">
        <v>199</v>
      </c>
      <c r="E221" s="217" t="s">
        <v>4265</v>
      </c>
      <c r="F221" s="218" t="s">
        <v>4266</v>
      </c>
      <c r="G221" s="219" t="s">
        <v>211</v>
      </c>
      <c r="H221" s="220">
        <v>0.59999999999999998</v>
      </c>
      <c r="I221" s="221"/>
      <c r="J221" s="222">
        <f>ROUND(I221*H221,2)</f>
        <v>0</v>
      </c>
      <c r="K221" s="223"/>
      <c r="L221" s="46"/>
      <c r="M221" s="224" t="s">
        <v>19</v>
      </c>
      <c r="N221" s="225" t="s">
        <v>43</v>
      </c>
      <c r="O221" s="86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8" t="s">
        <v>385</v>
      </c>
      <c r="AT221" s="228" t="s">
        <v>199</v>
      </c>
      <c r="AU221" s="228" t="s">
        <v>82</v>
      </c>
      <c r="AY221" s="19" t="s">
        <v>197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9" t="s">
        <v>80</v>
      </c>
      <c r="BK221" s="229">
        <f>ROUND(I221*H221,2)</f>
        <v>0</v>
      </c>
      <c r="BL221" s="19" t="s">
        <v>385</v>
      </c>
      <c r="BM221" s="228" t="s">
        <v>2012</v>
      </c>
    </row>
    <row r="222" s="2" customFormat="1" ht="37.8" customHeight="1">
      <c r="A222" s="40"/>
      <c r="B222" s="41"/>
      <c r="C222" s="216" t="s">
        <v>1319</v>
      </c>
      <c r="D222" s="216" t="s">
        <v>199</v>
      </c>
      <c r="E222" s="217" t="s">
        <v>4267</v>
      </c>
      <c r="F222" s="218" t="s">
        <v>4268</v>
      </c>
      <c r="G222" s="219" t="s">
        <v>211</v>
      </c>
      <c r="H222" s="220">
        <v>0.59999999999999998</v>
      </c>
      <c r="I222" s="221"/>
      <c r="J222" s="222">
        <f>ROUND(I222*H222,2)</f>
        <v>0</v>
      </c>
      <c r="K222" s="223"/>
      <c r="L222" s="46"/>
      <c r="M222" s="224" t="s">
        <v>19</v>
      </c>
      <c r="N222" s="225" t="s">
        <v>43</v>
      </c>
      <c r="O222" s="86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8" t="s">
        <v>385</v>
      </c>
      <c r="AT222" s="228" t="s">
        <v>199</v>
      </c>
      <c r="AU222" s="228" t="s">
        <v>82</v>
      </c>
      <c r="AY222" s="19" t="s">
        <v>197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9" t="s">
        <v>80</v>
      </c>
      <c r="BK222" s="229">
        <f>ROUND(I222*H222,2)</f>
        <v>0</v>
      </c>
      <c r="BL222" s="19" t="s">
        <v>385</v>
      </c>
      <c r="BM222" s="228" t="s">
        <v>2022</v>
      </c>
    </row>
    <row r="223" s="2" customFormat="1" ht="37.8" customHeight="1">
      <c r="A223" s="40"/>
      <c r="B223" s="41"/>
      <c r="C223" s="216" t="s">
        <v>1324</v>
      </c>
      <c r="D223" s="216" t="s">
        <v>199</v>
      </c>
      <c r="E223" s="217" t="s">
        <v>4269</v>
      </c>
      <c r="F223" s="218" t="s">
        <v>4270</v>
      </c>
      <c r="G223" s="219" t="s">
        <v>211</v>
      </c>
      <c r="H223" s="220">
        <v>1.2</v>
      </c>
      <c r="I223" s="221"/>
      <c r="J223" s="222">
        <f>ROUND(I223*H223,2)</f>
        <v>0</v>
      </c>
      <c r="K223" s="223"/>
      <c r="L223" s="46"/>
      <c r="M223" s="224" t="s">
        <v>19</v>
      </c>
      <c r="N223" s="225" t="s">
        <v>43</v>
      </c>
      <c r="O223" s="86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8" t="s">
        <v>385</v>
      </c>
      <c r="AT223" s="228" t="s">
        <v>199</v>
      </c>
      <c r="AU223" s="228" t="s">
        <v>82</v>
      </c>
      <c r="AY223" s="19" t="s">
        <v>197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9" t="s">
        <v>80</v>
      </c>
      <c r="BK223" s="229">
        <f>ROUND(I223*H223,2)</f>
        <v>0</v>
      </c>
      <c r="BL223" s="19" t="s">
        <v>385</v>
      </c>
      <c r="BM223" s="228" t="s">
        <v>2036</v>
      </c>
    </row>
    <row r="224" s="2" customFormat="1" ht="37.8" customHeight="1">
      <c r="A224" s="40"/>
      <c r="B224" s="41"/>
      <c r="C224" s="216" t="s">
        <v>1330</v>
      </c>
      <c r="D224" s="216" t="s">
        <v>199</v>
      </c>
      <c r="E224" s="217" t="s">
        <v>4271</v>
      </c>
      <c r="F224" s="218" t="s">
        <v>4272</v>
      </c>
      <c r="G224" s="219" t="s">
        <v>211</v>
      </c>
      <c r="H224" s="220">
        <v>1.2</v>
      </c>
      <c r="I224" s="221"/>
      <c r="J224" s="222">
        <f>ROUND(I224*H224,2)</f>
        <v>0</v>
      </c>
      <c r="K224" s="223"/>
      <c r="L224" s="46"/>
      <c r="M224" s="224" t="s">
        <v>19</v>
      </c>
      <c r="N224" s="225" t="s">
        <v>43</v>
      </c>
      <c r="O224" s="86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8" t="s">
        <v>385</v>
      </c>
      <c r="AT224" s="228" t="s">
        <v>199</v>
      </c>
      <c r="AU224" s="228" t="s">
        <v>82</v>
      </c>
      <c r="AY224" s="19" t="s">
        <v>197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9" t="s">
        <v>80</v>
      </c>
      <c r="BK224" s="229">
        <f>ROUND(I224*H224,2)</f>
        <v>0</v>
      </c>
      <c r="BL224" s="19" t="s">
        <v>385</v>
      </c>
      <c r="BM224" s="228" t="s">
        <v>2047</v>
      </c>
    </row>
    <row r="225" s="2" customFormat="1" ht="37.8" customHeight="1">
      <c r="A225" s="40"/>
      <c r="B225" s="41"/>
      <c r="C225" s="216" t="s">
        <v>1351</v>
      </c>
      <c r="D225" s="216" t="s">
        <v>199</v>
      </c>
      <c r="E225" s="217" t="s">
        <v>4273</v>
      </c>
      <c r="F225" s="218" t="s">
        <v>4274</v>
      </c>
      <c r="G225" s="219" t="s">
        <v>211</v>
      </c>
      <c r="H225" s="220">
        <v>0.59999999999999998</v>
      </c>
      <c r="I225" s="221"/>
      <c r="J225" s="222">
        <f>ROUND(I225*H225,2)</f>
        <v>0</v>
      </c>
      <c r="K225" s="223"/>
      <c r="L225" s="46"/>
      <c r="M225" s="224" t="s">
        <v>19</v>
      </c>
      <c r="N225" s="225" t="s">
        <v>43</v>
      </c>
      <c r="O225" s="86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8" t="s">
        <v>385</v>
      </c>
      <c r="AT225" s="228" t="s">
        <v>199</v>
      </c>
      <c r="AU225" s="228" t="s">
        <v>82</v>
      </c>
      <c r="AY225" s="19" t="s">
        <v>197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9" t="s">
        <v>80</v>
      </c>
      <c r="BK225" s="229">
        <f>ROUND(I225*H225,2)</f>
        <v>0</v>
      </c>
      <c r="BL225" s="19" t="s">
        <v>385</v>
      </c>
      <c r="BM225" s="228" t="s">
        <v>2057</v>
      </c>
    </row>
    <row r="226" s="2" customFormat="1" ht="33" customHeight="1">
      <c r="A226" s="40"/>
      <c r="B226" s="41"/>
      <c r="C226" s="216" t="s">
        <v>1356</v>
      </c>
      <c r="D226" s="216" t="s">
        <v>199</v>
      </c>
      <c r="E226" s="217" t="s">
        <v>4275</v>
      </c>
      <c r="F226" s="218" t="s">
        <v>4276</v>
      </c>
      <c r="G226" s="219" t="s">
        <v>211</v>
      </c>
      <c r="H226" s="220">
        <v>3</v>
      </c>
      <c r="I226" s="221"/>
      <c r="J226" s="222">
        <f>ROUND(I226*H226,2)</f>
        <v>0</v>
      </c>
      <c r="K226" s="223"/>
      <c r="L226" s="46"/>
      <c r="M226" s="224" t="s">
        <v>19</v>
      </c>
      <c r="N226" s="225" t="s">
        <v>43</v>
      </c>
      <c r="O226" s="86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8" t="s">
        <v>385</v>
      </c>
      <c r="AT226" s="228" t="s">
        <v>199</v>
      </c>
      <c r="AU226" s="228" t="s">
        <v>82</v>
      </c>
      <c r="AY226" s="19" t="s">
        <v>197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9" t="s">
        <v>80</v>
      </c>
      <c r="BK226" s="229">
        <f>ROUND(I226*H226,2)</f>
        <v>0</v>
      </c>
      <c r="BL226" s="19" t="s">
        <v>385</v>
      </c>
      <c r="BM226" s="228" t="s">
        <v>2069</v>
      </c>
    </row>
    <row r="227" s="2" customFormat="1" ht="33" customHeight="1">
      <c r="A227" s="40"/>
      <c r="B227" s="41"/>
      <c r="C227" s="216" t="s">
        <v>1364</v>
      </c>
      <c r="D227" s="216" t="s">
        <v>199</v>
      </c>
      <c r="E227" s="217" t="s">
        <v>4277</v>
      </c>
      <c r="F227" s="218" t="s">
        <v>4278</v>
      </c>
      <c r="G227" s="219" t="s">
        <v>211</v>
      </c>
      <c r="H227" s="220">
        <v>1.2</v>
      </c>
      <c r="I227" s="221"/>
      <c r="J227" s="222">
        <f>ROUND(I227*H227,2)</f>
        <v>0</v>
      </c>
      <c r="K227" s="223"/>
      <c r="L227" s="46"/>
      <c r="M227" s="224" t="s">
        <v>19</v>
      </c>
      <c r="N227" s="225" t="s">
        <v>43</v>
      </c>
      <c r="O227" s="86"/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8" t="s">
        <v>385</v>
      </c>
      <c r="AT227" s="228" t="s">
        <v>199</v>
      </c>
      <c r="AU227" s="228" t="s">
        <v>82</v>
      </c>
      <c r="AY227" s="19" t="s">
        <v>197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9" t="s">
        <v>80</v>
      </c>
      <c r="BK227" s="229">
        <f>ROUND(I227*H227,2)</f>
        <v>0</v>
      </c>
      <c r="BL227" s="19" t="s">
        <v>385</v>
      </c>
      <c r="BM227" s="228" t="s">
        <v>2080</v>
      </c>
    </row>
    <row r="228" s="2" customFormat="1" ht="33" customHeight="1">
      <c r="A228" s="40"/>
      <c r="B228" s="41"/>
      <c r="C228" s="216" t="s">
        <v>1369</v>
      </c>
      <c r="D228" s="216" t="s">
        <v>199</v>
      </c>
      <c r="E228" s="217" t="s">
        <v>4279</v>
      </c>
      <c r="F228" s="218" t="s">
        <v>4280</v>
      </c>
      <c r="G228" s="219" t="s">
        <v>211</v>
      </c>
      <c r="H228" s="220">
        <v>0.59999999999999998</v>
      </c>
      <c r="I228" s="221"/>
      <c r="J228" s="222">
        <f>ROUND(I228*H228,2)</f>
        <v>0</v>
      </c>
      <c r="K228" s="223"/>
      <c r="L228" s="46"/>
      <c r="M228" s="224" t="s">
        <v>19</v>
      </c>
      <c r="N228" s="225" t="s">
        <v>43</v>
      </c>
      <c r="O228" s="86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8" t="s">
        <v>385</v>
      </c>
      <c r="AT228" s="228" t="s">
        <v>199</v>
      </c>
      <c r="AU228" s="228" t="s">
        <v>82</v>
      </c>
      <c r="AY228" s="19" t="s">
        <v>197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9" t="s">
        <v>80</v>
      </c>
      <c r="BK228" s="229">
        <f>ROUND(I228*H228,2)</f>
        <v>0</v>
      </c>
      <c r="BL228" s="19" t="s">
        <v>385</v>
      </c>
      <c r="BM228" s="228" t="s">
        <v>2091</v>
      </c>
    </row>
    <row r="229" s="2" customFormat="1" ht="37.8" customHeight="1">
      <c r="A229" s="40"/>
      <c r="B229" s="41"/>
      <c r="C229" s="216" t="s">
        <v>1375</v>
      </c>
      <c r="D229" s="216" t="s">
        <v>199</v>
      </c>
      <c r="E229" s="217" t="s">
        <v>4281</v>
      </c>
      <c r="F229" s="218" t="s">
        <v>4282</v>
      </c>
      <c r="G229" s="219" t="s">
        <v>211</v>
      </c>
      <c r="H229" s="220">
        <v>0.59999999999999998</v>
      </c>
      <c r="I229" s="221"/>
      <c r="J229" s="222">
        <f>ROUND(I229*H229,2)</f>
        <v>0</v>
      </c>
      <c r="K229" s="223"/>
      <c r="L229" s="46"/>
      <c r="M229" s="224" t="s">
        <v>19</v>
      </c>
      <c r="N229" s="225" t="s">
        <v>43</v>
      </c>
      <c r="O229" s="86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8" t="s">
        <v>385</v>
      </c>
      <c r="AT229" s="228" t="s">
        <v>199</v>
      </c>
      <c r="AU229" s="228" t="s">
        <v>82</v>
      </c>
      <c r="AY229" s="19" t="s">
        <v>197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9" t="s">
        <v>80</v>
      </c>
      <c r="BK229" s="229">
        <f>ROUND(I229*H229,2)</f>
        <v>0</v>
      </c>
      <c r="BL229" s="19" t="s">
        <v>385</v>
      </c>
      <c r="BM229" s="228" t="s">
        <v>2103</v>
      </c>
    </row>
    <row r="230" s="2" customFormat="1" ht="37.8" customHeight="1">
      <c r="A230" s="40"/>
      <c r="B230" s="41"/>
      <c r="C230" s="216" t="s">
        <v>1380</v>
      </c>
      <c r="D230" s="216" t="s">
        <v>199</v>
      </c>
      <c r="E230" s="217" t="s">
        <v>4283</v>
      </c>
      <c r="F230" s="218" t="s">
        <v>4284</v>
      </c>
      <c r="G230" s="219" t="s">
        <v>211</v>
      </c>
      <c r="H230" s="220">
        <v>1.2</v>
      </c>
      <c r="I230" s="221"/>
      <c r="J230" s="222">
        <f>ROUND(I230*H230,2)</f>
        <v>0</v>
      </c>
      <c r="K230" s="223"/>
      <c r="L230" s="46"/>
      <c r="M230" s="224" t="s">
        <v>19</v>
      </c>
      <c r="N230" s="225" t="s">
        <v>43</v>
      </c>
      <c r="O230" s="86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8" t="s">
        <v>385</v>
      </c>
      <c r="AT230" s="228" t="s">
        <v>199</v>
      </c>
      <c r="AU230" s="228" t="s">
        <v>82</v>
      </c>
      <c r="AY230" s="19" t="s">
        <v>197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9" t="s">
        <v>80</v>
      </c>
      <c r="BK230" s="229">
        <f>ROUND(I230*H230,2)</f>
        <v>0</v>
      </c>
      <c r="BL230" s="19" t="s">
        <v>385</v>
      </c>
      <c r="BM230" s="228" t="s">
        <v>2115</v>
      </c>
    </row>
    <row r="231" s="2" customFormat="1" ht="37.8" customHeight="1">
      <c r="A231" s="40"/>
      <c r="B231" s="41"/>
      <c r="C231" s="216" t="s">
        <v>1387</v>
      </c>
      <c r="D231" s="216" t="s">
        <v>199</v>
      </c>
      <c r="E231" s="217" t="s">
        <v>4285</v>
      </c>
      <c r="F231" s="218" t="s">
        <v>4286</v>
      </c>
      <c r="G231" s="219" t="s">
        <v>211</v>
      </c>
      <c r="H231" s="220">
        <v>1.2</v>
      </c>
      <c r="I231" s="221"/>
      <c r="J231" s="222">
        <f>ROUND(I231*H231,2)</f>
        <v>0</v>
      </c>
      <c r="K231" s="223"/>
      <c r="L231" s="46"/>
      <c r="M231" s="224" t="s">
        <v>19</v>
      </c>
      <c r="N231" s="225" t="s">
        <v>43</v>
      </c>
      <c r="O231" s="86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8" t="s">
        <v>385</v>
      </c>
      <c r="AT231" s="228" t="s">
        <v>199</v>
      </c>
      <c r="AU231" s="228" t="s">
        <v>82</v>
      </c>
      <c r="AY231" s="19" t="s">
        <v>197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9" t="s">
        <v>80</v>
      </c>
      <c r="BK231" s="229">
        <f>ROUND(I231*H231,2)</f>
        <v>0</v>
      </c>
      <c r="BL231" s="19" t="s">
        <v>385</v>
      </c>
      <c r="BM231" s="228" t="s">
        <v>2132</v>
      </c>
    </row>
    <row r="232" s="2" customFormat="1" ht="37.8" customHeight="1">
      <c r="A232" s="40"/>
      <c r="B232" s="41"/>
      <c r="C232" s="216" t="s">
        <v>1392</v>
      </c>
      <c r="D232" s="216" t="s">
        <v>199</v>
      </c>
      <c r="E232" s="217" t="s">
        <v>4287</v>
      </c>
      <c r="F232" s="218" t="s">
        <v>4288</v>
      </c>
      <c r="G232" s="219" t="s">
        <v>211</v>
      </c>
      <c r="H232" s="220">
        <v>0.59999999999999998</v>
      </c>
      <c r="I232" s="221"/>
      <c r="J232" s="222">
        <f>ROUND(I232*H232,2)</f>
        <v>0</v>
      </c>
      <c r="K232" s="223"/>
      <c r="L232" s="46"/>
      <c r="M232" s="224" t="s">
        <v>19</v>
      </c>
      <c r="N232" s="225" t="s">
        <v>43</v>
      </c>
      <c r="O232" s="86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8" t="s">
        <v>385</v>
      </c>
      <c r="AT232" s="228" t="s">
        <v>199</v>
      </c>
      <c r="AU232" s="228" t="s">
        <v>82</v>
      </c>
      <c r="AY232" s="19" t="s">
        <v>197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9" t="s">
        <v>80</v>
      </c>
      <c r="BK232" s="229">
        <f>ROUND(I232*H232,2)</f>
        <v>0</v>
      </c>
      <c r="BL232" s="19" t="s">
        <v>385</v>
      </c>
      <c r="BM232" s="228" t="s">
        <v>2142</v>
      </c>
    </row>
    <row r="233" s="2" customFormat="1" ht="37.8" customHeight="1">
      <c r="A233" s="40"/>
      <c r="B233" s="41"/>
      <c r="C233" s="216" t="s">
        <v>1396</v>
      </c>
      <c r="D233" s="216" t="s">
        <v>199</v>
      </c>
      <c r="E233" s="217" t="s">
        <v>4289</v>
      </c>
      <c r="F233" s="218" t="s">
        <v>4290</v>
      </c>
      <c r="G233" s="219" t="s">
        <v>211</v>
      </c>
      <c r="H233" s="220">
        <v>2.3999999999999999</v>
      </c>
      <c r="I233" s="221"/>
      <c r="J233" s="222">
        <f>ROUND(I233*H233,2)</f>
        <v>0</v>
      </c>
      <c r="K233" s="223"/>
      <c r="L233" s="46"/>
      <c r="M233" s="224" t="s">
        <v>19</v>
      </c>
      <c r="N233" s="225" t="s">
        <v>43</v>
      </c>
      <c r="O233" s="86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8" t="s">
        <v>385</v>
      </c>
      <c r="AT233" s="228" t="s">
        <v>199</v>
      </c>
      <c r="AU233" s="228" t="s">
        <v>82</v>
      </c>
      <c r="AY233" s="19" t="s">
        <v>197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9" t="s">
        <v>80</v>
      </c>
      <c r="BK233" s="229">
        <f>ROUND(I233*H233,2)</f>
        <v>0</v>
      </c>
      <c r="BL233" s="19" t="s">
        <v>385</v>
      </c>
      <c r="BM233" s="228" t="s">
        <v>2165</v>
      </c>
    </row>
    <row r="234" s="2" customFormat="1" ht="37.8" customHeight="1">
      <c r="A234" s="40"/>
      <c r="B234" s="41"/>
      <c r="C234" s="216" t="s">
        <v>1402</v>
      </c>
      <c r="D234" s="216" t="s">
        <v>199</v>
      </c>
      <c r="E234" s="217" t="s">
        <v>4291</v>
      </c>
      <c r="F234" s="218" t="s">
        <v>4292</v>
      </c>
      <c r="G234" s="219" t="s">
        <v>211</v>
      </c>
      <c r="H234" s="220">
        <v>0.59999999999999998</v>
      </c>
      <c r="I234" s="221"/>
      <c r="J234" s="222">
        <f>ROUND(I234*H234,2)</f>
        <v>0</v>
      </c>
      <c r="K234" s="223"/>
      <c r="L234" s="46"/>
      <c r="M234" s="224" t="s">
        <v>19</v>
      </c>
      <c r="N234" s="225" t="s">
        <v>43</v>
      </c>
      <c r="O234" s="86"/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8" t="s">
        <v>385</v>
      </c>
      <c r="AT234" s="228" t="s">
        <v>199</v>
      </c>
      <c r="AU234" s="228" t="s">
        <v>82</v>
      </c>
      <c r="AY234" s="19" t="s">
        <v>197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9" t="s">
        <v>80</v>
      </c>
      <c r="BK234" s="229">
        <f>ROUND(I234*H234,2)</f>
        <v>0</v>
      </c>
      <c r="BL234" s="19" t="s">
        <v>385</v>
      </c>
      <c r="BM234" s="228" t="s">
        <v>2176</v>
      </c>
    </row>
    <row r="235" s="2" customFormat="1" ht="37.8" customHeight="1">
      <c r="A235" s="40"/>
      <c r="B235" s="41"/>
      <c r="C235" s="216" t="s">
        <v>1415</v>
      </c>
      <c r="D235" s="216" t="s">
        <v>199</v>
      </c>
      <c r="E235" s="217" t="s">
        <v>4293</v>
      </c>
      <c r="F235" s="218" t="s">
        <v>4294</v>
      </c>
      <c r="G235" s="219" t="s">
        <v>211</v>
      </c>
      <c r="H235" s="220">
        <v>0.59999999999999998</v>
      </c>
      <c r="I235" s="221"/>
      <c r="J235" s="222">
        <f>ROUND(I235*H235,2)</f>
        <v>0</v>
      </c>
      <c r="K235" s="223"/>
      <c r="L235" s="46"/>
      <c r="M235" s="224" t="s">
        <v>19</v>
      </c>
      <c r="N235" s="225" t="s">
        <v>43</v>
      </c>
      <c r="O235" s="86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8" t="s">
        <v>385</v>
      </c>
      <c r="AT235" s="228" t="s">
        <v>199</v>
      </c>
      <c r="AU235" s="228" t="s">
        <v>82</v>
      </c>
      <c r="AY235" s="19" t="s">
        <v>197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9" t="s">
        <v>80</v>
      </c>
      <c r="BK235" s="229">
        <f>ROUND(I235*H235,2)</f>
        <v>0</v>
      </c>
      <c r="BL235" s="19" t="s">
        <v>385</v>
      </c>
      <c r="BM235" s="228" t="s">
        <v>2192</v>
      </c>
    </row>
    <row r="236" s="2" customFormat="1" ht="24.15" customHeight="1">
      <c r="A236" s="40"/>
      <c r="B236" s="41"/>
      <c r="C236" s="216" t="s">
        <v>1423</v>
      </c>
      <c r="D236" s="216" t="s">
        <v>199</v>
      </c>
      <c r="E236" s="217" t="s">
        <v>4295</v>
      </c>
      <c r="F236" s="218" t="s">
        <v>4296</v>
      </c>
      <c r="G236" s="219" t="s">
        <v>211</v>
      </c>
      <c r="H236" s="220">
        <v>6</v>
      </c>
      <c r="I236" s="221"/>
      <c r="J236" s="222">
        <f>ROUND(I236*H236,2)</f>
        <v>0</v>
      </c>
      <c r="K236" s="223"/>
      <c r="L236" s="46"/>
      <c r="M236" s="224" t="s">
        <v>19</v>
      </c>
      <c r="N236" s="225" t="s">
        <v>43</v>
      </c>
      <c r="O236" s="86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8" t="s">
        <v>385</v>
      </c>
      <c r="AT236" s="228" t="s">
        <v>199</v>
      </c>
      <c r="AU236" s="228" t="s">
        <v>82</v>
      </c>
      <c r="AY236" s="19" t="s">
        <v>197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9" t="s">
        <v>80</v>
      </c>
      <c r="BK236" s="229">
        <f>ROUND(I236*H236,2)</f>
        <v>0</v>
      </c>
      <c r="BL236" s="19" t="s">
        <v>385</v>
      </c>
      <c r="BM236" s="228" t="s">
        <v>2211</v>
      </c>
    </row>
    <row r="237" s="2" customFormat="1" ht="24.15" customHeight="1">
      <c r="A237" s="40"/>
      <c r="B237" s="41"/>
      <c r="C237" s="216" t="s">
        <v>1427</v>
      </c>
      <c r="D237" s="216" t="s">
        <v>199</v>
      </c>
      <c r="E237" s="217" t="s">
        <v>4297</v>
      </c>
      <c r="F237" s="218" t="s">
        <v>4298</v>
      </c>
      <c r="G237" s="219" t="s">
        <v>211</v>
      </c>
      <c r="H237" s="220">
        <v>6</v>
      </c>
      <c r="I237" s="221"/>
      <c r="J237" s="222">
        <f>ROUND(I237*H237,2)</f>
        <v>0</v>
      </c>
      <c r="K237" s="223"/>
      <c r="L237" s="46"/>
      <c r="M237" s="224" t="s">
        <v>19</v>
      </c>
      <c r="N237" s="225" t="s">
        <v>43</v>
      </c>
      <c r="O237" s="86"/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8" t="s">
        <v>385</v>
      </c>
      <c r="AT237" s="228" t="s">
        <v>199</v>
      </c>
      <c r="AU237" s="228" t="s">
        <v>82</v>
      </c>
      <c r="AY237" s="19" t="s">
        <v>197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9" t="s">
        <v>80</v>
      </c>
      <c r="BK237" s="229">
        <f>ROUND(I237*H237,2)</f>
        <v>0</v>
      </c>
      <c r="BL237" s="19" t="s">
        <v>385</v>
      </c>
      <c r="BM237" s="228" t="s">
        <v>2225</v>
      </c>
    </row>
    <row r="238" s="2" customFormat="1" ht="24.15" customHeight="1">
      <c r="A238" s="40"/>
      <c r="B238" s="41"/>
      <c r="C238" s="216" t="s">
        <v>1433</v>
      </c>
      <c r="D238" s="216" t="s">
        <v>199</v>
      </c>
      <c r="E238" s="217" t="s">
        <v>4299</v>
      </c>
      <c r="F238" s="218" t="s">
        <v>4300</v>
      </c>
      <c r="G238" s="219" t="s">
        <v>217</v>
      </c>
      <c r="H238" s="220">
        <v>0.52700000000000002</v>
      </c>
      <c r="I238" s="221"/>
      <c r="J238" s="222">
        <f>ROUND(I238*H238,2)</f>
        <v>0</v>
      </c>
      <c r="K238" s="223"/>
      <c r="L238" s="46"/>
      <c r="M238" s="224" t="s">
        <v>19</v>
      </c>
      <c r="N238" s="225" t="s">
        <v>43</v>
      </c>
      <c r="O238" s="86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8" t="s">
        <v>385</v>
      </c>
      <c r="AT238" s="228" t="s">
        <v>199</v>
      </c>
      <c r="AU238" s="228" t="s">
        <v>82</v>
      </c>
      <c r="AY238" s="19" t="s">
        <v>197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9" t="s">
        <v>80</v>
      </c>
      <c r="BK238" s="229">
        <f>ROUND(I238*H238,2)</f>
        <v>0</v>
      </c>
      <c r="BL238" s="19" t="s">
        <v>385</v>
      </c>
      <c r="BM238" s="228" t="s">
        <v>2236</v>
      </c>
    </row>
    <row r="239" s="2" customFormat="1" ht="24.15" customHeight="1">
      <c r="A239" s="40"/>
      <c r="B239" s="41"/>
      <c r="C239" s="216" t="s">
        <v>1440</v>
      </c>
      <c r="D239" s="216" t="s">
        <v>199</v>
      </c>
      <c r="E239" s="217" t="s">
        <v>4301</v>
      </c>
      <c r="F239" s="218" t="s">
        <v>4302</v>
      </c>
      <c r="G239" s="219" t="s">
        <v>217</v>
      </c>
      <c r="H239" s="220">
        <v>0.52700000000000002</v>
      </c>
      <c r="I239" s="221"/>
      <c r="J239" s="222">
        <f>ROUND(I239*H239,2)</f>
        <v>0</v>
      </c>
      <c r="K239" s="223"/>
      <c r="L239" s="46"/>
      <c r="M239" s="224" t="s">
        <v>19</v>
      </c>
      <c r="N239" s="225" t="s">
        <v>43</v>
      </c>
      <c r="O239" s="86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8" t="s">
        <v>385</v>
      </c>
      <c r="AT239" s="228" t="s">
        <v>199</v>
      </c>
      <c r="AU239" s="228" t="s">
        <v>82</v>
      </c>
      <c r="AY239" s="19" t="s">
        <v>197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9" t="s">
        <v>80</v>
      </c>
      <c r="BK239" s="229">
        <f>ROUND(I239*H239,2)</f>
        <v>0</v>
      </c>
      <c r="BL239" s="19" t="s">
        <v>385</v>
      </c>
      <c r="BM239" s="228" t="s">
        <v>2247</v>
      </c>
    </row>
    <row r="240" s="12" customFormat="1" ht="25.92" customHeight="1">
      <c r="A240" s="12"/>
      <c r="B240" s="200"/>
      <c r="C240" s="201"/>
      <c r="D240" s="202" t="s">
        <v>71</v>
      </c>
      <c r="E240" s="203" t="s">
        <v>4303</v>
      </c>
      <c r="F240" s="203" t="s">
        <v>4304</v>
      </c>
      <c r="G240" s="201"/>
      <c r="H240" s="201"/>
      <c r="I240" s="204"/>
      <c r="J240" s="205">
        <f>BK240</f>
        <v>0</v>
      </c>
      <c r="K240" s="201"/>
      <c r="L240" s="206"/>
      <c r="M240" s="207"/>
      <c r="N240" s="208"/>
      <c r="O240" s="208"/>
      <c r="P240" s="209">
        <f>SUM(P241:P243)</f>
        <v>0</v>
      </c>
      <c r="Q240" s="208"/>
      <c r="R240" s="209">
        <f>SUM(R241:R243)</f>
        <v>0</v>
      </c>
      <c r="S240" s="208"/>
      <c r="T240" s="210">
        <f>SUM(T241:T243)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203</v>
      </c>
      <c r="AT240" s="212" t="s">
        <v>71</v>
      </c>
      <c r="AU240" s="212" t="s">
        <v>72</v>
      </c>
      <c r="AY240" s="211" t="s">
        <v>197</v>
      </c>
      <c r="BK240" s="213">
        <f>SUM(BK241:BK243)</f>
        <v>0</v>
      </c>
    </row>
    <row r="241" s="2" customFormat="1" ht="16.5" customHeight="1">
      <c r="A241" s="40"/>
      <c r="B241" s="41"/>
      <c r="C241" s="282" t="s">
        <v>1444</v>
      </c>
      <c r="D241" s="282" t="s">
        <v>602</v>
      </c>
      <c r="E241" s="283" t="s">
        <v>1217</v>
      </c>
      <c r="F241" s="284" t="s">
        <v>4305</v>
      </c>
      <c r="G241" s="285" t="s">
        <v>388</v>
      </c>
      <c r="H241" s="286">
        <v>43.200000000000003</v>
      </c>
      <c r="I241" s="287"/>
      <c r="J241" s="288">
        <f>ROUND(I241*H241,2)</f>
        <v>0</v>
      </c>
      <c r="K241" s="289"/>
      <c r="L241" s="290"/>
      <c r="M241" s="291" t="s">
        <v>19</v>
      </c>
      <c r="N241" s="292" t="s">
        <v>43</v>
      </c>
      <c r="O241" s="86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8" t="s">
        <v>4306</v>
      </c>
      <c r="AT241" s="228" t="s">
        <v>602</v>
      </c>
      <c r="AU241" s="228" t="s">
        <v>80</v>
      </c>
      <c r="AY241" s="19" t="s">
        <v>197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9" t="s">
        <v>80</v>
      </c>
      <c r="BK241" s="229">
        <f>ROUND(I241*H241,2)</f>
        <v>0</v>
      </c>
      <c r="BL241" s="19" t="s">
        <v>4306</v>
      </c>
      <c r="BM241" s="228" t="s">
        <v>3480</v>
      </c>
    </row>
    <row r="242" s="2" customFormat="1" ht="21.75" customHeight="1">
      <c r="A242" s="40"/>
      <c r="B242" s="41"/>
      <c r="C242" s="282" t="s">
        <v>1450</v>
      </c>
      <c r="D242" s="282" t="s">
        <v>602</v>
      </c>
      <c r="E242" s="283" t="s">
        <v>1222</v>
      </c>
      <c r="F242" s="284" t="s">
        <v>4307</v>
      </c>
      <c r="G242" s="285" t="s">
        <v>388</v>
      </c>
      <c r="H242" s="286">
        <v>24</v>
      </c>
      <c r="I242" s="287"/>
      <c r="J242" s="288">
        <f>ROUND(I242*H242,2)</f>
        <v>0</v>
      </c>
      <c r="K242" s="289"/>
      <c r="L242" s="290"/>
      <c r="M242" s="291" t="s">
        <v>19</v>
      </c>
      <c r="N242" s="292" t="s">
        <v>43</v>
      </c>
      <c r="O242" s="86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8" t="s">
        <v>4306</v>
      </c>
      <c r="AT242" s="228" t="s">
        <v>602</v>
      </c>
      <c r="AU242" s="228" t="s">
        <v>80</v>
      </c>
      <c r="AY242" s="19" t="s">
        <v>197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9" t="s">
        <v>80</v>
      </c>
      <c r="BK242" s="229">
        <f>ROUND(I242*H242,2)</f>
        <v>0</v>
      </c>
      <c r="BL242" s="19" t="s">
        <v>4306</v>
      </c>
      <c r="BM242" s="228" t="s">
        <v>3489</v>
      </c>
    </row>
    <row r="243" s="2" customFormat="1" ht="24.15" customHeight="1">
      <c r="A243" s="40"/>
      <c r="B243" s="41"/>
      <c r="C243" s="282" t="s">
        <v>1454</v>
      </c>
      <c r="D243" s="282" t="s">
        <v>602</v>
      </c>
      <c r="E243" s="283" t="s">
        <v>1227</v>
      </c>
      <c r="F243" s="284" t="s">
        <v>4308</v>
      </c>
      <c r="G243" s="285" t="s">
        <v>388</v>
      </c>
      <c r="H243" s="286">
        <v>36</v>
      </c>
      <c r="I243" s="287"/>
      <c r="J243" s="288">
        <f>ROUND(I243*H243,2)</f>
        <v>0</v>
      </c>
      <c r="K243" s="289"/>
      <c r="L243" s="290"/>
      <c r="M243" s="299" t="s">
        <v>19</v>
      </c>
      <c r="N243" s="300" t="s">
        <v>43</v>
      </c>
      <c r="O243" s="296"/>
      <c r="P243" s="301">
        <f>O243*H243</f>
        <v>0</v>
      </c>
      <c r="Q243" s="301">
        <v>0</v>
      </c>
      <c r="R243" s="301">
        <f>Q243*H243</f>
        <v>0</v>
      </c>
      <c r="S243" s="301">
        <v>0</v>
      </c>
      <c r="T243" s="302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8" t="s">
        <v>4306</v>
      </c>
      <c r="AT243" s="228" t="s">
        <v>602</v>
      </c>
      <c r="AU243" s="228" t="s">
        <v>80</v>
      </c>
      <c r="AY243" s="19" t="s">
        <v>197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9" t="s">
        <v>80</v>
      </c>
      <c r="BK243" s="229">
        <f>ROUND(I243*H243,2)</f>
        <v>0</v>
      </c>
      <c r="BL243" s="19" t="s">
        <v>4306</v>
      </c>
      <c r="BM243" s="228" t="s">
        <v>3497</v>
      </c>
    </row>
    <row r="244" s="2" customFormat="1" ht="6.96" customHeight="1">
      <c r="A244" s="40"/>
      <c r="B244" s="61"/>
      <c r="C244" s="62"/>
      <c r="D244" s="62"/>
      <c r="E244" s="62"/>
      <c r="F244" s="62"/>
      <c r="G244" s="62"/>
      <c r="H244" s="62"/>
      <c r="I244" s="62"/>
      <c r="J244" s="62"/>
      <c r="K244" s="62"/>
      <c r="L244" s="46"/>
      <c r="M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</sheetData>
  <sheetProtection sheet="1" autoFilter="0" formatColumns="0" formatRows="0" objects="1" scenarios="1" spinCount="100000" saltValue="ve73cK7k6nx8++U4ggaBmwGYWLYSkZcizKFLLsT+oSlfjJEzWoY1hQWVR5DzBEvESJkqAjSqhD+VqLpVpfAq4A==" hashValue="D+daIW+/SH9Gqqk/vz9xh6WxfuIqLxXBndtFtcHpVhop3jHE/Op3z3mPeRAhuvu38iwz5E7jSPUEQ0cyAMMOTQ==" algorithmName="SHA-512" password="CC6F"/>
  <autoFilter ref="C98:K2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4846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ROUND((SUM(BE94:BE126)),  2)</f>
        <v>0</v>
      </c>
      <c r="G37" s="40"/>
      <c r="H37" s="40"/>
      <c r="I37" s="160">
        <v>0.20999999999999999</v>
      </c>
      <c r="J37" s="159">
        <f>ROUND(((SUM(BE94:BE126))*I37),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ROUND((SUM(BF94:BF126)),  2)</f>
        <v>0</v>
      </c>
      <c r="G38" s="40"/>
      <c r="H38" s="40"/>
      <c r="I38" s="160">
        <v>0.14999999999999999</v>
      </c>
      <c r="J38" s="159">
        <f>ROUND(((SUM(BF94:BF126))*I38),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ROUND((SUM(BG94:BG126)),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ROUND((SUM(BH94:BH126)),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ROUND((SUM(BI94:BI126)),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VZT1 - Teplovzdušní větrání šaten,sprch, WC m.č. 1.15-1.23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4600</v>
      </c>
      <c r="E69" s="185"/>
      <c r="F69" s="185"/>
      <c r="G69" s="185"/>
      <c r="H69" s="185"/>
      <c r="I69" s="185"/>
      <c r="J69" s="186">
        <f>J96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408</v>
      </c>
      <c r="E70" s="185"/>
      <c r="F70" s="185"/>
      <c r="G70" s="185"/>
      <c r="H70" s="185"/>
      <c r="I70" s="185"/>
      <c r="J70" s="186">
        <f>J122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182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6.25" customHeight="1">
      <c r="A80" s="40"/>
      <c r="B80" s="41"/>
      <c r="C80" s="42"/>
      <c r="D80" s="42"/>
      <c r="E80" s="172" t="str">
        <f>E7</f>
        <v>STAVEBNÍ UPRAVY,PŘÍSTAVBA A NÁSTAVBA OBJEKTU ŠATEN A ZÁZEMÍ PRO SPORTOVCE FK BOLATICE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170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4031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394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98" t="s">
        <v>4844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4033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VZT1 - Teplovzdušní větrání šaten,sprch, WC m.č. 1.15-1.23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Bolatice, ul. Opavská131/45</v>
      </c>
      <c r="G88" s="42"/>
      <c r="H88" s="42"/>
      <c r="I88" s="34" t="s">
        <v>23</v>
      </c>
      <c r="J88" s="74" t="str">
        <f>IF(J16="","",J16)</f>
        <v>23. 3. 2022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25.65" customHeight="1">
      <c r="A90" s="40"/>
      <c r="B90" s="41"/>
      <c r="C90" s="34" t="s">
        <v>25</v>
      </c>
      <c r="D90" s="42"/>
      <c r="E90" s="42"/>
      <c r="F90" s="29" t="str">
        <f>E19</f>
        <v>Obec Bolatice, Hlučínská 95/3</v>
      </c>
      <c r="G90" s="42"/>
      <c r="H90" s="42"/>
      <c r="I90" s="34" t="s">
        <v>31</v>
      </c>
      <c r="J90" s="38" t="str">
        <f>E25</f>
        <v>BENPRO s.r.o. Bolatice 743/40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>Ing.J.Krajcar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183</v>
      </c>
      <c r="D93" s="191" t="s">
        <v>57</v>
      </c>
      <c r="E93" s="191" t="s">
        <v>53</v>
      </c>
      <c r="F93" s="191" t="s">
        <v>54</v>
      </c>
      <c r="G93" s="191" t="s">
        <v>184</v>
      </c>
      <c r="H93" s="191" t="s">
        <v>185</v>
      </c>
      <c r="I93" s="191" t="s">
        <v>186</v>
      </c>
      <c r="J93" s="192" t="s">
        <v>174</v>
      </c>
      <c r="K93" s="193" t="s">
        <v>187</v>
      </c>
      <c r="L93" s="194"/>
      <c r="M93" s="94" t="s">
        <v>19</v>
      </c>
      <c r="N93" s="95" t="s">
        <v>42</v>
      </c>
      <c r="O93" s="95" t="s">
        <v>188</v>
      </c>
      <c r="P93" s="95" t="s">
        <v>189</v>
      </c>
      <c r="Q93" s="95" t="s">
        <v>190</v>
      </c>
      <c r="R93" s="95" t="s">
        <v>191</v>
      </c>
      <c r="S93" s="95" t="s">
        <v>192</v>
      </c>
      <c r="T93" s="96" t="s">
        <v>193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194</v>
      </c>
      <c r="D94" s="42"/>
      <c r="E94" s="42"/>
      <c r="F94" s="42"/>
      <c r="G94" s="42"/>
      <c r="H94" s="42"/>
      <c r="I94" s="42"/>
      <c r="J94" s="195">
        <f>BK94</f>
        <v>0</v>
      </c>
      <c r="K94" s="42"/>
      <c r="L94" s="46"/>
      <c r="M94" s="97"/>
      <c r="N94" s="196"/>
      <c r="O94" s="98"/>
      <c r="P94" s="197">
        <f>P95</f>
        <v>0</v>
      </c>
      <c r="Q94" s="98"/>
      <c r="R94" s="197">
        <f>R95</f>
        <v>0</v>
      </c>
      <c r="S94" s="98"/>
      <c r="T94" s="198">
        <f>T95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175</v>
      </c>
      <c r="BK94" s="199">
        <f>BK95</f>
        <v>0</v>
      </c>
    </row>
    <row r="95" s="12" customFormat="1" ht="25.92" customHeight="1">
      <c r="A95" s="12"/>
      <c r="B95" s="200"/>
      <c r="C95" s="201"/>
      <c r="D95" s="202" t="s">
        <v>71</v>
      </c>
      <c r="E95" s="203" t="s">
        <v>1178</v>
      </c>
      <c r="F95" s="203" t="s">
        <v>1179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P96+P122</f>
        <v>0</v>
      </c>
      <c r="Q95" s="208"/>
      <c r="R95" s="209">
        <f>R96+R122</f>
        <v>0</v>
      </c>
      <c r="S95" s="208"/>
      <c r="T95" s="210">
        <f>T96+T122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82</v>
      </c>
      <c r="AT95" s="212" t="s">
        <v>71</v>
      </c>
      <c r="AU95" s="212" t="s">
        <v>72</v>
      </c>
      <c r="AY95" s="211" t="s">
        <v>197</v>
      </c>
      <c r="BK95" s="213">
        <f>BK96+BK122</f>
        <v>0</v>
      </c>
    </row>
    <row r="96" s="12" customFormat="1" ht="22.8" customHeight="1">
      <c r="A96" s="12"/>
      <c r="B96" s="200"/>
      <c r="C96" s="201"/>
      <c r="D96" s="202" t="s">
        <v>71</v>
      </c>
      <c r="E96" s="214" t="s">
        <v>4601</v>
      </c>
      <c r="F96" s="214" t="s">
        <v>4602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SUM(P97:P121)</f>
        <v>0</v>
      </c>
      <c r="Q96" s="208"/>
      <c r="R96" s="209">
        <f>SUM(R97:R121)</f>
        <v>0</v>
      </c>
      <c r="S96" s="208"/>
      <c r="T96" s="210">
        <f>SUM(T97:T121)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82</v>
      </c>
      <c r="AT96" s="212" t="s">
        <v>71</v>
      </c>
      <c r="AU96" s="212" t="s">
        <v>80</v>
      </c>
      <c r="AY96" s="211" t="s">
        <v>197</v>
      </c>
      <c r="BK96" s="213">
        <f>SUM(BK97:BK121)</f>
        <v>0</v>
      </c>
    </row>
    <row r="97" s="2" customFormat="1" ht="24.15" customHeight="1">
      <c r="A97" s="40"/>
      <c r="B97" s="41"/>
      <c r="C97" s="216" t="s">
        <v>80</v>
      </c>
      <c r="D97" s="216" t="s">
        <v>199</v>
      </c>
      <c r="E97" s="217" t="s">
        <v>4847</v>
      </c>
      <c r="F97" s="218" t="s">
        <v>4848</v>
      </c>
      <c r="G97" s="219" t="s">
        <v>211</v>
      </c>
      <c r="H97" s="220">
        <v>3</v>
      </c>
      <c r="I97" s="221"/>
      <c r="J97" s="222">
        <f>ROUND(I97*H97,2)</f>
        <v>0</v>
      </c>
      <c r="K97" s="223"/>
      <c r="L97" s="46"/>
      <c r="M97" s="224" t="s">
        <v>19</v>
      </c>
      <c r="N97" s="225" t="s">
        <v>43</v>
      </c>
      <c r="O97" s="86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385</v>
      </c>
      <c r="AT97" s="228" t="s">
        <v>199</v>
      </c>
      <c r="AU97" s="228" t="s">
        <v>82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385</v>
      </c>
      <c r="BM97" s="228" t="s">
        <v>322</v>
      </c>
    </row>
    <row r="98" s="2" customFormat="1" ht="24.15" customHeight="1">
      <c r="A98" s="40"/>
      <c r="B98" s="41"/>
      <c r="C98" s="282" t="s">
        <v>82</v>
      </c>
      <c r="D98" s="282" t="s">
        <v>602</v>
      </c>
      <c r="E98" s="283" t="s">
        <v>4849</v>
      </c>
      <c r="F98" s="284" t="s">
        <v>4850</v>
      </c>
      <c r="G98" s="285" t="s">
        <v>211</v>
      </c>
      <c r="H98" s="286">
        <v>3</v>
      </c>
      <c r="I98" s="287"/>
      <c r="J98" s="288">
        <f>ROUND(I98*H98,2)</f>
        <v>0</v>
      </c>
      <c r="K98" s="289"/>
      <c r="L98" s="290"/>
      <c r="M98" s="291" t="s">
        <v>19</v>
      </c>
      <c r="N98" s="292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658</v>
      </c>
      <c r="AT98" s="228" t="s">
        <v>602</v>
      </c>
      <c r="AU98" s="228" t="s">
        <v>82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385</v>
      </c>
      <c r="BM98" s="228" t="s">
        <v>344</v>
      </c>
    </row>
    <row r="99" s="2" customFormat="1" ht="24.15" customHeight="1">
      <c r="A99" s="40"/>
      <c r="B99" s="41"/>
      <c r="C99" s="216" t="s">
        <v>103</v>
      </c>
      <c r="D99" s="216" t="s">
        <v>199</v>
      </c>
      <c r="E99" s="217" t="s">
        <v>4851</v>
      </c>
      <c r="F99" s="218" t="s">
        <v>4852</v>
      </c>
      <c r="G99" s="219" t="s">
        <v>211</v>
      </c>
      <c r="H99" s="220">
        <v>2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385</v>
      </c>
      <c r="AT99" s="228" t="s">
        <v>199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362</v>
      </c>
    </row>
    <row r="100" s="2" customFormat="1" ht="24.15" customHeight="1">
      <c r="A100" s="40"/>
      <c r="B100" s="41"/>
      <c r="C100" s="282" t="s">
        <v>203</v>
      </c>
      <c r="D100" s="282" t="s">
        <v>602</v>
      </c>
      <c r="E100" s="283" t="s">
        <v>4853</v>
      </c>
      <c r="F100" s="284" t="s">
        <v>4854</v>
      </c>
      <c r="G100" s="285" t="s">
        <v>211</v>
      </c>
      <c r="H100" s="286">
        <v>2</v>
      </c>
      <c r="I100" s="287"/>
      <c r="J100" s="288">
        <f>ROUND(I100*H100,2)</f>
        <v>0</v>
      </c>
      <c r="K100" s="289"/>
      <c r="L100" s="290"/>
      <c r="M100" s="291" t="s">
        <v>19</v>
      </c>
      <c r="N100" s="292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658</v>
      </c>
      <c r="AT100" s="228" t="s">
        <v>602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385</v>
      </c>
    </row>
    <row r="101" s="2" customFormat="1" ht="16.5" customHeight="1">
      <c r="A101" s="40"/>
      <c r="B101" s="41"/>
      <c r="C101" s="216" t="s">
        <v>235</v>
      </c>
      <c r="D101" s="216" t="s">
        <v>199</v>
      </c>
      <c r="E101" s="217" t="s">
        <v>4855</v>
      </c>
      <c r="F101" s="218" t="s">
        <v>4856</v>
      </c>
      <c r="G101" s="219" t="s">
        <v>211</v>
      </c>
      <c r="H101" s="220">
        <v>4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385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385</v>
      </c>
      <c r="BM101" s="228" t="s">
        <v>557</v>
      </c>
    </row>
    <row r="102" s="2" customFormat="1" ht="24.15" customHeight="1">
      <c r="A102" s="40"/>
      <c r="B102" s="41"/>
      <c r="C102" s="282" t="s">
        <v>265</v>
      </c>
      <c r="D102" s="282" t="s">
        <v>602</v>
      </c>
      <c r="E102" s="283" t="s">
        <v>4857</v>
      </c>
      <c r="F102" s="284" t="s">
        <v>4858</v>
      </c>
      <c r="G102" s="285" t="s">
        <v>211</v>
      </c>
      <c r="H102" s="286">
        <v>4</v>
      </c>
      <c r="I102" s="287"/>
      <c r="J102" s="288">
        <f>ROUND(I102*H102,2)</f>
        <v>0</v>
      </c>
      <c r="K102" s="289"/>
      <c r="L102" s="290"/>
      <c r="M102" s="291" t="s">
        <v>19</v>
      </c>
      <c r="N102" s="292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658</v>
      </c>
      <c r="AT102" s="228" t="s">
        <v>602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570</v>
      </c>
    </row>
    <row r="103" s="2" customFormat="1" ht="24.15" customHeight="1">
      <c r="A103" s="40"/>
      <c r="B103" s="41"/>
      <c r="C103" s="216" t="s">
        <v>273</v>
      </c>
      <c r="D103" s="216" t="s">
        <v>199</v>
      </c>
      <c r="E103" s="217" t="s">
        <v>4859</v>
      </c>
      <c r="F103" s="218" t="s">
        <v>4860</v>
      </c>
      <c r="G103" s="219" t="s">
        <v>211</v>
      </c>
      <c r="H103" s="220">
        <v>7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385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582</v>
      </c>
    </row>
    <row r="104" s="2" customFormat="1" ht="16.5" customHeight="1">
      <c r="A104" s="40"/>
      <c r="B104" s="41"/>
      <c r="C104" s="282" t="s">
        <v>311</v>
      </c>
      <c r="D104" s="282" t="s">
        <v>602</v>
      </c>
      <c r="E104" s="283" t="s">
        <v>4654</v>
      </c>
      <c r="F104" s="284" t="s">
        <v>4655</v>
      </c>
      <c r="G104" s="285" t="s">
        <v>211</v>
      </c>
      <c r="H104" s="286">
        <v>4</v>
      </c>
      <c r="I104" s="287"/>
      <c r="J104" s="288">
        <f>ROUND(I104*H104,2)</f>
        <v>0</v>
      </c>
      <c r="K104" s="289"/>
      <c r="L104" s="290"/>
      <c r="M104" s="291" t="s">
        <v>19</v>
      </c>
      <c r="N104" s="292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658</v>
      </c>
      <c r="AT104" s="228" t="s">
        <v>602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385</v>
      </c>
      <c r="BM104" s="228" t="s">
        <v>593</v>
      </c>
    </row>
    <row r="105" s="2" customFormat="1" ht="16.5" customHeight="1">
      <c r="A105" s="40"/>
      <c r="B105" s="41"/>
      <c r="C105" s="282" t="s">
        <v>221</v>
      </c>
      <c r="D105" s="282" t="s">
        <v>602</v>
      </c>
      <c r="E105" s="283" t="s">
        <v>4861</v>
      </c>
      <c r="F105" s="284" t="s">
        <v>4862</v>
      </c>
      <c r="G105" s="285" t="s">
        <v>211</v>
      </c>
      <c r="H105" s="286">
        <v>3</v>
      </c>
      <c r="I105" s="287"/>
      <c r="J105" s="288">
        <f>ROUND(I105*H105,2)</f>
        <v>0</v>
      </c>
      <c r="K105" s="289"/>
      <c r="L105" s="290"/>
      <c r="M105" s="291" t="s">
        <v>19</v>
      </c>
      <c r="N105" s="292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658</v>
      </c>
      <c r="AT105" s="228" t="s">
        <v>602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607</v>
      </c>
    </row>
    <row r="106" s="2" customFormat="1" ht="21.75" customHeight="1">
      <c r="A106" s="40"/>
      <c r="B106" s="41"/>
      <c r="C106" s="216" t="s">
        <v>322</v>
      </c>
      <c r="D106" s="216" t="s">
        <v>199</v>
      </c>
      <c r="E106" s="217" t="s">
        <v>4863</v>
      </c>
      <c r="F106" s="218" t="s">
        <v>4864</v>
      </c>
      <c r="G106" s="219" t="s">
        <v>211</v>
      </c>
      <c r="H106" s="220">
        <v>8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385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625</v>
      </c>
    </row>
    <row r="107" s="2" customFormat="1" ht="24.15" customHeight="1">
      <c r="A107" s="40"/>
      <c r="B107" s="41"/>
      <c r="C107" s="282" t="s">
        <v>335</v>
      </c>
      <c r="D107" s="282" t="s">
        <v>602</v>
      </c>
      <c r="E107" s="283" t="s">
        <v>4865</v>
      </c>
      <c r="F107" s="284" t="s">
        <v>4866</v>
      </c>
      <c r="G107" s="285" t="s">
        <v>211</v>
      </c>
      <c r="H107" s="286">
        <v>8</v>
      </c>
      <c r="I107" s="287"/>
      <c r="J107" s="288">
        <f>ROUND(I107*H107,2)</f>
        <v>0</v>
      </c>
      <c r="K107" s="289"/>
      <c r="L107" s="290"/>
      <c r="M107" s="291" t="s">
        <v>19</v>
      </c>
      <c r="N107" s="292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658</v>
      </c>
      <c r="AT107" s="228" t="s">
        <v>602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644</v>
      </c>
    </row>
    <row r="108" s="2" customFormat="1" ht="24.15" customHeight="1">
      <c r="A108" s="40"/>
      <c r="B108" s="41"/>
      <c r="C108" s="216" t="s">
        <v>344</v>
      </c>
      <c r="D108" s="216" t="s">
        <v>199</v>
      </c>
      <c r="E108" s="217" t="s">
        <v>4867</v>
      </c>
      <c r="F108" s="218" t="s">
        <v>4868</v>
      </c>
      <c r="G108" s="219" t="s">
        <v>211</v>
      </c>
      <c r="H108" s="220">
        <v>2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385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658</v>
      </c>
    </row>
    <row r="109" s="2" customFormat="1" ht="37.8" customHeight="1">
      <c r="A109" s="40"/>
      <c r="B109" s="41"/>
      <c r="C109" s="282" t="s">
        <v>351</v>
      </c>
      <c r="D109" s="282" t="s">
        <v>602</v>
      </c>
      <c r="E109" s="283" t="s">
        <v>4869</v>
      </c>
      <c r="F109" s="284" t="s">
        <v>4870</v>
      </c>
      <c r="G109" s="285" t="s">
        <v>211</v>
      </c>
      <c r="H109" s="286">
        <v>2</v>
      </c>
      <c r="I109" s="287"/>
      <c r="J109" s="288">
        <f>ROUND(I109*H109,2)</f>
        <v>0</v>
      </c>
      <c r="K109" s="289"/>
      <c r="L109" s="290"/>
      <c r="M109" s="291" t="s">
        <v>19</v>
      </c>
      <c r="N109" s="292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658</v>
      </c>
      <c r="AT109" s="228" t="s">
        <v>602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675</v>
      </c>
    </row>
    <row r="110" s="2" customFormat="1" ht="37.8" customHeight="1">
      <c r="A110" s="40"/>
      <c r="B110" s="41"/>
      <c r="C110" s="216" t="s">
        <v>362</v>
      </c>
      <c r="D110" s="216" t="s">
        <v>199</v>
      </c>
      <c r="E110" s="217" t="s">
        <v>4871</v>
      </c>
      <c r="F110" s="218" t="s">
        <v>4872</v>
      </c>
      <c r="G110" s="219" t="s">
        <v>661</v>
      </c>
      <c r="H110" s="220">
        <v>5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385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696</v>
      </c>
    </row>
    <row r="111" s="2" customFormat="1" ht="37.8" customHeight="1">
      <c r="A111" s="40"/>
      <c r="B111" s="41"/>
      <c r="C111" s="216" t="s">
        <v>8</v>
      </c>
      <c r="D111" s="216" t="s">
        <v>199</v>
      </c>
      <c r="E111" s="217" t="s">
        <v>4873</v>
      </c>
      <c r="F111" s="218" t="s">
        <v>4874</v>
      </c>
      <c r="G111" s="219" t="s">
        <v>661</v>
      </c>
      <c r="H111" s="220">
        <v>20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717</v>
      </c>
    </row>
    <row r="112" s="2" customFormat="1" ht="37.8" customHeight="1">
      <c r="A112" s="40"/>
      <c r="B112" s="41"/>
      <c r="C112" s="216" t="s">
        <v>385</v>
      </c>
      <c r="D112" s="216" t="s">
        <v>199</v>
      </c>
      <c r="E112" s="217" t="s">
        <v>4875</v>
      </c>
      <c r="F112" s="218" t="s">
        <v>4876</v>
      </c>
      <c r="G112" s="219" t="s">
        <v>661</v>
      </c>
      <c r="H112" s="220">
        <v>30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385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729</v>
      </c>
    </row>
    <row r="113" s="2" customFormat="1" ht="37.8" customHeight="1">
      <c r="A113" s="40"/>
      <c r="B113" s="41"/>
      <c r="C113" s="216" t="s">
        <v>550</v>
      </c>
      <c r="D113" s="216" t="s">
        <v>199</v>
      </c>
      <c r="E113" s="217" t="s">
        <v>4877</v>
      </c>
      <c r="F113" s="218" t="s">
        <v>4878</v>
      </c>
      <c r="G113" s="219" t="s">
        <v>661</v>
      </c>
      <c r="H113" s="220">
        <v>5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792</v>
      </c>
    </row>
    <row r="114" s="2" customFormat="1" ht="37.8" customHeight="1">
      <c r="A114" s="40"/>
      <c r="B114" s="41"/>
      <c r="C114" s="216" t="s">
        <v>557</v>
      </c>
      <c r="D114" s="216" t="s">
        <v>199</v>
      </c>
      <c r="E114" s="217" t="s">
        <v>4879</v>
      </c>
      <c r="F114" s="218" t="s">
        <v>4880</v>
      </c>
      <c r="G114" s="219" t="s">
        <v>661</v>
      </c>
      <c r="H114" s="220">
        <v>20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816</v>
      </c>
    </row>
    <row r="115" s="2" customFormat="1" ht="37.8" customHeight="1">
      <c r="A115" s="40"/>
      <c r="B115" s="41"/>
      <c r="C115" s="216" t="s">
        <v>563</v>
      </c>
      <c r="D115" s="216" t="s">
        <v>199</v>
      </c>
      <c r="E115" s="217" t="s">
        <v>4881</v>
      </c>
      <c r="F115" s="218" t="s">
        <v>4882</v>
      </c>
      <c r="G115" s="219" t="s">
        <v>661</v>
      </c>
      <c r="H115" s="220">
        <v>30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845</v>
      </c>
    </row>
    <row r="116" s="2" customFormat="1" ht="37.8" customHeight="1">
      <c r="A116" s="40"/>
      <c r="B116" s="41"/>
      <c r="C116" s="216" t="s">
        <v>570</v>
      </c>
      <c r="D116" s="216" t="s">
        <v>199</v>
      </c>
      <c r="E116" s="217" t="s">
        <v>4883</v>
      </c>
      <c r="F116" s="218" t="s">
        <v>4884</v>
      </c>
      <c r="G116" s="219" t="s">
        <v>211</v>
      </c>
      <c r="H116" s="220">
        <v>1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385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385</v>
      </c>
      <c r="BM116" s="228" t="s">
        <v>856</v>
      </c>
    </row>
    <row r="117" s="2" customFormat="1" ht="62.7" customHeight="1">
      <c r="A117" s="40"/>
      <c r="B117" s="41"/>
      <c r="C117" s="216" t="s">
        <v>7</v>
      </c>
      <c r="D117" s="216" t="s">
        <v>199</v>
      </c>
      <c r="E117" s="217" t="s">
        <v>4885</v>
      </c>
      <c r="F117" s="218" t="s">
        <v>4886</v>
      </c>
      <c r="G117" s="219" t="s">
        <v>211</v>
      </c>
      <c r="H117" s="220">
        <v>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385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385</v>
      </c>
      <c r="BM117" s="228" t="s">
        <v>888</v>
      </c>
    </row>
    <row r="118" s="2" customFormat="1" ht="16.5" customHeight="1">
      <c r="A118" s="40"/>
      <c r="B118" s="41"/>
      <c r="C118" s="216" t="s">
        <v>582</v>
      </c>
      <c r="D118" s="216" t="s">
        <v>199</v>
      </c>
      <c r="E118" s="217" t="s">
        <v>4887</v>
      </c>
      <c r="F118" s="218" t="s">
        <v>4888</v>
      </c>
      <c r="G118" s="219" t="s">
        <v>211</v>
      </c>
      <c r="H118" s="220">
        <v>1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385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385</v>
      </c>
      <c r="BM118" s="228" t="s">
        <v>893</v>
      </c>
    </row>
    <row r="119" s="2" customFormat="1" ht="24.15" customHeight="1">
      <c r="A119" s="40"/>
      <c r="B119" s="41"/>
      <c r="C119" s="216" t="s">
        <v>588</v>
      </c>
      <c r="D119" s="216" t="s">
        <v>199</v>
      </c>
      <c r="E119" s="217" t="s">
        <v>4627</v>
      </c>
      <c r="F119" s="218" t="s">
        <v>4628</v>
      </c>
      <c r="G119" s="219" t="s">
        <v>211</v>
      </c>
      <c r="H119" s="220">
        <v>9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385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385</v>
      </c>
      <c r="BM119" s="228" t="s">
        <v>904</v>
      </c>
    </row>
    <row r="120" s="2" customFormat="1" ht="24.15" customHeight="1">
      <c r="A120" s="40"/>
      <c r="B120" s="41"/>
      <c r="C120" s="216" t="s">
        <v>593</v>
      </c>
      <c r="D120" s="216" t="s">
        <v>199</v>
      </c>
      <c r="E120" s="217" t="s">
        <v>4629</v>
      </c>
      <c r="F120" s="218" t="s">
        <v>4630</v>
      </c>
      <c r="G120" s="219" t="s">
        <v>217</v>
      </c>
      <c r="H120" s="220">
        <v>0.46700000000000003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385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385</v>
      </c>
      <c r="BM120" s="228" t="s">
        <v>919</v>
      </c>
    </row>
    <row r="121" s="2" customFormat="1" ht="33" customHeight="1">
      <c r="A121" s="40"/>
      <c r="B121" s="41"/>
      <c r="C121" s="216" t="s">
        <v>601</v>
      </c>
      <c r="D121" s="216" t="s">
        <v>199</v>
      </c>
      <c r="E121" s="217" t="s">
        <v>4631</v>
      </c>
      <c r="F121" s="218" t="s">
        <v>4632</v>
      </c>
      <c r="G121" s="219" t="s">
        <v>217</v>
      </c>
      <c r="H121" s="220">
        <v>0.46700000000000003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385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385</v>
      </c>
      <c r="BM121" s="228" t="s">
        <v>929</v>
      </c>
    </row>
    <row r="122" s="12" customFormat="1" ht="22.8" customHeight="1">
      <c r="A122" s="12"/>
      <c r="B122" s="200"/>
      <c r="C122" s="201"/>
      <c r="D122" s="202" t="s">
        <v>71</v>
      </c>
      <c r="E122" s="214" t="s">
        <v>1304</v>
      </c>
      <c r="F122" s="214" t="s">
        <v>1305</v>
      </c>
      <c r="G122" s="201"/>
      <c r="H122" s="201"/>
      <c r="I122" s="204"/>
      <c r="J122" s="215">
        <f>BK122</f>
        <v>0</v>
      </c>
      <c r="K122" s="201"/>
      <c r="L122" s="206"/>
      <c r="M122" s="207"/>
      <c r="N122" s="208"/>
      <c r="O122" s="208"/>
      <c r="P122" s="209">
        <f>SUM(P123:P126)</f>
        <v>0</v>
      </c>
      <c r="Q122" s="208"/>
      <c r="R122" s="209">
        <f>SUM(R123:R126)</f>
        <v>0</v>
      </c>
      <c r="S122" s="208"/>
      <c r="T122" s="210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1" t="s">
        <v>82</v>
      </c>
      <c r="AT122" s="212" t="s">
        <v>71</v>
      </c>
      <c r="AU122" s="212" t="s">
        <v>80</v>
      </c>
      <c r="AY122" s="211" t="s">
        <v>197</v>
      </c>
      <c r="BK122" s="213">
        <f>SUM(BK123:BK126)</f>
        <v>0</v>
      </c>
    </row>
    <row r="123" s="2" customFormat="1" ht="24.15" customHeight="1">
      <c r="A123" s="40"/>
      <c r="B123" s="41"/>
      <c r="C123" s="216" t="s">
        <v>607</v>
      </c>
      <c r="D123" s="216" t="s">
        <v>199</v>
      </c>
      <c r="E123" s="217" t="s">
        <v>4633</v>
      </c>
      <c r="F123" s="218" t="s">
        <v>4634</v>
      </c>
      <c r="G123" s="219" t="s">
        <v>202</v>
      </c>
      <c r="H123" s="220">
        <v>15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385</v>
      </c>
      <c r="AT123" s="228" t="s">
        <v>199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385</v>
      </c>
      <c r="BM123" s="228" t="s">
        <v>82</v>
      </c>
    </row>
    <row r="124" s="2" customFormat="1" ht="24.15" customHeight="1">
      <c r="A124" s="40"/>
      <c r="B124" s="41"/>
      <c r="C124" s="282" t="s">
        <v>612</v>
      </c>
      <c r="D124" s="282" t="s">
        <v>602</v>
      </c>
      <c r="E124" s="283" t="s">
        <v>4635</v>
      </c>
      <c r="F124" s="284" t="s">
        <v>4889</v>
      </c>
      <c r="G124" s="285" t="s">
        <v>202</v>
      </c>
      <c r="H124" s="286">
        <v>15</v>
      </c>
      <c r="I124" s="287"/>
      <c r="J124" s="288">
        <f>ROUND(I124*H124,2)</f>
        <v>0</v>
      </c>
      <c r="K124" s="289"/>
      <c r="L124" s="290"/>
      <c r="M124" s="291" t="s">
        <v>19</v>
      </c>
      <c r="N124" s="292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658</v>
      </c>
      <c r="AT124" s="228" t="s">
        <v>602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385</v>
      </c>
      <c r="BM124" s="228" t="s">
        <v>203</v>
      </c>
    </row>
    <row r="125" s="2" customFormat="1" ht="24.15" customHeight="1">
      <c r="A125" s="40"/>
      <c r="B125" s="41"/>
      <c r="C125" s="216" t="s">
        <v>625</v>
      </c>
      <c r="D125" s="216" t="s">
        <v>199</v>
      </c>
      <c r="E125" s="217" t="s">
        <v>4890</v>
      </c>
      <c r="F125" s="218" t="s">
        <v>4891</v>
      </c>
      <c r="G125" s="219" t="s">
        <v>217</v>
      </c>
      <c r="H125" s="220">
        <v>0.039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385</v>
      </c>
      <c r="AT125" s="228" t="s">
        <v>199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385</v>
      </c>
      <c r="BM125" s="228" t="s">
        <v>265</v>
      </c>
    </row>
    <row r="126" s="2" customFormat="1" ht="24.15" customHeight="1">
      <c r="A126" s="40"/>
      <c r="B126" s="41"/>
      <c r="C126" s="216" t="s">
        <v>636</v>
      </c>
      <c r="D126" s="216" t="s">
        <v>199</v>
      </c>
      <c r="E126" s="217" t="s">
        <v>4643</v>
      </c>
      <c r="F126" s="218" t="s">
        <v>4644</v>
      </c>
      <c r="G126" s="219" t="s">
        <v>217</v>
      </c>
      <c r="H126" s="220">
        <v>0.039</v>
      </c>
      <c r="I126" s="221"/>
      <c r="J126" s="222">
        <f>ROUND(I126*H126,2)</f>
        <v>0</v>
      </c>
      <c r="K126" s="223"/>
      <c r="L126" s="46"/>
      <c r="M126" s="303" t="s">
        <v>19</v>
      </c>
      <c r="N126" s="304" t="s">
        <v>43</v>
      </c>
      <c r="O126" s="296"/>
      <c r="P126" s="301">
        <f>O126*H126</f>
        <v>0</v>
      </c>
      <c r="Q126" s="301">
        <v>0</v>
      </c>
      <c r="R126" s="301">
        <f>Q126*H126</f>
        <v>0</v>
      </c>
      <c r="S126" s="301">
        <v>0</v>
      </c>
      <c r="T126" s="302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385</v>
      </c>
      <c r="AT126" s="228" t="s">
        <v>199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385</v>
      </c>
      <c r="BM126" s="228" t="s">
        <v>311</v>
      </c>
    </row>
    <row r="127" s="2" customFormat="1" ht="6.96" customHeight="1">
      <c r="A127" s="40"/>
      <c r="B127" s="61"/>
      <c r="C127" s="62"/>
      <c r="D127" s="62"/>
      <c r="E127" s="62"/>
      <c r="F127" s="62"/>
      <c r="G127" s="62"/>
      <c r="H127" s="62"/>
      <c r="I127" s="62"/>
      <c r="J127" s="62"/>
      <c r="K127" s="62"/>
      <c r="L127" s="46"/>
      <c r="M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</sheetData>
  <sheetProtection sheet="1" autoFilter="0" formatColumns="0" formatRows="0" objects="1" scenarios="1" spinCount="100000" saltValue="bvGeRiTGq3tknA+BJbqq23P2IkaLQpPgYhDp0ibrSPzuZ5ShWQ1liiEcxk71Wuec6kPdny7lURtGVmuunaaCWg==" hashValue="mK7uLnW0p8eaiyQMVTyjJ1Hwsp29J0b8VyMwOrxt9k2A4/5sfNqs96mTvzoDiGkw7uADCDxZleeNmrN9IcAI2Q==" algorithmName="SHA-512" password="CC6F"/>
  <autoFilter ref="C93:K12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30" customHeight="1">
      <c r="A13" s="40"/>
      <c r="B13" s="46"/>
      <c r="C13" s="40"/>
      <c r="D13" s="40"/>
      <c r="E13" s="148" t="s">
        <v>4892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ROUND((SUM(BE94:BE127)),  2)</f>
        <v>0</v>
      </c>
      <c r="G37" s="40"/>
      <c r="H37" s="40"/>
      <c r="I37" s="160">
        <v>0.20999999999999999</v>
      </c>
      <c r="J37" s="159">
        <f>ROUND(((SUM(BE94:BE127))*I37),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ROUND((SUM(BF94:BF127)),  2)</f>
        <v>0</v>
      </c>
      <c r="G38" s="40"/>
      <c r="H38" s="40"/>
      <c r="I38" s="160">
        <v>0.14999999999999999</v>
      </c>
      <c r="J38" s="159">
        <f>ROUND(((SUM(BF94:BF127))*I38),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ROUND((SUM(BG94:BG127)),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ROUND((SUM(BH94:BH127)),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ROUND((SUM(BI94:BI127)),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30" customHeight="1">
      <c r="A58" s="40"/>
      <c r="B58" s="41"/>
      <c r="C58" s="42"/>
      <c r="D58" s="42"/>
      <c r="E58" s="71" t="str">
        <f>E13</f>
        <v xml:space="preserve">VZT2 -  Teplovzdušné větrání šatem, sprch, WC m.č. 2.03-2.11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4600</v>
      </c>
      <c r="E69" s="185"/>
      <c r="F69" s="185"/>
      <c r="G69" s="185"/>
      <c r="H69" s="185"/>
      <c r="I69" s="185"/>
      <c r="J69" s="186">
        <f>J96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408</v>
      </c>
      <c r="E70" s="185"/>
      <c r="F70" s="185"/>
      <c r="G70" s="185"/>
      <c r="H70" s="185"/>
      <c r="I70" s="185"/>
      <c r="J70" s="186">
        <f>J123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182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6.25" customHeight="1">
      <c r="A80" s="40"/>
      <c r="B80" s="41"/>
      <c r="C80" s="42"/>
      <c r="D80" s="42"/>
      <c r="E80" s="172" t="str">
        <f>E7</f>
        <v>STAVEBNÍ UPRAVY,PŘÍSTAVBA A NÁSTAVBA OBJEKTU ŠATEN A ZÁZEMÍ PRO SPORTOVCE FK BOLATICE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170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4031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394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98" t="s">
        <v>4844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4033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30" customHeight="1">
      <c r="A86" s="40"/>
      <c r="B86" s="41"/>
      <c r="C86" s="42"/>
      <c r="D86" s="42"/>
      <c r="E86" s="71" t="str">
        <f>E13</f>
        <v xml:space="preserve">VZT2 -  Teplovzdušné větrání šatem, sprch, WC m.č. 2.03-2.11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Bolatice, ul. Opavská131/45</v>
      </c>
      <c r="G88" s="42"/>
      <c r="H88" s="42"/>
      <c r="I88" s="34" t="s">
        <v>23</v>
      </c>
      <c r="J88" s="74" t="str">
        <f>IF(J16="","",J16)</f>
        <v>23. 3. 2022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25.65" customHeight="1">
      <c r="A90" s="40"/>
      <c r="B90" s="41"/>
      <c r="C90" s="34" t="s">
        <v>25</v>
      </c>
      <c r="D90" s="42"/>
      <c r="E90" s="42"/>
      <c r="F90" s="29" t="str">
        <f>E19</f>
        <v>Obec Bolatice, Hlučínská 95/3</v>
      </c>
      <c r="G90" s="42"/>
      <c r="H90" s="42"/>
      <c r="I90" s="34" t="s">
        <v>31</v>
      </c>
      <c r="J90" s="38" t="str">
        <f>E25</f>
        <v>BENPRO s.r.o. Bolatice 743/40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>Ing.J.Krajcar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183</v>
      </c>
      <c r="D93" s="191" t="s">
        <v>57</v>
      </c>
      <c r="E93" s="191" t="s">
        <v>53</v>
      </c>
      <c r="F93" s="191" t="s">
        <v>54</v>
      </c>
      <c r="G93" s="191" t="s">
        <v>184</v>
      </c>
      <c r="H93" s="191" t="s">
        <v>185</v>
      </c>
      <c r="I93" s="191" t="s">
        <v>186</v>
      </c>
      <c r="J93" s="192" t="s">
        <v>174</v>
      </c>
      <c r="K93" s="193" t="s">
        <v>187</v>
      </c>
      <c r="L93" s="194"/>
      <c r="M93" s="94" t="s">
        <v>19</v>
      </c>
      <c r="N93" s="95" t="s">
        <v>42</v>
      </c>
      <c r="O93" s="95" t="s">
        <v>188</v>
      </c>
      <c r="P93" s="95" t="s">
        <v>189</v>
      </c>
      <c r="Q93" s="95" t="s">
        <v>190</v>
      </c>
      <c r="R93" s="95" t="s">
        <v>191</v>
      </c>
      <c r="S93" s="95" t="s">
        <v>192</v>
      </c>
      <c r="T93" s="96" t="s">
        <v>193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194</v>
      </c>
      <c r="D94" s="42"/>
      <c r="E94" s="42"/>
      <c r="F94" s="42"/>
      <c r="G94" s="42"/>
      <c r="H94" s="42"/>
      <c r="I94" s="42"/>
      <c r="J94" s="195">
        <f>BK94</f>
        <v>0</v>
      </c>
      <c r="K94" s="42"/>
      <c r="L94" s="46"/>
      <c r="M94" s="97"/>
      <c r="N94" s="196"/>
      <c r="O94" s="98"/>
      <c r="P94" s="197">
        <f>P95</f>
        <v>0</v>
      </c>
      <c r="Q94" s="98"/>
      <c r="R94" s="197">
        <f>R95</f>
        <v>0</v>
      </c>
      <c r="S94" s="98"/>
      <c r="T94" s="198">
        <f>T95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175</v>
      </c>
      <c r="BK94" s="199">
        <f>BK95</f>
        <v>0</v>
      </c>
    </row>
    <row r="95" s="12" customFormat="1" ht="25.92" customHeight="1">
      <c r="A95" s="12"/>
      <c r="B95" s="200"/>
      <c r="C95" s="201"/>
      <c r="D95" s="202" t="s">
        <v>71</v>
      </c>
      <c r="E95" s="203" t="s">
        <v>1178</v>
      </c>
      <c r="F95" s="203" t="s">
        <v>1179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P96+P123</f>
        <v>0</v>
      </c>
      <c r="Q95" s="208"/>
      <c r="R95" s="209">
        <f>R96+R123</f>
        <v>0</v>
      </c>
      <c r="S95" s="208"/>
      <c r="T95" s="210">
        <f>T96+T123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82</v>
      </c>
      <c r="AT95" s="212" t="s">
        <v>71</v>
      </c>
      <c r="AU95" s="212" t="s">
        <v>72</v>
      </c>
      <c r="AY95" s="211" t="s">
        <v>197</v>
      </c>
      <c r="BK95" s="213">
        <f>BK96+BK123</f>
        <v>0</v>
      </c>
    </row>
    <row r="96" s="12" customFormat="1" ht="22.8" customHeight="1">
      <c r="A96" s="12"/>
      <c r="B96" s="200"/>
      <c r="C96" s="201"/>
      <c r="D96" s="202" t="s">
        <v>71</v>
      </c>
      <c r="E96" s="214" t="s">
        <v>4601</v>
      </c>
      <c r="F96" s="214" t="s">
        <v>4602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SUM(P97:P122)</f>
        <v>0</v>
      </c>
      <c r="Q96" s="208"/>
      <c r="R96" s="209">
        <f>SUM(R97:R122)</f>
        <v>0</v>
      </c>
      <c r="S96" s="208"/>
      <c r="T96" s="210">
        <f>SUM(T97:T122)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82</v>
      </c>
      <c r="AT96" s="212" t="s">
        <v>71</v>
      </c>
      <c r="AU96" s="212" t="s">
        <v>80</v>
      </c>
      <c r="AY96" s="211" t="s">
        <v>197</v>
      </c>
      <c r="BK96" s="213">
        <f>SUM(BK97:BK122)</f>
        <v>0</v>
      </c>
    </row>
    <row r="97" s="2" customFormat="1" ht="24.15" customHeight="1">
      <c r="A97" s="40"/>
      <c r="B97" s="41"/>
      <c r="C97" s="216" t="s">
        <v>80</v>
      </c>
      <c r="D97" s="216" t="s">
        <v>199</v>
      </c>
      <c r="E97" s="217" t="s">
        <v>4893</v>
      </c>
      <c r="F97" s="218" t="s">
        <v>4894</v>
      </c>
      <c r="G97" s="219" t="s">
        <v>211</v>
      </c>
      <c r="H97" s="220">
        <v>1</v>
      </c>
      <c r="I97" s="221"/>
      <c r="J97" s="222">
        <f>ROUND(I97*H97,2)</f>
        <v>0</v>
      </c>
      <c r="K97" s="223"/>
      <c r="L97" s="46"/>
      <c r="M97" s="224" t="s">
        <v>19</v>
      </c>
      <c r="N97" s="225" t="s">
        <v>43</v>
      </c>
      <c r="O97" s="86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385</v>
      </c>
      <c r="AT97" s="228" t="s">
        <v>199</v>
      </c>
      <c r="AU97" s="228" t="s">
        <v>82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385</v>
      </c>
      <c r="BM97" s="228" t="s">
        <v>322</v>
      </c>
    </row>
    <row r="98" s="2" customFormat="1" ht="16.5" customHeight="1">
      <c r="A98" s="40"/>
      <c r="B98" s="41"/>
      <c r="C98" s="282" t="s">
        <v>82</v>
      </c>
      <c r="D98" s="282" t="s">
        <v>602</v>
      </c>
      <c r="E98" s="283" t="s">
        <v>4895</v>
      </c>
      <c r="F98" s="284" t="s">
        <v>4896</v>
      </c>
      <c r="G98" s="285" t="s">
        <v>211</v>
      </c>
      <c r="H98" s="286">
        <v>1</v>
      </c>
      <c r="I98" s="287"/>
      <c r="J98" s="288">
        <f>ROUND(I98*H98,2)</f>
        <v>0</v>
      </c>
      <c r="K98" s="289"/>
      <c r="L98" s="290"/>
      <c r="M98" s="291" t="s">
        <v>19</v>
      </c>
      <c r="N98" s="292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658</v>
      </c>
      <c r="AT98" s="228" t="s">
        <v>602</v>
      </c>
      <c r="AU98" s="228" t="s">
        <v>82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385</v>
      </c>
      <c r="BM98" s="228" t="s">
        <v>344</v>
      </c>
    </row>
    <row r="99" s="2" customFormat="1" ht="24.15" customHeight="1">
      <c r="A99" s="40"/>
      <c r="B99" s="41"/>
      <c r="C99" s="216" t="s">
        <v>103</v>
      </c>
      <c r="D99" s="216" t="s">
        <v>199</v>
      </c>
      <c r="E99" s="217" t="s">
        <v>4847</v>
      </c>
      <c r="F99" s="218" t="s">
        <v>4848</v>
      </c>
      <c r="G99" s="219" t="s">
        <v>211</v>
      </c>
      <c r="H99" s="220">
        <v>3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385</v>
      </c>
      <c r="AT99" s="228" t="s">
        <v>199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362</v>
      </c>
    </row>
    <row r="100" s="2" customFormat="1" ht="24.15" customHeight="1">
      <c r="A100" s="40"/>
      <c r="B100" s="41"/>
      <c r="C100" s="282" t="s">
        <v>203</v>
      </c>
      <c r="D100" s="282" t="s">
        <v>602</v>
      </c>
      <c r="E100" s="283" t="s">
        <v>4849</v>
      </c>
      <c r="F100" s="284" t="s">
        <v>4850</v>
      </c>
      <c r="G100" s="285" t="s">
        <v>211</v>
      </c>
      <c r="H100" s="286">
        <v>3</v>
      </c>
      <c r="I100" s="287"/>
      <c r="J100" s="288">
        <f>ROUND(I100*H100,2)</f>
        <v>0</v>
      </c>
      <c r="K100" s="289"/>
      <c r="L100" s="290"/>
      <c r="M100" s="291" t="s">
        <v>19</v>
      </c>
      <c r="N100" s="292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658</v>
      </c>
      <c r="AT100" s="228" t="s">
        <v>602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385</v>
      </c>
    </row>
    <row r="101" s="2" customFormat="1" ht="24.15" customHeight="1">
      <c r="A101" s="40"/>
      <c r="B101" s="41"/>
      <c r="C101" s="216" t="s">
        <v>235</v>
      </c>
      <c r="D101" s="216" t="s">
        <v>199</v>
      </c>
      <c r="E101" s="217" t="s">
        <v>4851</v>
      </c>
      <c r="F101" s="218" t="s">
        <v>4852</v>
      </c>
      <c r="G101" s="219" t="s">
        <v>211</v>
      </c>
      <c r="H101" s="220">
        <v>1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385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385</v>
      </c>
      <c r="BM101" s="228" t="s">
        <v>557</v>
      </c>
    </row>
    <row r="102" s="2" customFormat="1" ht="24.15" customHeight="1">
      <c r="A102" s="40"/>
      <c r="B102" s="41"/>
      <c r="C102" s="282" t="s">
        <v>265</v>
      </c>
      <c r="D102" s="282" t="s">
        <v>602</v>
      </c>
      <c r="E102" s="283" t="s">
        <v>4853</v>
      </c>
      <c r="F102" s="284" t="s">
        <v>4854</v>
      </c>
      <c r="G102" s="285" t="s">
        <v>211</v>
      </c>
      <c r="H102" s="286">
        <v>1</v>
      </c>
      <c r="I102" s="287"/>
      <c r="J102" s="288">
        <f>ROUND(I102*H102,2)</f>
        <v>0</v>
      </c>
      <c r="K102" s="289"/>
      <c r="L102" s="290"/>
      <c r="M102" s="291" t="s">
        <v>19</v>
      </c>
      <c r="N102" s="292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658</v>
      </c>
      <c r="AT102" s="228" t="s">
        <v>602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570</v>
      </c>
    </row>
    <row r="103" s="2" customFormat="1" ht="16.5" customHeight="1">
      <c r="A103" s="40"/>
      <c r="B103" s="41"/>
      <c r="C103" s="216" t="s">
        <v>273</v>
      </c>
      <c r="D103" s="216" t="s">
        <v>199</v>
      </c>
      <c r="E103" s="217" t="s">
        <v>4855</v>
      </c>
      <c r="F103" s="218" t="s">
        <v>4856</v>
      </c>
      <c r="G103" s="219" t="s">
        <v>211</v>
      </c>
      <c r="H103" s="220">
        <v>5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385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582</v>
      </c>
    </row>
    <row r="104" s="2" customFormat="1" ht="24.15" customHeight="1">
      <c r="A104" s="40"/>
      <c r="B104" s="41"/>
      <c r="C104" s="282" t="s">
        <v>311</v>
      </c>
      <c r="D104" s="282" t="s">
        <v>602</v>
      </c>
      <c r="E104" s="283" t="s">
        <v>4857</v>
      </c>
      <c r="F104" s="284" t="s">
        <v>4858</v>
      </c>
      <c r="G104" s="285" t="s">
        <v>211</v>
      </c>
      <c r="H104" s="286">
        <v>5</v>
      </c>
      <c r="I104" s="287"/>
      <c r="J104" s="288">
        <f>ROUND(I104*H104,2)</f>
        <v>0</v>
      </c>
      <c r="K104" s="289"/>
      <c r="L104" s="290"/>
      <c r="M104" s="291" t="s">
        <v>19</v>
      </c>
      <c r="N104" s="292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658</v>
      </c>
      <c r="AT104" s="228" t="s">
        <v>602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385</v>
      </c>
      <c r="BM104" s="228" t="s">
        <v>593</v>
      </c>
    </row>
    <row r="105" s="2" customFormat="1" ht="24.15" customHeight="1">
      <c r="A105" s="40"/>
      <c r="B105" s="41"/>
      <c r="C105" s="216" t="s">
        <v>221</v>
      </c>
      <c r="D105" s="216" t="s">
        <v>199</v>
      </c>
      <c r="E105" s="217" t="s">
        <v>4859</v>
      </c>
      <c r="F105" s="218" t="s">
        <v>4860</v>
      </c>
      <c r="G105" s="219" t="s">
        <v>211</v>
      </c>
      <c r="H105" s="220">
        <v>7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385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607</v>
      </c>
    </row>
    <row r="106" s="2" customFormat="1" ht="16.5" customHeight="1">
      <c r="A106" s="40"/>
      <c r="B106" s="41"/>
      <c r="C106" s="282" t="s">
        <v>322</v>
      </c>
      <c r="D106" s="282" t="s">
        <v>602</v>
      </c>
      <c r="E106" s="283" t="s">
        <v>4861</v>
      </c>
      <c r="F106" s="284" t="s">
        <v>4862</v>
      </c>
      <c r="G106" s="285" t="s">
        <v>211</v>
      </c>
      <c r="H106" s="286">
        <v>7</v>
      </c>
      <c r="I106" s="287"/>
      <c r="J106" s="288">
        <f>ROUND(I106*H106,2)</f>
        <v>0</v>
      </c>
      <c r="K106" s="289"/>
      <c r="L106" s="290"/>
      <c r="M106" s="291" t="s">
        <v>19</v>
      </c>
      <c r="N106" s="292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658</v>
      </c>
      <c r="AT106" s="228" t="s">
        <v>602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625</v>
      </c>
    </row>
    <row r="107" s="2" customFormat="1" ht="21.75" customHeight="1">
      <c r="A107" s="40"/>
      <c r="B107" s="41"/>
      <c r="C107" s="216" t="s">
        <v>335</v>
      </c>
      <c r="D107" s="216" t="s">
        <v>199</v>
      </c>
      <c r="E107" s="217" t="s">
        <v>4863</v>
      </c>
      <c r="F107" s="218" t="s">
        <v>4864</v>
      </c>
      <c r="G107" s="219" t="s">
        <v>211</v>
      </c>
      <c r="H107" s="220">
        <v>8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385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644</v>
      </c>
    </row>
    <row r="108" s="2" customFormat="1" ht="24.15" customHeight="1">
      <c r="A108" s="40"/>
      <c r="B108" s="41"/>
      <c r="C108" s="282" t="s">
        <v>344</v>
      </c>
      <c r="D108" s="282" t="s">
        <v>602</v>
      </c>
      <c r="E108" s="283" t="s">
        <v>4865</v>
      </c>
      <c r="F108" s="284" t="s">
        <v>4866</v>
      </c>
      <c r="G108" s="285" t="s">
        <v>211</v>
      </c>
      <c r="H108" s="286">
        <v>8</v>
      </c>
      <c r="I108" s="287"/>
      <c r="J108" s="288">
        <f>ROUND(I108*H108,2)</f>
        <v>0</v>
      </c>
      <c r="K108" s="289"/>
      <c r="L108" s="290"/>
      <c r="M108" s="291" t="s">
        <v>19</v>
      </c>
      <c r="N108" s="292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658</v>
      </c>
      <c r="AT108" s="228" t="s">
        <v>602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658</v>
      </c>
    </row>
    <row r="109" s="2" customFormat="1" ht="24.15" customHeight="1">
      <c r="A109" s="40"/>
      <c r="B109" s="41"/>
      <c r="C109" s="216" t="s">
        <v>351</v>
      </c>
      <c r="D109" s="216" t="s">
        <v>199</v>
      </c>
      <c r="E109" s="217" t="s">
        <v>4867</v>
      </c>
      <c r="F109" s="218" t="s">
        <v>4868</v>
      </c>
      <c r="G109" s="219" t="s">
        <v>211</v>
      </c>
      <c r="H109" s="220">
        <v>2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385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675</v>
      </c>
    </row>
    <row r="110" s="2" customFormat="1" ht="37.8" customHeight="1">
      <c r="A110" s="40"/>
      <c r="B110" s="41"/>
      <c r="C110" s="282" t="s">
        <v>362</v>
      </c>
      <c r="D110" s="282" t="s">
        <v>602</v>
      </c>
      <c r="E110" s="283" t="s">
        <v>4869</v>
      </c>
      <c r="F110" s="284" t="s">
        <v>4897</v>
      </c>
      <c r="G110" s="285" t="s">
        <v>211</v>
      </c>
      <c r="H110" s="286">
        <v>2</v>
      </c>
      <c r="I110" s="287"/>
      <c r="J110" s="288">
        <f>ROUND(I110*H110,2)</f>
        <v>0</v>
      </c>
      <c r="K110" s="289"/>
      <c r="L110" s="290"/>
      <c r="M110" s="291" t="s">
        <v>19</v>
      </c>
      <c r="N110" s="292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658</v>
      </c>
      <c r="AT110" s="228" t="s">
        <v>602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696</v>
      </c>
    </row>
    <row r="111" s="2" customFormat="1" ht="37.8" customHeight="1">
      <c r="A111" s="40"/>
      <c r="B111" s="41"/>
      <c r="C111" s="216" t="s">
        <v>8</v>
      </c>
      <c r="D111" s="216" t="s">
        <v>199</v>
      </c>
      <c r="E111" s="217" t="s">
        <v>4871</v>
      </c>
      <c r="F111" s="218" t="s">
        <v>4872</v>
      </c>
      <c r="G111" s="219" t="s">
        <v>661</v>
      </c>
      <c r="H111" s="220">
        <v>10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717</v>
      </c>
    </row>
    <row r="112" s="2" customFormat="1" ht="37.8" customHeight="1">
      <c r="A112" s="40"/>
      <c r="B112" s="41"/>
      <c r="C112" s="216" t="s">
        <v>385</v>
      </c>
      <c r="D112" s="216" t="s">
        <v>199</v>
      </c>
      <c r="E112" s="217" t="s">
        <v>4873</v>
      </c>
      <c r="F112" s="218" t="s">
        <v>4874</v>
      </c>
      <c r="G112" s="219" t="s">
        <v>661</v>
      </c>
      <c r="H112" s="220">
        <v>10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385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729</v>
      </c>
    </row>
    <row r="113" s="2" customFormat="1" ht="37.8" customHeight="1">
      <c r="A113" s="40"/>
      <c r="B113" s="41"/>
      <c r="C113" s="216" t="s">
        <v>550</v>
      </c>
      <c r="D113" s="216" t="s">
        <v>199</v>
      </c>
      <c r="E113" s="217" t="s">
        <v>4875</v>
      </c>
      <c r="F113" s="218" t="s">
        <v>4876</v>
      </c>
      <c r="G113" s="219" t="s">
        <v>661</v>
      </c>
      <c r="H113" s="220">
        <v>10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792</v>
      </c>
    </row>
    <row r="114" s="2" customFormat="1" ht="37.8" customHeight="1">
      <c r="A114" s="40"/>
      <c r="B114" s="41"/>
      <c r="C114" s="216" t="s">
        <v>557</v>
      </c>
      <c r="D114" s="216" t="s">
        <v>199</v>
      </c>
      <c r="E114" s="217" t="s">
        <v>4877</v>
      </c>
      <c r="F114" s="218" t="s">
        <v>4878</v>
      </c>
      <c r="G114" s="219" t="s">
        <v>661</v>
      </c>
      <c r="H114" s="220">
        <v>10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816</v>
      </c>
    </row>
    <row r="115" s="2" customFormat="1" ht="37.8" customHeight="1">
      <c r="A115" s="40"/>
      <c r="B115" s="41"/>
      <c r="C115" s="216" t="s">
        <v>563</v>
      </c>
      <c r="D115" s="216" t="s">
        <v>199</v>
      </c>
      <c r="E115" s="217" t="s">
        <v>4879</v>
      </c>
      <c r="F115" s="218" t="s">
        <v>4880</v>
      </c>
      <c r="G115" s="219" t="s">
        <v>661</v>
      </c>
      <c r="H115" s="220">
        <v>10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845</v>
      </c>
    </row>
    <row r="116" s="2" customFormat="1" ht="37.8" customHeight="1">
      <c r="A116" s="40"/>
      <c r="B116" s="41"/>
      <c r="C116" s="216" t="s">
        <v>570</v>
      </c>
      <c r="D116" s="216" t="s">
        <v>199</v>
      </c>
      <c r="E116" s="217" t="s">
        <v>4881</v>
      </c>
      <c r="F116" s="218" t="s">
        <v>4882</v>
      </c>
      <c r="G116" s="219" t="s">
        <v>661</v>
      </c>
      <c r="H116" s="220">
        <v>10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385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385</v>
      </c>
      <c r="BM116" s="228" t="s">
        <v>856</v>
      </c>
    </row>
    <row r="117" s="2" customFormat="1" ht="37.8" customHeight="1">
      <c r="A117" s="40"/>
      <c r="B117" s="41"/>
      <c r="C117" s="216" t="s">
        <v>7</v>
      </c>
      <c r="D117" s="216" t="s">
        <v>199</v>
      </c>
      <c r="E117" s="217" t="s">
        <v>4883</v>
      </c>
      <c r="F117" s="218" t="s">
        <v>4884</v>
      </c>
      <c r="G117" s="219" t="s">
        <v>211</v>
      </c>
      <c r="H117" s="220">
        <v>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385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385</v>
      </c>
      <c r="BM117" s="228" t="s">
        <v>888</v>
      </c>
    </row>
    <row r="118" s="2" customFormat="1" ht="62.7" customHeight="1">
      <c r="A118" s="40"/>
      <c r="B118" s="41"/>
      <c r="C118" s="216" t="s">
        <v>582</v>
      </c>
      <c r="D118" s="216" t="s">
        <v>199</v>
      </c>
      <c r="E118" s="217" t="s">
        <v>4885</v>
      </c>
      <c r="F118" s="218" t="s">
        <v>4898</v>
      </c>
      <c r="G118" s="219" t="s">
        <v>211</v>
      </c>
      <c r="H118" s="220">
        <v>1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385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385</v>
      </c>
      <c r="BM118" s="228" t="s">
        <v>893</v>
      </c>
    </row>
    <row r="119" s="2" customFormat="1" ht="16.5" customHeight="1">
      <c r="A119" s="40"/>
      <c r="B119" s="41"/>
      <c r="C119" s="216" t="s">
        <v>588</v>
      </c>
      <c r="D119" s="216" t="s">
        <v>199</v>
      </c>
      <c r="E119" s="217" t="s">
        <v>4887</v>
      </c>
      <c r="F119" s="218" t="s">
        <v>4888</v>
      </c>
      <c r="G119" s="219" t="s">
        <v>211</v>
      </c>
      <c r="H119" s="220">
        <v>1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385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385</v>
      </c>
      <c r="BM119" s="228" t="s">
        <v>904</v>
      </c>
    </row>
    <row r="120" s="2" customFormat="1" ht="24.15" customHeight="1">
      <c r="A120" s="40"/>
      <c r="B120" s="41"/>
      <c r="C120" s="216" t="s">
        <v>593</v>
      </c>
      <c r="D120" s="216" t="s">
        <v>199</v>
      </c>
      <c r="E120" s="217" t="s">
        <v>4627</v>
      </c>
      <c r="F120" s="218" t="s">
        <v>4628</v>
      </c>
      <c r="G120" s="219" t="s">
        <v>211</v>
      </c>
      <c r="H120" s="220">
        <v>11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385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385</v>
      </c>
      <c r="BM120" s="228" t="s">
        <v>919</v>
      </c>
    </row>
    <row r="121" s="2" customFormat="1" ht="24.15" customHeight="1">
      <c r="A121" s="40"/>
      <c r="B121" s="41"/>
      <c r="C121" s="216" t="s">
        <v>601</v>
      </c>
      <c r="D121" s="216" t="s">
        <v>199</v>
      </c>
      <c r="E121" s="217" t="s">
        <v>4629</v>
      </c>
      <c r="F121" s="218" t="s">
        <v>4630</v>
      </c>
      <c r="G121" s="219" t="s">
        <v>217</v>
      </c>
      <c r="H121" s="220">
        <v>0.312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385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385</v>
      </c>
      <c r="BM121" s="228" t="s">
        <v>929</v>
      </c>
    </row>
    <row r="122" s="2" customFormat="1" ht="33" customHeight="1">
      <c r="A122" s="40"/>
      <c r="B122" s="41"/>
      <c r="C122" s="216" t="s">
        <v>607</v>
      </c>
      <c r="D122" s="216" t="s">
        <v>199</v>
      </c>
      <c r="E122" s="217" t="s">
        <v>4631</v>
      </c>
      <c r="F122" s="218" t="s">
        <v>4632</v>
      </c>
      <c r="G122" s="219" t="s">
        <v>217</v>
      </c>
      <c r="H122" s="220">
        <v>0.312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385</v>
      </c>
      <c r="AT122" s="228" t="s">
        <v>199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385</v>
      </c>
      <c r="BM122" s="228" t="s">
        <v>944</v>
      </c>
    </row>
    <row r="123" s="12" customFormat="1" ht="22.8" customHeight="1">
      <c r="A123" s="12"/>
      <c r="B123" s="200"/>
      <c r="C123" s="201"/>
      <c r="D123" s="202" t="s">
        <v>71</v>
      </c>
      <c r="E123" s="214" t="s">
        <v>1304</v>
      </c>
      <c r="F123" s="214" t="s">
        <v>1305</v>
      </c>
      <c r="G123" s="201"/>
      <c r="H123" s="201"/>
      <c r="I123" s="204"/>
      <c r="J123" s="215">
        <f>BK123</f>
        <v>0</v>
      </c>
      <c r="K123" s="201"/>
      <c r="L123" s="206"/>
      <c r="M123" s="207"/>
      <c r="N123" s="208"/>
      <c r="O123" s="208"/>
      <c r="P123" s="209">
        <f>SUM(P124:P127)</f>
        <v>0</v>
      </c>
      <c r="Q123" s="208"/>
      <c r="R123" s="209">
        <f>SUM(R124:R127)</f>
        <v>0</v>
      </c>
      <c r="S123" s="208"/>
      <c r="T123" s="210">
        <f>SUM(T124:T127)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1" t="s">
        <v>82</v>
      </c>
      <c r="AT123" s="212" t="s">
        <v>71</v>
      </c>
      <c r="AU123" s="212" t="s">
        <v>80</v>
      </c>
      <c r="AY123" s="211" t="s">
        <v>197</v>
      </c>
      <c r="BK123" s="213">
        <f>SUM(BK124:BK127)</f>
        <v>0</v>
      </c>
    </row>
    <row r="124" s="2" customFormat="1" ht="24.15" customHeight="1">
      <c r="A124" s="40"/>
      <c r="B124" s="41"/>
      <c r="C124" s="216" t="s">
        <v>612</v>
      </c>
      <c r="D124" s="216" t="s">
        <v>199</v>
      </c>
      <c r="E124" s="217" t="s">
        <v>4633</v>
      </c>
      <c r="F124" s="218" t="s">
        <v>4634</v>
      </c>
      <c r="G124" s="219" t="s">
        <v>202</v>
      </c>
      <c r="H124" s="220">
        <v>5</v>
      </c>
      <c r="I124" s="221"/>
      <c r="J124" s="222">
        <f>ROUND(I124*H124,2)</f>
        <v>0</v>
      </c>
      <c r="K124" s="223"/>
      <c r="L124" s="46"/>
      <c r="M124" s="224" t="s">
        <v>19</v>
      </c>
      <c r="N124" s="225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385</v>
      </c>
      <c r="AT124" s="228" t="s">
        <v>199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385</v>
      </c>
      <c r="BM124" s="228" t="s">
        <v>82</v>
      </c>
    </row>
    <row r="125" s="2" customFormat="1" ht="24.15" customHeight="1">
      <c r="A125" s="40"/>
      <c r="B125" s="41"/>
      <c r="C125" s="282" t="s">
        <v>625</v>
      </c>
      <c r="D125" s="282" t="s">
        <v>602</v>
      </c>
      <c r="E125" s="283" t="s">
        <v>4635</v>
      </c>
      <c r="F125" s="284" t="s">
        <v>4889</v>
      </c>
      <c r="G125" s="285" t="s">
        <v>202</v>
      </c>
      <c r="H125" s="286">
        <v>5</v>
      </c>
      <c r="I125" s="287"/>
      <c r="J125" s="288">
        <f>ROUND(I125*H125,2)</f>
        <v>0</v>
      </c>
      <c r="K125" s="289"/>
      <c r="L125" s="290"/>
      <c r="M125" s="291" t="s">
        <v>19</v>
      </c>
      <c r="N125" s="292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658</v>
      </c>
      <c r="AT125" s="228" t="s">
        <v>602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385</v>
      </c>
      <c r="BM125" s="228" t="s">
        <v>203</v>
      </c>
    </row>
    <row r="126" s="2" customFormat="1" ht="24.15" customHeight="1">
      <c r="A126" s="40"/>
      <c r="B126" s="41"/>
      <c r="C126" s="216" t="s">
        <v>636</v>
      </c>
      <c r="D126" s="216" t="s">
        <v>199</v>
      </c>
      <c r="E126" s="217" t="s">
        <v>4890</v>
      </c>
      <c r="F126" s="218" t="s">
        <v>4891</v>
      </c>
      <c r="G126" s="219" t="s">
        <v>217</v>
      </c>
      <c r="H126" s="220">
        <v>0.012999999999999999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385</v>
      </c>
      <c r="AT126" s="228" t="s">
        <v>199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385</v>
      </c>
      <c r="BM126" s="228" t="s">
        <v>265</v>
      </c>
    </row>
    <row r="127" s="2" customFormat="1" ht="24.15" customHeight="1">
      <c r="A127" s="40"/>
      <c r="B127" s="41"/>
      <c r="C127" s="216" t="s">
        <v>644</v>
      </c>
      <c r="D127" s="216" t="s">
        <v>199</v>
      </c>
      <c r="E127" s="217" t="s">
        <v>4643</v>
      </c>
      <c r="F127" s="218" t="s">
        <v>4644</v>
      </c>
      <c r="G127" s="219" t="s">
        <v>217</v>
      </c>
      <c r="H127" s="220">
        <v>0.012999999999999999</v>
      </c>
      <c r="I127" s="221"/>
      <c r="J127" s="222">
        <f>ROUND(I127*H127,2)</f>
        <v>0</v>
      </c>
      <c r="K127" s="223"/>
      <c r="L127" s="46"/>
      <c r="M127" s="303" t="s">
        <v>19</v>
      </c>
      <c r="N127" s="304" t="s">
        <v>43</v>
      </c>
      <c r="O127" s="296"/>
      <c r="P127" s="301">
        <f>O127*H127</f>
        <v>0</v>
      </c>
      <c r="Q127" s="301">
        <v>0</v>
      </c>
      <c r="R127" s="301">
        <f>Q127*H127</f>
        <v>0</v>
      </c>
      <c r="S127" s="301">
        <v>0</v>
      </c>
      <c r="T127" s="302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385</v>
      </c>
      <c r="AT127" s="228" t="s">
        <v>199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385</v>
      </c>
      <c r="BM127" s="228" t="s">
        <v>311</v>
      </c>
    </row>
    <row r="128" s="2" customFormat="1" ht="6.96" customHeight="1">
      <c r="A128" s="40"/>
      <c r="B128" s="61"/>
      <c r="C128" s="62"/>
      <c r="D128" s="62"/>
      <c r="E128" s="62"/>
      <c r="F128" s="62"/>
      <c r="G128" s="62"/>
      <c r="H128" s="62"/>
      <c r="I128" s="62"/>
      <c r="J128" s="62"/>
      <c r="K128" s="62"/>
      <c r="L128" s="46"/>
      <c r="M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</sheetData>
  <sheetProtection sheet="1" autoFilter="0" formatColumns="0" formatRows="0" objects="1" scenarios="1" spinCount="100000" saltValue="a3OvDgpJhjWxf7jrjjctMsAGo022MSkFXSkjMmgFh2Eqqaq2LoWcs2uLkK3EwdzKIYU1i3qWUiFJ15RaCT749A==" hashValue="jdGtWkTQR3FoMlE9bz5scqNxWQ4wZCbwkp/bL1hnlXtJkvz3v8EEyikd3PCmgCZO+ycLfG/pT37Owh+VWp1aww==" algorithmName="SHA-512" password="CC6F"/>
  <autoFilter ref="C93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4899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ROUND(J93,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ROUND((SUM(BE93:BE120)),  2)</f>
        <v>0</v>
      </c>
      <c r="G37" s="40"/>
      <c r="H37" s="40"/>
      <c r="I37" s="160">
        <v>0.20999999999999999</v>
      </c>
      <c r="J37" s="159">
        <f>ROUND(((SUM(BE93:BE120))*I37),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ROUND((SUM(BF93:BF120)),  2)</f>
        <v>0</v>
      </c>
      <c r="G38" s="40"/>
      <c r="H38" s="40"/>
      <c r="I38" s="160">
        <v>0.14999999999999999</v>
      </c>
      <c r="J38" s="159">
        <f>ROUND(((SUM(BF93:BF120))*I38),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ROUND((SUM(BG93:BG120)),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ROUND((SUM(BH93:BH120)),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ROUND((SUM(BI93:BI120)),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VZT5 - Podtlakové větrání hygienických zařízení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J94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4600</v>
      </c>
      <c r="E69" s="185"/>
      <c r="F69" s="185"/>
      <c r="G69" s="185"/>
      <c r="H69" s="185"/>
      <c r="I69" s="185"/>
      <c r="J69" s="186">
        <f>J95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182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6.25" customHeight="1">
      <c r="A79" s="40"/>
      <c r="B79" s="41"/>
      <c r="C79" s="42"/>
      <c r="D79" s="42"/>
      <c r="E79" s="172" t="str">
        <f>E7</f>
        <v>STAVEBNÍ UPRAVY,PŘÍSTAVBA A NÁSTAVBA OBJEKTU ŠATEN A ZÁZEMÍ PRO SPORTOVCE FK BOLATICE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170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4031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394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298" t="s">
        <v>4844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4033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VZT5 - Podtlakové větrání hygienických zařízení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Bolatice, ul. Opavská131/45</v>
      </c>
      <c r="G87" s="42"/>
      <c r="H87" s="42"/>
      <c r="I87" s="34" t="s">
        <v>23</v>
      </c>
      <c r="J87" s="74" t="str">
        <f>IF(J16="","",J16)</f>
        <v>23. 3. 2022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Obec Bolatice, Hlučínská 95/3</v>
      </c>
      <c r="G89" s="42"/>
      <c r="H89" s="42"/>
      <c r="I89" s="34" t="s">
        <v>31</v>
      </c>
      <c r="J89" s="38" t="str">
        <f>E25</f>
        <v>BENPRO s.r.o. Bolatice 743/40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Ing.J.Krajcar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8"/>
      <c r="B92" s="189"/>
      <c r="C92" s="190" t="s">
        <v>183</v>
      </c>
      <c r="D92" s="191" t="s">
        <v>57</v>
      </c>
      <c r="E92" s="191" t="s">
        <v>53</v>
      </c>
      <c r="F92" s="191" t="s">
        <v>54</v>
      </c>
      <c r="G92" s="191" t="s">
        <v>184</v>
      </c>
      <c r="H92" s="191" t="s">
        <v>185</v>
      </c>
      <c r="I92" s="191" t="s">
        <v>186</v>
      </c>
      <c r="J92" s="192" t="s">
        <v>174</v>
      </c>
      <c r="K92" s="193" t="s">
        <v>187</v>
      </c>
      <c r="L92" s="194"/>
      <c r="M92" s="94" t="s">
        <v>19</v>
      </c>
      <c r="N92" s="95" t="s">
        <v>42</v>
      </c>
      <c r="O92" s="95" t="s">
        <v>188</v>
      </c>
      <c r="P92" s="95" t="s">
        <v>189</v>
      </c>
      <c r="Q92" s="95" t="s">
        <v>190</v>
      </c>
      <c r="R92" s="95" t="s">
        <v>191</v>
      </c>
      <c r="S92" s="95" t="s">
        <v>192</v>
      </c>
      <c r="T92" s="96" t="s">
        <v>193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0"/>
      <c r="B93" s="41"/>
      <c r="C93" s="101" t="s">
        <v>194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</f>
        <v>0</v>
      </c>
      <c r="Q93" s="98"/>
      <c r="R93" s="197">
        <f>R94</f>
        <v>0</v>
      </c>
      <c r="S93" s="98"/>
      <c r="T93" s="198">
        <f>T94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175</v>
      </c>
      <c r="BK93" s="199">
        <f>BK94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1178</v>
      </c>
      <c r="F94" s="203" t="s">
        <v>1179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</f>
        <v>0</v>
      </c>
      <c r="Q94" s="208"/>
      <c r="R94" s="209">
        <f>R95</f>
        <v>0</v>
      </c>
      <c r="S94" s="208"/>
      <c r="T94" s="210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82</v>
      </c>
      <c r="AT94" s="212" t="s">
        <v>71</v>
      </c>
      <c r="AU94" s="212" t="s">
        <v>72</v>
      </c>
      <c r="AY94" s="211" t="s">
        <v>197</v>
      </c>
      <c r="BK94" s="213">
        <f>BK95</f>
        <v>0</v>
      </c>
    </row>
    <row r="95" s="12" customFormat="1" ht="22.8" customHeight="1">
      <c r="A95" s="12"/>
      <c r="B95" s="200"/>
      <c r="C95" s="201"/>
      <c r="D95" s="202" t="s">
        <v>71</v>
      </c>
      <c r="E95" s="214" t="s">
        <v>4601</v>
      </c>
      <c r="F95" s="214" t="s">
        <v>4602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SUM(P96:P120)</f>
        <v>0</v>
      </c>
      <c r="Q95" s="208"/>
      <c r="R95" s="209">
        <f>SUM(R96:R120)</f>
        <v>0</v>
      </c>
      <c r="S95" s="208"/>
      <c r="T95" s="210">
        <f>SUM(T96:T120)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82</v>
      </c>
      <c r="AT95" s="212" t="s">
        <v>71</v>
      </c>
      <c r="AU95" s="212" t="s">
        <v>80</v>
      </c>
      <c r="AY95" s="211" t="s">
        <v>197</v>
      </c>
      <c r="BK95" s="213">
        <f>SUM(BK96:BK120)</f>
        <v>0</v>
      </c>
    </row>
    <row r="96" s="2" customFormat="1" ht="24.15" customHeight="1">
      <c r="A96" s="40"/>
      <c r="B96" s="41"/>
      <c r="C96" s="216" t="s">
        <v>80</v>
      </c>
      <c r="D96" s="216" t="s">
        <v>199</v>
      </c>
      <c r="E96" s="217" t="s">
        <v>4900</v>
      </c>
      <c r="F96" s="218" t="s">
        <v>4901</v>
      </c>
      <c r="G96" s="219" t="s">
        <v>211</v>
      </c>
      <c r="H96" s="220">
        <v>1</v>
      </c>
      <c r="I96" s="221"/>
      <c r="J96" s="222">
        <f>ROUND(I96*H96,2)</f>
        <v>0</v>
      </c>
      <c r="K96" s="223"/>
      <c r="L96" s="46"/>
      <c r="M96" s="224" t="s">
        <v>19</v>
      </c>
      <c r="N96" s="225" t="s">
        <v>43</v>
      </c>
      <c r="O96" s="86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8" t="s">
        <v>385</v>
      </c>
      <c r="AT96" s="228" t="s">
        <v>199</v>
      </c>
      <c r="AU96" s="228" t="s">
        <v>82</v>
      </c>
      <c r="AY96" s="19" t="s">
        <v>197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19" t="s">
        <v>80</v>
      </c>
      <c r="BK96" s="229">
        <f>ROUND(I96*H96,2)</f>
        <v>0</v>
      </c>
      <c r="BL96" s="19" t="s">
        <v>385</v>
      </c>
      <c r="BM96" s="228" t="s">
        <v>82</v>
      </c>
    </row>
    <row r="97" s="2" customFormat="1" ht="24.15" customHeight="1">
      <c r="A97" s="40"/>
      <c r="B97" s="41"/>
      <c r="C97" s="282" t="s">
        <v>82</v>
      </c>
      <c r="D97" s="282" t="s">
        <v>602</v>
      </c>
      <c r="E97" s="283" t="s">
        <v>4902</v>
      </c>
      <c r="F97" s="284" t="s">
        <v>4903</v>
      </c>
      <c r="G97" s="285" t="s">
        <v>211</v>
      </c>
      <c r="H97" s="286">
        <v>1</v>
      </c>
      <c r="I97" s="287"/>
      <c r="J97" s="288">
        <f>ROUND(I97*H97,2)</f>
        <v>0</v>
      </c>
      <c r="K97" s="289"/>
      <c r="L97" s="290"/>
      <c r="M97" s="291" t="s">
        <v>19</v>
      </c>
      <c r="N97" s="292" t="s">
        <v>43</v>
      </c>
      <c r="O97" s="86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658</v>
      </c>
      <c r="AT97" s="228" t="s">
        <v>602</v>
      </c>
      <c r="AU97" s="228" t="s">
        <v>82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385</v>
      </c>
      <c r="BM97" s="228" t="s">
        <v>203</v>
      </c>
    </row>
    <row r="98" s="2" customFormat="1" ht="33" customHeight="1">
      <c r="A98" s="40"/>
      <c r="B98" s="41"/>
      <c r="C98" s="216" t="s">
        <v>103</v>
      </c>
      <c r="D98" s="216" t="s">
        <v>199</v>
      </c>
      <c r="E98" s="217" t="s">
        <v>4904</v>
      </c>
      <c r="F98" s="218" t="s">
        <v>4905</v>
      </c>
      <c r="G98" s="219" t="s">
        <v>211</v>
      </c>
      <c r="H98" s="220">
        <v>4</v>
      </c>
      <c r="I98" s="221"/>
      <c r="J98" s="222">
        <f>ROUND(I98*H98,2)</f>
        <v>0</v>
      </c>
      <c r="K98" s="223"/>
      <c r="L98" s="46"/>
      <c r="M98" s="224" t="s">
        <v>19</v>
      </c>
      <c r="N98" s="225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385</v>
      </c>
      <c r="AT98" s="228" t="s">
        <v>199</v>
      </c>
      <c r="AU98" s="228" t="s">
        <v>82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385</v>
      </c>
      <c r="BM98" s="228" t="s">
        <v>265</v>
      </c>
    </row>
    <row r="99" s="2" customFormat="1" ht="24.15" customHeight="1">
      <c r="A99" s="40"/>
      <c r="B99" s="41"/>
      <c r="C99" s="216" t="s">
        <v>203</v>
      </c>
      <c r="D99" s="216" t="s">
        <v>199</v>
      </c>
      <c r="E99" s="217" t="s">
        <v>4906</v>
      </c>
      <c r="F99" s="218" t="s">
        <v>4907</v>
      </c>
      <c r="G99" s="219" t="s">
        <v>211</v>
      </c>
      <c r="H99" s="220">
        <v>1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385</v>
      </c>
      <c r="AT99" s="228" t="s">
        <v>199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311</v>
      </c>
    </row>
    <row r="100" s="2" customFormat="1" ht="24.15" customHeight="1">
      <c r="A100" s="40"/>
      <c r="B100" s="41"/>
      <c r="C100" s="216" t="s">
        <v>235</v>
      </c>
      <c r="D100" s="216" t="s">
        <v>199</v>
      </c>
      <c r="E100" s="217" t="s">
        <v>4908</v>
      </c>
      <c r="F100" s="218" t="s">
        <v>4909</v>
      </c>
      <c r="G100" s="219" t="s">
        <v>211</v>
      </c>
      <c r="H100" s="220">
        <v>3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385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322</v>
      </c>
    </row>
    <row r="101" s="2" customFormat="1" ht="16.5" customHeight="1">
      <c r="A101" s="40"/>
      <c r="B101" s="41"/>
      <c r="C101" s="216" t="s">
        <v>265</v>
      </c>
      <c r="D101" s="216" t="s">
        <v>199</v>
      </c>
      <c r="E101" s="217" t="s">
        <v>4855</v>
      </c>
      <c r="F101" s="218" t="s">
        <v>4856</v>
      </c>
      <c r="G101" s="219" t="s">
        <v>211</v>
      </c>
      <c r="H101" s="220">
        <v>22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385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385</v>
      </c>
      <c r="BM101" s="228" t="s">
        <v>344</v>
      </c>
    </row>
    <row r="102" s="2" customFormat="1" ht="24.15" customHeight="1">
      <c r="A102" s="40"/>
      <c r="B102" s="41"/>
      <c r="C102" s="282" t="s">
        <v>273</v>
      </c>
      <c r="D102" s="282" t="s">
        <v>602</v>
      </c>
      <c r="E102" s="283" t="s">
        <v>4857</v>
      </c>
      <c r="F102" s="284" t="s">
        <v>4858</v>
      </c>
      <c r="G102" s="285" t="s">
        <v>211</v>
      </c>
      <c r="H102" s="286">
        <v>22</v>
      </c>
      <c r="I102" s="287"/>
      <c r="J102" s="288">
        <f>ROUND(I102*H102,2)</f>
        <v>0</v>
      </c>
      <c r="K102" s="289"/>
      <c r="L102" s="290"/>
      <c r="M102" s="291" t="s">
        <v>19</v>
      </c>
      <c r="N102" s="292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658</v>
      </c>
      <c r="AT102" s="228" t="s">
        <v>602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362</v>
      </c>
    </row>
    <row r="103" s="2" customFormat="1" ht="24.15" customHeight="1">
      <c r="A103" s="40"/>
      <c r="B103" s="41"/>
      <c r="C103" s="216" t="s">
        <v>311</v>
      </c>
      <c r="D103" s="216" t="s">
        <v>199</v>
      </c>
      <c r="E103" s="217" t="s">
        <v>4910</v>
      </c>
      <c r="F103" s="218" t="s">
        <v>4911</v>
      </c>
      <c r="G103" s="219" t="s">
        <v>211</v>
      </c>
      <c r="H103" s="220">
        <v>1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385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385</v>
      </c>
    </row>
    <row r="104" s="2" customFormat="1" ht="24.15" customHeight="1">
      <c r="A104" s="40"/>
      <c r="B104" s="41"/>
      <c r="C104" s="282" t="s">
        <v>221</v>
      </c>
      <c r="D104" s="282" t="s">
        <v>602</v>
      </c>
      <c r="E104" s="283" t="s">
        <v>4912</v>
      </c>
      <c r="F104" s="284" t="s">
        <v>4913</v>
      </c>
      <c r="G104" s="285" t="s">
        <v>211</v>
      </c>
      <c r="H104" s="286">
        <v>1</v>
      </c>
      <c r="I104" s="287"/>
      <c r="J104" s="288">
        <f>ROUND(I104*H104,2)</f>
        <v>0</v>
      </c>
      <c r="K104" s="289"/>
      <c r="L104" s="290"/>
      <c r="M104" s="291" t="s">
        <v>19</v>
      </c>
      <c r="N104" s="292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658</v>
      </c>
      <c r="AT104" s="228" t="s">
        <v>602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385</v>
      </c>
      <c r="BM104" s="228" t="s">
        <v>557</v>
      </c>
    </row>
    <row r="105" s="2" customFormat="1" ht="24.15" customHeight="1">
      <c r="A105" s="40"/>
      <c r="B105" s="41"/>
      <c r="C105" s="216" t="s">
        <v>322</v>
      </c>
      <c r="D105" s="216" t="s">
        <v>199</v>
      </c>
      <c r="E105" s="217" t="s">
        <v>4914</v>
      </c>
      <c r="F105" s="218" t="s">
        <v>4915</v>
      </c>
      <c r="G105" s="219" t="s">
        <v>211</v>
      </c>
      <c r="H105" s="220">
        <v>5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385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570</v>
      </c>
    </row>
    <row r="106" s="2" customFormat="1" ht="24.15" customHeight="1">
      <c r="A106" s="40"/>
      <c r="B106" s="41"/>
      <c r="C106" s="282" t="s">
        <v>335</v>
      </c>
      <c r="D106" s="282" t="s">
        <v>602</v>
      </c>
      <c r="E106" s="283" t="s">
        <v>4916</v>
      </c>
      <c r="F106" s="284" t="s">
        <v>4917</v>
      </c>
      <c r="G106" s="285" t="s">
        <v>211</v>
      </c>
      <c r="H106" s="286">
        <v>3</v>
      </c>
      <c r="I106" s="287"/>
      <c r="J106" s="288">
        <f>ROUND(I106*H106,2)</f>
        <v>0</v>
      </c>
      <c r="K106" s="289"/>
      <c r="L106" s="290"/>
      <c r="M106" s="291" t="s">
        <v>19</v>
      </c>
      <c r="N106" s="292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658</v>
      </c>
      <c r="AT106" s="228" t="s">
        <v>602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582</v>
      </c>
    </row>
    <row r="107" s="2" customFormat="1" ht="24.15" customHeight="1">
      <c r="A107" s="40"/>
      <c r="B107" s="41"/>
      <c r="C107" s="282" t="s">
        <v>344</v>
      </c>
      <c r="D107" s="282" t="s">
        <v>602</v>
      </c>
      <c r="E107" s="283" t="s">
        <v>4918</v>
      </c>
      <c r="F107" s="284" t="s">
        <v>4919</v>
      </c>
      <c r="G107" s="285" t="s">
        <v>211</v>
      </c>
      <c r="H107" s="286">
        <v>1</v>
      </c>
      <c r="I107" s="287"/>
      <c r="J107" s="288">
        <f>ROUND(I107*H107,2)</f>
        <v>0</v>
      </c>
      <c r="K107" s="289"/>
      <c r="L107" s="290"/>
      <c r="M107" s="291" t="s">
        <v>19</v>
      </c>
      <c r="N107" s="292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658</v>
      </c>
      <c r="AT107" s="228" t="s">
        <v>602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593</v>
      </c>
    </row>
    <row r="108" s="2" customFormat="1" ht="24.15" customHeight="1">
      <c r="A108" s="40"/>
      <c r="B108" s="41"/>
      <c r="C108" s="282" t="s">
        <v>351</v>
      </c>
      <c r="D108" s="282" t="s">
        <v>602</v>
      </c>
      <c r="E108" s="283" t="s">
        <v>4920</v>
      </c>
      <c r="F108" s="284" t="s">
        <v>4921</v>
      </c>
      <c r="G108" s="285" t="s">
        <v>211</v>
      </c>
      <c r="H108" s="286">
        <v>1</v>
      </c>
      <c r="I108" s="287"/>
      <c r="J108" s="288">
        <f>ROUND(I108*H108,2)</f>
        <v>0</v>
      </c>
      <c r="K108" s="289"/>
      <c r="L108" s="290"/>
      <c r="M108" s="291" t="s">
        <v>19</v>
      </c>
      <c r="N108" s="292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658</v>
      </c>
      <c r="AT108" s="228" t="s">
        <v>602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607</v>
      </c>
    </row>
    <row r="109" s="2" customFormat="1" ht="37.8" customHeight="1">
      <c r="A109" s="40"/>
      <c r="B109" s="41"/>
      <c r="C109" s="216" t="s">
        <v>362</v>
      </c>
      <c r="D109" s="216" t="s">
        <v>199</v>
      </c>
      <c r="E109" s="217" t="s">
        <v>4871</v>
      </c>
      <c r="F109" s="218" t="s">
        <v>4872</v>
      </c>
      <c r="G109" s="219" t="s">
        <v>661</v>
      </c>
      <c r="H109" s="220">
        <v>15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385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625</v>
      </c>
    </row>
    <row r="110" s="2" customFormat="1" ht="37.8" customHeight="1">
      <c r="A110" s="40"/>
      <c r="B110" s="41"/>
      <c r="C110" s="216" t="s">
        <v>8</v>
      </c>
      <c r="D110" s="216" t="s">
        <v>199</v>
      </c>
      <c r="E110" s="217" t="s">
        <v>4873</v>
      </c>
      <c r="F110" s="218" t="s">
        <v>4874</v>
      </c>
      <c r="G110" s="219" t="s">
        <v>661</v>
      </c>
      <c r="H110" s="220">
        <v>30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385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644</v>
      </c>
    </row>
    <row r="111" s="2" customFormat="1" ht="33" customHeight="1">
      <c r="A111" s="40"/>
      <c r="B111" s="41"/>
      <c r="C111" s="216" t="s">
        <v>385</v>
      </c>
      <c r="D111" s="216" t="s">
        <v>199</v>
      </c>
      <c r="E111" s="217" t="s">
        <v>4922</v>
      </c>
      <c r="F111" s="218" t="s">
        <v>4923</v>
      </c>
      <c r="G111" s="219" t="s">
        <v>211</v>
      </c>
      <c r="H111" s="220">
        <v>4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658</v>
      </c>
    </row>
    <row r="112" s="2" customFormat="1" ht="16.5" customHeight="1">
      <c r="A112" s="40"/>
      <c r="B112" s="41"/>
      <c r="C112" s="282" t="s">
        <v>550</v>
      </c>
      <c r="D112" s="282" t="s">
        <v>602</v>
      </c>
      <c r="E112" s="283" t="s">
        <v>4924</v>
      </c>
      <c r="F112" s="284" t="s">
        <v>4925</v>
      </c>
      <c r="G112" s="285" t="s">
        <v>211</v>
      </c>
      <c r="H112" s="286">
        <v>1</v>
      </c>
      <c r="I112" s="287"/>
      <c r="J112" s="288">
        <f>ROUND(I112*H112,2)</f>
        <v>0</v>
      </c>
      <c r="K112" s="289"/>
      <c r="L112" s="290"/>
      <c r="M112" s="291" t="s">
        <v>19</v>
      </c>
      <c r="N112" s="292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658</v>
      </c>
      <c r="AT112" s="228" t="s">
        <v>602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675</v>
      </c>
    </row>
    <row r="113" s="2" customFormat="1" ht="16.5" customHeight="1">
      <c r="A113" s="40"/>
      <c r="B113" s="41"/>
      <c r="C113" s="282" t="s">
        <v>557</v>
      </c>
      <c r="D113" s="282" t="s">
        <v>602</v>
      </c>
      <c r="E113" s="283" t="s">
        <v>4926</v>
      </c>
      <c r="F113" s="284" t="s">
        <v>4927</v>
      </c>
      <c r="G113" s="285" t="s">
        <v>211</v>
      </c>
      <c r="H113" s="286">
        <v>3</v>
      </c>
      <c r="I113" s="287"/>
      <c r="J113" s="288">
        <f>ROUND(I113*H113,2)</f>
        <v>0</v>
      </c>
      <c r="K113" s="289"/>
      <c r="L113" s="290"/>
      <c r="M113" s="291" t="s">
        <v>19</v>
      </c>
      <c r="N113" s="292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658</v>
      </c>
      <c r="AT113" s="228" t="s">
        <v>602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696</v>
      </c>
    </row>
    <row r="114" s="2" customFormat="1" ht="37.8" customHeight="1">
      <c r="A114" s="40"/>
      <c r="B114" s="41"/>
      <c r="C114" s="216" t="s">
        <v>563</v>
      </c>
      <c r="D114" s="216" t="s">
        <v>199</v>
      </c>
      <c r="E114" s="217" t="s">
        <v>4928</v>
      </c>
      <c r="F114" s="218" t="s">
        <v>4929</v>
      </c>
      <c r="G114" s="219" t="s">
        <v>211</v>
      </c>
      <c r="H114" s="220">
        <v>1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717</v>
      </c>
    </row>
    <row r="115" s="2" customFormat="1" ht="16.5" customHeight="1">
      <c r="A115" s="40"/>
      <c r="B115" s="41"/>
      <c r="C115" s="282" t="s">
        <v>570</v>
      </c>
      <c r="D115" s="282" t="s">
        <v>602</v>
      </c>
      <c r="E115" s="283" t="s">
        <v>4930</v>
      </c>
      <c r="F115" s="284" t="s">
        <v>4931</v>
      </c>
      <c r="G115" s="285" t="s">
        <v>211</v>
      </c>
      <c r="H115" s="286">
        <v>1</v>
      </c>
      <c r="I115" s="287"/>
      <c r="J115" s="288">
        <f>ROUND(I115*H115,2)</f>
        <v>0</v>
      </c>
      <c r="K115" s="289"/>
      <c r="L115" s="290"/>
      <c r="M115" s="291" t="s">
        <v>19</v>
      </c>
      <c r="N115" s="292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658</v>
      </c>
      <c r="AT115" s="228" t="s">
        <v>602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729</v>
      </c>
    </row>
    <row r="116" s="2" customFormat="1" ht="37.8" customHeight="1">
      <c r="A116" s="40"/>
      <c r="B116" s="41"/>
      <c r="C116" s="216" t="s">
        <v>7</v>
      </c>
      <c r="D116" s="216" t="s">
        <v>199</v>
      </c>
      <c r="E116" s="217" t="s">
        <v>4877</v>
      </c>
      <c r="F116" s="218" t="s">
        <v>4878</v>
      </c>
      <c r="G116" s="219" t="s">
        <v>661</v>
      </c>
      <c r="H116" s="220">
        <v>15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385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385</v>
      </c>
      <c r="BM116" s="228" t="s">
        <v>792</v>
      </c>
    </row>
    <row r="117" s="2" customFormat="1" ht="37.8" customHeight="1">
      <c r="A117" s="40"/>
      <c r="B117" s="41"/>
      <c r="C117" s="216" t="s">
        <v>582</v>
      </c>
      <c r="D117" s="216" t="s">
        <v>199</v>
      </c>
      <c r="E117" s="217" t="s">
        <v>4879</v>
      </c>
      <c r="F117" s="218" t="s">
        <v>4880</v>
      </c>
      <c r="G117" s="219" t="s">
        <v>661</v>
      </c>
      <c r="H117" s="220">
        <v>30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385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385</v>
      </c>
      <c r="BM117" s="228" t="s">
        <v>816</v>
      </c>
    </row>
    <row r="118" s="2" customFormat="1" ht="24.15" customHeight="1">
      <c r="A118" s="40"/>
      <c r="B118" s="41"/>
      <c r="C118" s="216" t="s">
        <v>588</v>
      </c>
      <c r="D118" s="216" t="s">
        <v>199</v>
      </c>
      <c r="E118" s="217" t="s">
        <v>4627</v>
      </c>
      <c r="F118" s="218" t="s">
        <v>4628</v>
      </c>
      <c r="G118" s="219" t="s">
        <v>211</v>
      </c>
      <c r="H118" s="220">
        <v>22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385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385</v>
      </c>
      <c r="BM118" s="228" t="s">
        <v>845</v>
      </c>
    </row>
    <row r="119" s="2" customFormat="1" ht="24.15" customHeight="1">
      <c r="A119" s="40"/>
      <c r="B119" s="41"/>
      <c r="C119" s="216" t="s">
        <v>593</v>
      </c>
      <c r="D119" s="216" t="s">
        <v>199</v>
      </c>
      <c r="E119" s="217" t="s">
        <v>4629</v>
      </c>
      <c r="F119" s="218" t="s">
        <v>4630</v>
      </c>
      <c r="G119" s="219" t="s">
        <v>217</v>
      </c>
      <c r="H119" s="220">
        <v>0.20599999999999999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385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385</v>
      </c>
      <c r="BM119" s="228" t="s">
        <v>856</v>
      </c>
    </row>
    <row r="120" s="2" customFormat="1" ht="33" customHeight="1">
      <c r="A120" s="40"/>
      <c r="B120" s="41"/>
      <c r="C120" s="216" t="s">
        <v>601</v>
      </c>
      <c r="D120" s="216" t="s">
        <v>199</v>
      </c>
      <c r="E120" s="217" t="s">
        <v>4631</v>
      </c>
      <c r="F120" s="218" t="s">
        <v>4632</v>
      </c>
      <c r="G120" s="219" t="s">
        <v>217</v>
      </c>
      <c r="H120" s="220">
        <v>0.20599999999999999</v>
      </c>
      <c r="I120" s="221"/>
      <c r="J120" s="222">
        <f>ROUND(I120*H120,2)</f>
        <v>0</v>
      </c>
      <c r="K120" s="223"/>
      <c r="L120" s="46"/>
      <c r="M120" s="303" t="s">
        <v>19</v>
      </c>
      <c r="N120" s="304" t="s">
        <v>43</v>
      </c>
      <c r="O120" s="296"/>
      <c r="P120" s="301">
        <f>O120*H120</f>
        <v>0</v>
      </c>
      <c r="Q120" s="301">
        <v>0</v>
      </c>
      <c r="R120" s="301">
        <f>Q120*H120</f>
        <v>0</v>
      </c>
      <c r="S120" s="301">
        <v>0</v>
      </c>
      <c r="T120" s="302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385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385</v>
      </c>
      <c r="BM120" s="228" t="s">
        <v>888</v>
      </c>
    </row>
    <row r="121" s="2" customFormat="1" ht="6.96" customHeight="1">
      <c r="A121" s="40"/>
      <c r="B121" s="61"/>
      <c r="C121" s="62"/>
      <c r="D121" s="62"/>
      <c r="E121" s="62"/>
      <c r="F121" s="62"/>
      <c r="G121" s="62"/>
      <c r="H121" s="62"/>
      <c r="I121" s="62"/>
      <c r="J121" s="62"/>
      <c r="K121" s="62"/>
      <c r="L121" s="46"/>
      <c r="M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</sheetData>
  <sheetProtection sheet="1" autoFilter="0" formatColumns="0" formatRows="0" objects="1" scenarios="1" spinCount="100000" saltValue="JL1sA6ZhdWfNI1c4lazqoF+BiXTU3AyGviNOOvKgQVpBCYr5l1Zzovxc2jiud3cR9QKPGT4UTFT/HJz+BLv6sQ==" hashValue="13ZVarTGWSa/av9RSIQAW9xtib3FPoTF4BOQ8hsUGzqbdEOP6eeeP13Y8/Ag4HF3HXM+jTemM10zzRLktU0vxg==" algorithmName="SHA-512" password="CC6F"/>
  <autoFilter ref="C92:K12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4932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ROUND(J93,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ROUND((SUM(BE93:BE104)),  2)</f>
        <v>0</v>
      </c>
      <c r="G37" s="40"/>
      <c r="H37" s="40"/>
      <c r="I37" s="160">
        <v>0.20999999999999999</v>
      </c>
      <c r="J37" s="159">
        <f>ROUND(((SUM(BE93:BE104))*I37),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ROUND((SUM(BF93:BF104)),  2)</f>
        <v>0</v>
      </c>
      <c r="G38" s="40"/>
      <c r="H38" s="40"/>
      <c r="I38" s="160">
        <v>0.14999999999999999</v>
      </c>
      <c r="J38" s="159">
        <f>ROUND(((SUM(BF93:BF104))*I38),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ROUND((SUM(BG93:BG104)),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ROUND((SUM(BH93:BH104)),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ROUND((SUM(BI93:BI104)),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VZT6 - -Klimatizace VIP salonku, salonku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J94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4600</v>
      </c>
      <c r="E69" s="185"/>
      <c r="F69" s="185"/>
      <c r="G69" s="185"/>
      <c r="H69" s="185"/>
      <c r="I69" s="185"/>
      <c r="J69" s="186">
        <f>J95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182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6.25" customHeight="1">
      <c r="A79" s="40"/>
      <c r="B79" s="41"/>
      <c r="C79" s="42"/>
      <c r="D79" s="42"/>
      <c r="E79" s="172" t="str">
        <f>E7</f>
        <v>STAVEBNÍ UPRAVY,PŘÍSTAVBA A NÁSTAVBA OBJEKTU ŠATEN A ZÁZEMÍ PRO SPORTOVCE FK BOLATICE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170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4031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394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298" t="s">
        <v>4844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4033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>VZT6 - -Klimatizace VIP salonku, salonku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Bolatice, ul. Opavská131/45</v>
      </c>
      <c r="G87" s="42"/>
      <c r="H87" s="42"/>
      <c r="I87" s="34" t="s">
        <v>23</v>
      </c>
      <c r="J87" s="74" t="str">
        <f>IF(J16="","",J16)</f>
        <v>23. 3. 2022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Obec Bolatice, Hlučínská 95/3</v>
      </c>
      <c r="G89" s="42"/>
      <c r="H89" s="42"/>
      <c r="I89" s="34" t="s">
        <v>31</v>
      </c>
      <c r="J89" s="38" t="str">
        <f>E25</f>
        <v>BENPRO s.r.o. Bolatice 743/40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Ing.J.Krajcar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8"/>
      <c r="B92" s="189"/>
      <c r="C92" s="190" t="s">
        <v>183</v>
      </c>
      <c r="D92" s="191" t="s">
        <v>57</v>
      </c>
      <c r="E92" s="191" t="s">
        <v>53</v>
      </c>
      <c r="F92" s="191" t="s">
        <v>54</v>
      </c>
      <c r="G92" s="191" t="s">
        <v>184</v>
      </c>
      <c r="H92" s="191" t="s">
        <v>185</v>
      </c>
      <c r="I92" s="191" t="s">
        <v>186</v>
      </c>
      <c r="J92" s="192" t="s">
        <v>174</v>
      </c>
      <c r="K92" s="193" t="s">
        <v>187</v>
      </c>
      <c r="L92" s="194"/>
      <c r="M92" s="94" t="s">
        <v>19</v>
      </c>
      <c r="N92" s="95" t="s">
        <v>42</v>
      </c>
      <c r="O92" s="95" t="s">
        <v>188</v>
      </c>
      <c r="P92" s="95" t="s">
        <v>189</v>
      </c>
      <c r="Q92" s="95" t="s">
        <v>190</v>
      </c>
      <c r="R92" s="95" t="s">
        <v>191</v>
      </c>
      <c r="S92" s="95" t="s">
        <v>192</v>
      </c>
      <c r="T92" s="96" t="s">
        <v>193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0"/>
      <c r="B93" s="41"/>
      <c r="C93" s="101" t="s">
        <v>194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</f>
        <v>0</v>
      </c>
      <c r="Q93" s="98"/>
      <c r="R93" s="197">
        <f>R94</f>
        <v>0</v>
      </c>
      <c r="S93" s="98"/>
      <c r="T93" s="198">
        <f>T94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175</v>
      </c>
      <c r="BK93" s="199">
        <f>BK94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1178</v>
      </c>
      <c r="F94" s="203" t="s">
        <v>1179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</f>
        <v>0</v>
      </c>
      <c r="Q94" s="208"/>
      <c r="R94" s="209">
        <f>R95</f>
        <v>0</v>
      </c>
      <c r="S94" s="208"/>
      <c r="T94" s="210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82</v>
      </c>
      <c r="AT94" s="212" t="s">
        <v>71</v>
      </c>
      <c r="AU94" s="212" t="s">
        <v>72</v>
      </c>
      <c r="AY94" s="211" t="s">
        <v>197</v>
      </c>
      <c r="BK94" s="213">
        <f>BK95</f>
        <v>0</v>
      </c>
    </row>
    <row r="95" s="12" customFormat="1" ht="22.8" customHeight="1">
      <c r="A95" s="12"/>
      <c r="B95" s="200"/>
      <c r="C95" s="201"/>
      <c r="D95" s="202" t="s">
        <v>71</v>
      </c>
      <c r="E95" s="214" t="s">
        <v>4601</v>
      </c>
      <c r="F95" s="214" t="s">
        <v>4602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SUM(P96:P104)</f>
        <v>0</v>
      </c>
      <c r="Q95" s="208"/>
      <c r="R95" s="209">
        <f>SUM(R96:R104)</f>
        <v>0</v>
      </c>
      <c r="S95" s="208"/>
      <c r="T95" s="210">
        <f>SUM(T96:T104)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82</v>
      </c>
      <c r="AT95" s="212" t="s">
        <v>71</v>
      </c>
      <c r="AU95" s="212" t="s">
        <v>80</v>
      </c>
      <c r="AY95" s="211" t="s">
        <v>197</v>
      </c>
      <c r="BK95" s="213">
        <f>SUM(BK96:BK104)</f>
        <v>0</v>
      </c>
    </row>
    <row r="96" s="2" customFormat="1" ht="24.15" customHeight="1">
      <c r="A96" s="40"/>
      <c r="B96" s="41"/>
      <c r="C96" s="216" t="s">
        <v>80</v>
      </c>
      <c r="D96" s="216" t="s">
        <v>199</v>
      </c>
      <c r="E96" s="217" t="s">
        <v>4933</v>
      </c>
      <c r="F96" s="218" t="s">
        <v>4934</v>
      </c>
      <c r="G96" s="219" t="s">
        <v>211</v>
      </c>
      <c r="H96" s="220">
        <v>5</v>
      </c>
      <c r="I96" s="221"/>
      <c r="J96" s="222">
        <f>ROUND(I96*H96,2)</f>
        <v>0</v>
      </c>
      <c r="K96" s="223"/>
      <c r="L96" s="46"/>
      <c r="M96" s="224" t="s">
        <v>19</v>
      </c>
      <c r="N96" s="225" t="s">
        <v>43</v>
      </c>
      <c r="O96" s="86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8" t="s">
        <v>385</v>
      </c>
      <c r="AT96" s="228" t="s">
        <v>199</v>
      </c>
      <c r="AU96" s="228" t="s">
        <v>82</v>
      </c>
      <c r="AY96" s="19" t="s">
        <v>197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19" t="s">
        <v>80</v>
      </c>
      <c r="BK96" s="229">
        <f>ROUND(I96*H96,2)</f>
        <v>0</v>
      </c>
      <c r="BL96" s="19" t="s">
        <v>385</v>
      </c>
      <c r="BM96" s="228" t="s">
        <v>82</v>
      </c>
    </row>
    <row r="97" s="2" customFormat="1" ht="24.15" customHeight="1">
      <c r="A97" s="40"/>
      <c r="B97" s="41"/>
      <c r="C97" s="282" t="s">
        <v>82</v>
      </c>
      <c r="D97" s="282" t="s">
        <v>602</v>
      </c>
      <c r="E97" s="283" t="s">
        <v>4935</v>
      </c>
      <c r="F97" s="284" t="s">
        <v>4936</v>
      </c>
      <c r="G97" s="285" t="s">
        <v>211</v>
      </c>
      <c r="H97" s="286">
        <v>5</v>
      </c>
      <c r="I97" s="287"/>
      <c r="J97" s="288">
        <f>ROUND(I97*H97,2)</f>
        <v>0</v>
      </c>
      <c r="K97" s="289"/>
      <c r="L97" s="290"/>
      <c r="M97" s="291" t="s">
        <v>19</v>
      </c>
      <c r="N97" s="292" t="s">
        <v>43</v>
      </c>
      <c r="O97" s="86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658</v>
      </c>
      <c r="AT97" s="228" t="s">
        <v>602</v>
      </c>
      <c r="AU97" s="228" t="s">
        <v>82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385</v>
      </c>
      <c r="BM97" s="228" t="s">
        <v>203</v>
      </c>
    </row>
    <row r="98" s="2" customFormat="1" ht="24.15" customHeight="1">
      <c r="A98" s="40"/>
      <c r="B98" s="41"/>
      <c r="C98" s="216" t="s">
        <v>103</v>
      </c>
      <c r="D98" s="216" t="s">
        <v>199</v>
      </c>
      <c r="E98" s="217" t="s">
        <v>4937</v>
      </c>
      <c r="F98" s="218" t="s">
        <v>4938</v>
      </c>
      <c r="G98" s="219" t="s">
        <v>211</v>
      </c>
      <c r="H98" s="220">
        <v>5</v>
      </c>
      <c r="I98" s="221"/>
      <c r="J98" s="222">
        <f>ROUND(I98*H98,2)</f>
        <v>0</v>
      </c>
      <c r="K98" s="223"/>
      <c r="L98" s="46"/>
      <c r="M98" s="224" t="s">
        <v>19</v>
      </c>
      <c r="N98" s="225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385</v>
      </c>
      <c r="AT98" s="228" t="s">
        <v>199</v>
      </c>
      <c r="AU98" s="228" t="s">
        <v>82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385</v>
      </c>
      <c r="BM98" s="228" t="s">
        <v>265</v>
      </c>
    </row>
    <row r="99" s="2" customFormat="1" ht="33" customHeight="1">
      <c r="A99" s="40"/>
      <c r="B99" s="41"/>
      <c r="C99" s="282" t="s">
        <v>203</v>
      </c>
      <c r="D99" s="282" t="s">
        <v>602</v>
      </c>
      <c r="E99" s="283" t="s">
        <v>4939</v>
      </c>
      <c r="F99" s="284" t="s">
        <v>4940</v>
      </c>
      <c r="G99" s="285" t="s">
        <v>211</v>
      </c>
      <c r="H99" s="286">
        <v>5</v>
      </c>
      <c r="I99" s="287"/>
      <c r="J99" s="288">
        <f>ROUND(I99*H99,2)</f>
        <v>0</v>
      </c>
      <c r="K99" s="289"/>
      <c r="L99" s="290"/>
      <c r="M99" s="291" t="s">
        <v>19</v>
      </c>
      <c r="N99" s="292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658</v>
      </c>
      <c r="AT99" s="228" t="s">
        <v>602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311</v>
      </c>
    </row>
    <row r="100" s="2" customFormat="1" ht="16.5" customHeight="1">
      <c r="A100" s="40"/>
      <c r="B100" s="41"/>
      <c r="C100" s="282" t="s">
        <v>235</v>
      </c>
      <c r="D100" s="282" t="s">
        <v>602</v>
      </c>
      <c r="E100" s="283" t="s">
        <v>4941</v>
      </c>
      <c r="F100" s="284" t="s">
        <v>4942</v>
      </c>
      <c r="G100" s="285" t="s">
        <v>211</v>
      </c>
      <c r="H100" s="286">
        <v>5</v>
      </c>
      <c r="I100" s="287"/>
      <c r="J100" s="288">
        <f>ROUND(I100*H100,2)</f>
        <v>0</v>
      </c>
      <c r="K100" s="289"/>
      <c r="L100" s="290"/>
      <c r="M100" s="291" t="s">
        <v>19</v>
      </c>
      <c r="N100" s="292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658</v>
      </c>
      <c r="AT100" s="228" t="s">
        <v>602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322</v>
      </c>
    </row>
    <row r="101" s="2" customFormat="1" ht="24.15" customHeight="1">
      <c r="A101" s="40"/>
      <c r="B101" s="41"/>
      <c r="C101" s="216" t="s">
        <v>265</v>
      </c>
      <c r="D101" s="216" t="s">
        <v>199</v>
      </c>
      <c r="E101" s="217" t="s">
        <v>4943</v>
      </c>
      <c r="F101" s="218" t="s">
        <v>4944</v>
      </c>
      <c r="G101" s="219" t="s">
        <v>661</v>
      </c>
      <c r="H101" s="220">
        <v>30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385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385</v>
      </c>
      <c r="BM101" s="228" t="s">
        <v>344</v>
      </c>
    </row>
    <row r="102" s="2" customFormat="1" ht="37.8" customHeight="1">
      <c r="A102" s="40"/>
      <c r="B102" s="41"/>
      <c r="C102" s="282" t="s">
        <v>273</v>
      </c>
      <c r="D102" s="282" t="s">
        <v>602</v>
      </c>
      <c r="E102" s="283" t="s">
        <v>4945</v>
      </c>
      <c r="F102" s="284" t="s">
        <v>4946</v>
      </c>
      <c r="G102" s="285" t="s">
        <v>661</v>
      </c>
      <c r="H102" s="286">
        <v>30</v>
      </c>
      <c r="I102" s="287"/>
      <c r="J102" s="288">
        <f>ROUND(I102*H102,2)</f>
        <v>0</v>
      </c>
      <c r="K102" s="289"/>
      <c r="L102" s="290"/>
      <c r="M102" s="291" t="s">
        <v>19</v>
      </c>
      <c r="N102" s="292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658</v>
      </c>
      <c r="AT102" s="228" t="s">
        <v>602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362</v>
      </c>
    </row>
    <row r="103" s="2" customFormat="1" ht="24.15" customHeight="1">
      <c r="A103" s="40"/>
      <c r="B103" s="41"/>
      <c r="C103" s="216" t="s">
        <v>311</v>
      </c>
      <c r="D103" s="216" t="s">
        <v>199</v>
      </c>
      <c r="E103" s="217" t="s">
        <v>4629</v>
      </c>
      <c r="F103" s="218" t="s">
        <v>4630</v>
      </c>
      <c r="G103" s="219" t="s">
        <v>217</v>
      </c>
      <c r="H103" s="220">
        <v>0.66900000000000004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385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385</v>
      </c>
    </row>
    <row r="104" s="2" customFormat="1" ht="33" customHeight="1">
      <c r="A104" s="40"/>
      <c r="B104" s="41"/>
      <c r="C104" s="216" t="s">
        <v>221</v>
      </c>
      <c r="D104" s="216" t="s">
        <v>199</v>
      </c>
      <c r="E104" s="217" t="s">
        <v>4631</v>
      </c>
      <c r="F104" s="218" t="s">
        <v>4632</v>
      </c>
      <c r="G104" s="219" t="s">
        <v>217</v>
      </c>
      <c r="H104" s="220">
        <v>0.66900000000000004</v>
      </c>
      <c r="I104" s="221"/>
      <c r="J104" s="222">
        <f>ROUND(I104*H104,2)</f>
        <v>0</v>
      </c>
      <c r="K104" s="223"/>
      <c r="L104" s="46"/>
      <c r="M104" s="303" t="s">
        <v>19</v>
      </c>
      <c r="N104" s="304" t="s">
        <v>43</v>
      </c>
      <c r="O104" s="296"/>
      <c r="P104" s="301">
        <f>O104*H104</f>
        <v>0</v>
      </c>
      <c r="Q104" s="301">
        <v>0</v>
      </c>
      <c r="R104" s="301">
        <f>Q104*H104</f>
        <v>0</v>
      </c>
      <c r="S104" s="301">
        <v>0</v>
      </c>
      <c r="T104" s="302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385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385</v>
      </c>
      <c r="BM104" s="228" t="s">
        <v>557</v>
      </c>
    </row>
    <row r="105" s="2" customFormat="1" ht="6.96" customHeight="1">
      <c r="A105" s="40"/>
      <c r="B105" s="61"/>
      <c r="C105" s="62"/>
      <c r="D105" s="62"/>
      <c r="E105" s="62"/>
      <c r="F105" s="62"/>
      <c r="G105" s="62"/>
      <c r="H105" s="62"/>
      <c r="I105" s="62"/>
      <c r="J105" s="62"/>
      <c r="K105" s="62"/>
      <c r="L105" s="46"/>
      <c r="M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</sheetData>
  <sheetProtection sheet="1" autoFilter="0" formatColumns="0" formatRows="0" objects="1" scenarios="1" spinCount="100000" saltValue="R0+yazKzUeWgUKhTBsdGu0qtly+2milqd3E0dlQGkoCAGVuB9Q0hHZ71DoQIJGtpC4whKyWWevJWH7S7U1lKcA==" hashValue="/guiL0flQor+0rj4JFJw1UoCjrEajXwaYTiZT4/av56RgYjCpxP0HJ2jLazJMun8VkjfKwhLdXcAWItI+T6HdA==" algorithmName="SHA-512" password="CC6F"/>
  <autoFilter ref="C92:K10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4947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ROUND(J93,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ROUND((SUM(BE93:BE100)),  2)</f>
        <v>0</v>
      </c>
      <c r="G37" s="40"/>
      <c r="H37" s="40"/>
      <c r="I37" s="160">
        <v>0.20999999999999999</v>
      </c>
      <c r="J37" s="159">
        <f>ROUND(((SUM(BE93:BE100))*I37),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ROUND((SUM(BF93:BF100)),  2)</f>
        <v>0</v>
      </c>
      <c r="G38" s="40"/>
      <c r="H38" s="40"/>
      <c r="I38" s="160">
        <v>0.14999999999999999</v>
      </c>
      <c r="J38" s="159">
        <f>ROUND(((SUM(BF93:BF100))*I38),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ROUND((SUM(BG93:BG100)),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ROUND((SUM(BH93:BH100)),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ROUND((SUM(BI93:BI100)),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 xml:space="preserve">VZT7 -  Odvlhčování wellness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J93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J94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4600</v>
      </c>
      <c r="E69" s="185"/>
      <c r="F69" s="185"/>
      <c r="G69" s="185"/>
      <c r="H69" s="185"/>
      <c r="I69" s="185"/>
      <c r="J69" s="186">
        <f>J95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182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6.25" customHeight="1">
      <c r="A79" s="40"/>
      <c r="B79" s="41"/>
      <c r="C79" s="42"/>
      <c r="D79" s="42"/>
      <c r="E79" s="172" t="str">
        <f>E7</f>
        <v>STAVEBNÍ UPRAVY,PŘÍSTAVBA A NÁSTAVBA OBJEKTU ŠATEN A ZÁZEMÍ PRO SPORTOVCE FK BOLATICE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170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1" customFormat="1" ht="16.5" customHeight="1">
      <c r="B81" s="23"/>
      <c r="C81" s="24"/>
      <c r="D81" s="24"/>
      <c r="E81" s="172" t="s">
        <v>4031</v>
      </c>
      <c r="F81" s="24"/>
      <c r="G81" s="24"/>
      <c r="H81" s="24"/>
      <c r="I81" s="24"/>
      <c r="J81" s="24"/>
      <c r="K81" s="24"/>
      <c r="L81" s="22"/>
    </row>
    <row r="82" s="1" customFormat="1" ht="12" customHeight="1">
      <c r="B82" s="23"/>
      <c r="C82" s="34" t="s">
        <v>394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298" t="s">
        <v>4844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4033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E13</f>
        <v xml:space="preserve">VZT7 -  Odvlhčování wellness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F16</f>
        <v>Bolatice, ul. Opavská131/45</v>
      </c>
      <c r="G87" s="42"/>
      <c r="H87" s="42"/>
      <c r="I87" s="34" t="s">
        <v>23</v>
      </c>
      <c r="J87" s="74" t="str">
        <f>IF(J16="","",J16)</f>
        <v>23. 3. 2022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25.65" customHeight="1">
      <c r="A89" s="40"/>
      <c r="B89" s="41"/>
      <c r="C89" s="34" t="s">
        <v>25</v>
      </c>
      <c r="D89" s="42"/>
      <c r="E89" s="42"/>
      <c r="F89" s="29" t="str">
        <f>E19</f>
        <v>Obec Bolatice, Hlučínská 95/3</v>
      </c>
      <c r="G89" s="42"/>
      <c r="H89" s="42"/>
      <c r="I89" s="34" t="s">
        <v>31</v>
      </c>
      <c r="J89" s="38" t="str">
        <f>E25</f>
        <v>BENPRO s.r.o. Bolatice 743/40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29</v>
      </c>
      <c r="D90" s="42"/>
      <c r="E90" s="42"/>
      <c r="F90" s="29" t="str">
        <f>IF(E22="","",E22)</f>
        <v>Vyplň údaj</v>
      </c>
      <c r="G90" s="42"/>
      <c r="H90" s="42"/>
      <c r="I90" s="34" t="s">
        <v>34</v>
      </c>
      <c r="J90" s="38" t="str">
        <f>E28</f>
        <v>Ing.J.Krajcar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8"/>
      <c r="B92" s="189"/>
      <c r="C92" s="190" t="s">
        <v>183</v>
      </c>
      <c r="D92" s="191" t="s">
        <v>57</v>
      </c>
      <c r="E92" s="191" t="s">
        <v>53</v>
      </c>
      <c r="F92" s="191" t="s">
        <v>54</v>
      </c>
      <c r="G92" s="191" t="s">
        <v>184</v>
      </c>
      <c r="H92" s="191" t="s">
        <v>185</v>
      </c>
      <c r="I92" s="191" t="s">
        <v>186</v>
      </c>
      <c r="J92" s="192" t="s">
        <v>174</v>
      </c>
      <c r="K92" s="193" t="s">
        <v>187</v>
      </c>
      <c r="L92" s="194"/>
      <c r="M92" s="94" t="s">
        <v>19</v>
      </c>
      <c r="N92" s="95" t="s">
        <v>42</v>
      </c>
      <c r="O92" s="95" t="s">
        <v>188</v>
      </c>
      <c r="P92" s="95" t="s">
        <v>189</v>
      </c>
      <c r="Q92" s="95" t="s">
        <v>190</v>
      </c>
      <c r="R92" s="95" t="s">
        <v>191</v>
      </c>
      <c r="S92" s="95" t="s">
        <v>192</v>
      </c>
      <c r="T92" s="96" t="s">
        <v>193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0"/>
      <c r="B93" s="41"/>
      <c r="C93" s="101" t="s">
        <v>194</v>
      </c>
      <c r="D93" s="42"/>
      <c r="E93" s="42"/>
      <c r="F93" s="42"/>
      <c r="G93" s="42"/>
      <c r="H93" s="42"/>
      <c r="I93" s="42"/>
      <c r="J93" s="195">
        <f>BK93</f>
        <v>0</v>
      </c>
      <c r="K93" s="42"/>
      <c r="L93" s="46"/>
      <c r="M93" s="97"/>
      <c r="N93" s="196"/>
      <c r="O93" s="98"/>
      <c r="P93" s="197">
        <f>P94</f>
        <v>0</v>
      </c>
      <c r="Q93" s="98"/>
      <c r="R93" s="197">
        <f>R94</f>
        <v>0</v>
      </c>
      <c r="S93" s="98"/>
      <c r="T93" s="198">
        <f>T94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71</v>
      </c>
      <c r="AU93" s="19" t="s">
        <v>175</v>
      </c>
      <c r="BK93" s="199">
        <f>BK94</f>
        <v>0</v>
      </c>
    </row>
    <row r="94" s="12" customFormat="1" ht="25.92" customHeight="1">
      <c r="A94" s="12"/>
      <c r="B94" s="200"/>
      <c r="C94" s="201"/>
      <c r="D94" s="202" t="s">
        <v>71</v>
      </c>
      <c r="E94" s="203" t="s">
        <v>1178</v>
      </c>
      <c r="F94" s="203" t="s">
        <v>1179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</f>
        <v>0</v>
      </c>
      <c r="Q94" s="208"/>
      <c r="R94" s="209">
        <f>R95</f>
        <v>0</v>
      </c>
      <c r="S94" s="208"/>
      <c r="T94" s="210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82</v>
      </c>
      <c r="AT94" s="212" t="s">
        <v>71</v>
      </c>
      <c r="AU94" s="212" t="s">
        <v>72</v>
      </c>
      <c r="AY94" s="211" t="s">
        <v>197</v>
      </c>
      <c r="BK94" s="213">
        <f>BK95</f>
        <v>0</v>
      </c>
    </row>
    <row r="95" s="12" customFormat="1" ht="22.8" customHeight="1">
      <c r="A95" s="12"/>
      <c r="B95" s="200"/>
      <c r="C95" s="201"/>
      <c r="D95" s="202" t="s">
        <v>71</v>
      </c>
      <c r="E95" s="214" t="s">
        <v>4601</v>
      </c>
      <c r="F95" s="214" t="s">
        <v>4602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SUM(P96:P100)</f>
        <v>0</v>
      </c>
      <c r="Q95" s="208"/>
      <c r="R95" s="209">
        <f>SUM(R96:R100)</f>
        <v>0</v>
      </c>
      <c r="S95" s="208"/>
      <c r="T95" s="210">
        <f>SUM(T96:T100)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82</v>
      </c>
      <c r="AT95" s="212" t="s">
        <v>71</v>
      </c>
      <c r="AU95" s="212" t="s">
        <v>80</v>
      </c>
      <c r="AY95" s="211" t="s">
        <v>197</v>
      </c>
      <c r="BK95" s="213">
        <f>SUM(BK96:BK100)</f>
        <v>0</v>
      </c>
    </row>
    <row r="96" s="2" customFormat="1" ht="16.5" customHeight="1">
      <c r="A96" s="40"/>
      <c r="B96" s="41"/>
      <c r="C96" s="216" t="s">
        <v>80</v>
      </c>
      <c r="D96" s="216" t="s">
        <v>199</v>
      </c>
      <c r="E96" s="217" t="s">
        <v>4948</v>
      </c>
      <c r="F96" s="218" t="s">
        <v>4949</v>
      </c>
      <c r="G96" s="219" t="s">
        <v>211</v>
      </c>
      <c r="H96" s="220">
        <v>1</v>
      </c>
      <c r="I96" s="221"/>
      <c r="J96" s="222">
        <f>ROUND(I96*H96,2)</f>
        <v>0</v>
      </c>
      <c r="K96" s="223"/>
      <c r="L96" s="46"/>
      <c r="M96" s="224" t="s">
        <v>19</v>
      </c>
      <c r="N96" s="225" t="s">
        <v>43</v>
      </c>
      <c r="O96" s="86"/>
      <c r="P96" s="226">
        <f>O96*H96</f>
        <v>0</v>
      </c>
      <c r="Q96" s="226">
        <v>0</v>
      </c>
      <c r="R96" s="226">
        <f>Q96*H96</f>
        <v>0</v>
      </c>
      <c r="S96" s="226">
        <v>0</v>
      </c>
      <c r="T96" s="227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8" t="s">
        <v>385</v>
      </c>
      <c r="AT96" s="228" t="s">
        <v>199</v>
      </c>
      <c r="AU96" s="228" t="s">
        <v>82</v>
      </c>
      <c r="AY96" s="19" t="s">
        <v>197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19" t="s">
        <v>80</v>
      </c>
      <c r="BK96" s="229">
        <f>ROUND(I96*H96,2)</f>
        <v>0</v>
      </c>
      <c r="BL96" s="19" t="s">
        <v>385</v>
      </c>
      <c r="BM96" s="228" t="s">
        <v>82</v>
      </c>
    </row>
    <row r="97" s="2" customFormat="1" ht="62.7" customHeight="1">
      <c r="A97" s="40"/>
      <c r="B97" s="41"/>
      <c r="C97" s="216" t="s">
        <v>82</v>
      </c>
      <c r="D97" s="216" t="s">
        <v>199</v>
      </c>
      <c r="E97" s="217" t="s">
        <v>4950</v>
      </c>
      <c r="F97" s="218" t="s">
        <v>4951</v>
      </c>
      <c r="G97" s="219" t="s">
        <v>211</v>
      </c>
      <c r="H97" s="220">
        <v>1</v>
      </c>
      <c r="I97" s="221"/>
      <c r="J97" s="222">
        <f>ROUND(I97*H97,2)</f>
        <v>0</v>
      </c>
      <c r="K97" s="223"/>
      <c r="L97" s="46"/>
      <c r="M97" s="224" t="s">
        <v>19</v>
      </c>
      <c r="N97" s="225" t="s">
        <v>43</v>
      </c>
      <c r="O97" s="86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385</v>
      </c>
      <c r="AT97" s="228" t="s">
        <v>199</v>
      </c>
      <c r="AU97" s="228" t="s">
        <v>82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385</v>
      </c>
      <c r="BM97" s="228" t="s">
        <v>203</v>
      </c>
    </row>
    <row r="98" s="2" customFormat="1" ht="16.5" customHeight="1">
      <c r="A98" s="40"/>
      <c r="B98" s="41"/>
      <c r="C98" s="216" t="s">
        <v>103</v>
      </c>
      <c r="D98" s="216" t="s">
        <v>199</v>
      </c>
      <c r="E98" s="217" t="s">
        <v>4952</v>
      </c>
      <c r="F98" s="218" t="s">
        <v>4953</v>
      </c>
      <c r="G98" s="219" t="s">
        <v>211</v>
      </c>
      <c r="H98" s="220">
        <v>1</v>
      </c>
      <c r="I98" s="221"/>
      <c r="J98" s="222">
        <f>ROUND(I98*H98,2)</f>
        <v>0</v>
      </c>
      <c r="K98" s="223"/>
      <c r="L98" s="46"/>
      <c r="M98" s="224" t="s">
        <v>19</v>
      </c>
      <c r="N98" s="225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385</v>
      </c>
      <c r="AT98" s="228" t="s">
        <v>199</v>
      </c>
      <c r="AU98" s="228" t="s">
        <v>82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385</v>
      </c>
      <c r="BM98" s="228" t="s">
        <v>265</v>
      </c>
    </row>
    <row r="99" s="2" customFormat="1" ht="24.15" customHeight="1">
      <c r="A99" s="40"/>
      <c r="B99" s="41"/>
      <c r="C99" s="216" t="s">
        <v>203</v>
      </c>
      <c r="D99" s="216" t="s">
        <v>199</v>
      </c>
      <c r="E99" s="217" t="s">
        <v>4629</v>
      </c>
      <c r="F99" s="218" t="s">
        <v>4630</v>
      </c>
      <c r="G99" s="219" t="s">
        <v>217</v>
      </c>
      <c r="H99" s="220">
        <v>0.11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385</v>
      </c>
      <c r="AT99" s="228" t="s">
        <v>199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311</v>
      </c>
    </row>
    <row r="100" s="2" customFormat="1" ht="33" customHeight="1">
      <c r="A100" s="40"/>
      <c r="B100" s="41"/>
      <c r="C100" s="216" t="s">
        <v>235</v>
      </c>
      <c r="D100" s="216" t="s">
        <v>199</v>
      </c>
      <c r="E100" s="217" t="s">
        <v>4631</v>
      </c>
      <c r="F100" s="218" t="s">
        <v>4632</v>
      </c>
      <c r="G100" s="219" t="s">
        <v>217</v>
      </c>
      <c r="H100" s="220">
        <v>0.11</v>
      </c>
      <c r="I100" s="221"/>
      <c r="J100" s="222">
        <f>ROUND(I100*H100,2)</f>
        <v>0</v>
      </c>
      <c r="K100" s="223"/>
      <c r="L100" s="46"/>
      <c r="M100" s="303" t="s">
        <v>19</v>
      </c>
      <c r="N100" s="304" t="s">
        <v>43</v>
      </c>
      <c r="O100" s="296"/>
      <c r="P100" s="301">
        <f>O100*H100</f>
        <v>0</v>
      </c>
      <c r="Q100" s="301">
        <v>0</v>
      </c>
      <c r="R100" s="301">
        <f>Q100*H100</f>
        <v>0</v>
      </c>
      <c r="S100" s="301">
        <v>0</v>
      </c>
      <c r="T100" s="302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385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322</v>
      </c>
    </row>
    <row r="101" s="2" customFormat="1" ht="6.96" customHeight="1">
      <c r="A101" s="40"/>
      <c r="B101" s="61"/>
      <c r="C101" s="62"/>
      <c r="D101" s="62"/>
      <c r="E101" s="62"/>
      <c r="F101" s="62"/>
      <c r="G101" s="62"/>
      <c r="H101" s="62"/>
      <c r="I101" s="62"/>
      <c r="J101" s="62"/>
      <c r="K101" s="62"/>
      <c r="L101" s="46"/>
      <c r="M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</sheetData>
  <sheetProtection sheet="1" autoFilter="0" formatColumns="0" formatRows="0" objects="1" scenarios="1" spinCount="100000" saltValue="8DvsVUJ9hQf+mL9gcBxy60mZGJpA4QsvRIRKQv51q0PrY4F86/w2ohwebDCkraShDHGYmO9IHOb5V67HA/kEUw==" hashValue="q6TPnoaC7/lGMyi6DlWncmidpzG2NwsCuacZb8GoeEDTXAsUlSzQNoK3PuKoHZirQgIhExwYn15UEeiqugtSCA==" algorithmName="SHA-512" password="CC6F"/>
  <autoFilter ref="C92:K10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4954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4310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ROUND(J95,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ROUND((SUM(BE95:BE122)),  2)</f>
        <v>0</v>
      </c>
      <c r="G37" s="40"/>
      <c r="H37" s="40"/>
      <c r="I37" s="160">
        <v>0.20999999999999999</v>
      </c>
      <c r="J37" s="159">
        <f>ROUND(((SUM(BE95:BE122))*I37),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ROUND((SUM(BF95:BF122)),  2)</f>
        <v>0</v>
      </c>
      <c r="G38" s="40"/>
      <c r="H38" s="40"/>
      <c r="I38" s="160">
        <v>0.14999999999999999</v>
      </c>
      <c r="J38" s="159">
        <f>ROUND(((SUM(BF95:BF122))*I38),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ROUND((SUM(BG95:BG122)),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ROUND((SUM(BH95:BH122)),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ROUND((SUM(BI95:BI122)),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ZT1 - PLYNOINSTALACE (F.ZÁZEMÍ)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ing.Jiří Jurečka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J95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4955</v>
      </c>
      <c r="E68" s="180"/>
      <c r="F68" s="180"/>
      <c r="G68" s="180"/>
      <c r="H68" s="180"/>
      <c r="I68" s="180"/>
      <c r="J68" s="181">
        <f>J96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4311</v>
      </c>
      <c r="E69" s="180"/>
      <c r="F69" s="180"/>
      <c r="G69" s="180"/>
      <c r="H69" s="180"/>
      <c r="I69" s="180"/>
      <c r="J69" s="181">
        <f>J98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4312</v>
      </c>
      <c r="E70" s="180"/>
      <c r="F70" s="180"/>
      <c r="G70" s="180"/>
      <c r="H70" s="180"/>
      <c r="I70" s="180"/>
      <c r="J70" s="181">
        <f>J116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4313</v>
      </c>
      <c r="E71" s="180"/>
      <c r="F71" s="180"/>
      <c r="G71" s="180"/>
      <c r="H71" s="180"/>
      <c r="I71" s="180"/>
      <c r="J71" s="181">
        <f>J118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182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6.25" customHeight="1">
      <c r="A81" s="40"/>
      <c r="B81" s="41"/>
      <c r="C81" s="42"/>
      <c r="D81" s="42"/>
      <c r="E81" s="172" t="str">
        <f>E7</f>
        <v>STAVEBNÍ UPRAVY,PŘÍSTAVBA A NÁSTAVBA OBJEKTU ŠATEN A ZÁZEMÍ PRO SPORTOVCE FK BOLATICE</v>
      </c>
      <c r="F81" s="34"/>
      <c r="G81" s="34"/>
      <c r="H81" s="34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170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1" customFormat="1" ht="16.5" customHeight="1">
      <c r="B83" s="23"/>
      <c r="C83" s="24"/>
      <c r="D83" s="24"/>
      <c r="E83" s="172" t="s">
        <v>4031</v>
      </c>
      <c r="F83" s="24"/>
      <c r="G83" s="24"/>
      <c r="H83" s="24"/>
      <c r="I83" s="24"/>
      <c r="J83" s="24"/>
      <c r="K83" s="24"/>
      <c r="L83" s="22"/>
    </row>
    <row r="84" s="1" customFormat="1" ht="12" customHeight="1">
      <c r="B84" s="23"/>
      <c r="C84" s="34" t="s">
        <v>394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298" t="s">
        <v>4844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4033</v>
      </c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E13</f>
        <v>ZT1 - PLYNOINSTALACE (F.ZÁZEMÍ)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F16</f>
        <v>Bolatice, ul. Opavská131/45</v>
      </c>
      <c r="G89" s="42"/>
      <c r="H89" s="42"/>
      <c r="I89" s="34" t="s">
        <v>23</v>
      </c>
      <c r="J89" s="74" t="str">
        <f>IF(J16="","",J16)</f>
        <v>23. 3. 2022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5.65" customHeight="1">
      <c r="A91" s="40"/>
      <c r="B91" s="41"/>
      <c r="C91" s="34" t="s">
        <v>25</v>
      </c>
      <c r="D91" s="42"/>
      <c r="E91" s="42"/>
      <c r="F91" s="29" t="str">
        <f>E19</f>
        <v>Obec Bolatice, Hlučínská 95/3</v>
      </c>
      <c r="G91" s="42"/>
      <c r="H91" s="42"/>
      <c r="I91" s="34" t="s">
        <v>31</v>
      </c>
      <c r="J91" s="38" t="str">
        <f>E25</f>
        <v>BENPRO s.r.o. Bolatice 743/40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IF(E22="","",E22)</f>
        <v>Vyplň údaj</v>
      </c>
      <c r="G92" s="42"/>
      <c r="H92" s="42"/>
      <c r="I92" s="34" t="s">
        <v>34</v>
      </c>
      <c r="J92" s="38" t="str">
        <f>E28</f>
        <v>ing.Jiří Jurečka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8"/>
      <c r="B94" s="189"/>
      <c r="C94" s="190" t="s">
        <v>183</v>
      </c>
      <c r="D94" s="191" t="s">
        <v>57</v>
      </c>
      <c r="E94" s="191" t="s">
        <v>53</v>
      </c>
      <c r="F94" s="191" t="s">
        <v>54</v>
      </c>
      <c r="G94" s="191" t="s">
        <v>184</v>
      </c>
      <c r="H94" s="191" t="s">
        <v>185</v>
      </c>
      <c r="I94" s="191" t="s">
        <v>186</v>
      </c>
      <c r="J94" s="192" t="s">
        <v>174</v>
      </c>
      <c r="K94" s="193" t="s">
        <v>187</v>
      </c>
      <c r="L94" s="194"/>
      <c r="M94" s="94" t="s">
        <v>19</v>
      </c>
      <c r="N94" s="95" t="s">
        <v>42</v>
      </c>
      <c r="O94" s="95" t="s">
        <v>188</v>
      </c>
      <c r="P94" s="95" t="s">
        <v>189</v>
      </c>
      <c r="Q94" s="95" t="s">
        <v>190</v>
      </c>
      <c r="R94" s="95" t="s">
        <v>191</v>
      </c>
      <c r="S94" s="95" t="s">
        <v>192</v>
      </c>
      <c r="T94" s="96" t="s">
        <v>193</v>
      </c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</row>
    <row r="95" s="2" customFormat="1" ht="22.8" customHeight="1">
      <c r="A95" s="40"/>
      <c r="B95" s="41"/>
      <c r="C95" s="101" t="s">
        <v>194</v>
      </c>
      <c r="D95" s="42"/>
      <c r="E95" s="42"/>
      <c r="F95" s="42"/>
      <c r="G95" s="42"/>
      <c r="H95" s="42"/>
      <c r="I95" s="42"/>
      <c r="J95" s="195">
        <f>BK95</f>
        <v>0</v>
      </c>
      <c r="K95" s="42"/>
      <c r="L95" s="46"/>
      <c r="M95" s="97"/>
      <c r="N95" s="196"/>
      <c r="O95" s="98"/>
      <c r="P95" s="197">
        <f>P96+P98+P116+P118</f>
        <v>0</v>
      </c>
      <c r="Q95" s="98"/>
      <c r="R95" s="197">
        <f>R96+R98+R116+R118</f>
        <v>0.39859</v>
      </c>
      <c r="S95" s="98"/>
      <c r="T95" s="198">
        <f>T96+T98+T116+T118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175</v>
      </c>
      <c r="BK95" s="199">
        <f>BK96+BK98+BK116+BK118</f>
        <v>0</v>
      </c>
    </row>
    <row r="96" s="12" customFormat="1" ht="25.92" customHeight="1">
      <c r="A96" s="12"/>
      <c r="B96" s="200"/>
      <c r="C96" s="201"/>
      <c r="D96" s="202" t="s">
        <v>71</v>
      </c>
      <c r="E96" s="203" t="s">
        <v>103</v>
      </c>
      <c r="F96" s="203" t="s">
        <v>514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</f>
        <v>0</v>
      </c>
      <c r="Q96" s="208"/>
      <c r="R96" s="209">
        <f>R97</f>
        <v>0.38646999999999998</v>
      </c>
      <c r="S96" s="208"/>
      <c r="T96" s="210">
        <f>T97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80</v>
      </c>
      <c r="AT96" s="212" t="s">
        <v>71</v>
      </c>
      <c r="AU96" s="212" t="s">
        <v>72</v>
      </c>
      <c r="AY96" s="211" t="s">
        <v>197</v>
      </c>
      <c r="BK96" s="213">
        <f>BK97</f>
        <v>0</v>
      </c>
    </row>
    <row r="97" s="2" customFormat="1" ht="33" customHeight="1">
      <c r="A97" s="40"/>
      <c r="B97" s="41"/>
      <c r="C97" s="216" t="s">
        <v>80</v>
      </c>
      <c r="D97" s="216" t="s">
        <v>199</v>
      </c>
      <c r="E97" s="217" t="s">
        <v>4956</v>
      </c>
      <c r="F97" s="218" t="s">
        <v>4957</v>
      </c>
      <c r="G97" s="219" t="s">
        <v>211</v>
      </c>
      <c r="H97" s="220">
        <v>1</v>
      </c>
      <c r="I97" s="221"/>
      <c r="J97" s="222">
        <f>ROUND(I97*H97,2)</f>
        <v>0</v>
      </c>
      <c r="K97" s="223"/>
      <c r="L97" s="46"/>
      <c r="M97" s="224" t="s">
        <v>19</v>
      </c>
      <c r="N97" s="225" t="s">
        <v>43</v>
      </c>
      <c r="O97" s="86"/>
      <c r="P97" s="226">
        <f>O97*H97</f>
        <v>0</v>
      </c>
      <c r="Q97" s="226">
        <v>0.38646999999999998</v>
      </c>
      <c r="R97" s="226">
        <f>Q97*H97</f>
        <v>0.38646999999999998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203</v>
      </c>
      <c r="AT97" s="228" t="s">
        <v>199</v>
      </c>
      <c r="AU97" s="228" t="s">
        <v>80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203</v>
      </c>
      <c r="BM97" s="228" t="s">
        <v>82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4314</v>
      </c>
      <c r="F98" s="203" t="s">
        <v>4315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SUM(P99:P115)</f>
        <v>0</v>
      </c>
      <c r="Q98" s="208"/>
      <c r="R98" s="209">
        <f>SUM(R99:R115)</f>
        <v>0.012119999999999999</v>
      </c>
      <c r="S98" s="208"/>
      <c r="T98" s="210">
        <f>SUM(T99:T115)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82</v>
      </c>
      <c r="AT98" s="212" t="s">
        <v>71</v>
      </c>
      <c r="AU98" s="212" t="s">
        <v>72</v>
      </c>
      <c r="AY98" s="211" t="s">
        <v>197</v>
      </c>
      <c r="BK98" s="213">
        <f>SUM(BK99:BK115)</f>
        <v>0</v>
      </c>
    </row>
    <row r="99" s="2" customFormat="1" ht="21.75" customHeight="1">
      <c r="A99" s="40"/>
      <c r="B99" s="41"/>
      <c r="C99" s="216" t="s">
        <v>82</v>
      </c>
      <c r="D99" s="216" t="s">
        <v>199</v>
      </c>
      <c r="E99" s="217" t="s">
        <v>4316</v>
      </c>
      <c r="F99" s="218" t="s">
        <v>4317</v>
      </c>
      <c r="G99" s="219" t="s">
        <v>661</v>
      </c>
      <c r="H99" s="220">
        <v>10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0.00011</v>
      </c>
      <c r="R99" s="226">
        <f>Q99*H99</f>
        <v>0.0011000000000000001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385</v>
      </c>
      <c r="AT99" s="228" t="s">
        <v>199</v>
      </c>
      <c r="AU99" s="228" t="s">
        <v>80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203</v>
      </c>
    </row>
    <row r="100" s="2" customFormat="1" ht="16.5" customHeight="1">
      <c r="A100" s="40"/>
      <c r="B100" s="41"/>
      <c r="C100" s="216" t="s">
        <v>103</v>
      </c>
      <c r="D100" s="216" t="s">
        <v>199</v>
      </c>
      <c r="E100" s="217" t="s">
        <v>4318</v>
      </c>
      <c r="F100" s="218" t="s">
        <v>4319</v>
      </c>
      <c r="G100" s="219" t="s">
        <v>4320</v>
      </c>
      <c r="H100" s="220">
        <v>1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0.0032499999999999999</v>
      </c>
      <c r="R100" s="226">
        <f>Q100*H100</f>
        <v>0.0032499999999999999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385</v>
      </c>
      <c r="AT100" s="228" t="s">
        <v>199</v>
      </c>
      <c r="AU100" s="228" t="s">
        <v>80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265</v>
      </c>
    </row>
    <row r="101" s="2" customFormat="1" ht="16.5" customHeight="1">
      <c r="A101" s="40"/>
      <c r="B101" s="41"/>
      <c r="C101" s="216" t="s">
        <v>203</v>
      </c>
      <c r="D101" s="216" t="s">
        <v>199</v>
      </c>
      <c r="E101" s="217" t="s">
        <v>4321</v>
      </c>
      <c r="F101" s="218" t="s">
        <v>4322</v>
      </c>
      <c r="G101" s="219" t="s">
        <v>4323</v>
      </c>
      <c r="H101" s="220">
        <v>1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385</v>
      </c>
      <c r="AT101" s="228" t="s">
        <v>199</v>
      </c>
      <c r="AU101" s="228" t="s">
        <v>80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385</v>
      </c>
      <c r="BM101" s="228" t="s">
        <v>311</v>
      </c>
    </row>
    <row r="102" s="2" customFormat="1" ht="16.5" customHeight="1">
      <c r="A102" s="40"/>
      <c r="B102" s="41"/>
      <c r="C102" s="216" t="s">
        <v>235</v>
      </c>
      <c r="D102" s="216" t="s">
        <v>199</v>
      </c>
      <c r="E102" s="217" t="s">
        <v>4324</v>
      </c>
      <c r="F102" s="218" t="s">
        <v>4325</v>
      </c>
      <c r="G102" s="219" t="s">
        <v>211</v>
      </c>
      <c r="H102" s="220">
        <v>1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385</v>
      </c>
      <c r="AT102" s="228" t="s">
        <v>199</v>
      </c>
      <c r="AU102" s="228" t="s">
        <v>80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322</v>
      </c>
    </row>
    <row r="103" s="2" customFormat="1" ht="16.5" customHeight="1">
      <c r="A103" s="40"/>
      <c r="B103" s="41"/>
      <c r="C103" s="216" t="s">
        <v>265</v>
      </c>
      <c r="D103" s="216" t="s">
        <v>199</v>
      </c>
      <c r="E103" s="217" t="s">
        <v>4328</v>
      </c>
      <c r="F103" s="218" t="s">
        <v>4329</v>
      </c>
      <c r="G103" s="219" t="s">
        <v>661</v>
      </c>
      <c r="H103" s="220">
        <v>2.5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0.00106</v>
      </c>
      <c r="R103" s="226">
        <f>Q103*H103</f>
        <v>0.00265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385</v>
      </c>
      <c r="AT103" s="228" t="s">
        <v>199</v>
      </c>
      <c r="AU103" s="228" t="s">
        <v>80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344</v>
      </c>
    </row>
    <row r="104" s="2" customFormat="1" ht="21.75" customHeight="1">
      <c r="A104" s="40"/>
      <c r="B104" s="41"/>
      <c r="C104" s="216" t="s">
        <v>273</v>
      </c>
      <c r="D104" s="216" t="s">
        <v>199</v>
      </c>
      <c r="E104" s="217" t="s">
        <v>4332</v>
      </c>
      <c r="F104" s="218" t="s">
        <v>4333</v>
      </c>
      <c r="G104" s="219" t="s">
        <v>211</v>
      </c>
      <c r="H104" s="220">
        <v>1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0.0010399999999999999</v>
      </c>
      <c r="R104" s="226">
        <f>Q104*H104</f>
        <v>0.0010399999999999999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385</v>
      </c>
      <c r="AT104" s="228" t="s">
        <v>199</v>
      </c>
      <c r="AU104" s="228" t="s">
        <v>80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385</v>
      </c>
      <c r="BM104" s="228" t="s">
        <v>362</v>
      </c>
    </row>
    <row r="105" s="2" customFormat="1" ht="16.5" customHeight="1">
      <c r="A105" s="40"/>
      <c r="B105" s="41"/>
      <c r="C105" s="216" t="s">
        <v>311</v>
      </c>
      <c r="D105" s="216" t="s">
        <v>199</v>
      </c>
      <c r="E105" s="217" t="s">
        <v>4334</v>
      </c>
      <c r="F105" s="218" t="s">
        <v>4335</v>
      </c>
      <c r="G105" s="219" t="s">
        <v>211</v>
      </c>
      <c r="H105" s="220">
        <v>2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385</v>
      </c>
      <c r="AT105" s="228" t="s">
        <v>199</v>
      </c>
      <c r="AU105" s="228" t="s">
        <v>80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385</v>
      </c>
    </row>
    <row r="106" s="2" customFormat="1" ht="16.5" customHeight="1">
      <c r="A106" s="40"/>
      <c r="B106" s="41"/>
      <c r="C106" s="216" t="s">
        <v>221</v>
      </c>
      <c r="D106" s="216" t="s">
        <v>199</v>
      </c>
      <c r="E106" s="217" t="s">
        <v>4336</v>
      </c>
      <c r="F106" s="218" t="s">
        <v>4337</v>
      </c>
      <c r="G106" s="219" t="s">
        <v>661</v>
      </c>
      <c r="H106" s="220">
        <v>2.5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385</v>
      </c>
      <c r="AT106" s="228" t="s">
        <v>199</v>
      </c>
      <c r="AU106" s="228" t="s">
        <v>80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557</v>
      </c>
    </row>
    <row r="107" s="2" customFormat="1" ht="16.5" customHeight="1">
      <c r="A107" s="40"/>
      <c r="B107" s="41"/>
      <c r="C107" s="216" t="s">
        <v>322</v>
      </c>
      <c r="D107" s="216" t="s">
        <v>199</v>
      </c>
      <c r="E107" s="217" t="s">
        <v>4338</v>
      </c>
      <c r="F107" s="218" t="s">
        <v>4339</v>
      </c>
      <c r="G107" s="219" t="s">
        <v>211</v>
      </c>
      <c r="H107" s="220">
        <v>1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385</v>
      </c>
      <c r="AT107" s="228" t="s">
        <v>199</v>
      </c>
      <c r="AU107" s="228" t="s">
        <v>80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570</v>
      </c>
    </row>
    <row r="108" s="2" customFormat="1" ht="16.5" customHeight="1">
      <c r="A108" s="40"/>
      <c r="B108" s="41"/>
      <c r="C108" s="216" t="s">
        <v>335</v>
      </c>
      <c r="D108" s="216" t="s">
        <v>199</v>
      </c>
      <c r="E108" s="217" t="s">
        <v>4958</v>
      </c>
      <c r="F108" s="218" t="s">
        <v>4959</v>
      </c>
      <c r="G108" s="219" t="s">
        <v>211</v>
      </c>
      <c r="H108" s="220">
        <v>1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0.0020999999999999999</v>
      </c>
      <c r="R108" s="226">
        <f>Q108*H108</f>
        <v>0.0020999999999999999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385</v>
      </c>
      <c r="AT108" s="228" t="s">
        <v>199</v>
      </c>
      <c r="AU108" s="228" t="s">
        <v>80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582</v>
      </c>
    </row>
    <row r="109" s="2" customFormat="1" ht="16.5" customHeight="1">
      <c r="A109" s="40"/>
      <c r="B109" s="41"/>
      <c r="C109" s="216" t="s">
        <v>344</v>
      </c>
      <c r="D109" s="216" t="s">
        <v>199</v>
      </c>
      <c r="E109" s="217" t="s">
        <v>4340</v>
      </c>
      <c r="F109" s="218" t="s">
        <v>4341</v>
      </c>
      <c r="G109" s="219" t="s">
        <v>211</v>
      </c>
      <c r="H109" s="220">
        <v>2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0.00066</v>
      </c>
      <c r="R109" s="226">
        <f>Q109*H109</f>
        <v>0.00132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385</v>
      </c>
      <c r="AT109" s="228" t="s">
        <v>199</v>
      </c>
      <c r="AU109" s="228" t="s">
        <v>80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593</v>
      </c>
    </row>
    <row r="110" s="2" customFormat="1" ht="16.5" customHeight="1">
      <c r="A110" s="40"/>
      <c r="B110" s="41"/>
      <c r="C110" s="216" t="s">
        <v>351</v>
      </c>
      <c r="D110" s="216" t="s">
        <v>199</v>
      </c>
      <c r="E110" s="217" t="s">
        <v>4342</v>
      </c>
      <c r="F110" s="218" t="s">
        <v>4343</v>
      </c>
      <c r="G110" s="219" t="s">
        <v>211</v>
      </c>
      <c r="H110" s="220">
        <v>1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0.00029999999999999997</v>
      </c>
      <c r="R110" s="226">
        <f>Q110*H110</f>
        <v>0.00029999999999999997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385</v>
      </c>
      <c r="AT110" s="228" t="s">
        <v>199</v>
      </c>
      <c r="AU110" s="228" t="s">
        <v>80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607</v>
      </c>
    </row>
    <row r="111" s="2" customFormat="1" ht="21.75" customHeight="1">
      <c r="A111" s="40"/>
      <c r="B111" s="41"/>
      <c r="C111" s="216" t="s">
        <v>362</v>
      </c>
      <c r="D111" s="216" t="s">
        <v>199</v>
      </c>
      <c r="E111" s="217" t="s">
        <v>4960</v>
      </c>
      <c r="F111" s="218" t="s">
        <v>4961</v>
      </c>
      <c r="G111" s="219" t="s">
        <v>4320</v>
      </c>
      <c r="H111" s="220">
        <v>1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80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625</v>
      </c>
    </row>
    <row r="112" s="2" customFormat="1" ht="24.15" customHeight="1">
      <c r="A112" s="40"/>
      <c r="B112" s="41"/>
      <c r="C112" s="216" t="s">
        <v>8</v>
      </c>
      <c r="D112" s="216" t="s">
        <v>199</v>
      </c>
      <c r="E112" s="217" t="s">
        <v>4344</v>
      </c>
      <c r="F112" s="218" t="s">
        <v>4962</v>
      </c>
      <c r="G112" s="219" t="s">
        <v>211</v>
      </c>
      <c r="H112" s="220">
        <v>1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0.00027999999999999998</v>
      </c>
      <c r="R112" s="226">
        <f>Q112*H112</f>
        <v>0.00027999999999999998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385</v>
      </c>
      <c r="AT112" s="228" t="s">
        <v>199</v>
      </c>
      <c r="AU112" s="228" t="s">
        <v>80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644</v>
      </c>
    </row>
    <row r="113" s="2" customFormat="1" ht="21.75" customHeight="1">
      <c r="A113" s="40"/>
      <c r="B113" s="41"/>
      <c r="C113" s="216" t="s">
        <v>385</v>
      </c>
      <c r="D113" s="216" t="s">
        <v>199</v>
      </c>
      <c r="E113" s="217" t="s">
        <v>4348</v>
      </c>
      <c r="F113" s="218" t="s">
        <v>4349</v>
      </c>
      <c r="G113" s="219" t="s">
        <v>661</v>
      </c>
      <c r="H113" s="220">
        <v>2.5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3.1999999999999999E-05</v>
      </c>
      <c r="R113" s="226">
        <f>Q113*H113</f>
        <v>7.9999999999999993E-05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80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658</v>
      </c>
    </row>
    <row r="114" s="2" customFormat="1" ht="16.5" customHeight="1">
      <c r="A114" s="40"/>
      <c r="B114" s="41"/>
      <c r="C114" s="216" t="s">
        <v>550</v>
      </c>
      <c r="D114" s="216" t="s">
        <v>199</v>
      </c>
      <c r="E114" s="217" t="s">
        <v>4350</v>
      </c>
      <c r="F114" s="218" t="s">
        <v>4351</v>
      </c>
      <c r="G114" s="219" t="s">
        <v>388</v>
      </c>
      <c r="H114" s="220">
        <v>2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80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675</v>
      </c>
    </row>
    <row r="115" s="2" customFormat="1" ht="16.5" customHeight="1">
      <c r="A115" s="40"/>
      <c r="B115" s="41"/>
      <c r="C115" s="216" t="s">
        <v>557</v>
      </c>
      <c r="D115" s="216" t="s">
        <v>199</v>
      </c>
      <c r="E115" s="217" t="s">
        <v>4356</v>
      </c>
      <c r="F115" s="218" t="s">
        <v>4357</v>
      </c>
      <c r="G115" s="219" t="s">
        <v>217</v>
      </c>
      <c r="H115" s="220">
        <v>0.012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80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696</v>
      </c>
    </row>
    <row r="116" s="12" customFormat="1" ht="25.92" customHeight="1">
      <c r="A116" s="12"/>
      <c r="B116" s="200"/>
      <c r="C116" s="201"/>
      <c r="D116" s="202" t="s">
        <v>71</v>
      </c>
      <c r="E116" s="203" t="s">
        <v>4358</v>
      </c>
      <c r="F116" s="203" t="s">
        <v>4359</v>
      </c>
      <c r="G116" s="201"/>
      <c r="H116" s="201"/>
      <c r="I116" s="204"/>
      <c r="J116" s="205">
        <f>BK116</f>
        <v>0</v>
      </c>
      <c r="K116" s="201"/>
      <c r="L116" s="206"/>
      <c r="M116" s="207"/>
      <c r="N116" s="208"/>
      <c r="O116" s="208"/>
      <c r="P116" s="209">
        <f>P117</f>
        <v>0</v>
      </c>
      <c r="Q116" s="208"/>
      <c r="R116" s="209">
        <f>R117</f>
        <v>0</v>
      </c>
      <c r="S116" s="208"/>
      <c r="T116" s="210">
        <f>T117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80</v>
      </c>
      <c r="AT116" s="212" t="s">
        <v>71</v>
      </c>
      <c r="AU116" s="212" t="s">
        <v>72</v>
      </c>
      <c r="AY116" s="211" t="s">
        <v>197</v>
      </c>
      <c r="BK116" s="213">
        <f>BK117</f>
        <v>0</v>
      </c>
    </row>
    <row r="117" s="2" customFormat="1" ht="16.5" customHeight="1">
      <c r="A117" s="40"/>
      <c r="B117" s="41"/>
      <c r="C117" s="216" t="s">
        <v>563</v>
      </c>
      <c r="D117" s="216" t="s">
        <v>199</v>
      </c>
      <c r="E117" s="217" t="s">
        <v>4360</v>
      </c>
      <c r="F117" s="218" t="s">
        <v>4361</v>
      </c>
      <c r="G117" s="219" t="s">
        <v>211</v>
      </c>
      <c r="H117" s="220">
        <v>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203</v>
      </c>
      <c r="AT117" s="228" t="s">
        <v>199</v>
      </c>
      <c r="AU117" s="228" t="s">
        <v>80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203</v>
      </c>
      <c r="BM117" s="228" t="s">
        <v>717</v>
      </c>
    </row>
    <row r="118" s="12" customFormat="1" ht="25.92" customHeight="1">
      <c r="A118" s="12"/>
      <c r="B118" s="200"/>
      <c r="C118" s="201"/>
      <c r="D118" s="202" t="s">
        <v>71</v>
      </c>
      <c r="E118" s="203" t="s">
        <v>4364</v>
      </c>
      <c r="F118" s="203" t="s">
        <v>4365</v>
      </c>
      <c r="G118" s="201"/>
      <c r="H118" s="201"/>
      <c r="I118" s="204"/>
      <c r="J118" s="205">
        <f>BK118</f>
        <v>0</v>
      </c>
      <c r="K118" s="201"/>
      <c r="L118" s="206"/>
      <c r="M118" s="207"/>
      <c r="N118" s="208"/>
      <c r="O118" s="208"/>
      <c r="P118" s="209">
        <f>SUM(P119:P122)</f>
        <v>0</v>
      </c>
      <c r="Q118" s="208"/>
      <c r="R118" s="209">
        <f>SUM(R119:R122)</f>
        <v>0</v>
      </c>
      <c r="S118" s="208"/>
      <c r="T118" s="210">
        <f>SUM(T119:T122)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1" t="s">
        <v>80</v>
      </c>
      <c r="AT118" s="212" t="s">
        <v>71</v>
      </c>
      <c r="AU118" s="212" t="s">
        <v>72</v>
      </c>
      <c r="AY118" s="211" t="s">
        <v>197</v>
      </c>
      <c r="BK118" s="213">
        <f>SUM(BK119:BK122)</f>
        <v>0</v>
      </c>
    </row>
    <row r="119" s="2" customFormat="1" ht="21.75" customHeight="1">
      <c r="A119" s="40"/>
      <c r="B119" s="41"/>
      <c r="C119" s="216" t="s">
        <v>570</v>
      </c>
      <c r="D119" s="216" t="s">
        <v>199</v>
      </c>
      <c r="E119" s="217" t="s">
        <v>4366</v>
      </c>
      <c r="F119" s="218" t="s">
        <v>4367</v>
      </c>
      <c r="G119" s="219" t="s">
        <v>217</v>
      </c>
      <c r="H119" s="220">
        <v>0.064000000000000001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203</v>
      </c>
      <c r="AT119" s="228" t="s">
        <v>199</v>
      </c>
      <c r="AU119" s="228" t="s">
        <v>80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203</v>
      </c>
      <c r="BM119" s="228" t="s">
        <v>729</v>
      </c>
    </row>
    <row r="120" s="2" customFormat="1" ht="21.75" customHeight="1">
      <c r="A120" s="40"/>
      <c r="B120" s="41"/>
      <c r="C120" s="216" t="s">
        <v>7</v>
      </c>
      <c r="D120" s="216" t="s">
        <v>199</v>
      </c>
      <c r="E120" s="217" t="s">
        <v>4368</v>
      </c>
      <c r="F120" s="218" t="s">
        <v>4369</v>
      </c>
      <c r="G120" s="219" t="s">
        <v>217</v>
      </c>
      <c r="H120" s="220">
        <v>0.064000000000000001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203</v>
      </c>
      <c r="AT120" s="228" t="s">
        <v>199</v>
      </c>
      <c r="AU120" s="228" t="s">
        <v>80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203</v>
      </c>
      <c r="BM120" s="228" t="s">
        <v>792</v>
      </c>
    </row>
    <row r="121" s="2" customFormat="1" ht="16.5" customHeight="1">
      <c r="A121" s="40"/>
      <c r="B121" s="41"/>
      <c r="C121" s="216" t="s">
        <v>582</v>
      </c>
      <c r="D121" s="216" t="s">
        <v>199</v>
      </c>
      <c r="E121" s="217" t="s">
        <v>4370</v>
      </c>
      <c r="F121" s="218" t="s">
        <v>4371</v>
      </c>
      <c r="G121" s="219" t="s">
        <v>217</v>
      </c>
      <c r="H121" s="220">
        <v>0.63500000000000001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203</v>
      </c>
      <c r="AT121" s="228" t="s">
        <v>199</v>
      </c>
      <c r="AU121" s="228" t="s">
        <v>80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203</v>
      </c>
      <c r="BM121" s="228" t="s">
        <v>816</v>
      </c>
    </row>
    <row r="122" s="2" customFormat="1" ht="16.5" customHeight="1">
      <c r="A122" s="40"/>
      <c r="B122" s="41"/>
      <c r="C122" s="216" t="s">
        <v>588</v>
      </c>
      <c r="D122" s="216" t="s">
        <v>199</v>
      </c>
      <c r="E122" s="217" t="s">
        <v>4372</v>
      </c>
      <c r="F122" s="218" t="s">
        <v>4373</v>
      </c>
      <c r="G122" s="219" t="s">
        <v>217</v>
      </c>
      <c r="H122" s="220">
        <v>0.064000000000000001</v>
      </c>
      <c r="I122" s="221"/>
      <c r="J122" s="222">
        <f>ROUND(I122*H122,2)</f>
        <v>0</v>
      </c>
      <c r="K122" s="223"/>
      <c r="L122" s="46"/>
      <c r="M122" s="303" t="s">
        <v>19</v>
      </c>
      <c r="N122" s="304" t="s">
        <v>43</v>
      </c>
      <c r="O122" s="296"/>
      <c r="P122" s="301">
        <f>O122*H122</f>
        <v>0</v>
      </c>
      <c r="Q122" s="301">
        <v>0</v>
      </c>
      <c r="R122" s="301">
        <f>Q122*H122</f>
        <v>0</v>
      </c>
      <c r="S122" s="301">
        <v>0</v>
      </c>
      <c r="T122" s="302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203</v>
      </c>
      <c r="AT122" s="228" t="s">
        <v>199</v>
      </c>
      <c r="AU122" s="228" t="s">
        <v>80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203</v>
      </c>
      <c r="BM122" s="228" t="s">
        <v>845</v>
      </c>
    </row>
    <row r="123" s="2" customFormat="1" ht="6.96" customHeight="1">
      <c r="A123" s="40"/>
      <c r="B123" s="61"/>
      <c r="C123" s="62"/>
      <c r="D123" s="62"/>
      <c r="E123" s="62"/>
      <c r="F123" s="62"/>
      <c r="G123" s="62"/>
      <c r="H123" s="62"/>
      <c r="I123" s="62"/>
      <c r="J123" s="62"/>
      <c r="K123" s="62"/>
      <c r="L123" s="46"/>
      <c r="M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</sheetData>
  <sheetProtection sheet="1" autoFilter="0" formatColumns="0" formatRows="0" objects="1" scenarios="1" spinCount="100000" saltValue="qorVJq1auShRbw8r4RQwXJTUBnjwQpcBqfZLRDiqUMyEPdPKmNeDo9TGEqxEvXkdDz4IDE+JkaP3BKdIseNo6Q==" hashValue="ixPb1B/Uia9CKtoKHpGV6orsEtOii8Upm9LEW5ovYw/MwTmbiR9fl0Lh4PoQdhQvHYAynhWH9+ueHTRf9J5eEQ==" algorithmName="SHA-512" password="CC6F"/>
  <autoFilter ref="C94:K12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4963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4310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ROUND(J99,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ROUND((SUM(BE99:BE245)),  2)</f>
        <v>0</v>
      </c>
      <c r="G37" s="40"/>
      <c r="H37" s="40"/>
      <c r="I37" s="160">
        <v>0.20999999999999999</v>
      </c>
      <c r="J37" s="159">
        <f>ROUND(((SUM(BE99:BE245))*I37),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ROUND((SUM(BF99:BF245)),  2)</f>
        <v>0</v>
      </c>
      <c r="G38" s="40"/>
      <c r="H38" s="40"/>
      <c r="I38" s="160">
        <v>0.14999999999999999</v>
      </c>
      <c r="J38" s="159">
        <f>ROUND(((SUM(BF99:BF245))*I38),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ROUND((SUM(BG99:BG245)),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ROUND((SUM(BH99:BH245)),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ROUND((SUM(BI99:BI245)),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ZT2 - ZDRAVOTNĚ-TECHNICKÉ INSTALACE (F.ZÁZEMÍ)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ing.Jiří Jurečka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J99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4375</v>
      </c>
      <c r="E68" s="180"/>
      <c r="F68" s="180"/>
      <c r="G68" s="180"/>
      <c r="H68" s="180"/>
      <c r="I68" s="180"/>
      <c r="J68" s="181">
        <f>J100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4376</v>
      </c>
      <c r="E69" s="180"/>
      <c r="F69" s="180"/>
      <c r="G69" s="180"/>
      <c r="H69" s="180"/>
      <c r="I69" s="180"/>
      <c r="J69" s="181">
        <f>J112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4377</v>
      </c>
      <c r="E70" s="180"/>
      <c r="F70" s="180"/>
      <c r="G70" s="180"/>
      <c r="H70" s="180"/>
      <c r="I70" s="180"/>
      <c r="J70" s="181">
        <f>J148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4378</v>
      </c>
      <c r="E71" s="180"/>
      <c r="F71" s="180"/>
      <c r="G71" s="180"/>
      <c r="H71" s="180"/>
      <c r="I71" s="180"/>
      <c r="J71" s="181">
        <f>J191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7"/>
      <c r="C72" s="178"/>
      <c r="D72" s="179" t="s">
        <v>4379</v>
      </c>
      <c r="E72" s="180"/>
      <c r="F72" s="180"/>
      <c r="G72" s="180"/>
      <c r="H72" s="180"/>
      <c r="I72" s="180"/>
      <c r="J72" s="181">
        <f>J230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7"/>
      <c r="C73" s="178"/>
      <c r="D73" s="179" t="s">
        <v>4380</v>
      </c>
      <c r="E73" s="180"/>
      <c r="F73" s="180"/>
      <c r="G73" s="180"/>
      <c r="H73" s="180"/>
      <c r="I73" s="180"/>
      <c r="J73" s="181">
        <f>J233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7"/>
      <c r="C74" s="178"/>
      <c r="D74" s="179" t="s">
        <v>4964</v>
      </c>
      <c r="E74" s="180"/>
      <c r="F74" s="180"/>
      <c r="G74" s="180"/>
      <c r="H74" s="180"/>
      <c r="I74" s="180"/>
      <c r="J74" s="181">
        <f>J238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7"/>
      <c r="C75" s="178"/>
      <c r="D75" s="179" t="s">
        <v>4313</v>
      </c>
      <c r="E75" s="180"/>
      <c r="F75" s="180"/>
      <c r="G75" s="180"/>
      <c r="H75" s="180"/>
      <c r="I75" s="180"/>
      <c r="J75" s="181">
        <f>J241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182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6.25" customHeight="1">
      <c r="A85" s="40"/>
      <c r="B85" s="41"/>
      <c r="C85" s="42"/>
      <c r="D85" s="42"/>
      <c r="E85" s="172" t="str">
        <f>E7</f>
        <v>STAVEBNÍ UPRAVY,PŘÍSTAVBA A NÁSTAVBA OBJEKTU ŠATEN A ZÁZEMÍ PRO SPORTOVCE FK BOLATICE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170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1" customFormat="1" ht="16.5" customHeight="1">
      <c r="B87" s="23"/>
      <c r="C87" s="24"/>
      <c r="D87" s="24"/>
      <c r="E87" s="172" t="s">
        <v>4031</v>
      </c>
      <c r="F87" s="24"/>
      <c r="G87" s="24"/>
      <c r="H87" s="24"/>
      <c r="I87" s="24"/>
      <c r="J87" s="24"/>
      <c r="K87" s="24"/>
      <c r="L87" s="22"/>
    </row>
    <row r="88" s="1" customFormat="1" ht="12" customHeight="1">
      <c r="B88" s="23"/>
      <c r="C88" s="34" t="s">
        <v>394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2" customFormat="1" ht="16.5" customHeight="1">
      <c r="A89" s="40"/>
      <c r="B89" s="41"/>
      <c r="C89" s="42"/>
      <c r="D89" s="42"/>
      <c r="E89" s="298" t="s">
        <v>4844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4033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71" t="str">
        <f>E13</f>
        <v>ZT2 - ZDRAVOTNĚ-TECHNICKÉ INSTALACE (F.ZÁZEMÍ)</v>
      </c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21</v>
      </c>
      <c r="D93" s="42"/>
      <c r="E93" s="42"/>
      <c r="F93" s="29" t="str">
        <f>F16</f>
        <v>Bolatice, ul. Opavská131/45</v>
      </c>
      <c r="G93" s="42"/>
      <c r="H93" s="42"/>
      <c r="I93" s="34" t="s">
        <v>23</v>
      </c>
      <c r="J93" s="74" t="str">
        <f>IF(J16="","",J16)</f>
        <v>23. 3. 2022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25.65" customHeight="1">
      <c r="A95" s="40"/>
      <c r="B95" s="41"/>
      <c r="C95" s="34" t="s">
        <v>25</v>
      </c>
      <c r="D95" s="42"/>
      <c r="E95" s="42"/>
      <c r="F95" s="29" t="str">
        <f>E19</f>
        <v>Obec Bolatice, Hlučínská 95/3</v>
      </c>
      <c r="G95" s="42"/>
      <c r="H95" s="42"/>
      <c r="I95" s="34" t="s">
        <v>31</v>
      </c>
      <c r="J95" s="38" t="str">
        <f>E25</f>
        <v>BENPRO s.r.o. Bolatice 743/40</v>
      </c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29</v>
      </c>
      <c r="D96" s="42"/>
      <c r="E96" s="42"/>
      <c r="F96" s="29" t="str">
        <f>IF(E22="","",E22)</f>
        <v>Vyplň údaj</v>
      </c>
      <c r="G96" s="42"/>
      <c r="H96" s="42"/>
      <c r="I96" s="34" t="s">
        <v>34</v>
      </c>
      <c r="J96" s="38" t="str">
        <f>E28</f>
        <v>ing.Jiří Jurečka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11" customFormat="1" ht="29.28" customHeight="1">
      <c r="A98" s="188"/>
      <c r="B98" s="189"/>
      <c r="C98" s="190" t="s">
        <v>183</v>
      </c>
      <c r="D98" s="191" t="s">
        <v>57</v>
      </c>
      <c r="E98" s="191" t="s">
        <v>53</v>
      </c>
      <c r="F98" s="191" t="s">
        <v>54</v>
      </c>
      <c r="G98" s="191" t="s">
        <v>184</v>
      </c>
      <c r="H98" s="191" t="s">
        <v>185</v>
      </c>
      <c r="I98" s="191" t="s">
        <v>186</v>
      </c>
      <c r="J98" s="192" t="s">
        <v>174</v>
      </c>
      <c r="K98" s="193" t="s">
        <v>187</v>
      </c>
      <c r="L98" s="194"/>
      <c r="M98" s="94" t="s">
        <v>19</v>
      </c>
      <c r="N98" s="95" t="s">
        <v>42</v>
      </c>
      <c r="O98" s="95" t="s">
        <v>188</v>
      </c>
      <c r="P98" s="95" t="s">
        <v>189</v>
      </c>
      <c r="Q98" s="95" t="s">
        <v>190</v>
      </c>
      <c r="R98" s="95" t="s">
        <v>191</v>
      </c>
      <c r="S98" s="95" t="s">
        <v>192</v>
      </c>
      <c r="T98" s="96" t="s">
        <v>193</v>
      </c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</row>
    <row r="99" s="2" customFormat="1" ht="22.8" customHeight="1">
      <c r="A99" s="40"/>
      <c r="B99" s="41"/>
      <c r="C99" s="101" t="s">
        <v>194</v>
      </c>
      <c r="D99" s="42"/>
      <c r="E99" s="42"/>
      <c r="F99" s="42"/>
      <c r="G99" s="42"/>
      <c r="H99" s="42"/>
      <c r="I99" s="42"/>
      <c r="J99" s="195">
        <f>BK99</f>
        <v>0</v>
      </c>
      <c r="K99" s="42"/>
      <c r="L99" s="46"/>
      <c r="M99" s="97"/>
      <c r="N99" s="196"/>
      <c r="O99" s="98"/>
      <c r="P99" s="197">
        <f>P100+P112+P148+P191+P230+P233+P238+P241</f>
        <v>0</v>
      </c>
      <c r="Q99" s="98"/>
      <c r="R99" s="197">
        <f>R100+R112+R148+R191+R230+R233+R238+R241</f>
        <v>15.625319999999997</v>
      </c>
      <c r="S99" s="98"/>
      <c r="T99" s="198">
        <f>T100+T112+T148+T191+T230+T233+T238+T241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71</v>
      </c>
      <c r="AU99" s="19" t="s">
        <v>175</v>
      </c>
      <c r="BK99" s="199">
        <f>BK100+BK112+BK148+BK191+BK230+BK233+BK238+BK241</f>
        <v>0</v>
      </c>
    </row>
    <row r="100" s="12" customFormat="1" ht="25.92" customHeight="1">
      <c r="A100" s="12"/>
      <c r="B100" s="200"/>
      <c r="C100" s="201"/>
      <c r="D100" s="202" t="s">
        <v>71</v>
      </c>
      <c r="E100" s="203" t="s">
        <v>80</v>
      </c>
      <c r="F100" s="203" t="s">
        <v>198</v>
      </c>
      <c r="G100" s="201"/>
      <c r="H100" s="201"/>
      <c r="I100" s="204"/>
      <c r="J100" s="205">
        <f>BK100</f>
        <v>0</v>
      </c>
      <c r="K100" s="201"/>
      <c r="L100" s="206"/>
      <c r="M100" s="207"/>
      <c r="N100" s="208"/>
      <c r="O100" s="208"/>
      <c r="P100" s="209">
        <f>SUM(P101:P111)</f>
        <v>0</v>
      </c>
      <c r="Q100" s="208"/>
      <c r="R100" s="209">
        <f>SUM(R101:R111)</f>
        <v>13.722569999999998</v>
      </c>
      <c r="S100" s="208"/>
      <c r="T100" s="210">
        <f>SUM(T101:T111)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80</v>
      </c>
      <c r="AT100" s="212" t="s">
        <v>71</v>
      </c>
      <c r="AU100" s="212" t="s">
        <v>72</v>
      </c>
      <c r="AY100" s="211" t="s">
        <v>197</v>
      </c>
      <c r="BK100" s="213">
        <f>SUM(BK101:BK111)</f>
        <v>0</v>
      </c>
    </row>
    <row r="101" s="2" customFormat="1" ht="21.75" customHeight="1">
      <c r="A101" s="40"/>
      <c r="B101" s="41"/>
      <c r="C101" s="216" t="s">
        <v>80</v>
      </c>
      <c r="D101" s="216" t="s">
        <v>199</v>
      </c>
      <c r="E101" s="217" t="s">
        <v>4381</v>
      </c>
      <c r="F101" s="218" t="s">
        <v>4382</v>
      </c>
      <c r="G101" s="219" t="s">
        <v>225</v>
      </c>
      <c r="H101" s="220">
        <v>7.8140000000000001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203</v>
      </c>
      <c r="AT101" s="228" t="s">
        <v>199</v>
      </c>
      <c r="AU101" s="228" t="s">
        <v>80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203</v>
      </c>
      <c r="BM101" s="228" t="s">
        <v>82</v>
      </c>
    </row>
    <row r="102" s="2" customFormat="1" ht="21.75" customHeight="1">
      <c r="A102" s="40"/>
      <c r="B102" s="41"/>
      <c r="C102" s="216" t="s">
        <v>82</v>
      </c>
      <c r="D102" s="216" t="s">
        <v>199</v>
      </c>
      <c r="E102" s="217" t="s">
        <v>4383</v>
      </c>
      <c r="F102" s="218" t="s">
        <v>4384</v>
      </c>
      <c r="G102" s="219" t="s">
        <v>225</v>
      </c>
      <c r="H102" s="220">
        <v>7.8140000000000001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203</v>
      </c>
      <c r="AT102" s="228" t="s">
        <v>199</v>
      </c>
      <c r="AU102" s="228" t="s">
        <v>80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203</v>
      </c>
      <c r="BM102" s="228" t="s">
        <v>203</v>
      </c>
    </row>
    <row r="103" s="2" customFormat="1" ht="16.5" customHeight="1">
      <c r="A103" s="40"/>
      <c r="B103" s="41"/>
      <c r="C103" s="216" t="s">
        <v>103</v>
      </c>
      <c r="D103" s="216" t="s">
        <v>199</v>
      </c>
      <c r="E103" s="217" t="s">
        <v>4385</v>
      </c>
      <c r="F103" s="218" t="s">
        <v>4386</v>
      </c>
      <c r="G103" s="219" t="s">
        <v>225</v>
      </c>
      <c r="H103" s="220">
        <v>1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203</v>
      </c>
      <c r="AT103" s="228" t="s">
        <v>199</v>
      </c>
      <c r="AU103" s="228" t="s">
        <v>80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203</v>
      </c>
      <c r="BM103" s="228" t="s">
        <v>265</v>
      </c>
    </row>
    <row r="104" s="2" customFormat="1" ht="21.75" customHeight="1">
      <c r="A104" s="40"/>
      <c r="B104" s="41"/>
      <c r="C104" s="216" t="s">
        <v>203</v>
      </c>
      <c r="D104" s="216" t="s">
        <v>199</v>
      </c>
      <c r="E104" s="217" t="s">
        <v>4387</v>
      </c>
      <c r="F104" s="218" t="s">
        <v>4388</v>
      </c>
      <c r="G104" s="219" t="s">
        <v>225</v>
      </c>
      <c r="H104" s="220">
        <v>8.8140000000000001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203</v>
      </c>
      <c r="AT104" s="228" t="s">
        <v>199</v>
      </c>
      <c r="AU104" s="228" t="s">
        <v>80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203</v>
      </c>
      <c r="BM104" s="228" t="s">
        <v>311</v>
      </c>
    </row>
    <row r="105" s="2" customFormat="1" ht="24.15" customHeight="1">
      <c r="A105" s="40"/>
      <c r="B105" s="41"/>
      <c r="C105" s="216" t="s">
        <v>235</v>
      </c>
      <c r="D105" s="216" t="s">
        <v>199</v>
      </c>
      <c r="E105" s="217" t="s">
        <v>4389</v>
      </c>
      <c r="F105" s="218" t="s">
        <v>4390</v>
      </c>
      <c r="G105" s="219" t="s">
        <v>225</v>
      </c>
      <c r="H105" s="220">
        <v>5.5140000000000002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1.7</v>
      </c>
      <c r="R105" s="226">
        <f>Q105*H105</f>
        <v>9.373800000000001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203</v>
      </c>
      <c r="AT105" s="228" t="s">
        <v>199</v>
      </c>
      <c r="AU105" s="228" t="s">
        <v>80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203</v>
      </c>
      <c r="BM105" s="228" t="s">
        <v>322</v>
      </c>
    </row>
    <row r="106" s="13" customFormat="1">
      <c r="A106" s="13"/>
      <c r="B106" s="235"/>
      <c r="C106" s="236"/>
      <c r="D106" s="237" t="s">
        <v>207</v>
      </c>
      <c r="E106" s="238" t="s">
        <v>19</v>
      </c>
      <c r="F106" s="239" t="s">
        <v>4965</v>
      </c>
      <c r="G106" s="236"/>
      <c r="H106" s="240">
        <v>5.5140000000000002</v>
      </c>
      <c r="I106" s="241"/>
      <c r="J106" s="236"/>
      <c r="K106" s="236"/>
      <c r="L106" s="242"/>
      <c r="M106" s="243"/>
      <c r="N106" s="244"/>
      <c r="O106" s="244"/>
      <c r="P106" s="244"/>
      <c r="Q106" s="244"/>
      <c r="R106" s="244"/>
      <c r="S106" s="244"/>
      <c r="T106" s="245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6" t="s">
        <v>207</v>
      </c>
      <c r="AU106" s="246" t="s">
        <v>80</v>
      </c>
      <c r="AV106" s="13" t="s">
        <v>82</v>
      </c>
      <c r="AW106" s="13" t="s">
        <v>33</v>
      </c>
      <c r="AX106" s="13" t="s">
        <v>72</v>
      </c>
      <c r="AY106" s="246" t="s">
        <v>197</v>
      </c>
    </row>
    <row r="107" s="15" customFormat="1">
      <c r="A107" s="15"/>
      <c r="B107" s="257"/>
      <c r="C107" s="258"/>
      <c r="D107" s="237" t="s">
        <v>207</v>
      </c>
      <c r="E107" s="259" t="s">
        <v>19</v>
      </c>
      <c r="F107" s="260" t="s">
        <v>234</v>
      </c>
      <c r="G107" s="258"/>
      <c r="H107" s="261">
        <v>5.5140000000000002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207</v>
      </c>
      <c r="AU107" s="267" t="s">
        <v>80</v>
      </c>
      <c r="AV107" s="15" t="s">
        <v>203</v>
      </c>
      <c r="AW107" s="15" t="s">
        <v>33</v>
      </c>
      <c r="AX107" s="15" t="s">
        <v>80</v>
      </c>
      <c r="AY107" s="267" t="s">
        <v>197</v>
      </c>
    </row>
    <row r="108" s="2" customFormat="1" ht="16.5" customHeight="1">
      <c r="A108" s="40"/>
      <c r="B108" s="41"/>
      <c r="C108" s="216" t="s">
        <v>265</v>
      </c>
      <c r="D108" s="216" t="s">
        <v>199</v>
      </c>
      <c r="E108" s="217" t="s">
        <v>4392</v>
      </c>
      <c r="F108" s="218" t="s">
        <v>4393</v>
      </c>
      <c r="G108" s="219" t="s">
        <v>225</v>
      </c>
      <c r="H108" s="220">
        <v>8.8140000000000001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203</v>
      </c>
      <c r="AT108" s="228" t="s">
        <v>199</v>
      </c>
      <c r="AU108" s="228" t="s">
        <v>80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203</v>
      </c>
      <c r="BM108" s="228" t="s">
        <v>344</v>
      </c>
    </row>
    <row r="109" s="2" customFormat="1" ht="16.5" customHeight="1">
      <c r="A109" s="40"/>
      <c r="B109" s="41"/>
      <c r="C109" s="216" t="s">
        <v>273</v>
      </c>
      <c r="D109" s="216" t="s">
        <v>199</v>
      </c>
      <c r="E109" s="217" t="s">
        <v>4394</v>
      </c>
      <c r="F109" s="218" t="s">
        <v>4395</v>
      </c>
      <c r="G109" s="219" t="s">
        <v>225</v>
      </c>
      <c r="H109" s="220">
        <v>2.2999999999999998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1.8907695652173899</v>
      </c>
      <c r="R109" s="226">
        <f>Q109*H109</f>
        <v>4.3487699999999965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203</v>
      </c>
      <c r="AT109" s="228" t="s">
        <v>199</v>
      </c>
      <c r="AU109" s="228" t="s">
        <v>80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203</v>
      </c>
      <c r="BM109" s="228" t="s">
        <v>362</v>
      </c>
    </row>
    <row r="110" s="13" customFormat="1">
      <c r="A110" s="13"/>
      <c r="B110" s="235"/>
      <c r="C110" s="236"/>
      <c r="D110" s="237" t="s">
        <v>207</v>
      </c>
      <c r="E110" s="238" t="s">
        <v>19</v>
      </c>
      <c r="F110" s="239" t="s">
        <v>4966</v>
      </c>
      <c r="G110" s="236"/>
      <c r="H110" s="240">
        <v>2.2999999999999998</v>
      </c>
      <c r="I110" s="241"/>
      <c r="J110" s="236"/>
      <c r="K110" s="236"/>
      <c r="L110" s="242"/>
      <c r="M110" s="243"/>
      <c r="N110" s="244"/>
      <c r="O110" s="244"/>
      <c r="P110" s="244"/>
      <c r="Q110" s="244"/>
      <c r="R110" s="244"/>
      <c r="S110" s="244"/>
      <c r="T110" s="245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6" t="s">
        <v>207</v>
      </c>
      <c r="AU110" s="246" t="s">
        <v>80</v>
      </c>
      <c r="AV110" s="13" t="s">
        <v>82</v>
      </c>
      <c r="AW110" s="13" t="s">
        <v>33</v>
      </c>
      <c r="AX110" s="13" t="s">
        <v>72</v>
      </c>
      <c r="AY110" s="246" t="s">
        <v>197</v>
      </c>
    </row>
    <row r="111" s="15" customFormat="1">
      <c r="A111" s="15"/>
      <c r="B111" s="257"/>
      <c r="C111" s="258"/>
      <c r="D111" s="237" t="s">
        <v>207</v>
      </c>
      <c r="E111" s="259" t="s">
        <v>19</v>
      </c>
      <c r="F111" s="260" t="s">
        <v>234</v>
      </c>
      <c r="G111" s="258"/>
      <c r="H111" s="261">
        <v>2.2999999999999998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207</v>
      </c>
      <c r="AU111" s="267" t="s">
        <v>80</v>
      </c>
      <c r="AV111" s="15" t="s">
        <v>203</v>
      </c>
      <c r="AW111" s="15" t="s">
        <v>33</v>
      </c>
      <c r="AX111" s="15" t="s">
        <v>80</v>
      </c>
      <c r="AY111" s="267" t="s">
        <v>197</v>
      </c>
    </row>
    <row r="112" s="12" customFormat="1" ht="25.92" customHeight="1">
      <c r="A112" s="12"/>
      <c r="B112" s="200"/>
      <c r="C112" s="201"/>
      <c r="D112" s="202" t="s">
        <v>71</v>
      </c>
      <c r="E112" s="203" t="s">
        <v>1385</v>
      </c>
      <c r="F112" s="203" t="s">
        <v>4397</v>
      </c>
      <c r="G112" s="201"/>
      <c r="H112" s="201"/>
      <c r="I112" s="204"/>
      <c r="J112" s="205">
        <f>BK112</f>
        <v>0</v>
      </c>
      <c r="K112" s="201"/>
      <c r="L112" s="206"/>
      <c r="M112" s="207"/>
      <c r="N112" s="208"/>
      <c r="O112" s="208"/>
      <c r="P112" s="209">
        <f>SUM(P113:P147)</f>
        <v>0</v>
      </c>
      <c r="Q112" s="208"/>
      <c r="R112" s="209">
        <f>SUM(R113:R147)</f>
        <v>0.93266999999999989</v>
      </c>
      <c r="S112" s="208"/>
      <c r="T112" s="210">
        <f>SUM(T113:T147)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82</v>
      </c>
      <c r="AT112" s="212" t="s">
        <v>71</v>
      </c>
      <c r="AU112" s="212" t="s">
        <v>72</v>
      </c>
      <c r="AY112" s="211" t="s">
        <v>197</v>
      </c>
      <c r="BK112" s="213">
        <f>SUM(BK113:BK147)</f>
        <v>0</v>
      </c>
    </row>
    <row r="113" s="2" customFormat="1" ht="16.5" customHeight="1">
      <c r="A113" s="40"/>
      <c r="B113" s="41"/>
      <c r="C113" s="216" t="s">
        <v>311</v>
      </c>
      <c r="D113" s="216" t="s">
        <v>199</v>
      </c>
      <c r="E113" s="217" t="s">
        <v>4398</v>
      </c>
      <c r="F113" s="218" t="s">
        <v>4399</v>
      </c>
      <c r="G113" s="219" t="s">
        <v>661</v>
      </c>
      <c r="H113" s="220">
        <v>20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80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385</v>
      </c>
    </row>
    <row r="114" s="2" customFormat="1" ht="16.5" customHeight="1">
      <c r="A114" s="40"/>
      <c r="B114" s="41"/>
      <c r="C114" s="216" t="s">
        <v>221</v>
      </c>
      <c r="D114" s="216" t="s">
        <v>199</v>
      </c>
      <c r="E114" s="217" t="s">
        <v>4400</v>
      </c>
      <c r="F114" s="218" t="s">
        <v>4401</v>
      </c>
      <c r="G114" s="219" t="s">
        <v>211</v>
      </c>
      <c r="H114" s="220">
        <v>7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0.00055000000000000003</v>
      </c>
      <c r="R114" s="226">
        <f>Q114*H114</f>
        <v>0.0038500000000000001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80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557</v>
      </c>
    </row>
    <row r="115" s="2" customFormat="1" ht="16.5" customHeight="1">
      <c r="A115" s="40"/>
      <c r="B115" s="41"/>
      <c r="C115" s="216" t="s">
        <v>322</v>
      </c>
      <c r="D115" s="216" t="s">
        <v>199</v>
      </c>
      <c r="E115" s="217" t="s">
        <v>4402</v>
      </c>
      <c r="F115" s="218" t="s">
        <v>4403</v>
      </c>
      <c r="G115" s="219" t="s">
        <v>661</v>
      </c>
      <c r="H115" s="220">
        <v>25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80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570</v>
      </c>
    </row>
    <row r="116" s="2" customFormat="1" ht="16.5" customHeight="1">
      <c r="A116" s="40"/>
      <c r="B116" s="41"/>
      <c r="C116" s="216" t="s">
        <v>335</v>
      </c>
      <c r="D116" s="216" t="s">
        <v>199</v>
      </c>
      <c r="E116" s="217" t="s">
        <v>4404</v>
      </c>
      <c r="F116" s="218" t="s">
        <v>4405</v>
      </c>
      <c r="G116" s="219" t="s">
        <v>661</v>
      </c>
      <c r="H116" s="220">
        <v>8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0.00034000000000000002</v>
      </c>
      <c r="R116" s="226">
        <f>Q116*H116</f>
        <v>0.0027200000000000002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385</v>
      </c>
      <c r="AT116" s="228" t="s">
        <v>199</v>
      </c>
      <c r="AU116" s="228" t="s">
        <v>80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385</v>
      </c>
      <c r="BM116" s="228" t="s">
        <v>582</v>
      </c>
    </row>
    <row r="117" s="2" customFormat="1" ht="16.5" customHeight="1">
      <c r="A117" s="40"/>
      <c r="B117" s="41"/>
      <c r="C117" s="216" t="s">
        <v>344</v>
      </c>
      <c r="D117" s="216" t="s">
        <v>199</v>
      </c>
      <c r="E117" s="217" t="s">
        <v>4406</v>
      </c>
      <c r="F117" s="218" t="s">
        <v>4407</v>
      </c>
      <c r="G117" s="219" t="s">
        <v>661</v>
      </c>
      <c r="H117" s="220">
        <v>16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0.00038000000000000002</v>
      </c>
      <c r="R117" s="226">
        <f>Q117*H117</f>
        <v>0.0060800000000000003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385</v>
      </c>
      <c r="AT117" s="228" t="s">
        <v>199</v>
      </c>
      <c r="AU117" s="228" t="s">
        <v>80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385</v>
      </c>
      <c r="BM117" s="228" t="s">
        <v>593</v>
      </c>
    </row>
    <row r="118" s="2" customFormat="1" ht="16.5" customHeight="1">
      <c r="A118" s="40"/>
      <c r="B118" s="41"/>
      <c r="C118" s="216" t="s">
        <v>351</v>
      </c>
      <c r="D118" s="216" t="s">
        <v>199</v>
      </c>
      <c r="E118" s="217" t="s">
        <v>4408</v>
      </c>
      <c r="F118" s="218" t="s">
        <v>4409</v>
      </c>
      <c r="G118" s="219" t="s">
        <v>661</v>
      </c>
      <c r="H118" s="220">
        <v>10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0.00046999999999999999</v>
      </c>
      <c r="R118" s="226">
        <f>Q118*H118</f>
        <v>0.0047000000000000002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385</v>
      </c>
      <c r="AT118" s="228" t="s">
        <v>199</v>
      </c>
      <c r="AU118" s="228" t="s">
        <v>80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385</v>
      </c>
      <c r="BM118" s="228" t="s">
        <v>607</v>
      </c>
    </row>
    <row r="119" s="2" customFormat="1" ht="16.5" customHeight="1">
      <c r="A119" s="40"/>
      <c r="B119" s="41"/>
      <c r="C119" s="216" t="s">
        <v>362</v>
      </c>
      <c r="D119" s="216" t="s">
        <v>199</v>
      </c>
      <c r="E119" s="217" t="s">
        <v>4410</v>
      </c>
      <c r="F119" s="218" t="s">
        <v>4411</v>
      </c>
      <c r="G119" s="219" t="s">
        <v>661</v>
      </c>
      <c r="H119" s="220">
        <v>6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0.00069999999999999999</v>
      </c>
      <c r="R119" s="226">
        <f>Q119*H119</f>
        <v>0.0041999999999999997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385</v>
      </c>
      <c r="AT119" s="228" t="s">
        <v>199</v>
      </c>
      <c r="AU119" s="228" t="s">
        <v>80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385</v>
      </c>
      <c r="BM119" s="228" t="s">
        <v>625</v>
      </c>
    </row>
    <row r="120" s="2" customFormat="1" ht="16.5" customHeight="1">
      <c r="A120" s="40"/>
      <c r="B120" s="41"/>
      <c r="C120" s="216" t="s">
        <v>8</v>
      </c>
      <c r="D120" s="216" t="s">
        <v>199</v>
      </c>
      <c r="E120" s="217" t="s">
        <v>4412</v>
      </c>
      <c r="F120" s="218" t="s">
        <v>4413</v>
      </c>
      <c r="G120" s="219" t="s">
        <v>661</v>
      </c>
      <c r="H120" s="220">
        <v>6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0.0015200000000000001</v>
      </c>
      <c r="R120" s="226">
        <f>Q120*H120</f>
        <v>0.0091199999999999996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385</v>
      </c>
      <c r="AT120" s="228" t="s">
        <v>199</v>
      </c>
      <c r="AU120" s="228" t="s">
        <v>80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385</v>
      </c>
      <c r="BM120" s="228" t="s">
        <v>644</v>
      </c>
    </row>
    <row r="121" s="2" customFormat="1" ht="16.5" customHeight="1">
      <c r="A121" s="40"/>
      <c r="B121" s="41"/>
      <c r="C121" s="216" t="s">
        <v>385</v>
      </c>
      <c r="D121" s="216" t="s">
        <v>199</v>
      </c>
      <c r="E121" s="217" t="s">
        <v>4414</v>
      </c>
      <c r="F121" s="218" t="s">
        <v>4415</v>
      </c>
      <c r="G121" s="219" t="s">
        <v>661</v>
      </c>
      <c r="H121" s="220">
        <v>15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0.00077999999999999999</v>
      </c>
      <c r="R121" s="226">
        <f>Q121*H121</f>
        <v>0.0117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385</v>
      </c>
      <c r="AT121" s="228" t="s">
        <v>199</v>
      </c>
      <c r="AU121" s="228" t="s">
        <v>80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385</v>
      </c>
      <c r="BM121" s="228" t="s">
        <v>658</v>
      </c>
    </row>
    <row r="122" s="2" customFormat="1" ht="16.5" customHeight="1">
      <c r="A122" s="40"/>
      <c r="B122" s="41"/>
      <c r="C122" s="216" t="s">
        <v>550</v>
      </c>
      <c r="D122" s="216" t="s">
        <v>199</v>
      </c>
      <c r="E122" s="217" t="s">
        <v>4416</v>
      </c>
      <c r="F122" s="218" t="s">
        <v>4417</v>
      </c>
      <c r="G122" s="219" t="s">
        <v>661</v>
      </c>
      <c r="H122" s="220">
        <v>63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0.00131</v>
      </c>
      <c r="R122" s="226">
        <f>Q122*H122</f>
        <v>0.082529999999999992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385</v>
      </c>
      <c r="AT122" s="228" t="s">
        <v>199</v>
      </c>
      <c r="AU122" s="228" t="s">
        <v>80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385</v>
      </c>
      <c r="BM122" s="228" t="s">
        <v>675</v>
      </c>
    </row>
    <row r="123" s="2" customFormat="1" ht="21.75" customHeight="1">
      <c r="A123" s="40"/>
      <c r="B123" s="41"/>
      <c r="C123" s="216" t="s">
        <v>557</v>
      </c>
      <c r="D123" s="216" t="s">
        <v>199</v>
      </c>
      <c r="E123" s="217" t="s">
        <v>4967</v>
      </c>
      <c r="F123" s="218" t="s">
        <v>4968</v>
      </c>
      <c r="G123" s="219" t="s">
        <v>661</v>
      </c>
      <c r="H123" s="220">
        <v>1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0.00073999999999999999</v>
      </c>
      <c r="R123" s="226">
        <f>Q123*H123</f>
        <v>0.00073999999999999999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385</v>
      </c>
      <c r="AT123" s="228" t="s">
        <v>199</v>
      </c>
      <c r="AU123" s="228" t="s">
        <v>80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385</v>
      </c>
      <c r="BM123" s="228" t="s">
        <v>696</v>
      </c>
    </row>
    <row r="124" s="2" customFormat="1" ht="21.75" customHeight="1">
      <c r="A124" s="40"/>
      <c r="B124" s="41"/>
      <c r="C124" s="216" t="s">
        <v>563</v>
      </c>
      <c r="D124" s="216" t="s">
        <v>199</v>
      </c>
      <c r="E124" s="217" t="s">
        <v>4969</v>
      </c>
      <c r="F124" s="218" t="s">
        <v>4970</v>
      </c>
      <c r="G124" s="219" t="s">
        <v>661</v>
      </c>
      <c r="H124" s="220">
        <v>15</v>
      </c>
      <c r="I124" s="221"/>
      <c r="J124" s="222">
        <f>ROUND(I124*H124,2)</f>
        <v>0</v>
      </c>
      <c r="K124" s="223"/>
      <c r="L124" s="46"/>
      <c r="M124" s="224" t="s">
        <v>19</v>
      </c>
      <c r="N124" s="225" t="s">
        <v>43</v>
      </c>
      <c r="O124" s="86"/>
      <c r="P124" s="226">
        <f>O124*H124</f>
        <v>0</v>
      </c>
      <c r="Q124" s="226">
        <v>0.0013699999999999999</v>
      </c>
      <c r="R124" s="226">
        <f>Q124*H124</f>
        <v>0.020549999999999999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385</v>
      </c>
      <c r="AT124" s="228" t="s">
        <v>199</v>
      </c>
      <c r="AU124" s="228" t="s">
        <v>80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385</v>
      </c>
      <c r="BM124" s="228" t="s">
        <v>717</v>
      </c>
    </row>
    <row r="125" s="2" customFormat="1" ht="21.75" customHeight="1">
      <c r="A125" s="40"/>
      <c r="B125" s="41"/>
      <c r="C125" s="216" t="s">
        <v>570</v>
      </c>
      <c r="D125" s="216" t="s">
        <v>199</v>
      </c>
      <c r="E125" s="217" t="s">
        <v>4418</v>
      </c>
      <c r="F125" s="218" t="s">
        <v>4419</v>
      </c>
      <c r="G125" s="219" t="s">
        <v>661</v>
      </c>
      <c r="H125" s="220">
        <v>24.5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0.0025200000000000001</v>
      </c>
      <c r="R125" s="226">
        <f>Q125*H125</f>
        <v>0.061740000000000003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385</v>
      </c>
      <c r="AT125" s="228" t="s">
        <v>199</v>
      </c>
      <c r="AU125" s="228" t="s">
        <v>80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385</v>
      </c>
      <c r="BM125" s="228" t="s">
        <v>729</v>
      </c>
    </row>
    <row r="126" s="2" customFormat="1" ht="21.75" customHeight="1">
      <c r="A126" s="40"/>
      <c r="B126" s="41"/>
      <c r="C126" s="216" t="s">
        <v>7</v>
      </c>
      <c r="D126" s="216" t="s">
        <v>199</v>
      </c>
      <c r="E126" s="217" t="s">
        <v>4420</v>
      </c>
      <c r="F126" s="218" t="s">
        <v>4421</v>
      </c>
      <c r="G126" s="219" t="s">
        <v>661</v>
      </c>
      <c r="H126" s="220">
        <v>33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0.0035699999999999998</v>
      </c>
      <c r="R126" s="226">
        <f>Q126*H126</f>
        <v>0.11781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385</v>
      </c>
      <c r="AT126" s="228" t="s">
        <v>199</v>
      </c>
      <c r="AU126" s="228" t="s">
        <v>80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385</v>
      </c>
      <c r="BM126" s="228" t="s">
        <v>792</v>
      </c>
    </row>
    <row r="127" s="2" customFormat="1" ht="16.5" customHeight="1">
      <c r="A127" s="40"/>
      <c r="B127" s="41"/>
      <c r="C127" s="216" t="s">
        <v>582</v>
      </c>
      <c r="D127" s="216" t="s">
        <v>199</v>
      </c>
      <c r="E127" s="217" t="s">
        <v>4422</v>
      </c>
      <c r="F127" s="218" t="s">
        <v>4423</v>
      </c>
      <c r="G127" s="219" t="s">
        <v>211</v>
      </c>
      <c r="H127" s="220">
        <v>6</v>
      </c>
      <c r="I127" s="221"/>
      <c r="J127" s="222">
        <f>ROUND(I127*H127,2)</f>
        <v>0</v>
      </c>
      <c r="K127" s="223"/>
      <c r="L127" s="46"/>
      <c r="M127" s="224" t="s">
        <v>19</v>
      </c>
      <c r="N127" s="225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385</v>
      </c>
      <c r="AT127" s="228" t="s">
        <v>199</v>
      </c>
      <c r="AU127" s="228" t="s">
        <v>80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385</v>
      </c>
      <c r="BM127" s="228" t="s">
        <v>816</v>
      </c>
    </row>
    <row r="128" s="2" customFormat="1" ht="16.5" customHeight="1">
      <c r="A128" s="40"/>
      <c r="B128" s="41"/>
      <c r="C128" s="216" t="s">
        <v>588</v>
      </c>
      <c r="D128" s="216" t="s">
        <v>199</v>
      </c>
      <c r="E128" s="217" t="s">
        <v>4424</v>
      </c>
      <c r="F128" s="218" t="s">
        <v>4425</v>
      </c>
      <c r="G128" s="219" t="s">
        <v>211</v>
      </c>
      <c r="H128" s="220">
        <v>12</v>
      </c>
      <c r="I128" s="221"/>
      <c r="J128" s="222">
        <f>ROUND(I128*H128,2)</f>
        <v>0</v>
      </c>
      <c r="K128" s="223"/>
      <c r="L128" s="46"/>
      <c r="M128" s="224" t="s">
        <v>19</v>
      </c>
      <c r="N128" s="225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385</v>
      </c>
      <c r="AT128" s="228" t="s">
        <v>199</v>
      </c>
      <c r="AU128" s="228" t="s">
        <v>80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385</v>
      </c>
      <c r="BM128" s="228" t="s">
        <v>845</v>
      </c>
    </row>
    <row r="129" s="2" customFormat="1" ht="16.5" customHeight="1">
      <c r="A129" s="40"/>
      <c r="B129" s="41"/>
      <c r="C129" s="216" t="s">
        <v>593</v>
      </c>
      <c r="D129" s="216" t="s">
        <v>199</v>
      </c>
      <c r="E129" s="217" t="s">
        <v>4426</v>
      </c>
      <c r="F129" s="218" t="s">
        <v>4427</v>
      </c>
      <c r="G129" s="219" t="s">
        <v>211</v>
      </c>
      <c r="H129" s="220">
        <v>11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385</v>
      </c>
      <c r="AT129" s="228" t="s">
        <v>199</v>
      </c>
      <c r="AU129" s="228" t="s">
        <v>80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385</v>
      </c>
      <c r="BM129" s="228" t="s">
        <v>856</v>
      </c>
    </row>
    <row r="130" s="2" customFormat="1" ht="16.5" customHeight="1">
      <c r="A130" s="40"/>
      <c r="B130" s="41"/>
      <c r="C130" s="216" t="s">
        <v>601</v>
      </c>
      <c r="D130" s="216" t="s">
        <v>199</v>
      </c>
      <c r="E130" s="217" t="s">
        <v>4428</v>
      </c>
      <c r="F130" s="218" t="s">
        <v>4429</v>
      </c>
      <c r="G130" s="219" t="s">
        <v>211</v>
      </c>
      <c r="H130" s="220">
        <v>7</v>
      </c>
      <c r="I130" s="221"/>
      <c r="J130" s="222">
        <f>ROUND(I130*H130,2)</f>
        <v>0</v>
      </c>
      <c r="K130" s="223"/>
      <c r="L130" s="46"/>
      <c r="M130" s="224" t="s">
        <v>19</v>
      </c>
      <c r="N130" s="225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385</v>
      </c>
      <c r="AT130" s="228" t="s">
        <v>199</v>
      </c>
      <c r="AU130" s="228" t="s">
        <v>80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385</v>
      </c>
      <c r="BM130" s="228" t="s">
        <v>888</v>
      </c>
    </row>
    <row r="131" s="2" customFormat="1" ht="16.5" customHeight="1">
      <c r="A131" s="40"/>
      <c r="B131" s="41"/>
      <c r="C131" s="216" t="s">
        <v>607</v>
      </c>
      <c r="D131" s="216" t="s">
        <v>199</v>
      </c>
      <c r="E131" s="217" t="s">
        <v>4430</v>
      </c>
      <c r="F131" s="218" t="s">
        <v>4431</v>
      </c>
      <c r="G131" s="219" t="s">
        <v>211</v>
      </c>
      <c r="H131" s="220">
        <v>17</v>
      </c>
      <c r="I131" s="221"/>
      <c r="J131" s="222">
        <f>ROUND(I131*H131,2)</f>
        <v>0</v>
      </c>
      <c r="K131" s="223"/>
      <c r="L131" s="46"/>
      <c r="M131" s="224" t="s">
        <v>19</v>
      </c>
      <c r="N131" s="225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385</v>
      </c>
      <c r="AT131" s="228" t="s">
        <v>199</v>
      </c>
      <c r="AU131" s="228" t="s">
        <v>80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385</v>
      </c>
      <c r="BM131" s="228" t="s">
        <v>893</v>
      </c>
    </row>
    <row r="132" s="2" customFormat="1" ht="24.15" customHeight="1">
      <c r="A132" s="40"/>
      <c r="B132" s="41"/>
      <c r="C132" s="216" t="s">
        <v>612</v>
      </c>
      <c r="D132" s="216" t="s">
        <v>199</v>
      </c>
      <c r="E132" s="217" t="s">
        <v>4971</v>
      </c>
      <c r="F132" s="218" t="s">
        <v>4972</v>
      </c>
      <c r="G132" s="219" t="s">
        <v>211</v>
      </c>
      <c r="H132" s="220">
        <v>1</v>
      </c>
      <c r="I132" s="221"/>
      <c r="J132" s="222">
        <f>ROUND(I132*H132,2)</f>
        <v>0</v>
      </c>
      <c r="K132" s="223"/>
      <c r="L132" s="46"/>
      <c r="M132" s="224" t="s">
        <v>19</v>
      </c>
      <c r="N132" s="225" t="s">
        <v>43</v>
      </c>
      <c r="O132" s="86"/>
      <c r="P132" s="226">
        <f>O132*H132</f>
        <v>0</v>
      </c>
      <c r="Q132" s="226">
        <v>0.087889999999999996</v>
      </c>
      <c r="R132" s="226">
        <f>Q132*H132</f>
        <v>0.087889999999999996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385</v>
      </c>
      <c r="AT132" s="228" t="s">
        <v>199</v>
      </c>
      <c r="AU132" s="228" t="s">
        <v>80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385</v>
      </c>
      <c r="BM132" s="228" t="s">
        <v>904</v>
      </c>
    </row>
    <row r="133" s="2" customFormat="1" ht="24.15" customHeight="1">
      <c r="A133" s="40"/>
      <c r="B133" s="41"/>
      <c r="C133" s="216" t="s">
        <v>625</v>
      </c>
      <c r="D133" s="216" t="s">
        <v>199</v>
      </c>
      <c r="E133" s="217" t="s">
        <v>4973</v>
      </c>
      <c r="F133" s="218" t="s">
        <v>4974</v>
      </c>
      <c r="G133" s="219" t="s">
        <v>211</v>
      </c>
      <c r="H133" s="220">
        <v>2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0.079659999999999995</v>
      </c>
      <c r="R133" s="226">
        <f>Q133*H133</f>
        <v>0.15931999999999999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385</v>
      </c>
      <c r="AT133" s="228" t="s">
        <v>199</v>
      </c>
      <c r="AU133" s="228" t="s">
        <v>80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385</v>
      </c>
      <c r="BM133" s="228" t="s">
        <v>919</v>
      </c>
    </row>
    <row r="134" s="2" customFormat="1" ht="24.15" customHeight="1">
      <c r="A134" s="40"/>
      <c r="B134" s="41"/>
      <c r="C134" s="216" t="s">
        <v>636</v>
      </c>
      <c r="D134" s="216" t="s">
        <v>199</v>
      </c>
      <c r="E134" s="217" t="s">
        <v>4975</v>
      </c>
      <c r="F134" s="218" t="s">
        <v>4976</v>
      </c>
      <c r="G134" s="219" t="s">
        <v>211</v>
      </c>
      <c r="H134" s="220">
        <v>2</v>
      </c>
      <c r="I134" s="221"/>
      <c r="J134" s="222">
        <f>ROUND(I134*H134,2)</f>
        <v>0</v>
      </c>
      <c r="K134" s="223"/>
      <c r="L134" s="46"/>
      <c r="M134" s="224" t="s">
        <v>19</v>
      </c>
      <c r="N134" s="225" t="s">
        <v>43</v>
      </c>
      <c r="O134" s="86"/>
      <c r="P134" s="226">
        <f>O134*H134</f>
        <v>0</v>
      </c>
      <c r="Q134" s="226">
        <v>0.087889999999999996</v>
      </c>
      <c r="R134" s="226">
        <f>Q134*H134</f>
        <v>0.17577999999999999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385</v>
      </c>
      <c r="AT134" s="228" t="s">
        <v>199</v>
      </c>
      <c r="AU134" s="228" t="s">
        <v>80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385</v>
      </c>
      <c r="BM134" s="228" t="s">
        <v>929</v>
      </c>
    </row>
    <row r="135" s="2" customFormat="1" ht="24.15" customHeight="1">
      <c r="A135" s="40"/>
      <c r="B135" s="41"/>
      <c r="C135" s="216" t="s">
        <v>644</v>
      </c>
      <c r="D135" s="216" t="s">
        <v>199</v>
      </c>
      <c r="E135" s="217" t="s">
        <v>4432</v>
      </c>
      <c r="F135" s="218" t="s">
        <v>4433</v>
      </c>
      <c r="G135" s="219" t="s">
        <v>211</v>
      </c>
      <c r="H135" s="220">
        <v>2</v>
      </c>
      <c r="I135" s="221"/>
      <c r="J135" s="222">
        <f>ROUND(I135*H135,2)</f>
        <v>0</v>
      </c>
      <c r="K135" s="223"/>
      <c r="L135" s="46"/>
      <c r="M135" s="224" t="s">
        <v>19</v>
      </c>
      <c r="N135" s="225" t="s">
        <v>43</v>
      </c>
      <c r="O135" s="86"/>
      <c r="P135" s="226">
        <f>O135*H135</f>
        <v>0</v>
      </c>
      <c r="Q135" s="226">
        <v>0.00072000000000000005</v>
      </c>
      <c r="R135" s="226">
        <f>Q135*H135</f>
        <v>0.0014400000000000001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385</v>
      </c>
      <c r="AT135" s="228" t="s">
        <v>199</v>
      </c>
      <c r="AU135" s="228" t="s">
        <v>80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385</v>
      </c>
      <c r="BM135" s="228" t="s">
        <v>944</v>
      </c>
    </row>
    <row r="136" s="2" customFormat="1" ht="24.15" customHeight="1">
      <c r="A136" s="40"/>
      <c r="B136" s="41"/>
      <c r="C136" s="216" t="s">
        <v>652</v>
      </c>
      <c r="D136" s="216" t="s">
        <v>199</v>
      </c>
      <c r="E136" s="217" t="s">
        <v>4434</v>
      </c>
      <c r="F136" s="218" t="s">
        <v>4435</v>
      </c>
      <c r="G136" s="219" t="s">
        <v>211</v>
      </c>
      <c r="H136" s="220">
        <v>2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0.0011800000000000001</v>
      </c>
      <c r="R136" s="226">
        <f>Q136*H136</f>
        <v>0.0023600000000000001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385</v>
      </c>
      <c r="AT136" s="228" t="s">
        <v>199</v>
      </c>
      <c r="AU136" s="228" t="s">
        <v>80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385</v>
      </c>
      <c r="BM136" s="228" t="s">
        <v>861</v>
      </c>
    </row>
    <row r="137" s="2" customFormat="1" ht="24.15" customHeight="1">
      <c r="A137" s="40"/>
      <c r="B137" s="41"/>
      <c r="C137" s="216" t="s">
        <v>658</v>
      </c>
      <c r="D137" s="216" t="s">
        <v>199</v>
      </c>
      <c r="E137" s="217" t="s">
        <v>4977</v>
      </c>
      <c r="F137" s="218" t="s">
        <v>4978</v>
      </c>
      <c r="G137" s="219" t="s">
        <v>211</v>
      </c>
      <c r="H137" s="220">
        <v>2</v>
      </c>
      <c r="I137" s="221"/>
      <c r="J137" s="222">
        <f>ROUND(I137*H137,2)</f>
        <v>0</v>
      </c>
      <c r="K137" s="223"/>
      <c r="L137" s="46"/>
      <c r="M137" s="224" t="s">
        <v>19</v>
      </c>
      <c r="N137" s="225" t="s">
        <v>43</v>
      </c>
      <c r="O137" s="86"/>
      <c r="P137" s="226">
        <f>O137*H137</f>
        <v>0</v>
      </c>
      <c r="Q137" s="226">
        <v>0.0022200000000000002</v>
      </c>
      <c r="R137" s="226">
        <f>Q137*H137</f>
        <v>0.0044400000000000004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385</v>
      </c>
      <c r="AT137" s="228" t="s">
        <v>199</v>
      </c>
      <c r="AU137" s="228" t="s">
        <v>80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385</v>
      </c>
      <c r="BM137" s="228" t="s">
        <v>969</v>
      </c>
    </row>
    <row r="138" s="2" customFormat="1" ht="24.15" customHeight="1">
      <c r="A138" s="40"/>
      <c r="B138" s="41"/>
      <c r="C138" s="216" t="s">
        <v>664</v>
      </c>
      <c r="D138" s="216" t="s">
        <v>199</v>
      </c>
      <c r="E138" s="217" t="s">
        <v>4979</v>
      </c>
      <c r="F138" s="218" t="s">
        <v>4980</v>
      </c>
      <c r="G138" s="219" t="s">
        <v>211</v>
      </c>
      <c r="H138" s="220">
        <v>2</v>
      </c>
      <c r="I138" s="221"/>
      <c r="J138" s="222">
        <f>ROUND(I138*H138,2)</f>
        <v>0</v>
      </c>
      <c r="K138" s="223"/>
      <c r="L138" s="46"/>
      <c r="M138" s="224" t="s">
        <v>19</v>
      </c>
      <c r="N138" s="225" t="s">
        <v>43</v>
      </c>
      <c r="O138" s="86"/>
      <c r="P138" s="226">
        <f>O138*H138</f>
        <v>0</v>
      </c>
      <c r="Q138" s="226">
        <v>0.083799999999999999</v>
      </c>
      <c r="R138" s="226">
        <f>Q138*H138</f>
        <v>0.1676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385</v>
      </c>
      <c r="AT138" s="228" t="s">
        <v>199</v>
      </c>
      <c r="AU138" s="228" t="s">
        <v>80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385</v>
      </c>
      <c r="BM138" s="228" t="s">
        <v>984</v>
      </c>
    </row>
    <row r="139" s="2" customFormat="1" ht="24.15" customHeight="1">
      <c r="A139" s="40"/>
      <c r="B139" s="41"/>
      <c r="C139" s="216" t="s">
        <v>675</v>
      </c>
      <c r="D139" s="216" t="s">
        <v>199</v>
      </c>
      <c r="E139" s="217" t="s">
        <v>4981</v>
      </c>
      <c r="F139" s="218" t="s">
        <v>4982</v>
      </c>
      <c r="G139" s="219" t="s">
        <v>211</v>
      </c>
      <c r="H139" s="220">
        <v>1</v>
      </c>
      <c r="I139" s="221"/>
      <c r="J139" s="222">
        <f>ROUND(I139*H139,2)</f>
        <v>0</v>
      </c>
      <c r="K139" s="223"/>
      <c r="L139" s="46"/>
      <c r="M139" s="224" t="s">
        <v>19</v>
      </c>
      <c r="N139" s="225" t="s">
        <v>43</v>
      </c>
      <c r="O139" s="86"/>
      <c r="P139" s="226">
        <f>O139*H139</f>
        <v>0</v>
      </c>
      <c r="Q139" s="226">
        <v>0.00048999999999999998</v>
      </c>
      <c r="R139" s="226">
        <f>Q139*H139</f>
        <v>0.00048999999999999998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385</v>
      </c>
      <c r="AT139" s="228" t="s">
        <v>199</v>
      </c>
      <c r="AU139" s="228" t="s">
        <v>80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385</v>
      </c>
      <c r="BM139" s="228" t="s">
        <v>1003</v>
      </c>
    </row>
    <row r="140" s="2" customFormat="1" ht="24.15" customHeight="1">
      <c r="A140" s="40"/>
      <c r="B140" s="41"/>
      <c r="C140" s="216" t="s">
        <v>686</v>
      </c>
      <c r="D140" s="216" t="s">
        <v>199</v>
      </c>
      <c r="E140" s="217" t="s">
        <v>4436</v>
      </c>
      <c r="F140" s="218" t="s">
        <v>4437</v>
      </c>
      <c r="G140" s="219" t="s">
        <v>211</v>
      </c>
      <c r="H140" s="220">
        <v>3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0.00027</v>
      </c>
      <c r="R140" s="226">
        <f>Q140*H140</f>
        <v>0.00080999999999999996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385</v>
      </c>
      <c r="AT140" s="228" t="s">
        <v>199</v>
      </c>
      <c r="AU140" s="228" t="s">
        <v>80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385</v>
      </c>
      <c r="BM140" s="228" t="s">
        <v>1018</v>
      </c>
    </row>
    <row r="141" s="2" customFormat="1" ht="16.5" customHeight="1">
      <c r="A141" s="40"/>
      <c r="B141" s="41"/>
      <c r="C141" s="216" t="s">
        <v>696</v>
      </c>
      <c r="D141" s="216" t="s">
        <v>199</v>
      </c>
      <c r="E141" s="217" t="s">
        <v>4438</v>
      </c>
      <c r="F141" s="218" t="s">
        <v>4439</v>
      </c>
      <c r="G141" s="219" t="s">
        <v>661</v>
      </c>
      <c r="H141" s="220">
        <v>140</v>
      </c>
      <c r="I141" s="221"/>
      <c r="J141" s="222">
        <f>ROUND(I141*H141,2)</f>
        <v>0</v>
      </c>
      <c r="K141" s="223"/>
      <c r="L141" s="46"/>
      <c r="M141" s="224" t="s">
        <v>19</v>
      </c>
      <c r="N141" s="225" t="s">
        <v>43</v>
      </c>
      <c r="O141" s="86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385</v>
      </c>
      <c r="AT141" s="228" t="s">
        <v>199</v>
      </c>
      <c r="AU141" s="228" t="s">
        <v>80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385</v>
      </c>
      <c r="BM141" s="228" t="s">
        <v>1044</v>
      </c>
    </row>
    <row r="142" s="2" customFormat="1" ht="16.5" customHeight="1">
      <c r="A142" s="40"/>
      <c r="B142" s="41"/>
      <c r="C142" s="216" t="s">
        <v>701</v>
      </c>
      <c r="D142" s="216" t="s">
        <v>199</v>
      </c>
      <c r="E142" s="217" t="s">
        <v>4440</v>
      </c>
      <c r="F142" s="218" t="s">
        <v>4441</v>
      </c>
      <c r="G142" s="219" t="s">
        <v>661</v>
      </c>
      <c r="H142" s="220">
        <v>57.5</v>
      </c>
      <c r="I142" s="221"/>
      <c r="J142" s="222">
        <f>ROUND(I142*H142,2)</f>
        <v>0</v>
      </c>
      <c r="K142" s="223"/>
      <c r="L142" s="46"/>
      <c r="M142" s="224" t="s">
        <v>19</v>
      </c>
      <c r="N142" s="225" t="s">
        <v>43</v>
      </c>
      <c r="O142" s="86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385</v>
      </c>
      <c r="AT142" s="228" t="s">
        <v>199</v>
      </c>
      <c r="AU142" s="228" t="s">
        <v>80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385</v>
      </c>
      <c r="BM142" s="228" t="s">
        <v>1061</v>
      </c>
    </row>
    <row r="143" s="2" customFormat="1" ht="24.15" customHeight="1">
      <c r="A143" s="40"/>
      <c r="B143" s="41"/>
      <c r="C143" s="216" t="s">
        <v>717</v>
      </c>
      <c r="D143" s="216" t="s">
        <v>199</v>
      </c>
      <c r="E143" s="217" t="s">
        <v>4983</v>
      </c>
      <c r="F143" s="218" t="s">
        <v>4984</v>
      </c>
      <c r="G143" s="219" t="s">
        <v>661</v>
      </c>
      <c r="H143" s="220">
        <v>17</v>
      </c>
      <c r="I143" s="221"/>
      <c r="J143" s="222">
        <f>ROUND(I143*H143,2)</f>
        <v>0</v>
      </c>
      <c r="K143" s="223"/>
      <c r="L143" s="46"/>
      <c r="M143" s="224" t="s">
        <v>19</v>
      </c>
      <c r="N143" s="225" t="s">
        <v>43</v>
      </c>
      <c r="O143" s="86"/>
      <c r="P143" s="226">
        <f>O143*H143</f>
        <v>0</v>
      </c>
      <c r="Q143" s="226">
        <v>0.00040000000000000002</v>
      </c>
      <c r="R143" s="226">
        <f>Q143*H143</f>
        <v>0.0068000000000000005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385</v>
      </c>
      <c r="AT143" s="228" t="s">
        <v>199</v>
      </c>
      <c r="AU143" s="228" t="s">
        <v>80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385</v>
      </c>
      <c r="BM143" s="228" t="s">
        <v>1077</v>
      </c>
    </row>
    <row r="144" s="2" customFormat="1" ht="33" customHeight="1">
      <c r="A144" s="40"/>
      <c r="B144" s="41"/>
      <c r="C144" s="216" t="s">
        <v>723</v>
      </c>
      <c r="D144" s="216" t="s">
        <v>199</v>
      </c>
      <c r="E144" s="217" t="s">
        <v>4442</v>
      </c>
      <c r="F144" s="218" t="s">
        <v>4443</v>
      </c>
      <c r="G144" s="219" t="s">
        <v>4444</v>
      </c>
      <c r="H144" s="220">
        <v>6</v>
      </c>
      <c r="I144" s="221"/>
      <c r="J144" s="222">
        <f>ROUND(I144*H144,2)</f>
        <v>0</v>
      </c>
      <c r="K144" s="223"/>
      <c r="L144" s="46"/>
      <c r="M144" s="224" t="s">
        <v>19</v>
      </c>
      <c r="N144" s="225" t="s">
        <v>43</v>
      </c>
      <c r="O144" s="86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385</v>
      </c>
      <c r="AT144" s="228" t="s">
        <v>199</v>
      </c>
      <c r="AU144" s="228" t="s">
        <v>80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385</v>
      </c>
      <c r="BM144" s="228" t="s">
        <v>1085</v>
      </c>
    </row>
    <row r="145" s="2" customFormat="1" ht="24.15" customHeight="1">
      <c r="A145" s="40"/>
      <c r="B145" s="41"/>
      <c r="C145" s="216" t="s">
        <v>729</v>
      </c>
      <c r="D145" s="216" t="s">
        <v>199</v>
      </c>
      <c r="E145" s="217" t="s">
        <v>4445</v>
      </c>
      <c r="F145" s="218" t="s">
        <v>4446</v>
      </c>
      <c r="G145" s="219" t="s">
        <v>4444</v>
      </c>
      <c r="H145" s="220">
        <v>2</v>
      </c>
      <c r="I145" s="221"/>
      <c r="J145" s="222">
        <f>ROUND(I145*H145,2)</f>
        <v>0</v>
      </c>
      <c r="K145" s="223"/>
      <c r="L145" s="46"/>
      <c r="M145" s="224" t="s">
        <v>19</v>
      </c>
      <c r="N145" s="225" t="s">
        <v>43</v>
      </c>
      <c r="O145" s="86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385</v>
      </c>
      <c r="AT145" s="228" t="s">
        <v>199</v>
      </c>
      <c r="AU145" s="228" t="s">
        <v>80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385</v>
      </c>
      <c r="BM145" s="228" t="s">
        <v>1099</v>
      </c>
    </row>
    <row r="146" s="2" customFormat="1" ht="16.5" customHeight="1">
      <c r="A146" s="40"/>
      <c r="B146" s="41"/>
      <c r="C146" s="216" t="s">
        <v>760</v>
      </c>
      <c r="D146" s="216" t="s">
        <v>199</v>
      </c>
      <c r="E146" s="217" t="s">
        <v>4447</v>
      </c>
      <c r="F146" s="218" t="s">
        <v>4351</v>
      </c>
      <c r="G146" s="219" t="s">
        <v>388</v>
      </c>
      <c r="H146" s="220">
        <v>40</v>
      </c>
      <c r="I146" s="221"/>
      <c r="J146" s="222">
        <f>ROUND(I146*H146,2)</f>
        <v>0</v>
      </c>
      <c r="K146" s="223"/>
      <c r="L146" s="46"/>
      <c r="M146" s="224" t="s">
        <v>19</v>
      </c>
      <c r="N146" s="225" t="s">
        <v>43</v>
      </c>
      <c r="O146" s="86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385</v>
      </c>
      <c r="AT146" s="228" t="s">
        <v>199</v>
      </c>
      <c r="AU146" s="228" t="s">
        <v>80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385</v>
      </c>
      <c r="BM146" s="228" t="s">
        <v>1111</v>
      </c>
    </row>
    <row r="147" s="2" customFormat="1" ht="21.75" customHeight="1">
      <c r="A147" s="40"/>
      <c r="B147" s="41"/>
      <c r="C147" s="216" t="s">
        <v>792</v>
      </c>
      <c r="D147" s="216" t="s">
        <v>199</v>
      </c>
      <c r="E147" s="217" t="s">
        <v>4448</v>
      </c>
      <c r="F147" s="218" t="s">
        <v>4449</v>
      </c>
      <c r="G147" s="219" t="s">
        <v>217</v>
      </c>
      <c r="H147" s="220">
        <v>0.93300000000000005</v>
      </c>
      <c r="I147" s="221"/>
      <c r="J147" s="222">
        <f>ROUND(I147*H147,2)</f>
        <v>0</v>
      </c>
      <c r="K147" s="223"/>
      <c r="L147" s="46"/>
      <c r="M147" s="224" t="s">
        <v>19</v>
      </c>
      <c r="N147" s="225" t="s">
        <v>43</v>
      </c>
      <c r="O147" s="86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8" t="s">
        <v>385</v>
      </c>
      <c r="AT147" s="228" t="s">
        <v>199</v>
      </c>
      <c r="AU147" s="228" t="s">
        <v>80</v>
      </c>
      <c r="AY147" s="19" t="s">
        <v>197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9" t="s">
        <v>80</v>
      </c>
      <c r="BK147" s="229">
        <f>ROUND(I147*H147,2)</f>
        <v>0</v>
      </c>
      <c r="BL147" s="19" t="s">
        <v>385</v>
      </c>
      <c r="BM147" s="228" t="s">
        <v>1119</v>
      </c>
    </row>
    <row r="148" s="12" customFormat="1" ht="25.92" customHeight="1">
      <c r="A148" s="12"/>
      <c r="B148" s="200"/>
      <c r="C148" s="201"/>
      <c r="D148" s="202" t="s">
        <v>71</v>
      </c>
      <c r="E148" s="203" t="s">
        <v>4450</v>
      </c>
      <c r="F148" s="203" t="s">
        <v>4451</v>
      </c>
      <c r="G148" s="201"/>
      <c r="H148" s="201"/>
      <c r="I148" s="204"/>
      <c r="J148" s="205">
        <f>BK148</f>
        <v>0</v>
      </c>
      <c r="K148" s="201"/>
      <c r="L148" s="206"/>
      <c r="M148" s="207"/>
      <c r="N148" s="208"/>
      <c r="O148" s="208"/>
      <c r="P148" s="209">
        <f>SUM(P149:P190)</f>
        <v>0</v>
      </c>
      <c r="Q148" s="208"/>
      <c r="R148" s="209">
        <f>SUM(R149:R190)</f>
        <v>0.30571999999999999</v>
      </c>
      <c r="S148" s="208"/>
      <c r="T148" s="210">
        <f>SUM(T149:T190)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82</v>
      </c>
      <c r="AT148" s="212" t="s">
        <v>71</v>
      </c>
      <c r="AU148" s="212" t="s">
        <v>72</v>
      </c>
      <c r="AY148" s="211" t="s">
        <v>197</v>
      </c>
      <c r="BK148" s="213">
        <f>SUM(BK149:BK190)</f>
        <v>0</v>
      </c>
    </row>
    <row r="149" s="2" customFormat="1" ht="16.5" customHeight="1">
      <c r="A149" s="40"/>
      <c r="B149" s="41"/>
      <c r="C149" s="216" t="s">
        <v>797</v>
      </c>
      <c r="D149" s="216" t="s">
        <v>199</v>
      </c>
      <c r="E149" s="217" t="s">
        <v>4452</v>
      </c>
      <c r="F149" s="218" t="s">
        <v>4453</v>
      </c>
      <c r="G149" s="219" t="s">
        <v>661</v>
      </c>
      <c r="H149" s="220">
        <v>50</v>
      </c>
      <c r="I149" s="221"/>
      <c r="J149" s="222">
        <f>ROUND(I149*H149,2)</f>
        <v>0</v>
      </c>
      <c r="K149" s="223"/>
      <c r="L149" s="46"/>
      <c r="M149" s="224" t="s">
        <v>19</v>
      </c>
      <c r="N149" s="225" t="s">
        <v>43</v>
      </c>
      <c r="O149" s="86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8" t="s">
        <v>385</v>
      </c>
      <c r="AT149" s="228" t="s">
        <v>199</v>
      </c>
      <c r="AU149" s="228" t="s">
        <v>80</v>
      </c>
      <c r="AY149" s="19" t="s">
        <v>197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9" t="s">
        <v>80</v>
      </c>
      <c r="BK149" s="229">
        <f>ROUND(I149*H149,2)</f>
        <v>0</v>
      </c>
      <c r="BL149" s="19" t="s">
        <v>385</v>
      </c>
      <c r="BM149" s="228" t="s">
        <v>1131</v>
      </c>
    </row>
    <row r="150" s="2" customFormat="1" ht="21.75" customHeight="1">
      <c r="A150" s="40"/>
      <c r="B150" s="41"/>
      <c r="C150" s="216" t="s">
        <v>816</v>
      </c>
      <c r="D150" s="216" t="s">
        <v>199</v>
      </c>
      <c r="E150" s="217" t="s">
        <v>4454</v>
      </c>
      <c r="F150" s="218" t="s">
        <v>4455</v>
      </c>
      <c r="G150" s="219" t="s">
        <v>661</v>
      </c>
      <c r="H150" s="220">
        <v>11.5</v>
      </c>
      <c r="I150" s="221"/>
      <c r="J150" s="222">
        <f>ROUND(I150*H150,2)</f>
        <v>0</v>
      </c>
      <c r="K150" s="223"/>
      <c r="L150" s="46"/>
      <c r="M150" s="224" t="s">
        <v>19</v>
      </c>
      <c r="N150" s="225" t="s">
        <v>43</v>
      </c>
      <c r="O150" s="86"/>
      <c r="P150" s="226">
        <f>O150*H150</f>
        <v>0</v>
      </c>
      <c r="Q150" s="226">
        <v>0.0039304347826087001</v>
      </c>
      <c r="R150" s="226">
        <f>Q150*H150</f>
        <v>0.045200000000000053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385</v>
      </c>
      <c r="AT150" s="228" t="s">
        <v>199</v>
      </c>
      <c r="AU150" s="228" t="s">
        <v>80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385</v>
      </c>
      <c r="BM150" s="228" t="s">
        <v>1146</v>
      </c>
    </row>
    <row r="151" s="2" customFormat="1" ht="21.75" customHeight="1">
      <c r="A151" s="40"/>
      <c r="B151" s="41"/>
      <c r="C151" s="216" t="s">
        <v>826</v>
      </c>
      <c r="D151" s="216" t="s">
        <v>199</v>
      </c>
      <c r="E151" s="217" t="s">
        <v>4456</v>
      </c>
      <c r="F151" s="218" t="s">
        <v>4457</v>
      </c>
      <c r="G151" s="219" t="s">
        <v>661</v>
      </c>
      <c r="H151" s="220">
        <v>149.5</v>
      </c>
      <c r="I151" s="221"/>
      <c r="J151" s="222">
        <f>ROUND(I151*H151,2)</f>
        <v>0</v>
      </c>
      <c r="K151" s="223"/>
      <c r="L151" s="46"/>
      <c r="M151" s="224" t="s">
        <v>19</v>
      </c>
      <c r="N151" s="225" t="s">
        <v>43</v>
      </c>
      <c r="O151" s="86"/>
      <c r="P151" s="226">
        <f>O151*H151</f>
        <v>0</v>
      </c>
      <c r="Q151" s="226">
        <v>0.00046000000000000001</v>
      </c>
      <c r="R151" s="226">
        <f>Q151*H151</f>
        <v>0.068769999999999998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385</v>
      </c>
      <c r="AT151" s="228" t="s">
        <v>199</v>
      </c>
      <c r="AU151" s="228" t="s">
        <v>80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385</v>
      </c>
      <c r="BM151" s="228" t="s">
        <v>1156</v>
      </c>
    </row>
    <row r="152" s="2" customFormat="1" ht="21.75" customHeight="1">
      <c r="A152" s="40"/>
      <c r="B152" s="41"/>
      <c r="C152" s="216" t="s">
        <v>845</v>
      </c>
      <c r="D152" s="216" t="s">
        <v>199</v>
      </c>
      <c r="E152" s="217" t="s">
        <v>4458</v>
      </c>
      <c r="F152" s="218" t="s">
        <v>4459</v>
      </c>
      <c r="G152" s="219" t="s">
        <v>661</v>
      </c>
      <c r="H152" s="220">
        <v>93</v>
      </c>
      <c r="I152" s="221"/>
      <c r="J152" s="222">
        <f>ROUND(I152*H152,2)</f>
        <v>0</v>
      </c>
      <c r="K152" s="223"/>
      <c r="L152" s="46"/>
      <c r="M152" s="224" t="s">
        <v>19</v>
      </c>
      <c r="N152" s="225" t="s">
        <v>43</v>
      </c>
      <c r="O152" s="86"/>
      <c r="P152" s="226">
        <f>O152*H152</f>
        <v>0</v>
      </c>
      <c r="Q152" s="226">
        <v>0.00058</v>
      </c>
      <c r="R152" s="226">
        <f>Q152*H152</f>
        <v>0.053940000000000002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385</v>
      </c>
      <c r="AT152" s="228" t="s">
        <v>199</v>
      </c>
      <c r="AU152" s="228" t="s">
        <v>80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385</v>
      </c>
      <c r="BM152" s="228" t="s">
        <v>1166</v>
      </c>
    </row>
    <row r="153" s="2" customFormat="1" ht="21.75" customHeight="1">
      <c r="A153" s="40"/>
      <c r="B153" s="41"/>
      <c r="C153" s="216" t="s">
        <v>850</v>
      </c>
      <c r="D153" s="216" t="s">
        <v>199</v>
      </c>
      <c r="E153" s="217" t="s">
        <v>4460</v>
      </c>
      <c r="F153" s="218" t="s">
        <v>4461</v>
      </c>
      <c r="G153" s="219" t="s">
        <v>661</v>
      </c>
      <c r="H153" s="220">
        <v>45.5</v>
      </c>
      <c r="I153" s="221"/>
      <c r="J153" s="222">
        <f>ROUND(I153*H153,2)</f>
        <v>0</v>
      </c>
      <c r="K153" s="223"/>
      <c r="L153" s="46"/>
      <c r="M153" s="224" t="s">
        <v>19</v>
      </c>
      <c r="N153" s="225" t="s">
        <v>43</v>
      </c>
      <c r="O153" s="86"/>
      <c r="P153" s="226">
        <f>O153*H153</f>
        <v>0</v>
      </c>
      <c r="Q153" s="226">
        <v>0.00080000000000000004</v>
      </c>
      <c r="R153" s="226">
        <f>Q153*H153</f>
        <v>0.036400000000000002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385</v>
      </c>
      <c r="AT153" s="228" t="s">
        <v>199</v>
      </c>
      <c r="AU153" s="228" t="s">
        <v>80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385</v>
      </c>
      <c r="BM153" s="228" t="s">
        <v>1129</v>
      </c>
    </row>
    <row r="154" s="2" customFormat="1" ht="21.75" customHeight="1">
      <c r="A154" s="40"/>
      <c r="B154" s="41"/>
      <c r="C154" s="216" t="s">
        <v>856</v>
      </c>
      <c r="D154" s="216" t="s">
        <v>199</v>
      </c>
      <c r="E154" s="217" t="s">
        <v>4985</v>
      </c>
      <c r="F154" s="218" t="s">
        <v>4986</v>
      </c>
      <c r="G154" s="219" t="s">
        <v>661</v>
      </c>
      <c r="H154" s="220">
        <v>8.5</v>
      </c>
      <c r="I154" s="221"/>
      <c r="J154" s="222">
        <f>ROUND(I154*H154,2)</f>
        <v>0</v>
      </c>
      <c r="K154" s="223"/>
      <c r="L154" s="46"/>
      <c r="M154" s="224" t="s">
        <v>19</v>
      </c>
      <c r="N154" s="225" t="s">
        <v>43</v>
      </c>
      <c r="O154" s="86"/>
      <c r="P154" s="226">
        <f>O154*H154</f>
        <v>0</v>
      </c>
      <c r="Q154" s="226">
        <v>0.0012094117647058801</v>
      </c>
      <c r="R154" s="226">
        <f>Q154*H154</f>
        <v>0.01027999999999998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385</v>
      </c>
      <c r="AT154" s="228" t="s">
        <v>199</v>
      </c>
      <c r="AU154" s="228" t="s">
        <v>80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385</v>
      </c>
      <c r="BM154" s="228" t="s">
        <v>1193</v>
      </c>
    </row>
    <row r="155" s="2" customFormat="1" ht="24.15" customHeight="1">
      <c r="A155" s="40"/>
      <c r="B155" s="41"/>
      <c r="C155" s="216" t="s">
        <v>863</v>
      </c>
      <c r="D155" s="216" t="s">
        <v>199</v>
      </c>
      <c r="E155" s="217" t="s">
        <v>4462</v>
      </c>
      <c r="F155" s="218" t="s">
        <v>4463</v>
      </c>
      <c r="G155" s="219" t="s">
        <v>661</v>
      </c>
      <c r="H155" s="220">
        <v>5</v>
      </c>
      <c r="I155" s="221"/>
      <c r="J155" s="222">
        <f>ROUND(I155*H155,2)</f>
        <v>0</v>
      </c>
      <c r="K155" s="223"/>
      <c r="L155" s="46"/>
      <c r="M155" s="224" t="s">
        <v>19</v>
      </c>
      <c r="N155" s="225" t="s">
        <v>43</v>
      </c>
      <c r="O155" s="86"/>
      <c r="P155" s="226">
        <f>O155*H155</f>
        <v>0</v>
      </c>
      <c r="Q155" s="226">
        <v>3.0000000000000001E-05</v>
      </c>
      <c r="R155" s="226">
        <f>Q155*H155</f>
        <v>0.00015000000000000001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385</v>
      </c>
      <c r="AT155" s="228" t="s">
        <v>199</v>
      </c>
      <c r="AU155" s="228" t="s">
        <v>80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385</v>
      </c>
      <c r="BM155" s="228" t="s">
        <v>1206</v>
      </c>
    </row>
    <row r="156" s="2" customFormat="1" ht="24.15" customHeight="1">
      <c r="A156" s="40"/>
      <c r="B156" s="41"/>
      <c r="C156" s="216" t="s">
        <v>888</v>
      </c>
      <c r="D156" s="216" t="s">
        <v>199</v>
      </c>
      <c r="E156" s="217" t="s">
        <v>4464</v>
      </c>
      <c r="F156" s="218" t="s">
        <v>4465</v>
      </c>
      <c r="G156" s="219" t="s">
        <v>661</v>
      </c>
      <c r="H156" s="220">
        <v>81.5</v>
      </c>
      <c r="I156" s="221"/>
      <c r="J156" s="222">
        <f>ROUND(I156*H156,2)</f>
        <v>0</v>
      </c>
      <c r="K156" s="223"/>
      <c r="L156" s="46"/>
      <c r="M156" s="224" t="s">
        <v>19</v>
      </c>
      <c r="N156" s="225" t="s">
        <v>43</v>
      </c>
      <c r="O156" s="86"/>
      <c r="P156" s="226">
        <f>O156*H156</f>
        <v>0</v>
      </c>
      <c r="Q156" s="226">
        <v>4.0000000000000003E-05</v>
      </c>
      <c r="R156" s="226">
        <f>Q156*H156</f>
        <v>0.0032600000000000003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385</v>
      </c>
      <c r="AT156" s="228" t="s">
        <v>199</v>
      </c>
      <c r="AU156" s="228" t="s">
        <v>80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385</v>
      </c>
      <c r="BM156" s="228" t="s">
        <v>1217</v>
      </c>
    </row>
    <row r="157" s="2" customFormat="1" ht="24.15" customHeight="1">
      <c r="A157" s="40"/>
      <c r="B157" s="41"/>
      <c r="C157" s="216" t="s">
        <v>890</v>
      </c>
      <c r="D157" s="216" t="s">
        <v>199</v>
      </c>
      <c r="E157" s="217" t="s">
        <v>4466</v>
      </c>
      <c r="F157" s="218" t="s">
        <v>4467</v>
      </c>
      <c r="G157" s="219" t="s">
        <v>661</v>
      </c>
      <c r="H157" s="220">
        <v>42</v>
      </c>
      <c r="I157" s="221"/>
      <c r="J157" s="222">
        <f>ROUND(I157*H157,2)</f>
        <v>0</v>
      </c>
      <c r="K157" s="223"/>
      <c r="L157" s="46"/>
      <c r="M157" s="224" t="s">
        <v>19</v>
      </c>
      <c r="N157" s="225" t="s">
        <v>43</v>
      </c>
      <c r="O157" s="86"/>
      <c r="P157" s="226">
        <f>O157*H157</f>
        <v>0</v>
      </c>
      <c r="Q157" s="226">
        <v>6.0000000000000002E-05</v>
      </c>
      <c r="R157" s="226">
        <f>Q157*H157</f>
        <v>0.0025200000000000001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385</v>
      </c>
      <c r="AT157" s="228" t="s">
        <v>199</v>
      </c>
      <c r="AU157" s="228" t="s">
        <v>80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385</v>
      </c>
      <c r="BM157" s="228" t="s">
        <v>1227</v>
      </c>
    </row>
    <row r="158" s="2" customFormat="1" ht="24.15" customHeight="1">
      <c r="A158" s="40"/>
      <c r="B158" s="41"/>
      <c r="C158" s="216" t="s">
        <v>893</v>
      </c>
      <c r="D158" s="216" t="s">
        <v>199</v>
      </c>
      <c r="E158" s="217" t="s">
        <v>4468</v>
      </c>
      <c r="F158" s="218" t="s">
        <v>4469</v>
      </c>
      <c r="G158" s="219" t="s">
        <v>661</v>
      </c>
      <c r="H158" s="220">
        <v>19.5</v>
      </c>
      <c r="I158" s="221"/>
      <c r="J158" s="222">
        <f>ROUND(I158*H158,2)</f>
        <v>0</v>
      </c>
      <c r="K158" s="223"/>
      <c r="L158" s="46"/>
      <c r="M158" s="224" t="s">
        <v>19</v>
      </c>
      <c r="N158" s="225" t="s">
        <v>43</v>
      </c>
      <c r="O158" s="86"/>
      <c r="P158" s="226">
        <f>O158*H158</f>
        <v>0</v>
      </c>
      <c r="Q158" s="226">
        <v>6.0000000000000002E-05</v>
      </c>
      <c r="R158" s="226">
        <f>Q158*H158</f>
        <v>0.00117</v>
      </c>
      <c r="S158" s="226">
        <v>0</v>
      </c>
      <c r="T158" s="227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8" t="s">
        <v>385</v>
      </c>
      <c r="AT158" s="228" t="s">
        <v>199</v>
      </c>
      <c r="AU158" s="228" t="s">
        <v>80</v>
      </c>
      <c r="AY158" s="19" t="s">
        <v>197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9" t="s">
        <v>80</v>
      </c>
      <c r="BK158" s="229">
        <f>ROUND(I158*H158,2)</f>
        <v>0</v>
      </c>
      <c r="BL158" s="19" t="s">
        <v>385</v>
      </c>
      <c r="BM158" s="228" t="s">
        <v>1239</v>
      </c>
    </row>
    <row r="159" s="2" customFormat="1" ht="24.15" customHeight="1">
      <c r="A159" s="40"/>
      <c r="B159" s="41"/>
      <c r="C159" s="216" t="s">
        <v>901</v>
      </c>
      <c r="D159" s="216" t="s">
        <v>199</v>
      </c>
      <c r="E159" s="217" t="s">
        <v>4987</v>
      </c>
      <c r="F159" s="218" t="s">
        <v>4988</v>
      </c>
      <c r="G159" s="219" t="s">
        <v>661</v>
      </c>
      <c r="H159" s="220">
        <v>13.5</v>
      </c>
      <c r="I159" s="221"/>
      <c r="J159" s="222">
        <f>ROUND(I159*H159,2)</f>
        <v>0</v>
      </c>
      <c r="K159" s="223"/>
      <c r="L159" s="46"/>
      <c r="M159" s="224" t="s">
        <v>19</v>
      </c>
      <c r="N159" s="225" t="s">
        <v>43</v>
      </c>
      <c r="O159" s="86"/>
      <c r="P159" s="226">
        <f>O159*H159</f>
        <v>0</v>
      </c>
      <c r="Q159" s="226">
        <v>0.00010962962962963</v>
      </c>
      <c r="R159" s="226">
        <f>Q159*H159</f>
        <v>0.001480000000000005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385</v>
      </c>
      <c r="AT159" s="228" t="s">
        <v>199</v>
      </c>
      <c r="AU159" s="228" t="s">
        <v>80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385</v>
      </c>
      <c r="BM159" s="228" t="s">
        <v>1250</v>
      </c>
    </row>
    <row r="160" s="2" customFormat="1" ht="24.15" customHeight="1">
      <c r="A160" s="40"/>
      <c r="B160" s="41"/>
      <c r="C160" s="216" t="s">
        <v>904</v>
      </c>
      <c r="D160" s="216" t="s">
        <v>199</v>
      </c>
      <c r="E160" s="217" t="s">
        <v>4989</v>
      </c>
      <c r="F160" s="218" t="s">
        <v>4990</v>
      </c>
      <c r="G160" s="219" t="s">
        <v>661</v>
      </c>
      <c r="H160" s="220">
        <v>6.5</v>
      </c>
      <c r="I160" s="221"/>
      <c r="J160" s="222">
        <f>ROUND(I160*H160,2)</f>
        <v>0</v>
      </c>
      <c r="K160" s="223"/>
      <c r="L160" s="46"/>
      <c r="M160" s="224" t="s">
        <v>19</v>
      </c>
      <c r="N160" s="225" t="s">
        <v>43</v>
      </c>
      <c r="O160" s="86"/>
      <c r="P160" s="226">
        <f>O160*H160</f>
        <v>0</v>
      </c>
      <c r="Q160" s="226">
        <v>4.0000000000000003E-05</v>
      </c>
      <c r="R160" s="226">
        <f>Q160*H160</f>
        <v>0.00026000000000000003</v>
      </c>
      <c r="S160" s="226">
        <v>0</v>
      </c>
      <c r="T160" s="227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385</v>
      </c>
      <c r="AT160" s="228" t="s">
        <v>199</v>
      </c>
      <c r="AU160" s="228" t="s">
        <v>80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385</v>
      </c>
      <c r="BM160" s="228" t="s">
        <v>1267</v>
      </c>
    </row>
    <row r="161" s="2" customFormat="1" ht="24.15" customHeight="1">
      <c r="A161" s="40"/>
      <c r="B161" s="41"/>
      <c r="C161" s="216" t="s">
        <v>914</v>
      </c>
      <c r="D161" s="216" t="s">
        <v>199</v>
      </c>
      <c r="E161" s="217" t="s">
        <v>4470</v>
      </c>
      <c r="F161" s="218" t="s">
        <v>4471</v>
      </c>
      <c r="G161" s="219" t="s">
        <v>661</v>
      </c>
      <c r="H161" s="220">
        <v>68</v>
      </c>
      <c r="I161" s="221"/>
      <c r="J161" s="222">
        <f>ROUND(I161*H161,2)</f>
        <v>0</v>
      </c>
      <c r="K161" s="223"/>
      <c r="L161" s="46"/>
      <c r="M161" s="224" t="s">
        <v>19</v>
      </c>
      <c r="N161" s="225" t="s">
        <v>43</v>
      </c>
      <c r="O161" s="86"/>
      <c r="P161" s="226">
        <f>O161*H161</f>
        <v>0</v>
      </c>
      <c r="Q161" s="226">
        <v>6.0000000000000002E-05</v>
      </c>
      <c r="R161" s="226">
        <f>Q161*H161</f>
        <v>0.0040800000000000003</v>
      </c>
      <c r="S161" s="226">
        <v>0</v>
      </c>
      <c r="T161" s="227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8" t="s">
        <v>385</v>
      </c>
      <c r="AT161" s="228" t="s">
        <v>199</v>
      </c>
      <c r="AU161" s="228" t="s">
        <v>80</v>
      </c>
      <c r="AY161" s="19" t="s">
        <v>197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9" t="s">
        <v>80</v>
      </c>
      <c r="BK161" s="229">
        <f>ROUND(I161*H161,2)</f>
        <v>0</v>
      </c>
      <c r="BL161" s="19" t="s">
        <v>385</v>
      </c>
      <c r="BM161" s="228" t="s">
        <v>1278</v>
      </c>
    </row>
    <row r="162" s="2" customFormat="1" ht="24.15" customHeight="1">
      <c r="A162" s="40"/>
      <c r="B162" s="41"/>
      <c r="C162" s="216" t="s">
        <v>919</v>
      </c>
      <c r="D162" s="216" t="s">
        <v>199</v>
      </c>
      <c r="E162" s="217" t="s">
        <v>4472</v>
      </c>
      <c r="F162" s="218" t="s">
        <v>4473</v>
      </c>
      <c r="G162" s="219" t="s">
        <v>661</v>
      </c>
      <c r="H162" s="220">
        <v>51</v>
      </c>
      <c r="I162" s="221"/>
      <c r="J162" s="222">
        <f>ROUND(I162*H162,2)</f>
        <v>0</v>
      </c>
      <c r="K162" s="223"/>
      <c r="L162" s="46"/>
      <c r="M162" s="224" t="s">
        <v>19</v>
      </c>
      <c r="N162" s="225" t="s">
        <v>43</v>
      </c>
      <c r="O162" s="86"/>
      <c r="P162" s="226">
        <f>O162*H162</f>
        <v>0</v>
      </c>
      <c r="Q162" s="226">
        <v>6.9999999999999994E-05</v>
      </c>
      <c r="R162" s="226">
        <f>Q162*H162</f>
        <v>0.0035699999999999998</v>
      </c>
      <c r="S162" s="226">
        <v>0</v>
      </c>
      <c r="T162" s="227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8" t="s">
        <v>385</v>
      </c>
      <c r="AT162" s="228" t="s">
        <v>199</v>
      </c>
      <c r="AU162" s="228" t="s">
        <v>80</v>
      </c>
      <c r="AY162" s="19" t="s">
        <v>197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9" t="s">
        <v>80</v>
      </c>
      <c r="BK162" s="229">
        <f>ROUND(I162*H162,2)</f>
        <v>0</v>
      </c>
      <c r="BL162" s="19" t="s">
        <v>385</v>
      </c>
      <c r="BM162" s="228" t="s">
        <v>1293</v>
      </c>
    </row>
    <row r="163" s="2" customFormat="1" ht="24.15" customHeight="1">
      <c r="A163" s="40"/>
      <c r="B163" s="41"/>
      <c r="C163" s="216" t="s">
        <v>924</v>
      </c>
      <c r="D163" s="216" t="s">
        <v>199</v>
      </c>
      <c r="E163" s="217" t="s">
        <v>4474</v>
      </c>
      <c r="F163" s="218" t="s">
        <v>4475</v>
      </c>
      <c r="G163" s="219" t="s">
        <v>661</v>
      </c>
      <c r="H163" s="220">
        <v>26</v>
      </c>
      <c r="I163" s="221"/>
      <c r="J163" s="222">
        <f>ROUND(I163*H163,2)</f>
        <v>0</v>
      </c>
      <c r="K163" s="223"/>
      <c r="L163" s="46"/>
      <c r="M163" s="224" t="s">
        <v>19</v>
      </c>
      <c r="N163" s="225" t="s">
        <v>43</v>
      </c>
      <c r="O163" s="86"/>
      <c r="P163" s="226">
        <f>O163*H163</f>
        <v>0</v>
      </c>
      <c r="Q163" s="226">
        <v>8.0000000000000007E-05</v>
      </c>
      <c r="R163" s="226">
        <f>Q163*H163</f>
        <v>0.0020800000000000003</v>
      </c>
      <c r="S163" s="226">
        <v>0</v>
      </c>
      <c r="T163" s="227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8" t="s">
        <v>385</v>
      </c>
      <c r="AT163" s="228" t="s">
        <v>199</v>
      </c>
      <c r="AU163" s="228" t="s">
        <v>80</v>
      </c>
      <c r="AY163" s="19" t="s">
        <v>197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9" t="s">
        <v>80</v>
      </c>
      <c r="BK163" s="229">
        <f>ROUND(I163*H163,2)</f>
        <v>0</v>
      </c>
      <c r="BL163" s="19" t="s">
        <v>385</v>
      </c>
      <c r="BM163" s="228" t="s">
        <v>1306</v>
      </c>
    </row>
    <row r="164" s="2" customFormat="1" ht="16.5" customHeight="1">
      <c r="A164" s="40"/>
      <c r="B164" s="41"/>
      <c r="C164" s="216" t="s">
        <v>929</v>
      </c>
      <c r="D164" s="216" t="s">
        <v>199</v>
      </c>
      <c r="E164" s="217" t="s">
        <v>4476</v>
      </c>
      <c r="F164" s="218" t="s">
        <v>4477</v>
      </c>
      <c r="G164" s="219" t="s">
        <v>211</v>
      </c>
      <c r="H164" s="220">
        <v>85</v>
      </c>
      <c r="I164" s="221"/>
      <c r="J164" s="222">
        <f>ROUND(I164*H164,2)</f>
        <v>0</v>
      </c>
      <c r="K164" s="223"/>
      <c r="L164" s="46"/>
      <c r="M164" s="224" t="s">
        <v>19</v>
      </c>
      <c r="N164" s="225" t="s">
        <v>43</v>
      </c>
      <c r="O164" s="86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385</v>
      </c>
      <c r="AT164" s="228" t="s">
        <v>199</v>
      </c>
      <c r="AU164" s="228" t="s">
        <v>80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385</v>
      </c>
      <c r="BM164" s="228" t="s">
        <v>1319</v>
      </c>
    </row>
    <row r="165" s="2" customFormat="1" ht="16.5" customHeight="1">
      <c r="A165" s="40"/>
      <c r="B165" s="41"/>
      <c r="C165" s="216" t="s">
        <v>936</v>
      </c>
      <c r="D165" s="216" t="s">
        <v>199</v>
      </c>
      <c r="E165" s="217" t="s">
        <v>4478</v>
      </c>
      <c r="F165" s="218" t="s">
        <v>4479</v>
      </c>
      <c r="G165" s="219" t="s">
        <v>211</v>
      </c>
      <c r="H165" s="220">
        <v>3</v>
      </c>
      <c r="I165" s="221"/>
      <c r="J165" s="222">
        <f>ROUND(I165*H165,2)</f>
        <v>0</v>
      </c>
      <c r="K165" s="223"/>
      <c r="L165" s="46"/>
      <c r="M165" s="224" t="s">
        <v>19</v>
      </c>
      <c r="N165" s="225" t="s">
        <v>43</v>
      </c>
      <c r="O165" s="86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8" t="s">
        <v>385</v>
      </c>
      <c r="AT165" s="228" t="s">
        <v>199</v>
      </c>
      <c r="AU165" s="228" t="s">
        <v>80</v>
      </c>
      <c r="AY165" s="19" t="s">
        <v>197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9" t="s">
        <v>80</v>
      </c>
      <c r="BK165" s="229">
        <f>ROUND(I165*H165,2)</f>
        <v>0</v>
      </c>
      <c r="BL165" s="19" t="s">
        <v>385</v>
      </c>
      <c r="BM165" s="228" t="s">
        <v>1330</v>
      </c>
    </row>
    <row r="166" s="2" customFormat="1" ht="16.5" customHeight="1">
      <c r="A166" s="40"/>
      <c r="B166" s="41"/>
      <c r="C166" s="216" t="s">
        <v>944</v>
      </c>
      <c r="D166" s="216" t="s">
        <v>199</v>
      </c>
      <c r="E166" s="217" t="s">
        <v>4480</v>
      </c>
      <c r="F166" s="218" t="s">
        <v>4481</v>
      </c>
      <c r="G166" s="219" t="s">
        <v>211</v>
      </c>
      <c r="H166" s="220">
        <v>3</v>
      </c>
      <c r="I166" s="221"/>
      <c r="J166" s="222">
        <f>ROUND(I166*H166,2)</f>
        <v>0</v>
      </c>
      <c r="K166" s="223"/>
      <c r="L166" s="46"/>
      <c r="M166" s="224" t="s">
        <v>19</v>
      </c>
      <c r="N166" s="225" t="s">
        <v>43</v>
      </c>
      <c r="O166" s="86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8" t="s">
        <v>385</v>
      </c>
      <c r="AT166" s="228" t="s">
        <v>199</v>
      </c>
      <c r="AU166" s="228" t="s">
        <v>80</v>
      </c>
      <c r="AY166" s="19" t="s">
        <v>197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9" t="s">
        <v>80</v>
      </c>
      <c r="BK166" s="229">
        <f>ROUND(I166*H166,2)</f>
        <v>0</v>
      </c>
      <c r="BL166" s="19" t="s">
        <v>385</v>
      </c>
      <c r="BM166" s="228" t="s">
        <v>1356</v>
      </c>
    </row>
    <row r="167" s="2" customFormat="1" ht="21.75" customHeight="1">
      <c r="A167" s="40"/>
      <c r="B167" s="41"/>
      <c r="C167" s="216" t="s">
        <v>715</v>
      </c>
      <c r="D167" s="216" t="s">
        <v>199</v>
      </c>
      <c r="E167" s="217" t="s">
        <v>4482</v>
      </c>
      <c r="F167" s="218" t="s">
        <v>4483</v>
      </c>
      <c r="G167" s="219" t="s">
        <v>4320</v>
      </c>
      <c r="H167" s="220">
        <v>38</v>
      </c>
      <c r="I167" s="221"/>
      <c r="J167" s="222">
        <f>ROUND(I167*H167,2)</f>
        <v>0</v>
      </c>
      <c r="K167" s="223"/>
      <c r="L167" s="46"/>
      <c r="M167" s="224" t="s">
        <v>19</v>
      </c>
      <c r="N167" s="225" t="s">
        <v>43</v>
      </c>
      <c r="O167" s="86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8" t="s">
        <v>385</v>
      </c>
      <c r="AT167" s="228" t="s">
        <v>199</v>
      </c>
      <c r="AU167" s="228" t="s">
        <v>80</v>
      </c>
      <c r="AY167" s="19" t="s">
        <v>197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9" t="s">
        <v>80</v>
      </c>
      <c r="BK167" s="229">
        <f>ROUND(I167*H167,2)</f>
        <v>0</v>
      </c>
      <c r="BL167" s="19" t="s">
        <v>385</v>
      </c>
      <c r="BM167" s="228" t="s">
        <v>1369</v>
      </c>
    </row>
    <row r="168" s="2" customFormat="1" ht="16.5" customHeight="1">
      <c r="A168" s="40"/>
      <c r="B168" s="41"/>
      <c r="C168" s="216" t="s">
        <v>861</v>
      </c>
      <c r="D168" s="216" t="s">
        <v>199</v>
      </c>
      <c r="E168" s="217" t="s">
        <v>4484</v>
      </c>
      <c r="F168" s="218" t="s">
        <v>4485</v>
      </c>
      <c r="G168" s="219" t="s">
        <v>211</v>
      </c>
      <c r="H168" s="220">
        <v>38</v>
      </c>
      <c r="I168" s="221"/>
      <c r="J168" s="222">
        <f>ROUND(I168*H168,2)</f>
        <v>0</v>
      </c>
      <c r="K168" s="223"/>
      <c r="L168" s="46"/>
      <c r="M168" s="224" t="s">
        <v>19</v>
      </c>
      <c r="N168" s="225" t="s">
        <v>43</v>
      </c>
      <c r="O168" s="86"/>
      <c r="P168" s="226">
        <f>O168*H168</f>
        <v>0</v>
      </c>
      <c r="Q168" s="226">
        <v>0.00063000000000000003</v>
      </c>
      <c r="R168" s="226">
        <f>Q168*H168</f>
        <v>0.023939999999999999</v>
      </c>
      <c r="S168" s="226">
        <v>0</v>
      </c>
      <c r="T168" s="227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8" t="s">
        <v>385</v>
      </c>
      <c r="AT168" s="228" t="s">
        <v>199</v>
      </c>
      <c r="AU168" s="228" t="s">
        <v>80</v>
      </c>
      <c r="AY168" s="19" t="s">
        <v>197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9" t="s">
        <v>80</v>
      </c>
      <c r="BK168" s="229">
        <f>ROUND(I168*H168,2)</f>
        <v>0</v>
      </c>
      <c r="BL168" s="19" t="s">
        <v>385</v>
      </c>
      <c r="BM168" s="228" t="s">
        <v>1380</v>
      </c>
    </row>
    <row r="169" s="2" customFormat="1" ht="16.5" customHeight="1">
      <c r="A169" s="40"/>
      <c r="B169" s="41"/>
      <c r="C169" s="216" t="s">
        <v>963</v>
      </c>
      <c r="D169" s="216" t="s">
        <v>199</v>
      </c>
      <c r="E169" s="217" t="s">
        <v>4488</v>
      </c>
      <c r="F169" s="218" t="s">
        <v>4489</v>
      </c>
      <c r="G169" s="219" t="s">
        <v>4323</v>
      </c>
      <c r="H169" s="220">
        <v>22</v>
      </c>
      <c r="I169" s="221"/>
      <c r="J169" s="222">
        <f>ROUND(I169*H169,2)</f>
        <v>0</v>
      </c>
      <c r="K169" s="223"/>
      <c r="L169" s="46"/>
      <c r="M169" s="224" t="s">
        <v>19</v>
      </c>
      <c r="N169" s="225" t="s">
        <v>43</v>
      </c>
      <c r="O169" s="86"/>
      <c r="P169" s="226">
        <f>O169*H169</f>
        <v>0</v>
      </c>
      <c r="Q169" s="226">
        <v>0.00148</v>
      </c>
      <c r="R169" s="226">
        <f>Q169*H169</f>
        <v>0.032559999999999999</v>
      </c>
      <c r="S169" s="226">
        <v>0</v>
      </c>
      <c r="T169" s="227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8" t="s">
        <v>385</v>
      </c>
      <c r="AT169" s="228" t="s">
        <v>199</v>
      </c>
      <c r="AU169" s="228" t="s">
        <v>80</v>
      </c>
      <c r="AY169" s="19" t="s">
        <v>197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9" t="s">
        <v>80</v>
      </c>
      <c r="BK169" s="229">
        <f>ROUND(I169*H169,2)</f>
        <v>0</v>
      </c>
      <c r="BL169" s="19" t="s">
        <v>385</v>
      </c>
      <c r="BM169" s="228" t="s">
        <v>1392</v>
      </c>
    </row>
    <row r="170" s="2" customFormat="1" ht="16.5" customHeight="1">
      <c r="A170" s="40"/>
      <c r="B170" s="41"/>
      <c r="C170" s="216" t="s">
        <v>969</v>
      </c>
      <c r="D170" s="216" t="s">
        <v>199</v>
      </c>
      <c r="E170" s="217" t="s">
        <v>4490</v>
      </c>
      <c r="F170" s="218" t="s">
        <v>4491</v>
      </c>
      <c r="G170" s="219" t="s">
        <v>211</v>
      </c>
      <c r="H170" s="220">
        <v>1</v>
      </c>
      <c r="I170" s="221"/>
      <c r="J170" s="222">
        <f>ROUND(I170*H170,2)</f>
        <v>0</v>
      </c>
      <c r="K170" s="223"/>
      <c r="L170" s="46"/>
      <c r="M170" s="224" t="s">
        <v>19</v>
      </c>
      <c r="N170" s="225" t="s">
        <v>43</v>
      </c>
      <c r="O170" s="86"/>
      <c r="P170" s="226">
        <f>O170*H170</f>
        <v>0</v>
      </c>
      <c r="Q170" s="226">
        <v>0.0016000000000000001</v>
      </c>
      <c r="R170" s="226">
        <f>Q170*H170</f>
        <v>0.0016000000000000001</v>
      </c>
      <c r="S170" s="226">
        <v>0</v>
      </c>
      <c r="T170" s="227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8" t="s">
        <v>385</v>
      </c>
      <c r="AT170" s="228" t="s">
        <v>199</v>
      </c>
      <c r="AU170" s="228" t="s">
        <v>80</v>
      </c>
      <c r="AY170" s="19" t="s">
        <v>197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9" t="s">
        <v>80</v>
      </c>
      <c r="BK170" s="229">
        <f>ROUND(I170*H170,2)</f>
        <v>0</v>
      </c>
      <c r="BL170" s="19" t="s">
        <v>385</v>
      </c>
      <c r="BM170" s="228" t="s">
        <v>1402</v>
      </c>
    </row>
    <row r="171" s="2" customFormat="1" ht="16.5" customHeight="1">
      <c r="A171" s="40"/>
      <c r="B171" s="41"/>
      <c r="C171" s="216" t="s">
        <v>975</v>
      </c>
      <c r="D171" s="216" t="s">
        <v>199</v>
      </c>
      <c r="E171" s="217" t="s">
        <v>4492</v>
      </c>
      <c r="F171" s="218" t="s">
        <v>4493</v>
      </c>
      <c r="G171" s="219" t="s">
        <v>211</v>
      </c>
      <c r="H171" s="220">
        <v>1</v>
      </c>
      <c r="I171" s="221"/>
      <c r="J171" s="222">
        <f>ROUND(I171*H171,2)</f>
        <v>0</v>
      </c>
      <c r="K171" s="223"/>
      <c r="L171" s="46"/>
      <c r="M171" s="224" t="s">
        <v>19</v>
      </c>
      <c r="N171" s="225" t="s">
        <v>43</v>
      </c>
      <c r="O171" s="86"/>
      <c r="P171" s="226">
        <f>O171*H171</f>
        <v>0</v>
      </c>
      <c r="Q171" s="226">
        <v>0.00029999999999999997</v>
      </c>
      <c r="R171" s="226">
        <f>Q171*H171</f>
        <v>0.00029999999999999997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385</v>
      </c>
      <c r="AT171" s="228" t="s">
        <v>199</v>
      </c>
      <c r="AU171" s="228" t="s">
        <v>80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385</v>
      </c>
      <c r="BM171" s="228" t="s">
        <v>1423</v>
      </c>
    </row>
    <row r="172" s="2" customFormat="1" ht="16.5" customHeight="1">
      <c r="A172" s="40"/>
      <c r="B172" s="41"/>
      <c r="C172" s="216" t="s">
        <v>984</v>
      </c>
      <c r="D172" s="216" t="s">
        <v>199</v>
      </c>
      <c r="E172" s="217" t="s">
        <v>4494</v>
      </c>
      <c r="F172" s="218" t="s">
        <v>4495</v>
      </c>
      <c r="G172" s="219" t="s">
        <v>211</v>
      </c>
      <c r="H172" s="220">
        <v>1</v>
      </c>
      <c r="I172" s="221"/>
      <c r="J172" s="222">
        <f>ROUND(I172*H172,2)</f>
        <v>0</v>
      </c>
      <c r="K172" s="223"/>
      <c r="L172" s="46"/>
      <c r="M172" s="224" t="s">
        <v>19</v>
      </c>
      <c r="N172" s="225" t="s">
        <v>43</v>
      </c>
      <c r="O172" s="86"/>
      <c r="P172" s="226">
        <f>O172*H172</f>
        <v>0</v>
      </c>
      <c r="Q172" s="226">
        <v>0.00040000000000000002</v>
      </c>
      <c r="R172" s="226">
        <f>Q172*H172</f>
        <v>0.00040000000000000002</v>
      </c>
      <c r="S172" s="226">
        <v>0</v>
      </c>
      <c r="T172" s="227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8" t="s">
        <v>385</v>
      </c>
      <c r="AT172" s="228" t="s">
        <v>199</v>
      </c>
      <c r="AU172" s="228" t="s">
        <v>80</v>
      </c>
      <c r="AY172" s="19" t="s">
        <v>197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9" t="s">
        <v>80</v>
      </c>
      <c r="BK172" s="229">
        <f>ROUND(I172*H172,2)</f>
        <v>0</v>
      </c>
      <c r="BL172" s="19" t="s">
        <v>385</v>
      </c>
      <c r="BM172" s="228" t="s">
        <v>1433</v>
      </c>
    </row>
    <row r="173" s="2" customFormat="1" ht="16.5" customHeight="1">
      <c r="A173" s="40"/>
      <c r="B173" s="41"/>
      <c r="C173" s="216" t="s">
        <v>993</v>
      </c>
      <c r="D173" s="216" t="s">
        <v>199</v>
      </c>
      <c r="E173" s="217" t="s">
        <v>4496</v>
      </c>
      <c r="F173" s="218" t="s">
        <v>4497</v>
      </c>
      <c r="G173" s="219" t="s">
        <v>211</v>
      </c>
      <c r="H173" s="220">
        <v>3</v>
      </c>
      <c r="I173" s="221"/>
      <c r="J173" s="222">
        <f>ROUND(I173*H173,2)</f>
        <v>0</v>
      </c>
      <c r="K173" s="223"/>
      <c r="L173" s="46"/>
      <c r="M173" s="224" t="s">
        <v>19</v>
      </c>
      <c r="N173" s="225" t="s">
        <v>43</v>
      </c>
      <c r="O173" s="86"/>
      <c r="P173" s="226">
        <f>O173*H173</f>
        <v>0</v>
      </c>
      <c r="Q173" s="226">
        <v>0.00029</v>
      </c>
      <c r="R173" s="226">
        <f>Q173*H173</f>
        <v>0.00087000000000000001</v>
      </c>
      <c r="S173" s="226">
        <v>0</v>
      </c>
      <c r="T173" s="227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8" t="s">
        <v>385</v>
      </c>
      <c r="AT173" s="228" t="s">
        <v>199</v>
      </c>
      <c r="AU173" s="228" t="s">
        <v>80</v>
      </c>
      <c r="AY173" s="19" t="s">
        <v>197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9" t="s">
        <v>80</v>
      </c>
      <c r="BK173" s="229">
        <f>ROUND(I173*H173,2)</f>
        <v>0</v>
      </c>
      <c r="BL173" s="19" t="s">
        <v>385</v>
      </c>
      <c r="BM173" s="228" t="s">
        <v>1444</v>
      </c>
    </row>
    <row r="174" s="2" customFormat="1" ht="16.5" customHeight="1">
      <c r="A174" s="40"/>
      <c r="B174" s="41"/>
      <c r="C174" s="216" t="s">
        <v>1003</v>
      </c>
      <c r="D174" s="216" t="s">
        <v>199</v>
      </c>
      <c r="E174" s="217" t="s">
        <v>4498</v>
      </c>
      <c r="F174" s="218" t="s">
        <v>4499</v>
      </c>
      <c r="G174" s="219" t="s">
        <v>211</v>
      </c>
      <c r="H174" s="220">
        <v>2</v>
      </c>
      <c r="I174" s="221"/>
      <c r="J174" s="222">
        <f>ROUND(I174*H174,2)</f>
        <v>0</v>
      </c>
      <c r="K174" s="223"/>
      <c r="L174" s="46"/>
      <c r="M174" s="224" t="s">
        <v>19</v>
      </c>
      <c r="N174" s="225" t="s">
        <v>43</v>
      </c>
      <c r="O174" s="86"/>
      <c r="P174" s="226">
        <f>O174*H174</f>
        <v>0</v>
      </c>
      <c r="Q174" s="226">
        <v>0.00051000000000000004</v>
      </c>
      <c r="R174" s="226">
        <f>Q174*H174</f>
        <v>0.0010200000000000001</v>
      </c>
      <c r="S174" s="226">
        <v>0</v>
      </c>
      <c r="T174" s="227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8" t="s">
        <v>385</v>
      </c>
      <c r="AT174" s="228" t="s">
        <v>199</v>
      </c>
      <c r="AU174" s="228" t="s">
        <v>80</v>
      </c>
      <c r="AY174" s="19" t="s">
        <v>197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9" t="s">
        <v>80</v>
      </c>
      <c r="BK174" s="229">
        <f>ROUND(I174*H174,2)</f>
        <v>0</v>
      </c>
      <c r="BL174" s="19" t="s">
        <v>385</v>
      </c>
      <c r="BM174" s="228" t="s">
        <v>1454</v>
      </c>
    </row>
    <row r="175" s="2" customFormat="1" ht="16.5" customHeight="1">
      <c r="A175" s="40"/>
      <c r="B175" s="41"/>
      <c r="C175" s="216" t="s">
        <v>1009</v>
      </c>
      <c r="D175" s="216" t="s">
        <v>199</v>
      </c>
      <c r="E175" s="217" t="s">
        <v>4991</v>
      </c>
      <c r="F175" s="218" t="s">
        <v>4992</v>
      </c>
      <c r="G175" s="219" t="s">
        <v>211</v>
      </c>
      <c r="H175" s="220">
        <v>2</v>
      </c>
      <c r="I175" s="221"/>
      <c r="J175" s="222">
        <f>ROUND(I175*H175,2)</f>
        <v>0</v>
      </c>
      <c r="K175" s="223"/>
      <c r="L175" s="46"/>
      <c r="M175" s="224" t="s">
        <v>19</v>
      </c>
      <c r="N175" s="225" t="s">
        <v>43</v>
      </c>
      <c r="O175" s="86"/>
      <c r="P175" s="226">
        <f>O175*H175</f>
        <v>0</v>
      </c>
      <c r="Q175" s="226">
        <v>0.00081999999999999998</v>
      </c>
      <c r="R175" s="226">
        <f>Q175*H175</f>
        <v>0.00164</v>
      </c>
      <c r="S175" s="226">
        <v>0</v>
      </c>
      <c r="T175" s="227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8" t="s">
        <v>385</v>
      </c>
      <c r="AT175" s="228" t="s">
        <v>199</v>
      </c>
      <c r="AU175" s="228" t="s">
        <v>80</v>
      </c>
      <c r="AY175" s="19" t="s">
        <v>197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9" t="s">
        <v>80</v>
      </c>
      <c r="BK175" s="229">
        <f>ROUND(I175*H175,2)</f>
        <v>0</v>
      </c>
      <c r="BL175" s="19" t="s">
        <v>385</v>
      </c>
      <c r="BM175" s="228" t="s">
        <v>1467</v>
      </c>
    </row>
    <row r="176" s="2" customFormat="1" ht="16.5" customHeight="1">
      <c r="A176" s="40"/>
      <c r="B176" s="41"/>
      <c r="C176" s="216" t="s">
        <v>1018</v>
      </c>
      <c r="D176" s="216" t="s">
        <v>199</v>
      </c>
      <c r="E176" s="217" t="s">
        <v>4993</v>
      </c>
      <c r="F176" s="218" t="s">
        <v>4994</v>
      </c>
      <c r="G176" s="219" t="s">
        <v>211</v>
      </c>
      <c r="H176" s="220">
        <v>3</v>
      </c>
      <c r="I176" s="221"/>
      <c r="J176" s="222">
        <f>ROUND(I176*H176,2)</f>
        <v>0</v>
      </c>
      <c r="K176" s="223"/>
      <c r="L176" s="46"/>
      <c r="M176" s="224" t="s">
        <v>19</v>
      </c>
      <c r="N176" s="225" t="s">
        <v>43</v>
      </c>
      <c r="O176" s="86"/>
      <c r="P176" s="226">
        <f>O176*H176</f>
        <v>0</v>
      </c>
      <c r="Q176" s="226">
        <v>0.00017000000000000001</v>
      </c>
      <c r="R176" s="226">
        <f>Q176*H176</f>
        <v>0.00051000000000000004</v>
      </c>
      <c r="S176" s="226">
        <v>0</v>
      </c>
      <c r="T176" s="227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8" t="s">
        <v>385</v>
      </c>
      <c r="AT176" s="228" t="s">
        <v>199</v>
      </c>
      <c r="AU176" s="228" t="s">
        <v>80</v>
      </c>
      <c r="AY176" s="19" t="s">
        <v>197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9" t="s">
        <v>80</v>
      </c>
      <c r="BK176" s="229">
        <f>ROUND(I176*H176,2)</f>
        <v>0</v>
      </c>
      <c r="BL176" s="19" t="s">
        <v>385</v>
      </c>
      <c r="BM176" s="228" t="s">
        <v>1478</v>
      </c>
    </row>
    <row r="177" s="2" customFormat="1" ht="16.5" customHeight="1">
      <c r="A177" s="40"/>
      <c r="B177" s="41"/>
      <c r="C177" s="216" t="s">
        <v>1038</v>
      </c>
      <c r="D177" s="216" t="s">
        <v>199</v>
      </c>
      <c r="E177" s="217" t="s">
        <v>4500</v>
      </c>
      <c r="F177" s="218" t="s">
        <v>4501</v>
      </c>
      <c r="G177" s="219" t="s">
        <v>211</v>
      </c>
      <c r="H177" s="220">
        <v>9</v>
      </c>
      <c r="I177" s="221"/>
      <c r="J177" s="222">
        <f>ROUND(I177*H177,2)</f>
        <v>0</v>
      </c>
      <c r="K177" s="223"/>
      <c r="L177" s="46"/>
      <c r="M177" s="224" t="s">
        <v>19</v>
      </c>
      <c r="N177" s="225" t="s">
        <v>43</v>
      </c>
      <c r="O177" s="86"/>
      <c r="P177" s="226">
        <f>O177*H177</f>
        <v>0</v>
      </c>
      <c r="Q177" s="226">
        <v>0.00038999999999999999</v>
      </c>
      <c r="R177" s="226">
        <f>Q177*H177</f>
        <v>0.0035100000000000001</v>
      </c>
      <c r="S177" s="226">
        <v>0</v>
      </c>
      <c r="T177" s="227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8" t="s">
        <v>385</v>
      </c>
      <c r="AT177" s="228" t="s">
        <v>199</v>
      </c>
      <c r="AU177" s="228" t="s">
        <v>80</v>
      </c>
      <c r="AY177" s="19" t="s">
        <v>197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9" t="s">
        <v>80</v>
      </c>
      <c r="BK177" s="229">
        <f>ROUND(I177*H177,2)</f>
        <v>0</v>
      </c>
      <c r="BL177" s="19" t="s">
        <v>385</v>
      </c>
      <c r="BM177" s="228" t="s">
        <v>1490</v>
      </c>
    </row>
    <row r="178" s="2" customFormat="1" ht="16.5" customHeight="1">
      <c r="A178" s="40"/>
      <c r="B178" s="41"/>
      <c r="C178" s="216" t="s">
        <v>1044</v>
      </c>
      <c r="D178" s="216" t="s">
        <v>199</v>
      </c>
      <c r="E178" s="217" t="s">
        <v>4995</v>
      </c>
      <c r="F178" s="218" t="s">
        <v>4996</v>
      </c>
      <c r="G178" s="219" t="s">
        <v>211</v>
      </c>
      <c r="H178" s="220">
        <v>1</v>
      </c>
      <c r="I178" s="221"/>
      <c r="J178" s="222">
        <f>ROUND(I178*H178,2)</f>
        <v>0</v>
      </c>
      <c r="K178" s="223"/>
      <c r="L178" s="46"/>
      <c r="M178" s="224" t="s">
        <v>19</v>
      </c>
      <c r="N178" s="225" t="s">
        <v>43</v>
      </c>
      <c r="O178" s="86"/>
      <c r="P178" s="226">
        <f>O178*H178</f>
        <v>0</v>
      </c>
      <c r="Q178" s="226">
        <v>0.00040000000000000002</v>
      </c>
      <c r="R178" s="226">
        <f>Q178*H178</f>
        <v>0.00040000000000000002</v>
      </c>
      <c r="S178" s="226">
        <v>0</v>
      </c>
      <c r="T178" s="227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8" t="s">
        <v>385</v>
      </c>
      <c r="AT178" s="228" t="s">
        <v>199</v>
      </c>
      <c r="AU178" s="228" t="s">
        <v>80</v>
      </c>
      <c r="AY178" s="19" t="s">
        <v>197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9" t="s">
        <v>80</v>
      </c>
      <c r="BK178" s="229">
        <f>ROUND(I178*H178,2)</f>
        <v>0</v>
      </c>
      <c r="BL178" s="19" t="s">
        <v>385</v>
      </c>
      <c r="BM178" s="228" t="s">
        <v>1504</v>
      </c>
    </row>
    <row r="179" s="2" customFormat="1" ht="16.5" customHeight="1">
      <c r="A179" s="40"/>
      <c r="B179" s="41"/>
      <c r="C179" s="216" t="s">
        <v>1049</v>
      </c>
      <c r="D179" s="216" t="s">
        <v>199</v>
      </c>
      <c r="E179" s="217" t="s">
        <v>4997</v>
      </c>
      <c r="F179" s="218" t="s">
        <v>4998</v>
      </c>
      <c r="G179" s="219" t="s">
        <v>211</v>
      </c>
      <c r="H179" s="220">
        <v>1</v>
      </c>
      <c r="I179" s="221"/>
      <c r="J179" s="222">
        <f>ROUND(I179*H179,2)</f>
        <v>0</v>
      </c>
      <c r="K179" s="223"/>
      <c r="L179" s="46"/>
      <c r="M179" s="224" t="s">
        <v>19</v>
      </c>
      <c r="N179" s="225" t="s">
        <v>43</v>
      </c>
      <c r="O179" s="86"/>
      <c r="P179" s="226">
        <f>O179*H179</f>
        <v>0</v>
      </c>
      <c r="Q179" s="226">
        <v>0.00059999999999999995</v>
      </c>
      <c r="R179" s="226">
        <f>Q179*H179</f>
        <v>0.00059999999999999995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385</v>
      </c>
      <c r="AT179" s="228" t="s">
        <v>199</v>
      </c>
      <c r="AU179" s="228" t="s">
        <v>80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385</v>
      </c>
      <c r="BM179" s="228" t="s">
        <v>1520</v>
      </c>
    </row>
    <row r="180" s="2" customFormat="1" ht="16.5" customHeight="1">
      <c r="A180" s="40"/>
      <c r="B180" s="41"/>
      <c r="C180" s="216" t="s">
        <v>1061</v>
      </c>
      <c r="D180" s="216" t="s">
        <v>199</v>
      </c>
      <c r="E180" s="217" t="s">
        <v>4504</v>
      </c>
      <c r="F180" s="218" t="s">
        <v>4505</v>
      </c>
      <c r="G180" s="219" t="s">
        <v>211</v>
      </c>
      <c r="H180" s="220">
        <v>2</v>
      </c>
      <c r="I180" s="221"/>
      <c r="J180" s="222">
        <f>ROUND(I180*H180,2)</f>
        <v>0</v>
      </c>
      <c r="K180" s="223"/>
      <c r="L180" s="46"/>
      <c r="M180" s="224" t="s">
        <v>19</v>
      </c>
      <c r="N180" s="225" t="s">
        <v>43</v>
      </c>
      <c r="O180" s="86"/>
      <c r="P180" s="226">
        <f>O180*H180</f>
        <v>0</v>
      </c>
      <c r="Q180" s="226">
        <v>0.00025000000000000001</v>
      </c>
      <c r="R180" s="226">
        <f>Q180*H180</f>
        <v>0.00050000000000000001</v>
      </c>
      <c r="S180" s="226">
        <v>0</v>
      </c>
      <c r="T180" s="227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8" t="s">
        <v>385</v>
      </c>
      <c r="AT180" s="228" t="s">
        <v>199</v>
      </c>
      <c r="AU180" s="228" t="s">
        <v>80</v>
      </c>
      <c r="AY180" s="19" t="s">
        <v>197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9" t="s">
        <v>80</v>
      </c>
      <c r="BK180" s="229">
        <f>ROUND(I180*H180,2)</f>
        <v>0</v>
      </c>
      <c r="BL180" s="19" t="s">
        <v>385</v>
      </c>
      <c r="BM180" s="228" t="s">
        <v>1531</v>
      </c>
    </row>
    <row r="181" s="2" customFormat="1" ht="16.5" customHeight="1">
      <c r="A181" s="40"/>
      <c r="B181" s="41"/>
      <c r="C181" s="216" t="s">
        <v>1070</v>
      </c>
      <c r="D181" s="216" t="s">
        <v>199</v>
      </c>
      <c r="E181" s="217" t="s">
        <v>4506</v>
      </c>
      <c r="F181" s="218" t="s">
        <v>4507</v>
      </c>
      <c r="G181" s="219" t="s">
        <v>211</v>
      </c>
      <c r="H181" s="220">
        <v>1</v>
      </c>
      <c r="I181" s="221"/>
      <c r="J181" s="222">
        <f>ROUND(I181*H181,2)</f>
        <v>0</v>
      </c>
      <c r="K181" s="223"/>
      <c r="L181" s="46"/>
      <c r="M181" s="224" t="s">
        <v>19</v>
      </c>
      <c r="N181" s="225" t="s">
        <v>43</v>
      </c>
      <c r="O181" s="86"/>
      <c r="P181" s="226">
        <f>O181*H181</f>
        <v>0</v>
      </c>
      <c r="Q181" s="226">
        <v>0.00040000000000000002</v>
      </c>
      <c r="R181" s="226">
        <f>Q181*H181</f>
        <v>0.00040000000000000002</v>
      </c>
      <c r="S181" s="226">
        <v>0</v>
      </c>
      <c r="T181" s="227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8" t="s">
        <v>385</v>
      </c>
      <c r="AT181" s="228" t="s">
        <v>199</v>
      </c>
      <c r="AU181" s="228" t="s">
        <v>80</v>
      </c>
      <c r="AY181" s="19" t="s">
        <v>197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9" t="s">
        <v>80</v>
      </c>
      <c r="BK181" s="229">
        <f>ROUND(I181*H181,2)</f>
        <v>0</v>
      </c>
      <c r="BL181" s="19" t="s">
        <v>385</v>
      </c>
      <c r="BM181" s="228" t="s">
        <v>1549</v>
      </c>
    </row>
    <row r="182" s="2" customFormat="1" ht="16.5" customHeight="1">
      <c r="A182" s="40"/>
      <c r="B182" s="41"/>
      <c r="C182" s="216" t="s">
        <v>1077</v>
      </c>
      <c r="D182" s="216" t="s">
        <v>199</v>
      </c>
      <c r="E182" s="217" t="s">
        <v>4999</v>
      </c>
      <c r="F182" s="218" t="s">
        <v>5000</v>
      </c>
      <c r="G182" s="219" t="s">
        <v>211</v>
      </c>
      <c r="H182" s="220">
        <v>1</v>
      </c>
      <c r="I182" s="221"/>
      <c r="J182" s="222">
        <f>ROUND(I182*H182,2)</f>
        <v>0</v>
      </c>
      <c r="K182" s="223"/>
      <c r="L182" s="46"/>
      <c r="M182" s="224" t="s">
        <v>19</v>
      </c>
      <c r="N182" s="225" t="s">
        <v>43</v>
      </c>
      <c r="O182" s="86"/>
      <c r="P182" s="226">
        <f>O182*H182</f>
        <v>0</v>
      </c>
      <c r="Q182" s="226">
        <v>0.00069999999999999999</v>
      </c>
      <c r="R182" s="226">
        <f>Q182*H182</f>
        <v>0.00069999999999999999</v>
      </c>
      <c r="S182" s="226">
        <v>0</v>
      </c>
      <c r="T182" s="227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8" t="s">
        <v>385</v>
      </c>
      <c r="AT182" s="228" t="s">
        <v>199</v>
      </c>
      <c r="AU182" s="228" t="s">
        <v>80</v>
      </c>
      <c r="AY182" s="19" t="s">
        <v>197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9" t="s">
        <v>80</v>
      </c>
      <c r="BK182" s="229">
        <f>ROUND(I182*H182,2)</f>
        <v>0</v>
      </c>
      <c r="BL182" s="19" t="s">
        <v>385</v>
      </c>
      <c r="BM182" s="228" t="s">
        <v>1562</v>
      </c>
    </row>
    <row r="183" s="2" customFormat="1" ht="16.5" customHeight="1">
      <c r="A183" s="40"/>
      <c r="B183" s="41"/>
      <c r="C183" s="216" t="s">
        <v>1081</v>
      </c>
      <c r="D183" s="216" t="s">
        <v>199</v>
      </c>
      <c r="E183" s="217" t="s">
        <v>4508</v>
      </c>
      <c r="F183" s="218" t="s">
        <v>4509</v>
      </c>
      <c r="G183" s="219" t="s">
        <v>211</v>
      </c>
      <c r="H183" s="220">
        <v>1</v>
      </c>
      <c r="I183" s="221"/>
      <c r="J183" s="222">
        <f>ROUND(I183*H183,2)</f>
        <v>0</v>
      </c>
      <c r="K183" s="223"/>
      <c r="L183" s="46"/>
      <c r="M183" s="224" t="s">
        <v>19</v>
      </c>
      <c r="N183" s="225" t="s">
        <v>43</v>
      </c>
      <c r="O183" s="86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8" t="s">
        <v>385</v>
      </c>
      <c r="AT183" s="228" t="s">
        <v>199</v>
      </c>
      <c r="AU183" s="228" t="s">
        <v>80</v>
      </c>
      <c r="AY183" s="19" t="s">
        <v>197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9" t="s">
        <v>80</v>
      </c>
      <c r="BK183" s="229">
        <f>ROUND(I183*H183,2)</f>
        <v>0</v>
      </c>
      <c r="BL183" s="19" t="s">
        <v>385</v>
      </c>
      <c r="BM183" s="228" t="s">
        <v>1572</v>
      </c>
    </row>
    <row r="184" s="2" customFormat="1" ht="16.5" customHeight="1">
      <c r="A184" s="40"/>
      <c r="B184" s="41"/>
      <c r="C184" s="216" t="s">
        <v>1085</v>
      </c>
      <c r="D184" s="216" t="s">
        <v>199</v>
      </c>
      <c r="E184" s="217" t="s">
        <v>4510</v>
      </c>
      <c r="F184" s="218" t="s">
        <v>4511</v>
      </c>
      <c r="G184" s="219" t="s">
        <v>211</v>
      </c>
      <c r="H184" s="220">
        <v>1</v>
      </c>
      <c r="I184" s="221"/>
      <c r="J184" s="222">
        <f>ROUND(I184*H184,2)</f>
        <v>0</v>
      </c>
      <c r="K184" s="223"/>
      <c r="L184" s="46"/>
      <c r="M184" s="224" t="s">
        <v>19</v>
      </c>
      <c r="N184" s="225" t="s">
        <v>43</v>
      </c>
      <c r="O184" s="86"/>
      <c r="P184" s="226">
        <f>O184*H184</f>
        <v>0</v>
      </c>
      <c r="Q184" s="226">
        <v>2.0000000000000002E-05</v>
      </c>
      <c r="R184" s="226">
        <f>Q184*H184</f>
        <v>2.0000000000000002E-05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385</v>
      </c>
      <c r="AT184" s="228" t="s">
        <v>199</v>
      </c>
      <c r="AU184" s="228" t="s">
        <v>80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385</v>
      </c>
      <c r="BM184" s="228" t="s">
        <v>1585</v>
      </c>
    </row>
    <row r="185" s="2" customFormat="1" ht="16.5" customHeight="1">
      <c r="A185" s="40"/>
      <c r="B185" s="41"/>
      <c r="C185" s="216" t="s">
        <v>1090</v>
      </c>
      <c r="D185" s="216" t="s">
        <v>199</v>
      </c>
      <c r="E185" s="217" t="s">
        <v>4512</v>
      </c>
      <c r="F185" s="218" t="s">
        <v>4513</v>
      </c>
      <c r="G185" s="219" t="s">
        <v>661</v>
      </c>
      <c r="H185" s="220">
        <v>299.5</v>
      </c>
      <c r="I185" s="221"/>
      <c r="J185" s="222">
        <f>ROUND(I185*H185,2)</f>
        <v>0</v>
      </c>
      <c r="K185" s="223"/>
      <c r="L185" s="46"/>
      <c r="M185" s="224" t="s">
        <v>19</v>
      </c>
      <c r="N185" s="225" t="s">
        <v>43</v>
      </c>
      <c r="O185" s="86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8" t="s">
        <v>385</v>
      </c>
      <c r="AT185" s="228" t="s">
        <v>199</v>
      </c>
      <c r="AU185" s="228" t="s">
        <v>80</v>
      </c>
      <c r="AY185" s="19" t="s">
        <v>197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9" t="s">
        <v>80</v>
      </c>
      <c r="BK185" s="229">
        <f>ROUND(I185*H185,2)</f>
        <v>0</v>
      </c>
      <c r="BL185" s="19" t="s">
        <v>385</v>
      </c>
      <c r="BM185" s="228" t="s">
        <v>1595</v>
      </c>
    </row>
    <row r="186" s="2" customFormat="1" ht="16.5" customHeight="1">
      <c r="A186" s="40"/>
      <c r="B186" s="41"/>
      <c r="C186" s="216" t="s">
        <v>1099</v>
      </c>
      <c r="D186" s="216" t="s">
        <v>199</v>
      </c>
      <c r="E186" s="217" t="s">
        <v>5001</v>
      </c>
      <c r="F186" s="218" t="s">
        <v>5002</v>
      </c>
      <c r="G186" s="219" t="s">
        <v>661</v>
      </c>
      <c r="H186" s="220">
        <v>8.5</v>
      </c>
      <c r="I186" s="221"/>
      <c r="J186" s="222">
        <f>ROUND(I186*H186,2)</f>
        <v>0</v>
      </c>
      <c r="K186" s="223"/>
      <c r="L186" s="46"/>
      <c r="M186" s="224" t="s">
        <v>19</v>
      </c>
      <c r="N186" s="225" t="s">
        <v>43</v>
      </c>
      <c r="O186" s="86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8" t="s">
        <v>385</v>
      </c>
      <c r="AT186" s="228" t="s">
        <v>199</v>
      </c>
      <c r="AU186" s="228" t="s">
        <v>80</v>
      </c>
      <c r="AY186" s="19" t="s">
        <v>197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9" t="s">
        <v>80</v>
      </c>
      <c r="BK186" s="229">
        <f>ROUND(I186*H186,2)</f>
        <v>0</v>
      </c>
      <c r="BL186" s="19" t="s">
        <v>385</v>
      </c>
      <c r="BM186" s="228" t="s">
        <v>1607</v>
      </c>
    </row>
    <row r="187" s="2" customFormat="1" ht="16.5" customHeight="1">
      <c r="A187" s="40"/>
      <c r="B187" s="41"/>
      <c r="C187" s="216" t="s">
        <v>1106</v>
      </c>
      <c r="D187" s="216" t="s">
        <v>199</v>
      </c>
      <c r="E187" s="217" t="s">
        <v>4514</v>
      </c>
      <c r="F187" s="218" t="s">
        <v>4515</v>
      </c>
      <c r="G187" s="219" t="s">
        <v>211</v>
      </c>
      <c r="H187" s="220">
        <v>2</v>
      </c>
      <c r="I187" s="221"/>
      <c r="J187" s="222">
        <f>ROUND(I187*H187,2)</f>
        <v>0</v>
      </c>
      <c r="K187" s="223"/>
      <c r="L187" s="46"/>
      <c r="M187" s="224" t="s">
        <v>19</v>
      </c>
      <c r="N187" s="225" t="s">
        <v>43</v>
      </c>
      <c r="O187" s="86"/>
      <c r="P187" s="226">
        <f>O187*H187</f>
        <v>0</v>
      </c>
      <c r="Q187" s="226">
        <v>0.00031</v>
      </c>
      <c r="R187" s="226">
        <f>Q187*H187</f>
        <v>0.00062</v>
      </c>
      <c r="S187" s="226">
        <v>0</v>
      </c>
      <c r="T187" s="227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8" t="s">
        <v>385</v>
      </c>
      <c r="AT187" s="228" t="s">
        <v>199</v>
      </c>
      <c r="AU187" s="228" t="s">
        <v>80</v>
      </c>
      <c r="AY187" s="19" t="s">
        <v>197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9" t="s">
        <v>80</v>
      </c>
      <c r="BK187" s="229">
        <f>ROUND(I187*H187,2)</f>
        <v>0</v>
      </c>
      <c r="BL187" s="19" t="s">
        <v>385</v>
      </c>
      <c r="BM187" s="228" t="s">
        <v>1621</v>
      </c>
    </row>
    <row r="188" s="2" customFormat="1" ht="16.5" customHeight="1">
      <c r="A188" s="40"/>
      <c r="B188" s="41"/>
      <c r="C188" s="216" t="s">
        <v>1111</v>
      </c>
      <c r="D188" s="216" t="s">
        <v>199</v>
      </c>
      <c r="E188" s="217" t="s">
        <v>4516</v>
      </c>
      <c r="F188" s="218" t="s">
        <v>4517</v>
      </c>
      <c r="G188" s="219" t="s">
        <v>211</v>
      </c>
      <c r="H188" s="220">
        <v>1</v>
      </c>
      <c r="I188" s="221"/>
      <c r="J188" s="222">
        <f>ROUND(I188*H188,2)</f>
        <v>0</v>
      </c>
      <c r="K188" s="223"/>
      <c r="L188" s="46"/>
      <c r="M188" s="224" t="s">
        <v>19</v>
      </c>
      <c r="N188" s="225" t="s">
        <v>43</v>
      </c>
      <c r="O188" s="86"/>
      <c r="P188" s="226">
        <f>O188*H188</f>
        <v>0</v>
      </c>
      <c r="Q188" s="226">
        <v>0.00297</v>
      </c>
      <c r="R188" s="226">
        <f>Q188*H188</f>
        <v>0.00297</v>
      </c>
      <c r="S188" s="226">
        <v>0</v>
      </c>
      <c r="T188" s="227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8" t="s">
        <v>385</v>
      </c>
      <c r="AT188" s="228" t="s">
        <v>199</v>
      </c>
      <c r="AU188" s="228" t="s">
        <v>80</v>
      </c>
      <c r="AY188" s="19" t="s">
        <v>197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9" t="s">
        <v>80</v>
      </c>
      <c r="BK188" s="229">
        <f>ROUND(I188*H188,2)</f>
        <v>0</v>
      </c>
      <c r="BL188" s="19" t="s">
        <v>385</v>
      </c>
      <c r="BM188" s="228" t="s">
        <v>1633</v>
      </c>
    </row>
    <row r="189" s="2" customFormat="1" ht="21.75" customHeight="1">
      <c r="A189" s="40"/>
      <c r="B189" s="41"/>
      <c r="C189" s="216" t="s">
        <v>1115</v>
      </c>
      <c r="D189" s="216" t="s">
        <v>199</v>
      </c>
      <c r="E189" s="217" t="s">
        <v>4518</v>
      </c>
      <c r="F189" s="218" t="s">
        <v>5003</v>
      </c>
      <c r="G189" s="219" t="s">
        <v>211</v>
      </c>
      <c r="H189" s="220">
        <v>1</v>
      </c>
      <c r="I189" s="221"/>
      <c r="J189" s="222">
        <f>ROUND(I189*H189,2)</f>
        <v>0</v>
      </c>
      <c r="K189" s="223"/>
      <c r="L189" s="46"/>
      <c r="M189" s="224" t="s">
        <v>19</v>
      </c>
      <c r="N189" s="225" t="s">
        <v>43</v>
      </c>
      <c r="O189" s="86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8" t="s">
        <v>385</v>
      </c>
      <c r="AT189" s="228" t="s">
        <v>199</v>
      </c>
      <c r="AU189" s="228" t="s">
        <v>80</v>
      </c>
      <c r="AY189" s="19" t="s">
        <v>197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9" t="s">
        <v>80</v>
      </c>
      <c r="BK189" s="229">
        <f>ROUND(I189*H189,2)</f>
        <v>0</v>
      </c>
      <c r="BL189" s="19" t="s">
        <v>385</v>
      </c>
      <c r="BM189" s="228" t="s">
        <v>1647</v>
      </c>
    </row>
    <row r="190" s="2" customFormat="1" ht="16.5" customHeight="1">
      <c r="A190" s="40"/>
      <c r="B190" s="41"/>
      <c r="C190" s="216" t="s">
        <v>1119</v>
      </c>
      <c r="D190" s="216" t="s">
        <v>199</v>
      </c>
      <c r="E190" s="217" t="s">
        <v>4520</v>
      </c>
      <c r="F190" s="218" t="s">
        <v>4521</v>
      </c>
      <c r="G190" s="219" t="s">
        <v>217</v>
      </c>
      <c r="H190" s="220">
        <v>0.30599999999999999</v>
      </c>
      <c r="I190" s="221"/>
      <c r="J190" s="222">
        <f>ROUND(I190*H190,2)</f>
        <v>0</v>
      </c>
      <c r="K190" s="223"/>
      <c r="L190" s="46"/>
      <c r="M190" s="224" t="s">
        <v>19</v>
      </c>
      <c r="N190" s="225" t="s">
        <v>43</v>
      </c>
      <c r="O190" s="86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8" t="s">
        <v>385</v>
      </c>
      <c r="AT190" s="228" t="s">
        <v>199</v>
      </c>
      <c r="AU190" s="228" t="s">
        <v>80</v>
      </c>
      <c r="AY190" s="19" t="s">
        <v>197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9" t="s">
        <v>80</v>
      </c>
      <c r="BK190" s="229">
        <f>ROUND(I190*H190,2)</f>
        <v>0</v>
      </c>
      <c r="BL190" s="19" t="s">
        <v>385</v>
      </c>
      <c r="BM190" s="228" t="s">
        <v>1660</v>
      </c>
    </row>
    <row r="191" s="12" customFormat="1" ht="25.92" customHeight="1">
      <c r="A191" s="12"/>
      <c r="B191" s="200"/>
      <c r="C191" s="201"/>
      <c r="D191" s="202" t="s">
        <v>71</v>
      </c>
      <c r="E191" s="203" t="s">
        <v>4522</v>
      </c>
      <c r="F191" s="203" t="s">
        <v>4523</v>
      </c>
      <c r="G191" s="201"/>
      <c r="H191" s="201"/>
      <c r="I191" s="204"/>
      <c r="J191" s="205">
        <f>BK191</f>
        <v>0</v>
      </c>
      <c r="K191" s="201"/>
      <c r="L191" s="206"/>
      <c r="M191" s="207"/>
      <c r="N191" s="208"/>
      <c r="O191" s="208"/>
      <c r="P191" s="209">
        <f>SUM(P192:P229)</f>
        <v>0</v>
      </c>
      <c r="Q191" s="208"/>
      <c r="R191" s="209">
        <f>SUM(R192:R229)</f>
        <v>0.55493000000000003</v>
      </c>
      <c r="S191" s="208"/>
      <c r="T191" s="210">
        <f>SUM(T192:T229)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11" t="s">
        <v>82</v>
      </c>
      <c r="AT191" s="212" t="s">
        <v>71</v>
      </c>
      <c r="AU191" s="212" t="s">
        <v>72</v>
      </c>
      <c r="AY191" s="211" t="s">
        <v>197</v>
      </c>
      <c r="BK191" s="213">
        <f>SUM(BK192:BK229)</f>
        <v>0</v>
      </c>
    </row>
    <row r="192" s="2" customFormat="1" ht="16.5" customHeight="1">
      <c r="A192" s="40"/>
      <c r="B192" s="41"/>
      <c r="C192" s="216" t="s">
        <v>1124</v>
      </c>
      <c r="D192" s="216" t="s">
        <v>199</v>
      </c>
      <c r="E192" s="217" t="s">
        <v>4524</v>
      </c>
      <c r="F192" s="218" t="s">
        <v>4525</v>
      </c>
      <c r="G192" s="219" t="s">
        <v>4320</v>
      </c>
      <c r="H192" s="220">
        <v>3</v>
      </c>
      <c r="I192" s="221"/>
      <c r="J192" s="222">
        <f>ROUND(I192*H192,2)</f>
        <v>0</v>
      </c>
      <c r="K192" s="223"/>
      <c r="L192" s="46"/>
      <c r="M192" s="224" t="s">
        <v>19</v>
      </c>
      <c r="N192" s="225" t="s">
        <v>43</v>
      </c>
      <c r="O192" s="86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8" t="s">
        <v>385</v>
      </c>
      <c r="AT192" s="228" t="s">
        <v>199</v>
      </c>
      <c r="AU192" s="228" t="s">
        <v>80</v>
      </c>
      <c r="AY192" s="19" t="s">
        <v>197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9" t="s">
        <v>80</v>
      </c>
      <c r="BK192" s="229">
        <f>ROUND(I192*H192,2)</f>
        <v>0</v>
      </c>
      <c r="BL192" s="19" t="s">
        <v>385</v>
      </c>
      <c r="BM192" s="228" t="s">
        <v>1673</v>
      </c>
    </row>
    <row r="193" s="2" customFormat="1" ht="16.5" customHeight="1">
      <c r="A193" s="40"/>
      <c r="B193" s="41"/>
      <c r="C193" s="216" t="s">
        <v>1131</v>
      </c>
      <c r="D193" s="216" t="s">
        <v>199</v>
      </c>
      <c r="E193" s="217" t="s">
        <v>4526</v>
      </c>
      <c r="F193" s="218" t="s">
        <v>4527</v>
      </c>
      <c r="G193" s="219" t="s">
        <v>4320</v>
      </c>
      <c r="H193" s="220">
        <v>7</v>
      </c>
      <c r="I193" s="221"/>
      <c r="J193" s="222">
        <f>ROUND(I193*H193,2)</f>
        <v>0</v>
      </c>
      <c r="K193" s="223"/>
      <c r="L193" s="46"/>
      <c r="M193" s="224" t="s">
        <v>19</v>
      </c>
      <c r="N193" s="225" t="s">
        <v>43</v>
      </c>
      <c r="O193" s="86"/>
      <c r="P193" s="226">
        <f>O193*H193</f>
        <v>0</v>
      </c>
      <c r="Q193" s="226">
        <v>0.018890000000000001</v>
      </c>
      <c r="R193" s="226">
        <f>Q193*H193</f>
        <v>0.13223000000000001</v>
      </c>
      <c r="S193" s="226">
        <v>0</v>
      </c>
      <c r="T193" s="227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8" t="s">
        <v>385</v>
      </c>
      <c r="AT193" s="228" t="s">
        <v>199</v>
      </c>
      <c r="AU193" s="228" t="s">
        <v>80</v>
      </c>
      <c r="AY193" s="19" t="s">
        <v>197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9" t="s">
        <v>80</v>
      </c>
      <c r="BK193" s="229">
        <f>ROUND(I193*H193,2)</f>
        <v>0</v>
      </c>
      <c r="BL193" s="19" t="s">
        <v>385</v>
      </c>
      <c r="BM193" s="228" t="s">
        <v>1686</v>
      </c>
    </row>
    <row r="194" s="2" customFormat="1" ht="16.5" customHeight="1">
      <c r="A194" s="40"/>
      <c r="B194" s="41"/>
      <c r="C194" s="216" t="s">
        <v>1138</v>
      </c>
      <c r="D194" s="216" t="s">
        <v>199</v>
      </c>
      <c r="E194" s="217" t="s">
        <v>4528</v>
      </c>
      <c r="F194" s="218" t="s">
        <v>4529</v>
      </c>
      <c r="G194" s="219" t="s">
        <v>4320</v>
      </c>
      <c r="H194" s="220">
        <v>7</v>
      </c>
      <c r="I194" s="221"/>
      <c r="J194" s="222">
        <f>ROUND(I194*H194,2)</f>
        <v>0</v>
      </c>
      <c r="K194" s="223"/>
      <c r="L194" s="46"/>
      <c r="M194" s="224" t="s">
        <v>19</v>
      </c>
      <c r="N194" s="225" t="s">
        <v>43</v>
      </c>
      <c r="O194" s="86"/>
      <c r="P194" s="226">
        <f>O194*H194</f>
        <v>0</v>
      </c>
      <c r="Q194" s="226">
        <v>0.015350000000000001</v>
      </c>
      <c r="R194" s="226">
        <f>Q194*H194</f>
        <v>0.10745</v>
      </c>
      <c r="S194" s="226">
        <v>0</v>
      </c>
      <c r="T194" s="227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8" t="s">
        <v>385</v>
      </c>
      <c r="AT194" s="228" t="s">
        <v>199</v>
      </c>
      <c r="AU194" s="228" t="s">
        <v>80</v>
      </c>
      <c r="AY194" s="19" t="s">
        <v>197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9" t="s">
        <v>80</v>
      </c>
      <c r="BK194" s="229">
        <f>ROUND(I194*H194,2)</f>
        <v>0</v>
      </c>
      <c r="BL194" s="19" t="s">
        <v>385</v>
      </c>
      <c r="BM194" s="228" t="s">
        <v>1697</v>
      </c>
    </row>
    <row r="195" s="2" customFormat="1" ht="16.5" customHeight="1">
      <c r="A195" s="40"/>
      <c r="B195" s="41"/>
      <c r="C195" s="216" t="s">
        <v>1146</v>
      </c>
      <c r="D195" s="216" t="s">
        <v>199</v>
      </c>
      <c r="E195" s="217" t="s">
        <v>4530</v>
      </c>
      <c r="F195" s="218" t="s">
        <v>4531</v>
      </c>
      <c r="G195" s="219" t="s">
        <v>4320</v>
      </c>
      <c r="H195" s="220">
        <v>1</v>
      </c>
      <c r="I195" s="221"/>
      <c r="J195" s="222">
        <f>ROUND(I195*H195,2)</f>
        <v>0</v>
      </c>
      <c r="K195" s="223"/>
      <c r="L195" s="46"/>
      <c r="M195" s="224" t="s">
        <v>19</v>
      </c>
      <c r="N195" s="225" t="s">
        <v>43</v>
      </c>
      <c r="O195" s="86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8" t="s">
        <v>385</v>
      </c>
      <c r="AT195" s="228" t="s">
        <v>199</v>
      </c>
      <c r="AU195" s="228" t="s">
        <v>80</v>
      </c>
      <c r="AY195" s="19" t="s">
        <v>197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9" t="s">
        <v>80</v>
      </c>
      <c r="BK195" s="229">
        <f>ROUND(I195*H195,2)</f>
        <v>0</v>
      </c>
      <c r="BL195" s="19" t="s">
        <v>385</v>
      </c>
      <c r="BM195" s="228" t="s">
        <v>1709</v>
      </c>
    </row>
    <row r="196" s="2" customFormat="1" ht="16.5" customHeight="1">
      <c r="A196" s="40"/>
      <c r="B196" s="41"/>
      <c r="C196" s="216" t="s">
        <v>1151</v>
      </c>
      <c r="D196" s="216" t="s">
        <v>199</v>
      </c>
      <c r="E196" s="217" t="s">
        <v>4532</v>
      </c>
      <c r="F196" s="218" t="s">
        <v>4533</v>
      </c>
      <c r="G196" s="219" t="s">
        <v>4320</v>
      </c>
      <c r="H196" s="220">
        <v>4</v>
      </c>
      <c r="I196" s="221"/>
      <c r="J196" s="222">
        <f>ROUND(I196*H196,2)</f>
        <v>0</v>
      </c>
      <c r="K196" s="223"/>
      <c r="L196" s="46"/>
      <c r="M196" s="224" t="s">
        <v>19</v>
      </c>
      <c r="N196" s="225" t="s">
        <v>43</v>
      </c>
      <c r="O196" s="86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8" t="s">
        <v>385</v>
      </c>
      <c r="AT196" s="228" t="s">
        <v>199</v>
      </c>
      <c r="AU196" s="228" t="s">
        <v>80</v>
      </c>
      <c r="AY196" s="19" t="s">
        <v>197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9" t="s">
        <v>80</v>
      </c>
      <c r="BK196" s="229">
        <f>ROUND(I196*H196,2)</f>
        <v>0</v>
      </c>
      <c r="BL196" s="19" t="s">
        <v>385</v>
      </c>
      <c r="BM196" s="228" t="s">
        <v>1720</v>
      </c>
    </row>
    <row r="197" s="2" customFormat="1" ht="16.5" customHeight="1">
      <c r="A197" s="40"/>
      <c r="B197" s="41"/>
      <c r="C197" s="216" t="s">
        <v>1156</v>
      </c>
      <c r="D197" s="216" t="s">
        <v>199</v>
      </c>
      <c r="E197" s="217" t="s">
        <v>4534</v>
      </c>
      <c r="F197" s="218" t="s">
        <v>4535</v>
      </c>
      <c r="G197" s="219" t="s">
        <v>4320</v>
      </c>
      <c r="H197" s="220">
        <v>8</v>
      </c>
      <c r="I197" s="221"/>
      <c r="J197" s="222">
        <f>ROUND(I197*H197,2)</f>
        <v>0</v>
      </c>
      <c r="K197" s="223"/>
      <c r="L197" s="46"/>
      <c r="M197" s="224" t="s">
        <v>19</v>
      </c>
      <c r="N197" s="225" t="s">
        <v>43</v>
      </c>
      <c r="O197" s="86"/>
      <c r="P197" s="226">
        <f>O197*H197</f>
        <v>0</v>
      </c>
      <c r="Q197" s="226">
        <v>0.01521</v>
      </c>
      <c r="R197" s="226">
        <f>Q197*H197</f>
        <v>0.12168</v>
      </c>
      <c r="S197" s="226">
        <v>0</v>
      </c>
      <c r="T197" s="227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8" t="s">
        <v>385</v>
      </c>
      <c r="AT197" s="228" t="s">
        <v>199</v>
      </c>
      <c r="AU197" s="228" t="s">
        <v>80</v>
      </c>
      <c r="AY197" s="19" t="s">
        <v>197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9" t="s">
        <v>80</v>
      </c>
      <c r="BK197" s="229">
        <f>ROUND(I197*H197,2)</f>
        <v>0</v>
      </c>
      <c r="BL197" s="19" t="s">
        <v>385</v>
      </c>
      <c r="BM197" s="228" t="s">
        <v>1731</v>
      </c>
    </row>
    <row r="198" s="2" customFormat="1" ht="16.5" customHeight="1">
      <c r="A198" s="40"/>
      <c r="B198" s="41"/>
      <c r="C198" s="216" t="s">
        <v>1161</v>
      </c>
      <c r="D198" s="216" t="s">
        <v>199</v>
      </c>
      <c r="E198" s="217" t="s">
        <v>5004</v>
      </c>
      <c r="F198" s="218" t="s">
        <v>5005</v>
      </c>
      <c r="G198" s="219" t="s">
        <v>4320</v>
      </c>
      <c r="H198" s="220">
        <v>1</v>
      </c>
      <c r="I198" s="221"/>
      <c r="J198" s="222">
        <f>ROUND(I198*H198,2)</f>
        <v>0</v>
      </c>
      <c r="K198" s="223"/>
      <c r="L198" s="46"/>
      <c r="M198" s="224" t="s">
        <v>19</v>
      </c>
      <c r="N198" s="225" t="s">
        <v>43</v>
      </c>
      <c r="O198" s="86"/>
      <c r="P198" s="226">
        <f>O198*H198</f>
        <v>0</v>
      </c>
      <c r="Q198" s="226">
        <v>0.00062</v>
      </c>
      <c r="R198" s="226">
        <f>Q198*H198</f>
        <v>0.00062</v>
      </c>
      <c r="S198" s="226">
        <v>0</v>
      </c>
      <c r="T198" s="227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8" t="s">
        <v>385</v>
      </c>
      <c r="AT198" s="228" t="s">
        <v>199</v>
      </c>
      <c r="AU198" s="228" t="s">
        <v>80</v>
      </c>
      <c r="AY198" s="19" t="s">
        <v>197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9" t="s">
        <v>80</v>
      </c>
      <c r="BK198" s="229">
        <f>ROUND(I198*H198,2)</f>
        <v>0</v>
      </c>
      <c r="BL198" s="19" t="s">
        <v>385</v>
      </c>
      <c r="BM198" s="228" t="s">
        <v>1747</v>
      </c>
    </row>
    <row r="199" s="2" customFormat="1" ht="21.75" customHeight="1">
      <c r="A199" s="40"/>
      <c r="B199" s="41"/>
      <c r="C199" s="216" t="s">
        <v>1166</v>
      </c>
      <c r="D199" s="216" t="s">
        <v>199</v>
      </c>
      <c r="E199" s="217" t="s">
        <v>5006</v>
      </c>
      <c r="F199" s="218" t="s">
        <v>5007</v>
      </c>
      <c r="G199" s="219" t="s">
        <v>4320</v>
      </c>
      <c r="H199" s="220">
        <v>1</v>
      </c>
      <c r="I199" s="221"/>
      <c r="J199" s="222">
        <f>ROUND(I199*H199,2)</f>
        <v>0</v>
      </c>
      <c r="K199" s="223"/>
      <c r="L199" s="46"/>
      <c r="M199" s="224" t="s">
        <v>19</v>
      </c>
      <c r="N199" s="225" t="s">
        <v>43</v>
      </c>
      <c r="O199" s="86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8" t="s">
        <v>385</v>
      </c>
      <c r="AT199" s="228" t="s">
        <v>199</v>
      </c>
      <c r="AU199" s="228" t="s">
        <v>80</v>
      </c>
      <c r="AY199" s="19" t="s">
        <v>197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9" t="s">
        <v>80</v>
      </c>
      <c r="BK199" s="229">
        <f>ROUND(I199*H199,2)</f>
        <v>0</v>
      </c>
      <c r="BL199" s="19" t="s">
        <v>385</v>
      </c>
      <c r="BM199" s="228" t="s">
        <v>1761</v>
      </c>
    </row>
    <row r="200" s="2" customFormat="1" ht="16.5" customHeight="1">
      <c r="A200" s="40"/>
      <c r="B200" s="41"/>
      <c r="C200" s="216" t="s">
        <v>1173</v>
      </c>
      <c r="D200" s="216" t="s">
        <v>199</v>
      </c>
      <c r="E200" s="217" t="s">
        <v>4538</v>
      </c>
      <c r="F200" s="218" t="s">
        <v>5008</v>
      </c>
      <c r="G200" s="219" t="s">
        <v>4320</v>
      </c>
      <c r="H200" s="220">
        <v>1</v>
      </c>
      <c r="I200" s="221"/>
      <c r="J200" s="222">
        <f>ROUND(I200*H200,2)</f>
        <v>0</v>
      </c>
      <c r="K200" s="223"/>
      <c r="L200" s="46"/>
      <c r="M200" s="224" t="s">
        <v>19</v>
      </c>
      <c r="N200" s="225" t="s">
        <v>43</v>
      </c>
      <c r="O200" s="86"/>
      <c r="P200" s="226">
        <f>O200*H200</f>
        <v>0</v>
      </c>
      <c r="Q200" s="226">
        <v>0.03431</v>
      </c>
      <c r="R200" s="226">
        <f>Q200*H200</f>
        <v>0.03431</v>
      </c>
      <c r="S200" s="226">
        <v>0</v>
      </c>
      <c r="T200" s="227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8" t="s">
        <v>385</v>
      </c>
      <c r="AT200" s="228" t="s">
        <v>199</v>
      </c>
      <c r="AU200" s="228" t="s">
        <v>80</v>
      </c>
      <c r="AY200" s="19" t="s">
        <v>197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9" t="s">
        <v>80</v>
      </c>
      <c r="BK200" s="229">
        <f>ROUND(I200*H200,2)</f>
        <v>0</v>
      </c>
      <c r="BL200" s="19" t="s">
        <v>385</v>
      </c>
      <c r="BM200" s="228" t="s">
        <v>1773</v>
      </c>
    </row>
    <row r="201" s="2" customFormat="1" ht="16.5" customHeight="1">
      <c r="A201" s="40"/>
      <c r="B201" s="41"/>
      <c r="C201" s="216" t="s">
        <v>1129</v>
      </c>
      <c r="D201" s="216" t="s">
        <v>199</v>
      </c>
      <c r="E201" s="217" t="s">
        <v>4540</v>
      </c>
      <c r="F201" s="218" t="s">
        <v>4541</v>
      </c>
      <c r="G201" s="219" t="s">
        <v>4320</v>
      </c>
      <c r="H201" s="220">
        <v>1</v>
      </c>
      <c r="I201" s="221"/>
      <c r="J201" s="222">
        <f>ROUND(I201*H201,2)</f>
        <v>0</v>
      </c>
      <c r="K201" s="223"/>
      <c r="L201" s="46"/>
      <c r="M201" s="224" t="s">
        <v>19</v>
      </c>
      <c r="N201" s="225" t="s">
        <v>43</v>
      </c>
      <c r="O201" s="86"/>
      <c r="P201" s="226">
        <f>O201*H201</f>
        <v>0</v>
      </c>
      <c r="Q201" s="226">
        <v>0.00025000000000000001</v>
      </c>
      <c r="R201" s="226">
        <f>Q201*H201</f>
        <v>0.00025000000000000001</v>
      </c>
      <c r="S201" s="226">
        <v>0</v>
      </c>
      <c r="T201" s="227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8" t="s">
        <v>385</v>
      </c>
      <c r="AT201" s="228" t="s">
        <v>199</v>
      </c>
      <c r="AU201" s="228" t="s">
        <v>80</v>
      </c>
      <c r="AY201" s="19" t="s">
        <v>197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9" t="s">
        <v>80</v>
      </c>
      <c r="BK201" s="229">
        <f>ROUND(I201*H201,2)</f>
        <v>0</v>
      </c>
      <c r="BL201" s="19" t="s">
        <v>385</v>
      </c>
      <c r="BM201" s="228" t="s">
        <v>1787</v>
      </c>
    </row>
    <row r="202" s="2" customFormat="1" ht="16.5" customHeight="1">
      <c r="A202" s="40"/>
      <c r="B202" s="41"/>
      <c r="C202" s="216" t="s">
        <v>1187</v>
      </c>
      <c r="D202" s="216" t="s">
        <v>199</v>
      </c>
      <c r="E202" s="217" t="s">
        <v>4542</v>
      </c>
      <c r="F202" s="218" t="s">
        <v>4543</v>
      </c>
      <c r="G202" s="219" t="s">
        <v>4320</v>
      </c>
      <c r="H202" s="220">
        <v>1</v>
      </c>
      <c r="I202" s="221"/>
      <c r="J202" s="222">
        <f>ROUND(I202*H202,2)</f>
        <v>0</v>
      </c>
      <c r="K202" s="223"/>
      <c r="L202" s="46"/>
      <c r="M202" s="224" t="s">
        <v>19</v>
      </c>
      <c r="N202" s="225" t="s">
        <v>43</v>
      </c>
      <c r="O202" s="86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8" t="s">
        <v>385</v>
      </c>
      <c r="AT202" s="228" t="s">
        <v>199</v>
      </c>
      <c r="AU202" s="228" t="s">
        <v>80</v>
      </c>
      <c r="AY202" s="19" t="s">
        <v>197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9" t="s">
        <v>80</v>
      </c>
      <c r="BK202" s="229">
        <f>ROUND(I202*H202,2)</f>
        <v>0</v>
      </c>
      <c r="BL202" s="19" t="s">
        <v>385</v>
      </c>
      <c r="BM202" s="228" t="s">
        <v>1795</v>
      </c>
    </row>
    <row r="203" s="2" customFormat="1" ht="16.5" customHeight="1">
      <c r="A203" s="40"/>
      <c r="B203" s="41"/>
      <c r="C203" s="216" t="s">
        <v>1193</v>
      </c>
      <c r="D203" s="216" t="s">
        <v>199</v>
      </c>
      <c r="E203" s="217" t="s">
        <v>4544</v>
      </c>
      <c r="F203" s="218" t="s">
        <v>4545</v>
      </c>
      <c r="G203" s="219" t="s">
        <v>4320</v>
      </c>
      <c r="H203" s="220">
        <v>3</v>
      </c>
      <c r="I203" s="221"/>
      <c r="J203" s="222">
        <f>ROUND(I203*H203,2)</f>
        <v>0</v>
      </c>
      <c r="K203" s="223"/>
      <c r="L203" s="46"/>
      <c r="M203" s="224" t="s">
        <v>19</v>
      </c>
      <c r="N203" s="225" t="s">
        <v>43</v>
      </c>
      <c r="O203" s="86"/>
      <c r="P203" s="226">
        <f>O203*H203</f>
        <v>0</v>
      </c>
      <c r="Q203" s="226">
        <v>0.0109</v>
      </c>
      <c r="R203" s="226">
        <f>Q203*H203</f>
        <v>0.0327</v>
      </c>
      <c r="S203" s="226">
        <v>0</v>
      </c>
      <c r="T203" s="227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8" t="s">
        <v>385</v>
      </c>
      <c r="AT203" s="228" t="s">
        <v>199</v>
      </c>
      <c r="AU203" s="228" t="s">
        <v>80</v>
      </c>
      <c r="AY203" s="19" t="s">
        <v>197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9" t="s">
        <v>80</v>
      </c>
      <c r="BK203" s="229">
        <f>ROUND(I203*H203,2)</f>
        <v>0</v>
      </c>
      <c r="BL203" s="19" t="s">
        <v>385</v>
      </c>
      <c r="BM203" s="228" t="s">
        <v>1806</v>
      </c>
    </row>
    <row r="204" s="2" customFormat="1" ht="16.5" customHeight="1">
      <c r="A204" s="40"/>
      <c r="B204" s="41"/>
      <c r="C204" s="216" t="s">
        <v>1200</v>
      </c>
      <c r="D204" s="216" t="s">
        <v>199</v>
      </c>
      <c r="E204" s="217" t="s">
        <v>5009</v>
      </c>
      <c r="F204" s="218" t="s">
        <v>5010</v>
      </c>
      <c r="G204" s="219" t="s">
        <v>4320</v>
      </c>
      <c r="H204" s="220">
        <v>1</v>
      </c>
      <c r="I204" s="221"/>
      <c r="J204" s="222">
        <f>ROUND(I204*H204,2)</f>
        <v>0</v>
      </c>
      <c r="K204" s="223"/>
      <c r="L204" s="46"/>
      <c r="M204" s="224" t="s">
        <v>19</v>
      </c>
      <c r="N204" s="225" t="s">
        <v>43</v>
      </c>
      <c r="O204" s="86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8" t="s">
        <v>385</v>
      </c>
      <c r="AT204" s="228" t="s">
        <v>199</v>
      </c>
      <c r="AU204" s="228" t="s">
        <v>80</v>
      </c>
      <c r="AY204" s="19" t="s">
        <v>197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9" t="s">
        <v>80</v>
      </c>
      <c r="BK204" s="229">
        <f>ROUND(I204*H204,2)</f>
        <v>0</v>
      </c>
      <c r="BL204" s="19" t="s">
        <v>385</v>
      </c>
      <c r="BM204" s="228" t="s">
        <v>1819</v>
      </c>
    </row>
    <row r="205" s="2" customFormat="1" ht="21.75" customHeight="1">
      <c r="A205" s="40"/>
      <c r="B205" s="41"/>
      <c r="C205" s="216" t="s">
        <v>1206</v>
      </c>
      <c r="D205" s="216" t="s">
        <v>199</v>
      </c>
      <c r="E205" s="217" t="s">
        <v>5011</v>
      </c>
      <c r="F205" s="218" t="s">
        <v>5012</v>
      </c>
      <c r="G205" s="219" t="s">
        <v>4320</v>
      </c>
      <c r="H205" s="220">
        <v>1</v>
      </c>
      <c r="I205" s="221"/>
      <c r="J205" s="222">
        <f>ROUND(I205*H205,2)</f>
        <v>0</v>
      </c>
      <c r="K205" s="223"/>
      <c r="L205" s="46"/>
      <c r="M205" s="224" t="s">
        <v>19</v>
      </c>
      <c r="N205" s="225" t="s">
        <v>43</v>
      </c>
      <c r="O205" s="86"/>
      <c r="P205" s="226">
        <f>O205*H205</f>
        <v>0</v>
      </c>
      <c r="Q205" s="226">
        <v>0.064820000000000003</v>
      </c>
      <c r="R205" s="226">
        <f>Q205*H205</f>
        <v>0.064820000000000003</v>
      </c>
      <c r="S205" s="226">
        <v>0</v>
      </c>
      <c r="T205" s="227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8" t="s">
        <v>385</v>
      </c>
      <c r="AT205" s="228" t="s">
        <v>199</v>
      </c>
      <c r="AU205" s="228" t="s">
        <v>80</v>
      </c>
      <c r="AY205" s="19" t="s">
        <v>197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9" t="s">
        <v>80</v>
      </c>
      <c r="BK205" s="229">
        <f>ROUND(I205*H205,2)</f>
        <v>0</v>
      </c>
      <c r="BL205" s="19" t="s">
        <v>385</v>
      </c>
      <c r="BM205" s="228" t="s">
        <v>1829</v>
      </c>
    </row>
    <row r="206" s="2" customFormat="1" ht="16.5" customHeight="1">
      <c r="A206" s="40"/>
      <c r="B206" s="41"/>
      <c r="C206" s="216" t="s">
        <v>1212</v>
      </c>
      <c r="D206" s="216" t="s">
        <v>199</v>
      </c>
      <c r="E206" s="217" t="s">
        <v>4546</v>
      </c>
      <c r="F206" s="218" t="s">
        <v>4547</v>
      </c>
      <c r="G206" s="219" t="s">
        <v>4320</v>
      </c>
      <c r="H206" s="220">
        <v>38</v>
      </c>
      <c r="I206" s="221"/>
      <c r="J206" s="222">
        <f>ROUND(I206*H206,2)</f>
        <v>0</v>
      </c>
      <c r="K206" s="223"/>
      <c r="L206" s="46"/>
      <c r="M206" s="224" t="s">
        <v>19</v>
      </c>
      <c r="N206" s="225" t="s">
        <v>43</v>
      </c>
      <c r="O206" s="86"/>
      <c r="P206" s="226">
        <f>O206*H206</f>
        <v>0</v>
      </c>
      <c r="Q206" s="226">
        <v>0.00017000000000000001</v>
      </c>
      <c r="R206" s="226">
        <f>Q206*H206</f>
        <v>0.0064600000000000005</v>
      </c>
      <c r="S206" s="226">
        <v>0</v>
      </c>
      <c r="T206" s="227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8" t="s">
        <v>385</v>
      </c>
      <c r="AT206" s="228" t="s">
        <v>199</v>
      </c>
      <c r="AU206" s="228" t="s">
        <v>80</v>
      </c>
      <c r="AY206" s="19" t="s">
        <v>197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9" t="s">
        <v>80</v>
      </c>
      <c r="BK206" s="229">
        <f>ROUND(I206*H206,2)</f>
        <v>0</v>
      </c>
      <c r="BL206" s="19" t="s">
        <v>385</v>
      </c>
      <c r="BM206" s="228" t="s">
        <v>1844</v>
      </c>
    </row>
    <row r="207" s="2" customFormat="1" ht="16.5" customHeight="1">
      <c r="A207" s="40"/>
      <c r="B207" s="41"/>
      <c r="C207" s="216" t="s">
        <v>1217</v>
      </c>
      <c r="D207" s="216" t="s">
        <v>199</v>
      </c>
      <c r="E207" s="217" t="s">
        <v>4550</v>
      </c>
      <c r="F207" s="218" t="s">
        <v>4551</v>
      </c>
      <c r="G207" s="219" t="s">
        <v>211</v>
      </c>
      <c r="H207" s="220">
        <v>2</v>
      </c>
      <c r="I207" s="221"/>
      <c r="J207" s="222">
        <f>ROUND(I207*H207,2)</f>
        <v>0</v>
      </c>
      <c r="K207" s="223"/>
      <c r="L207" s="46"/>
      <c r="M207" s="224" t="s">
        <v>19</v>
      </c>
      <c r="N207" s="225" t="s">
        <v>43</v>
      </c>
      <c r="O207" s="86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8" t="s">
        <v>385</v>
      </c>
      <c r="AT207" s="228" t="s">
        <v>199</v>
      </c>
      <c r="AU207" s="228" t="s">
        <v>80</v>
      </c>
      <c r="AY207" s="19" t="s">
        <v>197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9" t="s">
        <v>80</v>
      </c>
      <c r="BK207" s="229">
        <f>ROUND(I207*H207,2)</f>
        <v>0</v>
      </c>
      <c r="BL207" s="19" t="s">
        <v>385</v>
      </c>
      <c r="BM207" s="228" t="s">
        <v>1852</v>
      </c>
    </row>
    <row r="208" s="2" customFormat="1" ht="21.75" customHeight="1">
      <c r="A208" s="40"/>
      <c r="B208" s="41"/>
      <c r="C208" s="216" t="s">
        <v>1222</v>
      </c>
      <c r="D208" s="216" t="s">
        <v>199</v>
      </c>
      <c r="E208" s="217" t="s">
        <v>4552</v>
      </c>
      <c r="F208" s="218" t="s">
        <v>4553</v>
      </c>
      <c r="G208" s="219" t="s">
        <v>211</v>
      </c>
      <c r="H208" s="220">
        <v>8</v>
      </c>
      <c r="I208" s="221"/>
      <c r="J208" s="222">
        <f>ROUND(I208*H208,2)</f>
        <v>0</v>
      </c>
      <c r="K208" s="223"/>
      <c r="L208" s="46"/>
      <c r="M208" s="224" t="s">
        <v>19</v>
      </c>
      <c r="N208" s="225" t="s">
        <v>43</v>
      </c>
      <c r="O208" s="86"/>
      <c r="P208" s="226">
        <f>O208*H208</f>
        <v>0</v>
      </c>
      <c r="Q208" s="226">
        <v>0.0016999999999999999</v>
      </c>
      <c r="R208" s="226">
        <f>Q208*H208</f>
        <v>0.013599999999999999</v>
      </c>
      <c r="S208" s="226">
        <v>0</v>
      </c>
      <c r="T208" s="227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8" t="s">
        <v>385</v>
      </c>
      <c r="AT208" s="228" t="s">
        <v>199</v>
      </c>
      <c r="AU208" s="228" t="s">
        <v>80</v>
      </c>
      <c r="AY208" s="19" t="s">
        <v>197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9" t="s">
        <v>80</v>
      </c>
      <c r="BK208" s="229">
        <f>ROUND(I208*H208,2)</f>
        <v>0</v>
      </c>
      <c r="BL208" s="19" t="s">
        <v>385</v>
      </c>
      <c r="BM208" s="228" t="s">
        <v>1862</v>
      </c>
    </row>
    <row r="209" s="2" customFormat="1" ht="21.75" customHeight="1">
      <c r="A209" s="40"/>
      <c r="B209" s="41"/>
      <c r="C209" s="216" t="s">
        <v>1227</v>
      </c>
      <c r="D209" s="216" t="s">
        <v>199</v>
      </c>
      <c r="E209" s="217" t="s">
        <v>4554</v>
      </c>
      <c r="F209" s="218" t="s">
        <v>4555</v>
      </c>
      <c r="G209" s="219" t="s">
        <v>211</v>
      </c>
      <c r="H209" s="220">
        <v>1</v>
      </c>
      <c r="I209" s="221"/>
      <c r="J209" s="222">
        <f>ROUND(I209*H209,2)</f>
        <v>0</v>
      </c>
      <c r="K209" s="223"/>
      <c r="L209" s="46"/>
      <c r="M209" s="224" t="s">
        <v>19</v>
      </c>
      <c r="N209" s="225" t="s">
        <v>43</v>
      </c>
      <c r="O209" s="86"/>
      <c r="P209" s="226">
        <f>O209*H209</f>
        <v>0</v>
      </c>
      <c r="Q209" s="226">
        <v>0.0011999999999999999</v>
      </c>
      <c r="R209" s="226">
        <f>Q209*H209</f>
        <v>0.0011999999999999999</v>
      </c>
      <c r="S209" s="226">
        <v>0</v>
      </c>
      <c r="T209" s="227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8" t="s">
        <v>385</v>
      </c>
      <c r="AT209" s="228" t="s">
        <v>199</v>
      </c>
      <c r="AU209" s="228" t="s">
        <v>80</v>
      </c>
      <c r="AY209" s="19" t="s">
        <v>197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9" t="s">
        <v>80</v>
      </c>
      <c r="BK209" s="229">
        <f>ROUND(I209*H209,2)</f>
        <v>0</v>
      </c>
      <c r="BL209" s="19" t="s">
        <v>385</v>
      </c>
      <c r="BM209" s="228" t="s">
        <v>1871</v>
      </c>
    </row>
    <row r="210" s="2" customFormat="1" ht="16.5" customHeight="1">
      <c r="A210" s="40"/>
      <c r="B210" s="41"/>
      <c r="C210" s="216" t="s">
        <v>1232</v>
      </c>
      <c r="D210" s="216" t="s">
        <v>199</v>
      </c>
      <c r="E210" s="217" t="s">
        <v>4556</v>
      </c>
      <c r="F210" s="218" t="s">
        <v>4557</v>
      </c>
      <c r="G210" s="219" t="s">
        <v>211</v>
      </c>
      <c r="H210" s="220">
        <v>3</v>
      </c>
      <c r="I210" s="221"/>
      <c r="J210" s="222">
        <f>ROUND(I210*H210,2)</f>
        <v>0</v>
      </c>
      <c r="K210" s="223"/>
      <c r="L210" s="46"/>
      <c r="M210" s="224" t="s">
        <v>19</v>
      </c>
      <c r="N210" s="225" t="s">
        <v>43</v>
      </c>
      <c r="O210" s="86"/>
      <c r="P210" s="226">
        <f>O210*H210</f>
        <v>0</v>
      </c>
      <c r="Q210" s="226">
        <v>0.00172</v>
      </c>
      <c r="R210" s="226">
        <f>Q210*H210</f>
        <v>0.0051599999999999997</v>
      </c>
      <c r="S210" s="226">
        <v>0</v>
      </c>
      <c r="T210" s="227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8" t="s">
        <v>385</v>
      </c>
      <c r="AT210" s="228" t="s">
        <v>199</v>
      </c>
      <c r="AU210" s="228" t="s">
        <v>80</v>
      </c>
      <c r="AY210" s="19" t="s">
        <v>197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9" t="s">
        <v>80</v>
      </c>
      <c r="BK210" s="229">
        <f>ROUND(I210*H210,2)</f>
        <v>0</v>
      </c>
      <c r="BL210" s="19" t="s">
        <v>385</v>
      </c>
      <c r="BM210" s="228" t="s">
        <v>1882</v>
      </c>
    </row>
    <row r="211" s="2" customFormat="1" ht="16.5" customHeight="1">
      <c r="A211" s="40"/>
      <c r="B211" s="41"/>
      <c r="C211" s="216" t="s">
        <v>1239</v>
      </c>
      <c r="D211" s="216" t="s">
        <v>199</v>
      </c>
      <c r="E211" s="217" t="s">
        <v>4560</v>
      </c>
      <c r="F211" s="218" t="s">
        <v>4561</v>
      </c>
      <c r="G211" s="219" t="s">
        <v>4320</v>
      </c>
      <c r="H211" s="220">
        <v>6</v>
      </c>
      <c r="I211" s="221"/>
      <c r="J211" s="222">
        <f>ROUND(I211*H211,2)</f>
        <v>0</v>
      </c>
      <c r="K211" s="223"/>
      <c r="L211" s="46"/>
      <c r="M211" s="224" t="s">
        <v>19</v>
      </c>
      <c r="N211" s="225" t="s">
        <v>43</v>
      </c>
      <c r="O211" s="86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8" t="s">
        <v>385</v>
      </c>
      <c r="AT211" s="228" t="s">
        <v>199</v>
      </c>
      <c r="AU211" s="228" t="s">
        <v>80</v>
      </c>
      <c r="AY211" s="19" t="s">
        <v>197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9" t="s">
        <v>80</v>
      </c>
      <c r="BK211" s="229">
        <f>ROUND(I211*H211,2)</f>
        <v>0</v>
      </c>
      <c r="BL211" s="19" t="s">
        <v>385</v>
      </c>
      <c r="BM211" s="228" t="s">
        <v>1893</v>
      </c>
    </row>
    <row r="212" s="2" customFormat="1" ht="16.5" customHeight="1">
      <c r="A212" s="40"/>
      <c r="B212" s="41"/>
      <c r="C212" s="216" t="s">
        <v>1244</v>
      </c>
      <c r="D212" s="216" t="s">
        <v>199</v>
      </c>
      <c r="E212" s="217" t="s">
        <v>4562</v>
      </c>
      <c r="F212" s="218" t="s">
        <v>4563</v>
      </c>
      <c r="G212" s="219" t="s">
        <v>4320</v>
      </c>
      <c r="H212" s="220">
        <v>5</v>
      </c>
      <c r="I212" s="221"/>
      <c r="J212" s="222">
        <f>ROUND(I212*H212,2)</f>
        <v>0</v>
      </c>
      <c r="K212" s="223"/>
      <c r="L212" s="46"/>
      <c r="M212" s="224" t="s">
        <v>19</v>
      </c>
      <c r="N212" s="225" t="s">
        <v>43</v>
      </c>
      <c r="O212" s="86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8" t="s">
        <v>385</v>
      </c>
      <c r="AT212" s="228" t="s">
        <v>199</v>
      </c>
      <c r="AU212" s="228" t="s">
        <v>80</v>
      </c>
      <c r="AY212" s="19" t="s">
        <v>197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9" t="s">
        <v>80</v>
      </c>
      <c r="BK212" s="229">
        <f>ROUND(I212*H212,2)</f>
        <v>0</v>
      </c>
      <c r="BL212" s="19" t="s">
        <v>385</v>
      </c>
      <c r="BM212" s="228" t="s">
        <v>1904</v>
      </c>
    </row>
    <row r="213" s="2" customFormat="1" ht="16.5" customHeight="1">
      <c r="A213" s="40"/>
      <c r="B213" s="41"/>
      <c r="C213" s="216" t="s">
        <v>1250</v>
      </c>
      <c r="D213" s="216" t="s">
        <v>199</v>
      </c>
      <c r="E213" s="217" t="s">
        <v>5013</v>
      </c>
      <c r="F213" s="218" t="s">
        <v>5014</v>
      </c>
      <c r="G213" s="219" t="s">
        <v>211</v>
      </c>
      <c r="H213" s="220">
        <v>1</v>
      </c>
      <c r="I213" s="221"/>
      <c r="J213" s="222">
        <f>ROUND(I213*H213,2)</f>
        <v>0</v>
      </c>
      <c r="K213" s="223"/>
      <c r="L213" s="46"/>
      <c r="M213" s="224" t="s">
        <v>19</v>
      </c>
      <c r="N213" s="225" t="s">
        <v>43</v>
      </c>
      <c r="O213" s="86"/>
      <c r="P213" s="226">
        <f>O213*H213</f>
        <v>0</v>
      </c>
      <c r="Q213" s="226">
        <v>0.0021199999999999999</v>
      </c>
      <c r="R213" s="226">
        <f>Q213*H213</f>
        <v>0.0021199999999999999</v>
      </c>
      <c r="S213" s="226">
        <v>0</v>
      </c>
      <c r="T213" s="227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8" t="s">
        <v>385</v>
      </c>
      <c r="AT213" s="228" t="s">
        <v>199</v>
      </c>
      <c r="AU213" s="228" t="s">
        <v>80</v>
      </c>
      <c r="AY213" s="19" t="s">
        <v>197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9" t="s">
        <v>80</v>
      </c>
      <c r="BK213" s="229">
        <f>ROUND(I213*H213,2)</f>
        <v>0</v>
      </c>
      <c r="BL213" s="19" t="s">
        <v>385</v>
      </c>
      <c r="BM213" s="228" t="s">
        <v>1913</v>
      </c>
    </row>
    <row r="214" s="2" customFormat="1" ht="16.5" customHeight="1">
      <c r="A214" s="40"/>
      <c r="B214" s="41"/>
      <c r="C214" s="216" t="s">
        <v>1258</v>
      </c>
      <c r="D214" s="216" t="s">
        <v>199</v>
      </c>
      <c r="E214" s="217" t="s">
        <v>5015</v>
      </c>
      <c r="F214" s="218" t="s">
        <v>5016</v>
      </c>
      <c r="G214" s="219" t="s">
        <v>211</v>
      </c>
      <c r="H214" s="220">
        <v>5</v>
      </c>
      <c r="I214" s="221"/>
      <c r="J214" s="222">
        <f>ROUND(I214*H214,2)</f>
        <v>0</v>
      </c>
      <c r="K214" s="223"/>
      <c r="L214" s="46"/>
      <c r="M214" s="224" t="s">
        <v>19</v>
      </c>
      <c r="N214" s="225" t="s">
        <v>43</v>
      </c>
      <c r="O214" s="86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8" t="s">
        <v>385</v>
      </c>
      <c r="AT214" s="228" t="s">
        <v>199</v>
      </c>
      <c r="AU214" s="228" t="s">
        <v>80</v>
      </c>
      <c r="AY214" s="19" t="s">
        <v>197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9" t="s">
        <v>80</v>
      </c>
      <c r="BK214" s="229">
        <f>ROUND(I214*H214,2)</f>
        <v>0</v>
      </c>
      <c r="BL214" s="19" t="s">
        <v>385</v>
      </c>
      <c r="BM214" s="228" t="s">
        <v>1923</v>
      </c>
    </row>
    <row r="215" s="2" customFormat="1" ht="16.5" customHeight="1">
      <c r="A215" s="40"/>
      <c r="B215" s="41"/>
      <c r="C215" s="216" t="s">
        <v>1267</v>
      </c>
      <c r="D215" s="216" t="s">
        <v>199</v>
      </c>
      <c r="E215" s="217" t="s">
        <v>4568</v>
      </c>
      <c r="F215" s="218" t="s">
        <v>4569</v>
      </c>
      <c r="G215" s="219" t="s">
        <v>211</v>
      </c>
      <c r="H215" s="220">
        <v>8</v>
      </c>
      <c r="I215" s="221"/>
      <c r="J215" s="222">
        <f>ROUND(I215*H215,2)</f>
        <v>0</v>
      </c>
      <c r="K215" s="223"/>
      <c r="L215" s="46"/>
      <c r="M215" s="224" t="s">
        <v>19</v>
      </c>
      <c r="N215" s="225" t="s">
        <v>43</v>
      </c>
      <c r="O215" s="86"/>
      <c r="P215" s="226">
        <f>O215*H215</f>
        <v>0</v>
      </c>
      <c r="Q215" s="226">
        <v>0.00040999999999999999</v>
      </c>
      <c r="R215" s="226">
        <f>Q215*H215</f>
        <v>0.0032799999999999999</v>
      </c>
      <c r="S215" s="226">
        <v>0</v>
      </c>
      <c r="T215" s="227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8" t="s">
        <v>385</v>
      </c>
      <c r="AT215" s="228" t="s">
        <v>199</v>
      </c>
      <c r="AU215" s="228" t="s">
        <v>80</v>
      </c>
      <c r="AY215" s="19" t="s">
        <v>197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9" t="s">
        <v>80</v>
      </c>
      <c r="BK215" s="229">
        <f>ROUND(I215*H215,2)</f>
        <v>0</v>
      </c>
      <c r="BL215" s="19" t="s">
        <v>385</v>
      </c>
      <c r="BM215" s="228" t="s">
        <v>1932</v>
      </c>
    </row>
    <row r="216" s="2" customFormat="1" ht="21.75" customHeight="1">
      <c r="A216" s="40"/>
      <c r="B216" s="41"/>
      <c r="C216" s="216" t="s">
        <v>1272</v>
      </c>
      <c r="D216" s="216" t="s">
        <v>199</v>
      </c>
      <c r="E216" s="217" t="s">
        <v>4570</v>
      </c>
      <c r="F216" s="218" t="s">
        <v>5017</v>
      </c>
      <c r="G216" s="219" t="s">
        <v>211</v>
      </c>
      <c r="H216" s="220">
        <v>7</v>
      </c>
      <c r="I216" s="221"/>
      <c r="J216" s="222">
        <f>ROUND(I216*H216,2)</f>
        <v>0</v>
      </c>
      <c r="K216" s="223"/>
      <c r="L216" s="46"/>
      <c r="M216" s="224" t="s">
        <v>19</v>
      </c>
      <c r="N216" s="225" t="s">
        <v>43</v>
      </c>
      <c r="O216" s="86"/>
      <c r="P216" s="226">
        <f>O216*H216</f>
        <v>0</v>
      </c>
      <c r="Q216" s="226">
        <v>0.00018000000000000001</v>
      </c>
      <c r="R216" s="226">
        <f>Q216*H216</f>
        <v>0.0012600000000000001</v>
      </c>
      <c r="S216" s="226">
        <v>0</v>
      </c>
      <c r="T216" s="227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8" t="s">
        <v>385</v>
      </c>
      <c r="AT216" s="228" t="s">
        <v>199</v>
      </c>
      <c r="AU216" s="228" t="s">
        <v>80</v>
      </c>
      <c r="AY216" s="19" t="s">
        <v>197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9" t="s">
        <v>80</v>
      </c>
      <c r="BK216" s="229">
        <f>ROUND(I216*H216,2)</f>
        <v>0</v>
      </c>
      <c r="BL216" s="19" t="s">
        <v>385</v>
      </c>
      <c r="BM216" s="228" t="s">
        <v>1944</v>
      </c>
    </row>
    <row r="217" s="2" customFormat="1" ht="16.5" customHeight="1">
      <c r="A217" s="40"/>
      <c r="B217" s="41"/>
      <c r="C217" s="216" t="s">
        <v>1278</v>
      </c>
      <c r="D217" s="216" t="s">
        <v>199</v>
      </c>
      <c r="E217" s="217" t="s">
        <v>4574</v>
      </c>
      <c r="F217" s="218" t="s">
        <v>4575</v>
      </c>
      <c r="G217" s="219" t="s">
        <v>211</v>
      </c>
      <c r="H217" s="220">
        <v>1</v>
      </c>
      <c r="I217" s="221"/>
      <c r="J217" s="222">
        <f>ROUND(I217*H217,2)</f>
        <v>0</v>
      </c>
      <c r="K217" s="223"/>
      <c r="L217" s="46"/>
      <c r="M217" s="224" t="s">
        <v>19</v>
      </c>
      <c r="N217" s="225" t="s">
        <v>43</v>
      </c>
      <c r="O217" s="86"/>
      <c r="P217" s="226">
        <f>O217*H217</f>
        <v>0</v>
      </c>
      <c r="Q217" s="226">
        <v>0.00022000000000000001</v>
      </c>
      <c r="R217" s="226">
        <f>Q217*H217</f>
        <v>0.00022000000000000001</v>
      </c>
      <c r="S217" s="226">
        <v>0</v>
      </c>
      <c r="T217" s="227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8" t="s">
        <v>385</v>
      </c>
      <c r="AT217" s="228" t="s">
        <v>199</v>
      </c>
      <c r="AU217" s="228" t="s">
        <v>80</v>
      </c>
      <c r="AY217" s="19" t="s">
        <v>197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9" t="s">
        <v>80</v>
      </c>
      <c r="BK217" s="229">
        <f>ROUND(I217*H217,2)</f>
        <v>0</v>
      </c>
      <c r="BL217" s="19" t="s">
        <v>385</v>
      </c>
      <c r="BM217" s="228" t="s">
        <v>1956</v>
      </c>
    </row>
    <row r="218" s="2" customFormat="1" ht="24.15" customHeight="1">
      <c r="A218" s="40"/>
      <c r="B218" s="41"/>
      <c r="C218" s="216" t="s">
        <v>1285</v>
      </c>
      <c r="D218" s="216" t="s">
        <v>199</v>
      </c>
      <c r="E218" s="217" t="s">
        <v>5018</v>
      </c>
      <c r="F218" s="218" t="s">
        <v>5019</v>
      </c>
      <c r="G218" s="219" t="s">
        <v>4444</v>
      </c>
      <c r="H218" s="220">
        <v>11</v>
      </c>
      <c r="I218" s="221"/>
      <c r="J218" s="222">
        <f>ROUND(I218*H218,2)</f>
        <v>0</v>
      </c>
      <c r="K218" s="223"/>
      <c r="L218" s="46"/>
      <c r="M218" s="224" t="s">
        <v>19</v>
      </c>
      <c r="N218" s="225" t="s">
        <v>43</v>
      </c>
      <c r="O218" s="86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8" t="s">
        <v>385</v>
      </c>
      <c r="AT218" s="228" t="s">
        <v>199</v>
      </c>
      <c r="AU218" s="228" t="s">
        <v>80</v>
      </c>
      <c r="AY218" s="19" t="s">
        <v>197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9" t="s">
        <v>80</v>
      </c>
      <c r="BK218" s="229">
        <f>ROUND(I218*H218,2)</f>
        <v>0</v>
      </c>
      <c r="BL218" s="19" t="s">
        <v>385</v>
      </c>
      <c r="BM218" s="228" t="s">
        <v>1968</v>
      </c>
    </row>
    <row r="219" s="2" customFormat="1" ht="55.5" customHeight="1">
      <c r="A219" s="40"/>
      <c r="B219" s="41"/>
      <c r="C219" s="216" t="s">
        <v>1293</v>
      </c>
      <c r="D219" s="216" t="s">
        <v>199</v>
      </c>
      <c r="E219" s="217" t="s">
        <v>5020</v>
      </c>
      <c r="F219" s="218" t="s">
        <v>5021</v>
      </c>
      <c r="G219" s="219" t="s">
        <v>4320</v>
      </c>
      <c r="H219" s="220">
        <v>1</v>
      </c>
      <c r="I219" s="221"/>
      <c r="J219" s="222">
        <f>ROUND(I219*H219,2)</f>
        <v>0</v>
      </c>
      <c r="K219" s="223"/>
      <c r="L219" s="46"/>
      <c r="M219" s="224" t="s">
        <v>19</v>
      </c>
      <c r="N219" s="225" t="s">
        <v>43</v>
      </c>
      <c r="O219" s="86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8" t="s">
        <v>385</v>
      </c>
      <c r="AT219" s="228" t="s">
        <v>199</v>
      </c>
      <c r="AU219" s="228" t="s">
        <v>80</v>
      </c>
      <c r="AY219" s="19" t="s">
        <v>197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9" t="s">
        <v>80</v>
      </c>
      <c r="BK219" s="229">
        <f>ROUND(I219*H219,2)</f>
        <v>0</v>
      </c>
      <c r="BL219" s="19" t="s">
        <v>385</v>
      </c>
      <c r="BM219" s="228" t="s">
        <v>1979</v>
      </c>
    </row>
    <row r="220" s="2" customFormat="1" ht="37.8" customHeight="1">
      <c r="A220" s="40"/>
      <c r="B220" s="41"/>
      <c r="C220" s="216" t="s">
        <v>1299</v>
      </c>
      <c r="D220" s="216" t="s">
        <v>199</v>
      </c>
      <c r="E220" s="217" t="s">
        <v>5022</v>
      </c>
      <c r="F220" s="218" t="s">
        <v>5023</v>
      </c>
      <c r="G220" s="219" t="s">
        <v>4320</v>
      </c>
      <c r="H220" s="220">
        <v>1</v>
      </c>
      <c r="I220" s="221"/>
      <c r="J220" s="222">
        <f>ROUND(I220*H220,2)</f>
        <v>0</v>
      </c>
      <c r="K220" s="223"/>
      <c r="L220" s="46"/>
      <c r="M220" s="224" t="s">
        <v>19</v>
      </c>
      <c r="N220" s="225" t="s">
        <v>43</v>
      </c>
      <c r="O220" s="86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8" t="s">
        <v>385</v>
      </c>
      <c r="AT220" s="228" t="s">
        <v>199</v>
      </c>
      <c r="AU220" s="228" t="s">
        <v>80</v>
      </c>
      <c r="AY220" s="19" t="s">
        <v>197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9" t="s">
        <v>80</v>
      </c>
      <c r="BK220" s="229">
        <f>ROUND(I220*H220,2)</f>
        <v>0</v>
      </c>
      <c r="BL220" s="19" t="s">
        <v>385</v>
      </c>
      <c r="BM220" s="228" t="s">
        <v>1992</v>
      </c>
    </row>
    <row r="221" s="2" customFormat="1" ht="16.5" customHeight="1">
      <c r="A221" s="40"/>
      <c r="B221" s="41"/>
      <c r="C221" s="216" t="s">
        <v>1306</v>
      </c>
      <c r="D221" s="216" t="s">
        <v>199</v>
      </c>
      <c r="E221" s="217" t="s">
        <v>5024</v>
      </c>
      <c r="F221" s="218" t="s">
        <v>5025</v>
      </c>
      <c r="G221" s="219" t="s">
        <v>211</v>
      </c>
      <c r="H221" s="220">
        <v>1</v>
      </c>
      <c r="I221" s="221"/>
      <c r="J221" s="222">
        <f>ROUND(I221*H221,2)</f>
        <v>0</v>
      </c>
      <c r="K221" s="223"/>
      <c r="L221" s="46"/>
      <c r="M221" s="224" t="s">
        <v>19</v>
      </c>
      <c r="N221" s="225" t="s">
        <v>43</v>
      </c>
      <c r="O221" s="86"/>
      <c r="P221" s="226">
        <f>O221*H221</f>
        <v>0</v>
      </c>
      <c r="Q221" s="226">
        <v>4.0000000000000003E-05</v>
      </c>
      <c r="R221" s="226">
        <f>Q221*H221</f>
        <v>4.0000000000000003E-05</v>
      </c>
      <c r="S221" s="226">
        <v>0</v>
      </c>
      <c r="T221" s="227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8" t="s">
        <v>385</v>
      </c>
      <c r="AT221" s="228" t="s">
        <v>199</v>
      </c>
      <c r="AU221" s="228" t="s">
        <v>80</v>
      </c>
      <c r="AY221" s="19" t="s">
        <v>197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9" t="s">
        <v>80</v>
      </c>
      <c r="BK221" s="229">
        <f>ROUND(I221*H221,2)</f>
        <v>0</v>
      </c>
      <c r="BL221" s="19" t="s">
        <v>385</v>
      </c>
      <c r="BM221" s="228" t="s">
        <v>2002</v>
      </c>
    </row>
    <row r="222" s="2" customFormat="1" ht="24.15" customHeight="1">
      <c r="A222" s="40"/>
      <c r="B222" s="41"/>
      <c r="C222" s="216" t="s">
        <v>1314</v>
      </c>
      <c r="D222" s="216" t="s">
        <v>199</v>
      </c>
      <c r="E222" s="217" t="s">
        <v>5026</v>
      </c>
      <c r="F222" s="218" t="s">
        <v>5027</v>
      </c>
      <c r="G222" s="219" t="s">
        <v>4444</v>
      </c>
      <c r="H222" s="220">
        <v>1</v>
      </c>
      <c r="I222" s="221"/>
      <c r="J222" s="222">
        <f>ROUND(I222*H222,2)</f>
        <v>0</v>
      </c>
      <c r="K222" s="223"/>
      <c r="L222" s="46"/>
      <c r="M222" s="224" t="s">
        <v>19</v>
      </c>
      <c r="N222" s="225" t="s">
        <v>43</v>
      </c>
      <c r="O222" s="86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8" t="s">
        <v>385</v>
      </c>
      <c r="AT222" s="228" t="s">
        <v>199</v>
      </c>
      <c r="AU222" s="228" t="s">
        <v>80</v>
      </c>
      <c r="AY222" s="19" t="s">
        <v>197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9" t="s">
        <v>80</v>
      </c>
      <c r="BK222" s="229">
        <f>ROUND(I222*H222,2)</f>
        <v>0</v>
      </c>
      <c r="BL222" s="19" t="s">
        <v>385</v>
      </c>
      <c r="BM222" s="228" t="s">
        <v>2012</v>
      </c>
    </row>
    <row r="223" s="2" customFormat="1" ht="24.15" customHeight="1">
      <c r="A223" s="40"/>
      <c r="B223" s="41"/>
      <c r="C223" s="216" t="s">
        <v>1319</v>
      </c>
      <c r="D223" s="216" t="s">
        <v>199</v>
      </c>
      <c r="E223" s="217" t="s">
        <v>5028</v>
      </c>
      <c r="F223" s="218" t="s">
        <v>5029</v>
      </c>
      <c r="G223" s="219" t="s">
        <v>4444</v>
      </c>
      <c r="H223" s="220">
        <v>1</v>
      </c>
      <c r="I223" s="221"/>
      <c r="J223" s="222">
        <f>ROUND(I223*H223,2)</f>
        <v>0</v>
      </c>
      <c r="K223" s="223"/>
      <c r="L223" s="46"/>
      <c r="M223" s="224" t="s">
        <v>19</v>
      </c>
      <c r="N223" s="225" t="s">
        <v>43</v>
      </c>
      <c r="O223" s="86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8" t="s">
        <v>385</v>
      </c>
      <c r="AT223" s="228" t="s">
        <v>199</v>
      </c>
      <c r="AU223" s="228" t="s">
        <v>80</v>
      </c>
      <c r="AY223" s="19" t="s">
        <v>197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9" t="s">
        <v>80</v>
      </c>
      <c r="BK223" s="229">
        <f>ROUND(I223*H223,2)</f>
        <v>0</v>
      </c>
      <c r="BL223" s="19" t="s">
        <v>385</v>
      </c>
      <c r="BM223" s="228" t="s">
        <v>2022</v>
      </c>
    </row>
    <row r="224" s="2" customFormat="1" ht="24.15" customHeight="1">
      <c r="A224" s="40"/>
      <c r="B224" s="41"/>
      <c r="C224" s="216" t="s">
        <v>1324</v>
      </c>
      <c r="D224" s="216" t="s">
        <v>199</v>
      </c>
      <c r="E224" s="217" t="s">
        <v>5030</v>
      </c>
      <c r="F224" s="218" t="s">
        <v>5031</v>
      </c>
      <c r="G224" s="219" t="s">
        <v>4444</v>
      </c>
      <c r="H224" s="220">
        <v>11</v>
      </c>
      <c r="I224" s="221"/>
      <c r="J224" s="222">
        <f>ROUND(I224*H224,2)</f>
        <v>0</v>
      </c>
      <c r="K224" s="223"/>
      <c r="L224" s="46"/>
      <c r="M224" s="224" t="s">
        <v>19</v>
      </c>
      <c r="N224" s="225" t="s">
        <v>43</v>
      </c>
      <c r="O224" s="86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8" t="s">
        <v>385</v>
      </c>
      <c r="AT224" s="228" t="s">
        <v>199</v>
      </c>
      <c r="AU224" s="228" t="s">
        <v>80</v>
      </c>
      <c r="AY224" s="19" t="s">
        <v>197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9" t="s">
        <v>80</v>
      </c>
      <c r="BK224" s="229">
        <f>ROUND(I224*H224,2)</f>
        <v>0</v>
      </c>
      <c r="BL224" s="19" t="s">
        <v>385</v>
      </c>
      <c r="BM224" s="228" t="s">
        <v>2036</v>
      </c>
    </row>
    <row r="225" s="2" customFormat="1" ht="16.5" customHeight="1">
      <c r="A225" s="40"/>
      <c r="B225" s="41"/>
      <c r="C225" s="216" t="s">
        <v>1330</v>
      </c>
      <c r="D225" s="216" t="s">
        <v>199</v>
      </c>
      <c r="E225" s="217" t="s">
        <v>5032</v>
      </c>
      <c r="F225" s="218" t="s">
        <v>5033</v>
      </c>
      <c r="G225" s="219" t="s">
        <v>211</v>
      </c>
      <c r="H225" s="220">
        <v>1</v>
      </c>
      <c r="I225" s="221"/>
      <c r="J225" s="222">
        <f>ROUND(I225*H225,2)</f>
        <v>0</v>
      </c>
      <c r="K225" s="223"/>
      <c r="L225" s="46"/>
      <c r="M225" s="224" t="s">
        <v>19</v>
      </c>
      <c r="N225" s="225" t="s">
        <v>43</v>
      </c>
      <c r="O225" s="86"/>
      <c r="P225" s="226">
        <f>O225*H225</f>
        <v>0</v>
      </c>
      <c r="Q225" s="226">
        <v>0.00025000000000000001</v>
      </c>
      <c r="R225" s="226">
        <f>Q225*H225</f>
        <v>0.00025000000000000001</v>
      </c>
      <c r="S225" s="226">
        <v>0</v>
      </c>
      <c r="T225" s="227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8" t="s">
        <v>385</v>
      </c>
      <c r="AT225" s="228" t="s">
        <v>199</v>
      </c>
      <c r="AU225" s="228" t="s">
        <v>80</v>
      </c>
      <c r="AY225" s="19" t="s">
        <v>197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9" t="s">
        <v>80</v>
      </c>
      <c r="BK225" s="229">
        <f>ROUND(I225*H225,2)</f>
        <v>0</v>
      </c>
      <c r="BL225" s="19" t="s">
        <v>385</v>
      </c>
      <c r="BM225" s="228" t="s">
        <v>2047</v>
      </c>
    </row>
    <row r="226" s="2" customFormat="1" ht="21.75" customHeight="1">
      <c r="A226" s="40"/>
      <c r="B226" s="41"/>
      <c r="C226" s="216" t="s">
        <v>1351</v>
      </c>
      <c r="D226" s="216" t="s">
        <v>199</v>
      </c>
      <c r="E226" s="217" t="s">
        <v>5034</v>
      </c>
      <c r="F226" s="218" t="s">
        <v>5035</v>
      </c>
      <c r="G226" s="219" t="s">
        <v>211</v>
      </c>
      <c r="H226" s="220">
        <v>1</v>
      </c>
      <c r="I226" s="221"/>
      <c r="J226" s="222">
        <f>ROUND(I226*H226,2)</f>
        <v>0</v>
      </c>
      <c r="K226" s="223"/>
      <c r="L226" s="46"/>
      <c r="M226" s="224" t="s">
        <v>19</v>
      </c>
      <c r="N226" s="225" t="s">
        <v>43</v>
      </c>
      <c r="O226" s="86"/>
      <c r="P226" s="226">
        <f>O226*H226</f>
        <v>0</v>
      </c>
      <c r="Q226" s="226">
        <v>0.012999999999999999</v>
      </c>
      <c r="R226" s="226">
        <f>Q226*H226</f>
        <v>0.012999999999999999</v>
      </c>
      <c r="S226" s="226">
        <v>0</v>
      </c>
      <c r="T226" s="227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8" t="s">
        <v>385</v>
      </c>
      <c r="AT226" s="228" t="s">
        <v>199</v>
      </c>
      <c r="AU226" s="228" t="s">
        <v>80</v>
      </c>
      <c r="AY226" s="19" t="s">
        <v>197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9" t="s">
        <v>80</v>
      </c>
      <c r="BK226" s="229">
        <f>ROUND(I226*H226,2)</f>
        <v>0</v>
      </c>
      <c r="BL226" s="19" t="s">
        <v>385</v>
      </c>
      <c r="BM226" s="228" t="s">
        <v>2057</v>
      </c>
    </row>
    <row r="227" s="2" customFormat="1" ht="16.5" customHeight="1">
      <c r="A227" s="40"/>
      <c r="B227" s="41"/>
      <c r="C227" s="216" t="s">
        <v>1356</v>
      </c>
      <c r="D227" s="216" t="s">
        <v>199</v>
      </c>
      <c r="E227" s="217" t="s">
        <v>4582</v>
      </c>
      <c r="F227" s="218" t="s">
        <v>4583</v>
      </c>
      <c r="G227" s="219" t="s">
        <v>211</v>
      </c>
      <c r="H227" s="220">
        <v>7</v>
      </c>
      <c r="I227" s="221"/>
      <c r="J227" s="222">
        <f>ROUND(I227*H227,2)</f>
        <v>0</v>
      </c>
      <c r="K227" s="223"/>
      <c r="L227" s="46"/>
      <c r="M227" s="224" t="s">
        <v>19</v>
      </c>
      <c r="N227" s="225" t="s">
        <v>43</v>
      </c>
      <c r="O227" s="86"/>
      <c r="P227" s="226">
        <f>O227*H227</f>
        <v>0</v>
      </c>
      <c r="Q227" s="226">
        <v>0.00044000000000000002</v>
      </c>
      <c r="R227" s="226">
        <f>Q227*H227</f>
        <v>0.0030800000000000003</v>
      </c>
      <c r="S227" s="226">
        <v>0</v>
      </c>
      <c r="T227" s="227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8" t="s">
        <v>385</v>
      </c>
      <c r="AT227" s="228" t="s">
        <v>199</v>
      </c>
      <c r="AU227" s="228" t="s">
        <v>80</v>
      </c>
      <c r="AY227" s="19" t="s">
        <v>197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9" t="s">
        <v>80</v>
      </c>
      <c r="BK227" s="229">
        <f>ROUND(I227*H227,2)</f>
        <v>0</v>
      </c>
      <c r="BL227" s="19" t="s">
        <v>385</v>
      </c>
      <c r="BM227" s="228" t="s">
        <v>2069</v>
      </c>
    </row>
    <row r="228" s="2" customFormat="1" ht="16.5" customHeight="1">
      <c r="A228" s="40"/>
      <c r="B228" s="41"/>
      <c r="C228" s="216" t="s">
        <v>1364</v>
      </c>
      <c r="D228" s="216" t="s">
        <v>199</v>
      </c>
      <c r="E228" s="217" t="s">
        <v>4584</v>
      </c>
      <c r="F228" s="218" t="s">
        <v>4585</v>
      </c>
      <c r="G228" s="219" t="s">
        <v>211</v>
      </c>
      <c r="H228" s="220">
        <v>16</v>
      </c>
      <c r="I228" s="221"/>
      <c r="J228" s="222">
        <f>ROUND(I228*H228,2)</f>
        <v>0</v>
      </c>
      <c r="K228" s="223"/>
      <c r="L228" s="46"/>
      <c r="M228" s="224" t="s">
        <v>19</v>
      </c>
      <c r="N228" s="225" t="s">
        <v>43</v>
      </c>
      <c r="O228" s="86"/>
      <c r="P228" s="226">
        <f>O228*H228</f>
        <v>0</v>
      </c>
      <c r="Q228" s="226">
        <v>0.00069999999999999999</v>
      </c>
      <c r="R228" s="226">
        <f>Q228*H228</f>
        <v>0.0112</v>
      </c>
      <c r="S228" s="226">
        <v>0</v>
      </c>
      <c r="T228" s="227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8" t="s">
        <v>385</v>
      </c>
      <c r="AT228" s="228" t="s">
        <v>199</v>
      </c>
      <c r="AU228" s="228" t="s">
        <v>80</v>
      </c>
      <c r="AY228" s="19" t="s">
        <v>197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9" t="s">
        <v>80</v>
      </c>
      <c r="BK228" s="229">
        <f>ROUND(I228*H228,2)</f>
        <v>0</v>
      </c>
      <c r="BL228" s="19" t="s">
        <v>385</v>
      </c>
      <c r="BM228" s="228" t="s">
        <v>2080</v>
      </c>
    </row>
    <row r="229" s="2" customFormat="1" ht="21.75" customHeight="1">
      <c r="A229" s="40"/>
      <c r="B229" s="41"/>
      <c r="C229" s="216" t="s">
        <v>1369</v>
      </c>
      <c r="D229" s="216" t="s">
        <v>199</v>
      </c>
      <c r="E229" s="217" t="s">
        <v>4586</v>
      </c>
      <c r="F229" s="218" t="s">
        <v>4587</v>
      </c>
      <c r="G229" s="219" t="s">
        <v>217</v>
      </c>
      <c r="H229" s="220">
        <v>0.55500000000000005</v>
      </c>
      <c r="I229" s="221"/>
      <c r="J229" s="222">
        <f>ROUND(I229*H229,2)</f>
        <v>0</v>
      </c>
      <c r="K229" s="223"/>
      <c r="L229" s="46"/>
      <c r="M229" s="224" t="s">
        <v>19</v>
      </c>
      <c r="N229" s="225" t="s">
        <v>43</v>
      </c>
      <c r="O229" s="86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8" t="s">
        <v>385</v>
      </c>
      <c r="AT229" s="228" t="s">
        <v>199</v>
      </c>
      <c r="AU229" s="228" t="s">
        <v>80</v>
      </c>
      <c r="AY229" s="19" t="s">
        <v>197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9" t="s">
        <v>80</v>
      </c>
      <c r="BK229" s="229">
        <f>ROUND(I229*H229,2)</f>
        <v>0</v>
      </c>
      <c r="BL229" s="19" t="s">
        <v>385</v>
      </c>
      <c r="BM229" s="228" t="s">
        <v>2091</v>
      </c>
    </row>
    <row r="230" s="12" customFormat="1" ht="25.92" customHeight="1">
      <c r="A230" s="12"/>
      <c r="B230" s="200"/>
      <c r="C230" s="201"/>
      <c r="D230" s="202" t="s">
        <v>71</v>
      </c>
      <c r="E230" s="203" t="s">
        <v>4588</v>
      </c>
      <c r="F230" s="203" t="s">
        <v>4589</v>
      </c>
      <c r="G230" s="201"/>
      <c r="H230" s="201"/>
      <c r="I230" s="204"/>
      <c r="J230" s="205">
        <f>BK230</f>
        <v>0</v>
      </c>
      <c r="K230" s="201"/>
      <c r="L230" s="206"/>
      <c r="M230" s="207"/>
      <c r="N230" s="208"/>
      <c r="O230" s="208"/>
      <c r="P230" s="209">
        <f>SUM(P231:P232)</f>
        <v>0</v>
      </c>
      <c r="Q230" s="208"/>
      <c r="R230" s="209">
        <f>SUM(R231:R232)</f>
        <v>0.099000000000000005</v>
      </c>
      <c r="S230" s="208"/>
      <c r="T230" s="210">
        <f>SUM(T231:T232)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82</v>
      </c>
      <c r="AT230" s="212" t="s">
        <v>71</v>
      </c>
      <c r="AU230" s="212" t="s">
        <v>72</v>
      </c>
      <c r="AY230" s="211" t="s">
        <v>197</v>
      </c>
      <c r="BK230" s="213">
        <f>SUM(BK231:BK232)</f>
        <v>0</v>
      </c>
    </row>
    <row r="231" s="2" customFormat="1" ht="16.5" customHeight="1">
      <c r="A231" s="40"/>
      <c r="B231" s="41"/>
      <c r="C231" s="216" t="s">
        <v>1375</v>
      </c>
      <c r="D231" s="216" t="s">
        <v>199</v>
      </c>
      <c r="E231" s="217" t="s">
        <v>4590</v>
      </c>
      <c r="F231" s="218" t="s">
        <v>4591</v>
      </c>
      <c r="G231" s="219" t="s">
        <v>4320</v>
      </c>
      <c r="H231" s="220">
        <v>7</v>
      </c>
      <c r="I231" s="221"/>
      <c r="J231" s="222">
        <f>ROUND(I231*H231,2)</f>
        <v>0</v>
      </c>
      <c r="K231" s="223"/>
      <c r="L231" s="46"/>
      <c r="M231" s="224" t="s">
        <v>19</v>
      </c>
      <c r="N231" s="225" t="s">
        <v>43</v>
      </c>
      <c r="O231" s="86"/>
      <c r="P231" s="226">
        <f>O231*H231</f>
        <v>0</v>
      </c>
      <c r="Q231" s="226">
        <v>0.0089999999999999993</v>
      </c>
      <c r="R231" s="226">
        <f>Q231*H231</f>
        <v>0.063</v>
      </c>
      <c r="S231" s="226">
        <v>0</v>
      </c>
      <c r="T231" s="227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8" t="s">
        <v>385</v>
      </c>
      <c r="AT231" s="228" t="s">
        <v>199</v>
      </c>
      <c r="AU231" s="228" t="s">
        <v>80</v>
      </c>
      <c r="AY231" s="19" t="s">
        <v>197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9" t="s">
        <v>80</v>
      </c>
      <c r="BK231" s="229">
        <f>ROUND(I231*H231,2)</f>
        <v>0</v>
      </c>
      <c r="BL231" s="19" t="s">
        <v>385</v>
      </c>
      <c r="BM231" s="228" t="s">
        <v>2103</v>
      </c>
    </row>
    <row r="232" s="2" customFormat="1" ht="16.5" customHeight="1">
      <c r="A232" s="40"/>
      <c r="B232" s="41"/>
      <c r="C232" s="216" t="s">
        <v>1380</v>
      </c>
      <c r="D232" s="216" t="s">
        <v>199</v>
      </c>
      <c r="E232" s="217" t="s">
        <v>4592</v>
      </c>
      <c r="F232" s="218" t="s">
        <v>4593</v>
      </c>
      <c r="G232" s="219" t="s">
        <v>4320</v>
      </c>
      <c r="H232" s="220">
        <v>3</v>
      </c>
      <c r="I232" s="221"/>
      <c r="J232" s="222">
        <f>ROUND(I232*H232,2)</f>
        <v>0</v>
      </c>
      <c r="K232" s="223"/>
      <c r="L232" s="46"/>
      <c r="M232" s="224" t="s">
        <v>19</v>
      </c>
      <c r="N232" s="225" t="s">
        <v>43</v>
      </c>
      <c r="O232" s="86"/>
      <c r="P232" s="226">
        <f>O232*H232</f>
        <v>0</v>
      </c>
      <c r="Q232" s="226">
        <v>0.012</v>
      </c>
      <c r="R232" s="226">
        <f>Q232*H232</f>
        <v>0.036000000000000004</v>
      </c>
      <c r="S232" s="226">
        <v>0</v>
      </c>
      <c r="T232" s="227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8" t="s">
        <v>385</v>
      </c>
      <c r="AT232" s="228" t="s">
        <v>199</v>
      </c>
      <c r="AU232" s="228" t="s">
        <v>80</v>
      </c>
      <c r="AY232" s="19" t="s">
        <v>197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9" t="s">
        <v>80</v>
      </c>
      <c r="BK232" s="229">
        <f>ROUND(I232*H232,2)</f>
        <v>0</v>
      </c>
      <c r="BL232" s="19" t="s">
        <v>385</v>
      </c>
      <c r="BM232" s="228" t="s">
        <v>2115</v>
      </c>
    </row>
    <row r="233" s="12" customFormat="1" ht="25.92" customHeight="1">
      <c r="A233" s="12"/>
      <c r="B233" s="200"/>
      <c r="C233" s="201"/>
      <c r="D233" s="202" t="s">
        <v>71</v>
      </c>
      <c r="E233" s="203" t="s">
        <v>4117</v>
      </c>
      <c r="F233" s="203" t="s">
        <v>4594</v>
      </c>
      <c r="G233" s="201"/>
      <c r="H233" s="201"/>
      <c r="I233" s="204"/>
      <c r="J233" s="205">
        <f>BK233</f>
        <v>0</v>
      </c>
      <c r="K233" s="201"/>
      <c r="L233" s="206"/>
      <c r="M233" s="207"/>
      <c r="N233" s="208"/>
      <c r="O233" s="208"/>
      <c r="P233" s="209">
        <f>SUM(P234:P237)</f>
        <v>0</v>
      </c>
      <c r="Q233" s="208"/>
      <c r="R233" s="209">
        <f>SUM(R234:R237)</f>
        <v>0.0050299999999999997</v>
      </c>
      <c r="S233" s="208"/>
      <c r="T233" s="210">
        <f>SUM(T234:T237)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1" t="s">
        <v>82</v>
      </c>
      <c r="AT233" s="212" t="s">
        <v>71</v>
      </c>
      <c r="AU233" s="212" t="s">
        <v>72</v>
      </c>
      <c r="AY233" s="211" t="s">
        <v>197</v>
      </c>
      <c r="BK233" s="213">
        <f>SUM(BK234:BK237)</f>
        <v>0</v>
      </c>
    </row>
    <row r="234" s="2" customFormat="1" ht="16.5" customHeight="1">
      <c r="A234" s="40"/>
      <c r="B234" s="41"/>
      <c r="C234" s="216" t="s">
        <v>1387</v>
      </c>
      <c r="D234" s="216" t="s">
        <v>199</v>
      </c>
      <c r="E234" s="217" t="s">
        <v>4595</v>
      </c>
      <c r="F234" s="218" t="s">
        <v>5036</v>
      </c>
      <c r="G234" s="219" t="s">
        <v>4320</v>
      </c>
      <c r="H234" s="220">
        <v>1</v>
      </c>
      <c r="I234" s="221"/>
      <c r="J234" s="222">
        <f>ROUND(I234*H234,2)</f>
        <v>0</v>
      </c>
      <c r="K234" s="223"/>
      <c r="L234" s="46"/>
      <c r="M234" s="224" t="s">
        <v>19</v>
      </c>
      <c r="N234" s="225" t="s">
        <v>43</v>
      </c>
      <c r="O234" s="86"/>
      <c r="P234" s="226">
        <f>O234*H234</f>
        <v>0</v>
      </c>
      <c r="Q234" s="226">
        <v>0.00052999999999999998</v>
      </c>
      <c r="R234" s="226">
        <f>Q234*H234</f>
        <v>0.00052999999999999998</v>
      </c>
      <c r="S234" s="226">
        <v>0</v>
      </c>
      <c r="T234" s="227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8" t="s">
        <v>385</v>
      </c>
      <c r="AT234" s="228" t="s">
        <v>199</v>
      </c>
      <c r="AU234" s="228" t="s">
        <v>80</v>
      </c>
      <c r="AY234" s="19" t="s">
        <v>197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9" t="s">
        <v>80</v>
      </c>
      <c r="BK234" s="229">
        <f>ROUND(I234*H234,2)</f>
        <v>0</v>
      </c>
      <c r="BL234" s="19" t="s">
        <v>385</v>
      </c>
      <c r="BM234" s="228" t="s">
        <v>2132</v>
      </c>
    </row>
    <row r="235" s="2" customFormat="1" ht="16.5" customHeight="1">
      <c r="A235" s="40"/>
      <c r="B235" s="41"/>
      <c r="C235" s="216" t="s">
        <v>1392</v>
      </c>
      <c r="D235" s="216" t="s">
        <v>199</v>
      </c>
      <c r="E235" s="217" t="s">
        <v>5037</v>
      </c>
      <c r="F235" s="218" t="s">
        <v>5038</v>
      </c>
      <c r="G235" s="219" t="s">
        <v>4320</v>
      </c>
      <c r="H235" s="220">
        <v>1</v>
      </c>
      <c r="I235" s="221"/>
      <c r="J235" s="222">
        <f>ROUND(I235*H235,2)</f>
        <v>0</v>
      </c>
      <c r="K235" s="223"/>
      <c r="L235" s="46"/>
      <c r="M235" s="224" t="s">
        <v>19</v>
      </c>
      <c r="N235" s="225" t="s">
        <v>43</v>
      </c>
      <c r="O235" s="86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8" t="s">
        <v>385</v>
      </c>
      <c r="AT235" s="228" t="s">
        <v>199</v>
      </c>
      <c r="AU235" s="228" t="s">
        <v>80</v>
      </c>
      <c r="AY235" s="19" t="s">
        <v>197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9" t="s">
        <v>80</v>
      </c>
      <c r="BK235" s="229">
        <f>ROUND(I235*H235,2)</f>
        <v>0</v>
      </c>
      <c r="BL235" s="19" t="s">
        <v>385</v>
      </c>
      <c r="BM235" s="228" t="s">
        <v>2142</v>
      </c>
    </row>
    <row r="236" s="2" customFormat="1" ht="16.5" customHeight="1">
      <c r="A236" s="40"/>
      <c r="B236" s="41"/>
      <c r="C236" s="216" t="s">
        <v>1396</v>
      </c>
      <c r="D236" s="216" t="s">
        <v>199</v>
      </c>
      <c r="E236" s="217" t="s">
        <v>5039</v>
      </c>
      <c r="F236" s="218" t="s">
        <v>5040</v>
      </c>
      <c r="G236" s="219" t="s">
        <v>211</v>
      </c>
      <c r="H236" s="220">
        <v>1</v>
      </c>
      <c r="I236" s="221"/>
      <c r="J236" s="222">
        <f>ROUND(I236*H236,2)</f>
        <v>0</v>
      </c>
      <c r="K236" s="223"/>
      <c r="L236" s="46"/>
      <c r="M236" s="224" t="s">
        <v>19</v>
      </c>
      <c r="N236" s="225" t="s">
        <v>43</v>
      </c>
      <c r="O236" s="86"/>
      <c r="P236" s="226">
        <f>O236*H236</f>
        <v>0</v>
      </c>
      <c r="Q236" s="226">
        <v>0.0022000000000000001</v>
      </c>
      <c r="R236" s="226">
        <f>Q236*H236</f>
        <v>0.0022000000000000001</v>
      </c>
      <c r="S236" s="226">
        <v>0</v>
      </c>
      <c r="T236" s="227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8" t="s">
        <v>385</v>
      </c>
      <c r="AT236" s="228" t="s">
        <v>199</v>
      </c>
      <c r="AU236" s="228" t="s">
        <v>80</v>
      </c>
      <c r="AY236" s="19" t="s">
        <v>197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9" t="s">
        <v>80</v>
      </c>
      <c r="BK236" s="229">
        <f>ROUND(I236*H236,2)</f>
        <v>0</v>
      </c>
      <c r="BL236" s="19" t="s">
        <v>385</v>
      </c>
      <c r="BM236" s="228" t="s">
        <v>2165</v>
      </c>
    </row>
    <row r="237" s="2" customFormat="1" ht="16.5" customHeight="1">
      <c r="A237" s="40"/>
      <c r="B237" s="41"/>
      <c r="C237" s="216" t="s">
        <v>1402</v>
      </c>
      <c r="D237" s="216" t="s">
        <v>199</v>
      </c>
      <c r="E237" s="217" t="s">
        <v>4597</v>
      </c>
      <c r="F237" s="218" t="s">
        <v>5041</v>
      </c>
      <c r="G237" s="219" t="s">
        <v>211</v>
      </c>
      <c r="H237" s="220">
        <v>1</v>
      </c>
      <c r="I237" s="221"/>
      <c r="J237" s="222">
        <f>ROUND(I237*H237,2)</f>
        <v>0</v>
      </c>
      <c r="K237" s="223"/>
      <c r="L237" s="46"/>
      <c r="M237" s="224" t="s">
        <v>19</v>
      </c>
      <c r="N237" s="225" t="s">
        <v>43</v>
      </c>
      <c r="O237" s="86"/>
      <c r="P237" s="226">
        <f>O237*H237</f>
        <v>0</v>
      </c>
      <c r="Q237" s="226">
        <v>0.0023</v>
      </c>
      <c r="R237" s="226">
        <f>Q237*H237</f>
        <v>0.0023</v>
      </c>
      <c r="S237" s="226">
        <v>0</v>
      </c>
      <c r="T237" s="227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8" t="s">
        <v>385</v>
      </c>
      <c r="AT237" s="228" t="s">
        <v>199</v>
      </c>
      <c r="AU237" s="228" t="s">
        <v>80</v>
      </c>
      <c r="AY237" s="19" t="s">
        <v>197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9" t="s">
        <v>80</v>
      </c>
      <c r="BK237" s="229">
        <f>ROUND(I237*H237,2)</f>
        <v>0</v>
      </c>
      <c r="BL237" s="19" t="s">
        <v>385</v>
      </c>
      <c r="BM237" s="228" t="s">
        <v>2176</v>
      </c>
    </row>
    <row r="238" s="12" customFormat="1" ht="25.92" customHeight="1">
      <c r="A238" s="12"/>
      <c r="B238" s="200"/>
      <c r="C238" s="201"/>
      <c r="D238" s="202" t="s">
        <v>71</v>
      </c>
      <c r="E238" s="203" t="s">
        <v>1834</v>
      </c>
      <c r="F238" s="203" t="s">
        <v>1835</v>
      </c>
      <c r="G238" s="201"/>
      <c r="H238" s="201"/>
      <c r="I238" s="204"/>
      <c r="J238" s="205">
        <f>BK238</f>
        <v>0</v>
      </c>
      <c r="K238" s="201"/>
      <c r="L238" s="206"/>
      <c r="M238" s="207"/>
      <c r="N238" s="208"/>
      <c r="O238" s="208"/>
      <c r="P238" s="209">
        <f>SUM(P239:P240)</f>
        <v>0</v>
      </c>
      <c r="Q238" s="208"/>
      <c r="R238" s="209">
        <f>SUM(R239:R240)</f>
        <v>0.0053999999999999994</v>
      </c>
      <c r="S238" s="208"/>
      <c r="T238" s="210">
        <f>SUM(T239:T240)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82</v>
      </c>
      <c r="AT238" s="212" t="s">
        <v>71</v>
      </c>
      <c r="AU238" s="212" t="s">
        <v>72</v>
      </c>
      <c r="AY238" s="211" t="s">
        <v>197</v>
      </c>
      <c r="BK238" s="213">
        <f>SUM(BK239:BK240)</f>
        <v>0</v>
      </c>
    </row>
    <row r="239" s="2" customFormat="1" ht="24.15" customHeight="1">
      <c r="A239" s="40"/>
      <c r="B239" s="41"/>
      <c r="C239" s="216" t="s">
        <v>1415</v>
      </c>
      <c r="D239" s="216" t="s">
        <v>199</v>
      </c>
      <c r="E239" s="217" t="s">
        <v>5042</v>
      </c>
      <c r="F239" s="218" t="s">
        <v>5043</v>
      </c>
      <c r="G239" s="219" t="s">
        <v>4444</v>
      </c>
      <c r="H239" s="220">
        <v>2</v>
      </c>
      <c r="I239" s="221"/>
      <c r="J239" s="222">
        <f>ROUND(I239*H239,2)</f>
        <v>0</v>
      </c>
      <c r="K239" s="223"/>
      <c r="L239" s="46"/>
      <c r="M239" s="224" t="s">
        <v>19</v>
      </c>
      <c r="N239" s="225" t="s">
        <v>43</v>
      </c>
      <c r="O239" s="86"/>
      <c r="P239" s="226">
        <f>O239*H239</f>
        <v>0</v>
      </c>
      <c r="Q239" s="226">
        <v>0.00029999999999999997</v>
      </c>
      <c r="R239" s="226">
        <f>Q239*H239</f>
        <v>0.00059999999999999995</v>
      </c>
      <c r="S239" s="226">
        <v>0</v>
      </c>
      <c r="T239" s="227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8" t="s">
        <v>385</v>
      </c>
      <c r="AT239" s="228" t="s">
        <v>199</v>
      </c>
      <c r="AU239" s="228" t="s">
        <v>80</v>
      </c>
      <c r="AY239" s="19" t="s">
        <v>197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9" t="s">
        <v>80</v>
      </c>
      <c r="BK239" s="229">
        <f>ROUND(I239*H239,2)</f>
        <v>0</v>
      </c>
      <c r="BL239" s="19" t="s">
        <v>385</v>
      </c>
      <c r="BM239" s="228" t="s">
        <v>2192</v>
      </c>
    </row>
    <row r="240" s="2" customFormat="1" ht="24.15" customHeight="1">
      <c r="A240" s="40"/>
      <c r="B240" s="41"/>
      <c r="C240" s="216" t="s">
        <v>1423</v>
      </c>
      <c r="D240" s="216" t="s">
        <v>199</v>
      </c>
      <c r="E240" s="217" t="s">
        <v>5044</v>
      </c>
      <c r="F240" s="218" t="s">
        <v>5045</v>
      </c>
      <c r="G240" s="219" t="s">
        <v>4444</v>
      </c>
      <c r="H240" s="220">
        <v>16</v>
      </c>
      <c r="I240" s="221"/>
      <c r="J240" s="222">
        <f>ROUND(I240*H240,2)</f>
        <v>0</v>
      </c>
      <c r="K240" s="223"/>
      <c r="L240" s="46"/>
      <c r="M240" s="224" t="s">
        <v>19</v>
      </c>
      <c r="N240" s="225" t="s">
        <v>43</v>
      </c>
      <c r="O240" s="86"/>
      <c r="P240" s="226">
        <f>O240*H240</f>
        <v>0</v>
      </c>
      <c r="Q240" s="226">
        <v>0.00029999999999999997</v>
      </c>
      <c r="R240" s="226">
        <f>Q240*H240</f>
        <v>0.0047999999999999996</v>
      </c>
      <c r="S240" s="226">
        <v>0</v>
      </c>
      <c r="T240" s="227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8" t="s">
        <v>385</v>
      </c>
      <c r="AT240" s="228" t="s">
        <v>199</v>
      </c>
      <c r="AU240" s="228" t="s">
        <v>80</v>
      </c>
      <c r="AY240" s="19" t="s">
        <v>197</v>
      </c>
      <c r="BE240" s="229">
        <f>IF(N240="základní",J240,0)</f>
        <v>0</v>
      </c>
      <c r="BF240" s="229">
        <f>IF(N240="snížená",J240,0)</f>
        <v>0</v>
      </c>
      <c r="BG240" s="229">
        <f>IF(N240="zákl. přenesená",J240,0)</f>
        <v>0</v>
      </c>
      <c r="BH240" s="229">
        <f>IF(N240="sníž. přenesená",J240,0)</f>
        <v>0</v>
      </c>
      <c r="BI240" s="229">
        <f>IF(N240="nulová",J240,0)</f>
        <v>0</v>
      </c>
      <c r="BJ240" s="19" t="s">
        <v>80</v>
      </c>
      <c r="BK240" s="229">
        <f>ROUND(I240*H240,2)</f>
        <v>0</v>
      </c>
      <c r="BL240" s="19" t="s">
        <v>385</v>
      </c>
      <c r="BM240" s="228" t="s">
        <v>2211</v>
      </c>
    </row>
    <row r="241" s="12" customFormat="1" ht="25.92" customHeight="1">
      <c r="A241" s="12"/>
      <c r="B241" s="200"/>
      <c r="C241" s="201"/>
      <c r="D241" s="202" t="s">
        <v>71</v>
      </c>
      <c r="E241" s="203" t="s">
        <v>4364</v>
      </c>
      <c r="F241" s="203" t="s">
        <v>4365</v>
      </c>
      <c r="G241" s="201"/>
      <c r="H241" s="201"/>
      <c r="I241" s="204"/>
      <c r="J241" s="205">
        <f>BK241</f>
        <v>0</v>
      </c>
      <c r="K241" s="201"/>
      <c r="L241" s="206"/>
      <c r="M241" s="207"/>
      <c r="N241" s="208"/>
      <c r="O241" s="208"/>
      <c r="P241" s="209">
        <f>SUM(P242:P245)</f>
        <v>0</v>
      </c>
      <c r="Q241" s="208"/>
      <c r="R241" s="209">
        <f>SUM(R242:R245)</f>
        <v>0</v>
      </c>
      <c r="S241" s="208"/>
      <c r="T241" s="210">
        <f>SUM(T242:T245)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80</v>
      </c>
      <c r="AT241" s="212" t="s">
        <v>71</v>
      </c>
      <c r="AU241" s="212" t="s">
        <v>72</v>
      </c>
      <c r="AY241" s="211" t="s">
        <v>197</v>
      </c>
      <c r="BK241" s="213">
        <f>SUM(BK242:BK245)</f>
        <v>0</v>
      </c>
    </row>
    <row r="242" s="2" customFormat="1" ht="21.75" customHeight="1">
      <c r="A242" s="40"/>
      <c r="B242" s="41"/>
      <c r="C242" s="216" t="s">
        <v>1427</v>
      </c>
      <c r="D242" s="216" t="s">
        <v>199</v>
      </c>
      <c r="E242" s="217" t="s">
        <v>4366</v>
      </c>
      <c r="F242" s="218" t="s">
        <v>4367</v>
      </c>
      <c r="G242" s="219" t="s">
        <v>217</v>
      </c>
      <c r="H242" s="220">
        <v>0.72399999999999998</v>
      </c>
      <c r="I242" s="221"/>
      <c r="J242" s="222">
        <f>ROUND(I242*H242,2)</f>
        <v>0</v>
      </c>
      <c r="K242" s="223"/>
      <c r="L242" s="46"/>
      <c r="M242" s="224" t="s">
        <v>19</v>
      </c>
      <c r="N242" s="225" t="s">
        <v>43</v>
      </c>
      <c r="O242" s="86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8" t="s">
        <v>203</v>
      </c>
      <c r="AT242" s="228" t="s">
        <v>199</v>
      </c>
      <c r="AU242" s="228" t="s">
        <v>80</v>
      </c>
      <c r="AY242" s="19" t="s">
        <v>197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9" t="s">
        <v>80</v>
      </c>
      <c r="BK242" s="229">
        <f>ROUND(I242*H242,2)</f>
        <v>0</v>
      </c>
      <c r="BL242" s="19" t="s">
        <v>203</v>
      </c>
      <c r="BM242" s="228" t="s">
        <v>2225</v>
      </c>
    </row>
    <row r="243" s="2" customFormat="1" ht="21.75" customHeight="1">
      <c r="A243" s="40"/>
      <c r="B243" s="41"/>
      <c r="C243" s="216" t="s">
        <v>1433</v>
      </c>
      <c r="D243" s="216" t="s">
        <v>199</v>
      </c>
      <c r="E243" s="217" t="s">
        <v>4368</v>
      </c>
      <c r="F243" s="218" t="s">
        <v>4369</v>
      </c>
      <c r="G243" s="219" t="s">
        <v>217</v>
      </c>
      <c r="H243" s="220">
        <v>0.72399999999999998</v>
      </c>
      <c r="I243" s="221"/>
      <c r="J243" s="222">
        <f>ROUND(I243*H243,2)</f>
        <v>0</v>
      </c>
      <c r="K243" s="223"/>
      <c r="L243" s="46"/>
      <c r="M243" s="224" t="s">
        <v>19</v>
      </c>
      <c r="N243" s="225" t="s">
        <v>43</v>
      </c>
      <c r="O243" s="86"/>
      <c r="P243" s="226">
        <f>O243*H243</f>
        <v>0</v>
      </c>
      <c r="Q243" s="226">
        <v>0</v>
      </c>
      <c r="R243" s="226">
        <f>Q243*H243</f>
        <v>0</v>
      </c>
      <c r="S243" s="226">
        <v>0</v>
      </c>
      <c r="T243" s="227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8" t="s">
        <v>203</v>
      </c>
      <c r="AT243" s="228" t="s">
        <v>199</v>
      </c>
      <c r="AU243" s="228" t="s">
        <v>80</v>
      </c>
      <c r="AY243" s="19" t="s">
        <v>197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9" t="s">
        <v>80</v>
      </c>
      <c r="BK243" s="229">
        <f>ROUND(I243*H243,2)</f>
        <v>0</v>
      </c>
      <c r="BL243" s="19" t="s">
        <v>203</v>
      </c>
      <c r="BM243" s="228" t="s">
        <v>2236</v>
      </c>
    </row>
    <row r="244" s="2" customFormat="1" ht="16.5" customHeight="1">
      <c r="A244" s="40"/>
      <c r="B244" s="41"/>
      <c r="C244" s="216" t="s">
        <v>1440</v>
      </c>
      <c r="D244" s="216" t="s">
        <v>199</v>
      </c>
      <c r="E244" s="217" t="s">
        <v>4370</v>
      </c>
      <c r="F244" s="218" t="s">
        <v>4371</v>
      </c>
      <c r="G244" s="219" t="s">
        <v>217</v>
      </c>
      <c r="H244" s="220">
        <v>7.242</v>
      </c>
      <c r="I244" s="221"/>
      <c r="J244" s="222">
        <f>ROUND(I244*H244,2)</f>
        <v>0</v>
      </c>
      <c r="K244" s="223"/>
      <c r="L244" s="46"/>
      <c r="M244" s="224" t="s">
        <v>19</v>
      </c>
      <c r="N244" s="225" t="s">
        <v>43</v>
      </c>
      <c r="O244" s="86"/>
      <c r="P244" s="226">
        <f>O244*H244</f>
        <v>0</v>
      </c>
      <c r="Q244" s="226">
        <v>0</v>
      </c>
      <c r="R244" s="226">
        <f>Q244*H244</f>
        <v>0</v>
      </c>
      <c r="S244" s="226">
        <v>0</v>
      </c>
      <c r="T244" s="227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8" t="s">
        <v>203</v>
      </c>
      <c r="AT244" s="228" t="s">
        <v>199</v>
      </c>
      <c r="AU244" s="228" t="s">
        <v>80</v>
      </c>
      <c r="AY244" s="19" t="s">
        <v>197</v>
      </c>
      <c r="BE244" s="229">
        <f>IF(N244="základní",J244,0)</f>
        <v>0</v>
      </c>
      <c r="BF244" s="229">
        <f>IF(N244="snížená",J244,0)</f>
        <v>0</v>
      </c>
      <c r="BG244" s="229">
        <f>IF(N244="zákl. přenesená",J244,0)</f>
        <v>0</v>
      </c>
      <c r="BH244" s="229">
        <f>IF(N244="sníž. přenesená",J244,0)</f>
        <v>0</v>
      </c>
      <c r="BI244" s="229">
        <f>IF(N244="nulová",J244,0)</f>
        <v>0</v>
      </c>
      <c r="BJ244" s="19" t="s">
        <v>80</v>
      </c>
      <c r="BK244" s="229">
        <f>ROUND(I244*H244,2)</f>
        <v>0</v>
      </c>
      <c r="BL244" s="19" t="s">
        <v>203</v>
      </c>
      <c r="BM244" s="228" t="s">
        <v>2247</v>
      </c>
    </row>
    <row r="245" s="2" customFormat="1" ht="16.5" customHeight="1">
      <c r="A245" s="40"/>
      <c r="B245" s="41"/>
      <c r="C245" s="216" t="s">
        <v>1444</v>
      </c>
      <c r="D245" s="216" t="s">
        <v>199</v>
      </c>
      <c r="E245" s="217" t="s">
        <v>4372</v>
      </c>
      <c r="F245" s="218" t="s">
        <v>4373</v>
      </c>
      <c r="G245" s="219" t="s">
        <v>217</v>
      </c>
      <c r="H245" s="220">
        <v>0.72399999999999998</v>
      </c>
      <c r="I245" s="221"/>
      <c r="J245" s="222">
        <f>ROUND(I245*H245,2)</f>
        <v>0</v>
      </c>
      <c r="K245" s="223"/>
      <c r="L245" s="46"/>
      <c r="M245" s="303" t="s">
        <v>19</v>
      </c>
      <c r="N245" s="304" t="s">
        <v>43</v>
      </c>
      <c r="O245" s="296"/>
      <c r="P245" s="301">
        <f>O245*H245</f>
        <v>0</v>
      </c>
      <c r="Q245" s="301">
        <v>0</v>
      </c>
      <c r="R245" s="301">
        <f>Q245*H245</f>
        <v>0</v>
      </c>
      <c r="S245" s="301">
        <v>0</v>
      </c>
      <c r="T245" s="302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8" t="s">
        <v>203</v>
      </c>
      <c r="AT245" s="228" t="s">
        <v>199</v>
      </c>
      <c r="AU245" s="228" t="s">
        <v>80</v>
      </c>
      <c r="AY245" s="19" t="s">
        <v>197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9" t="s">
        <v>80</v>
      </c>
      <c r="BK245" s="229">
        <f>ROUND(I245*H245,2)</f>
        <v>0</v>
      </c>
      <c r="BL245" s="19" t="s">
        <v>203</v>
      </c>
      <c r="BM245" s="228" t="s">
        <v>3480</v>
      </c>
    </row>
    <row r="246" s="2" customFormat="1" ht="6.96" customHeight="1">
      <c r="A246" s="40"/>
      <c r="B246" s="61"/>
      <c r="C246" s="62"/>
      <c r="D246" s="62"/>
      <c r="E246" s="62"/>
      <c r="F246" s="62"/>
      <c r="G246" s="62"/>
      <c r="H246" s="62"/>
      <c r="I246" s="62"/>
      <c r="J246" s="62"/>
      <c r="K246" s="62"/>
      <c r="L246" s="46"/>
      <c r="M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</sheetData>
  <sheetProtection sheet="1" autoFilter="0" formatColumns="0" formatRows="0" objects="1" scenarios="1" spinCount="100000" saltValue="PH0nMCwNFA6M+DKXWkJs9mRSlPGWtD7XV+rknSHb0jB61rHHITgm0/ruk7ZhplA1GMYcleQix0NaE3YRP9GM4g==" hashValue="2uhW4yOgLIxVjwcVA7yIHeED4rucqGWVwHWsA0uRAZCeJurMUjJxSqyZZGRq1iqM+WoqVNe2O+ci8+9giQn4iA==" algorithmName="SHA-512" password="CC6F"/>
  <autoFilter ref="C98:K24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170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171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23. 3. 2022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ROUND(J85,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ROUND((SUM(BE85:BE241)),  2)</f>
        <v>0</v>
      </c>
      <c r="G33" s="40"/>
      <c r="H33" s="40"/>
      <c r="I33" s="160">
        <v>0.20999999999999999</v>
      </c>
      <c r="J33" s="159">
        <f>ROUND(((SUM(BE85:BE241))*I33),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ROUND((SUM(BF85:BF241)),  2)</f>
        <v>0</v>
      </c>
      <c r="G34" s="40"/>
      <c r="H34" s="40"/>
      <c r="I34" s="160">
        <v>0.14999999999999999</v>
      </c>
      <c r="J34" s="159">
        <f>ROUND(((SUM(BF85:BF241))*I34),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ROUND((SUM(BG85:BG241)),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ROUND((SUM(BH85:BH241)),  2)</f>
        <v>0</v>
      </c>
      <c r="G36" s="40"/>
      <c r="H36" s="40"/>
      <c r="I36" s="160">
        <v>0.14999999999999999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ROUND((SUM(BI85:BI241)),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172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26.25" customHeight="1">
      <c r="A48" s="40"/>
      <c r="B48" s="41"/>
      <c r="C48" s="42"/>
      <c r="D48" s="42"/>
      <c r="E48" s="172" t="str">
        <f>E7</f>
        <v>STAVEBNÍ UPRAVY,PŘÍSTAVBA A NÁSTAVBA OBJEKTU ŠATEN A ZÁZEMÍ PRO SPORTOVCE FK BOLATICE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170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01 - Bourací práce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Bolatice, ul. Opavská131/45</v>
      </c>
      <c r="G52" s="42"/>
      <c r="H52" s="42"/>
      <c r="I52" s="34" t="s">
        <v>23</v>
      </c>
      <c r="J52" s="74" t="str">
        <f>IF(J12="","",J12)</f>
        <v>23. 3. 2022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25.65" customHeight="1">
      <c r="A54" s="40"/>
      <c r="B54" s="41"/>
      <c r="C54" s="34" t="s">
        <v>25</v>
      </c>
      <c r="D54" s="42"/>
      <c r="E54" s="42"/>
      <c r="F54" s="29" t="str">
        <f>E15</f>
        <v>Obec Bolatice, Hlučínská 95/3</v>
      </c>
      <c r="G54" s="42"/>
      <c r="H54" s="42"/>
      <c r="I54" s="34" t="s">
        <v>31</v>
      </c>
      <c r="J54" s="38" t="str">
        <f>E21</f>
        <v>BENPRO s.r.o. Bolatice 743/40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Katerinec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173</v>
      </c>
      <c r="D57" s="174"/>
      <c r="E57" s="174"/>
      <c r="F57" s="174"/>
      <c r="G57" s="174"/>
      <c r="H57" s="174"/>
      <c r="I57" s="174"/>
      <c r="J57" s="175" t="s">
        <v>174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175</v>
      </c>
    </row>
    <row r="60" s="9" customFormat="1" ht="24.96" customHeight="1">
      <c r="A60" s="9"/>
      <c r="B60" s="177"/>
      <c r="C60" s="178"/>
      <c r="D60" s="179" t="s">
        <v>176</v>
      </c>
      <c r="E60" s="180"/>
      <c r="F60" s="180"/>
      <c r="G60" s="180"/>
      <c r="H60" s="180"/>
      <c r="I60" s="180"/>
      <c r="J60" s="181">
        <f>J86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7"/>
      <c r="D61" s="184" t="s">
        <v>177</v>
      </c>
      <c r="E61" s="185"/>
      <c r="F61" s="185"/>
      <c r="G61" s="185"/>
      <c r="H61" s="185"/>
      <c r="I61" s="185"/>
      <c r="J61" s="186">
        <f>J87</f>
        <v>0</v>
      </c>
      <c r="K61" s="127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7"/>
      <c r="D62" s="184" t="s">
        <v>178</v>
      </c>
      <c r="E62" s="185"/>
      <c r="F62" s="185"/>
      <c r="G62" s="185"/>
      <c r="H62" s="185"/>
      <c r="I62" s="185"/>
      <c r="J62" s="186">
        <f>J97</f>
        <v>0</v>
      </c>
      <c r="K62" s="127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3"/>
      <c r="C63" s="127"/>
      <c r="D63" s="184" t="s">
        <v>179</v>
      </c>
      <c r="E63" s="185"/>
      <c r="F63" s="185"/>
      <c r="G63" s="185"/>
      <c r="H63" s="185"/>
      <c r="I63" s="185"/>
      <c r="J63" s="186">
        <f>J178</f>
        <v>0</v>
      </c>
      <c r="K63" s="127"/>
      <c r="L63" s="18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9" customFormat="1" ht="24.96" customHeight="1">
      <c r="A64" s="9"/>
      <c r="B64" s="177"/>
      <c r="C64" s="178"/>
      <c r="D64" s="179" t="s">
        <v>180</v>
      </c>
      <c r="E64" s="180"/>
      <c r="F64" s="180"/>
      <c r="G64" s="180"/>
      <c r="H64" s="180"/>
      <c r="I64" s="180"/>
      <c r="J64" s="181">
        <f>J237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181</v>
      </c>
      <c r="E65" s="185"/>
      <c r="F65" s="185"/>
      <c r="G65" s="185"/>
      <c r="H65" s="185"/>
      <c r="I65" s="185"/>
      <c r="J65" s="186">
        <f>J238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182</v>
      </c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6.25" customHeight="1">
      <c r="A75" s="40"/>
      <c r="B75" s="41"/>
      <c r="C75" s="42"/>
      <c r="D75" s="42"/>
      <c r="E75" s="172" t="str">
        <f>E7</f>
        <v>STAVEBNÍ UPRAVY,PŘÍSTAVBA A NÁSTAVBA OBJEKTU ŠATEN A ZÁZEMÍ PRO SPORTOVCE FK BOLATICE</v>
      </c>
      <c r="F75" s="34"/>
      <c r="G75" s="34"/>
      <c r="H75" s="34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170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71" t="str">
        <f>E9</f>
        <v>01 - Bourací práce</v>
      </c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21</v>
      </c>
      <c r="D79" s="42"/>
      <c r="E79" s="42"/>
      <c r="F79" s="29" t="str">
        <f>F12</f>
        <v>Bolatice, ul. Opavská131/45</v>
      </c>
      <c r="G79" s="42"/>
      <c r="H79" s="42"/>
      <c r="I79" s="34" t="s">
        <v>23</v>
      </c>
      <c r="J79" s="74" t="str">
        <f>IF(J12="","",J12)</f>
        <v>23. 3. 2022</v>
      </c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5.65" customHeight="1">
      <c r="A81" s="40"/>
      <c r="B81" s="41"/>
      <c r="C81" s="34" t="s">
        <v>25</v>
      </c>
      <c r="D81" s="42"/>
      <c r="E81" s="42"/>
      <c r="F81" s="29" t="str">
        <f>E15</f>
        <v>Obec Bolatice, Hlučínská 95/3</v>
      </c>
      <c r="G81" s="42"/>
      <c r="H81" s="42"/>
      <c r="I81" s="34" t="s">
        <v>31</v>
      </c>
      <c r="J81" s="38" t="str">
        <f>E21</f>
        <v>BENPRO s.r.o. Bolatice 743/40</v>
      </c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29</v>
      </c>
      <c r="D82" s="42"/>
      <c r="E82" s="42"/>
      <c r="F82" s="29" t="str">
        <f>IF(E18="","",E18)</f>
        <v>Vyplň údaj</v>
      </c>
      <c r="G82" s="42"/>
      <c r="H82" s="42"/>
      <c r="I82" s="34" t="s">
        <v>34</v>
      </c>
      <c r="J82" s="38" t="str">
        <f>E24</f>
        <v>Katerinec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88"/>
      <c r="B84" s="189"/>
      <c r="C84" s="190" t="s">
        <v>183</v>
      </c>
      <c r="D84" s="191" t="s">
        <v>57</v>
      </c>
      <c r="E84" s="191" t="s">
        <v>53</v>
      </c>
      <c r="F84" s="191" t="s">
        <v>54</v>
      </c>
      <c r="G84" s="191" t="s">
        <v>184</v>
      </c>
      <c r="H84" s="191" t="s">
        <v>185</v>
      </c>
      <c r="I84" s="191" t="s">
        <v>186</v>
      </c>
      <c r="J84" s="192" t="s">
        <v>174</v>
      </c>
      <c r="K84" s="193" t="s">
        <v>187</v>
      </c>
      <c r="L84" s="194"/>
      <c r="M84" s="94" t="s">
        <v>19</v>
      </c>
      <c r="N84" s="95" t="s">
        <v>42</v>
      </c>
      <c r="O84" s="95" t="s">
        <v>188</v>
      </c>
      <c r="P84" s="95" t="s">
        <v>189</v>
      </c>
      <c r="Q84" s="95" t="s">
        <v>190</v>
      </c>
      <c r="R84" s="95" t="s">
        <v>191</v>
      </c>
      <c r="S84" s="95" t="s">
        <v>192</v>
      </c>
      <c r="T84" s="96" t="s">
        <v>193</v>
      </c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</row>
    <row r="85" s="2" customFormat="1" ht="22.8" customHeight="1">
      <c r="A85" s="40"/>
      <c r="B85" s="41"/>
      <c r="C85" s="101" t="s">
        <v>194</v>
      </c>
      <c r="D85" s="42"/>
      <c r="E85" s="42"/>
      <c r="F85" s="42"/>
      <c r="G85" s="42"/>
      <c r="H85" s="42"/>
      <c r="I85" s="42"/>
      <c r="J85" s="195">
        <f>BK85</f>
        <v>0</v>
      </c>
      <c r="K85" s="42"/>
      <c r="L85" s="46"/>
      <c r="M85" s="97"/>
      <c r="N85" s="196"/>
      <c r="O85" s="98"/>
      <c r="P85" s="197">
        <f>P86+P237</f>
        <v>0</v>
      </c>
      <c r="Q85" s="98"/>
      <c r="R85" s="197">
        <f>R86+R237</f>
        <v>0.35871999999999998</v>
      </c>
      <c r="S85" s="98"/>
      <c r="T85" s="198">
        <f>T86+T237</f>
        <v>582.95935099999997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71</v>
      </c>
      <c r="AU85" s="19" t="s">
        <v>175</v>
      </c>
      <c r="BK85" s="199">
        <f>BK86+BK237</f>
        <v>0</v>
      </c>
    </row>
    <row r="86" s="12" customFormat="1" ht="25.92" customHeight="1">
      <c r="A86" s="12"/>
      <c r="B86" s="200"/>
      <c r="C86" s="201"/>
      <c r="D86" s="202" t="s">
        <v>71</v>
      </c>
      <c r="E86" s="203" t="s">
        <v>195</v>
      </c>
      <c r="F86" s="203" t="s">
        <v>196</v>
      </c>
      <c r="G86" s="201"/>
      <c r="H86" s="201"/>
      <c r="I86" s="204"/>
      <c r="J86" s="205">
        <f>BK86</f>
        <v>0</v>
      </c>
      <c r="K86" s="201"/>
      <c r="L86" s="206"/>
      <c r="M86" s="207"/>
      <c r="N86" s="208"/>
      <c r="O86" s="208"/>
      <c r="P86" s="209">
        <f>P87+P97+P178</f>
        <v>0</v>
      </c>
      <c r="Q86" s="208"/>
      <c r="R86" s="209">
        <f>R87+R97+R178</f>
        <v>0.35871999999999998</v>
      </c>
      <c r="S86" s="208"/>
      <c r="T86" s="210">
        <f>T87+T97+T178</f>
        <v>582.95935099999997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1" t="s">
        <v>80</v>
      </c>
      <c r="AT86" s="212" t="s">
        <v>71</v>
      </c>
      <c r="AU86" s="212" t="s">
        <v>72</v>
      </c>
      <c r="AY86" s="211" t="s">
        <v>197</v>
      </c>
      <c r="BK86" s="213">
        <f>BK87+BK97+BK178</f>
        <v>0</v>
      </c>
    </row>
    <row r="87" s="12" customFormat="1" ht="22.8" customHeight="1">
      <c r="A87" s="12"/>
      <c r="B87" s="200"/>
      <c r="C87" s="201"/>
      <c r="D87" s="202" t="s">
        <v>71</v>
      </c>
      <c r="E87" s="214" t="s">
        <v>80</v>
      </c>
      <c r="F87" s="214" t="s">
        <v>198</v>
      </c>
      <c r="G87" s="201"/>
      <c r="H87" s="201"/>
      <c r="I87" s="204"/>
      <c r="J87" s="215">
        <f>BK87</f>
        <v>0</v>
      </c>
      <c r="K87" s="201"/>
      <c r="L87" s="206"/>
      <c r="M87" s="207"/>
      <c r="N87" s="208"/>
      <c r="O87" s="208"/>
      <c r="P87" s="209">
        <f>SUM(P88:P96)</f>
        <v>0</v>
      </c>
      <c r="Q87" s="208"/>
      <c r="R87" s="209">
        <f>SUM(R88:R96)</f>
        <v>0.35871999999999998</v>
      </c>
      <c r="S87" s="208"/>
      <c r="T87" s="210">
        <f>SUM(T88:T96)</f>
        <v>95.373199999999997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80</v>
      </c>
      <c r="AT87" s="212" t="s">
        <v>71</v>
      </c>
      <c r="AU87" s="212" t="s">
        <v>80</v>
      </c>
      <c r="AY87" s="211" t="s">
        <v>197</v>
      </c>
      <c r="BK87" s="213">
        <f>SUM(BK88:BK96)</f>
        <v>0</v>
      </c>
    </row>
    <row r="88" s="2" customFormat="1" ht="62.7" customHeight="1">
      <c r="A88" s="40"/>
      <c r="B88" s="41"/>
      <c r="C88" s="216" t="s">
        <v>80</v>
      </c>
      <c r="D88" s="216" t="s">
        <v>199</v>
      </c>
      <c r="E88" s="217" t="s">
        <v>200</v>
      </c>
      <c r="F88" s="218" t="s">
        <v>201</v>
      </c>
      <c r="G88" s="219" t="s">
        <v>202</v>
      </c>
      <c r="H88" s="220">
        <v>366.81999999999999</v>
      </c>
      <c r="I88" s="221"/>
      <c r="J88" s="222">
        <f>ROUND(I88*H88,2)</f>
        <v>0</v>
      </c>
      <c r="K88" s="223"/>
      <c r="L88" s="46"/>
      <c r="M88" s="224" t="s">
        <v>19</v>
      </c>
      <c r="N88" s="225" t="s">
        <v>43</v>
      </c>
      <c r="O88" s="86"/>
      <c r="P88" s="226">
        <f>O88*H88</f>
        <v>0</v>
      </c>
      <c r="Q88" s="226">
        <v>0</v>
      </c>
      <c r="R88" s="226">
        <f>Q88*H88</f>
        <v>0</v>
      </c>
      <c r="S88" s="226">
        <v>0.26000000000000001</v>
      </c>
      <c r="T88" s="227">
        <f>S88*H88</f>
        <v>95.373199999999997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8" t="s">
        <v>203</v>
      </c>
      <c r="AT88" s="228" t="s">
        <v>199</v>
      </c>
      <c r="AU88" s="228" t="s">
        <v>82</v>
      </c>
      <c r="AY88" s="19" t="s">
        <v>197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19" t="s">
        <v>80</v>
      </c>
      <c r="BK88" s="229">
        <f>ROUND(I88*H88,2)</f>
        <v>0</v>
      </c>
      <c r="BL88" s="19" t="s">
        <v>203</v>
      </c>
      <c r="BM88" s="228" t="s">
        <v>204</v>
      </c>
    </row>
    <row r="89" s="2" customFormat="1">
      <c r="A89" s="40"/>
      <c r="B89" s="41"/>
      <c r="C89" s="42"/>
      <c r="D89" s="230" t="s">
        <v>205</v>
      </c>
      <c r="E89" s="42"/>
      <c r="F89" s="231" t="s">
        <v>206</v>
      </c>
      <c r="G89" s="42"/>
      <c r="H89" s="42"/>
      <c r="I89" s="232"/>
      <c r="J89" s="42"/>
      <c r="K89" s="42"/>
      <c r="L89" s="46"/>
      <c r="M89" s="233"/>
      <c r="N89" s="234"/>
      <c r="O89" s="86"/>
      <c r="P89" s="86"/>
      <c r="Q89" s="86"/>
      <c r="R89" s="86"/>
      <c r="S89" s="86"/>
      <c r="T89" s="87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205</v>
      </c>
      <c r="AU89" s="19" t="s">
        <v>82</v>
      </c>
    </row>
    <row r="90" s="13" customFormat="1">
      <c r="A90" s="13"/>
      <c r="B90" s="235"/>
      <c r="C90" s="236"/>
      <c r="D90" s="237" t="s">
        <v>207</v>
      </c>
      <c r="E90" s="238" t="s">
        <v>19</v>
      </c>
      <c r="F90" s="239" t="s">
        <v>208</v>
      </c>
      <c r="G90" s="236"/>
      <c r="H90" s="240">
        <v>366.81999999999999</v>
      </c>
      <c r="I90" s="241"/>
      <c r="J90" s="236"/>
      <c r="K90" s="236"/>
      <c r="L90" s="242"/>
      <c r="M90" s="243"/>
      <c r="N90" s="244"/>
      <c r="O90" s="244"/>
      <c r="P90" s="244"/>
      <c r="Q90" s="244"/>
      <c r="R90" s="244"/>
      <c r="S90" s="244"/>
      <c r="T90" s="245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6" t="s">
        <v>207</v>
      </c>
      <c r="AU90" s="246" t="s">
        <v>82</v>
      </c>
      <c r="AV90" s="13" t="s">
        <v>82</v>
      </c>
      <c r="AW90" s="13" t="s">
        <v>33</v>
      </c>
      <c r="AX90" s="13" t="s">
        <v>80</v>
      </c>
      <c r="AY90" s="246" t="s">
        <v>197</v>
      </c>
    </row>
    <row r="91" s="2" customFormat="1" ht="49.05" customHeight="1">
      <c r="A91" s="40"/>
      <c r="B91" s="41"/>
      <c r="C91" s="216" t="s">
        <v>82</v>
      </c>
      <c r="D91" s="216" t="s">
        <v>199</v>
      </c>
      <c r="E91" s="217" t="s">
        <v>209</v>
      </c>
      <c r="F91" s="218" t="s">
        <v>210</v>
      </c>
      <c r="G91" s="219" t="s">
        <v>211</v>
      </c>
      <c r="H91" s="220">
        <v>8</v>
      </c>
      <c r="I91" s="221"/>
      <c r="J91" s="222">
        <f>ROUND(I91*H91,2)</f>
        <v>0</v>
      </c>
      <c r="K91" s="223"/>
      <c r="L91" s="46"/>
      <c r="M91" s="224" t="s">
        <v>19</v>
      </c>
      <c r="N91" s="225" t="s">
        <v>43</v>
      </c>
      <c r="O91" s="86"/>
      <c r="P91" s="226">
        <f>O91*H91</f>
        <v>0</v>
      </c>
      <c r="Q91" s="226">
        <v>0.044839999999999998</v>
      </c>
      <c r="R91" s="226">
        <f>Q91*H91</f>
        <v>0.35871999999999998</v>
      </c>
      <c r="S91" s="226">
        <v>0</v>
      </c>
      <c r="T91" s="227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8" t="s">
        <v>203</v>
      </c>
      <c r="AT91" s="228" t="s">
        <v>199</v>
      </c>
      <c r="AU91" s="228" t="s">
        <v>82</v>
      </c>
      <c r="AY91" s="19" t="s">
        <v>197</v>
      </c>
      <c r="BE91" s="229">
        <f>IF(N91="základní",J91,0)</f>
        <v>0</v>
      </c>
      <c r="BF91" s="229">
        <f>IF(N91="snížená",J91,0)</f>
        <v>0</v>
      </c>
      <c r="BG91" s="229">
        <f>IF(N91="zákl. přenesená",J91,0)</f>
        <v>0</v>
      </c>
      <c r="BH91" s="229">
        <f>IF(N91="sníž. přenesená",J91,0)</f>
        <v>0</v>
      </c>
      <c r="BI91" s="229">
        <f>IF(N91="nulová",J91,0)</f>
        <v>0</v>
      </c>
      <c r="BJ91" s="19" t="s">
        <v>80</v>
      </c>
      <c r="BK91" s="229">
        <f>ROUND(I91*H91,2)</f>
        <v>0</v>
      </c>
      <c r="BL91" s="19" t="s">
        <v>203</v>
      </c>
      <c r="BM91" s="228" t="s">
        <v>212</v>
      </c>
    </row>
    <row r="92" s="2" customFormat="1">
      <c r="A92" s="40"/>
      <c r="B92" s="41"/>
      <c r="C92" s="42"/>
      <c r="D92" s="230" t="s">
        <v>205</v>
      </c>
      <c r="E92" s="42"/>
      <c r="F92" s="231" t="s">
        <v>213</v>
      </c>
      <c r="G92" s="42"/>
      <c r="H92" s="42"/>
      <c r="I92" s="232"/>
      <c r="J92" s="42"/>
      <c r="K92" s="42"/>
      <c r="L92" s="46"/>
      <c r="M92" s="233"/>
      <c r="N92" s="234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205</v>
      </c>
      <c r="AU92" s="19" t="s">
        <v>82</v>
      </c>
    </row>
    <row r="93" s="13" customFormat="1">
      <c r="A93" s="13"/>
      <c r="B93" s="235"/>
      <c r="C93" s="236"/>
      <c r="D93" s="237" t="s">
        <v>207</v>
      </c>
      <c r="E93" s="238" t="s">
        <v>19</v>
      </c>
      <c r="F93" s="239" t="s">
        <v>214</v>
      </c>
      <c r="G93" s="236"/>
      <c r="H93" s="240">
        <v>8</v>
      </c>
      <c r="I93" s="241"/>
      <c r="J93" s="236"/>
      <c r="K93" s="236"/>
      <c r="L93" s="242"/>
      <c r="M93" s="243"/>
      <c r="N93" s="244"/>
      <c r="O93" s="244"/>
      <c r="P93" s="244"/>
      <c r="Q93" s="244"/>
      <c r="R93" s="244"/>
      <c r="S93" s="244"/>
      <c r="T93" s="245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6" t="s">
        <v>207</v>
      </c>
      <c r="AU93" s="246" t="s">
        <v>82</v>
      </c>
      <c r="AV93" s="13" t="s">
        <v>82</v>
      </c>
      <c r="AW93" s="13" t="s">
        <v>33</v>
      </c>
      <c r="AX93" s="13" t="s">
        <v>80</v>
      </c>
      <c r="AY93" s="246" t="s">
        <v>197</v>
      </c>
    </row>
    <row r="94" s="2" customFormat="1" ht="37.8" customHeight="1">
      <c r="A94" s="40"/>
      <c r="B94" s="41"/>
      <c r="C94" s="216" t="s">
        <v>103</v>
      </c>
      <c r="D94" s="216" t="s">
        <v>199</v>
      </c>
      <c r="E94" s="217" t="s">
        <v>215</v>
      </c>
      <c r="F94" s="218" t="s">
        <v>216</v>
      </c>
      <c r="G94" s="219" t="s">
        <v>217</v>
      </c>
      <c r="H94" s="220">
        <v>95.373000000000005</v>
      </c>
      <c r="I94" s="221"/>
      <c r="J94" s="222">
        <f>ROUND(I94*H94,2)</f>
        <v>0</v>
      </c>
      <c r="K94" s="223"/>
      <c r="L94" s="46"/>
      <c r="M94" s="224" t="s">
        <v>19</v>
      </c>
      <c r="N94" s="225" t="s">
        <v>43</v>
      </c>
      <c r="O94" s="86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8" t="s">
        <v>203</v>
      </c>
      <c r="AT94" s="228" t="s">
        <v>199</v>
      </c>
      <c r="AU94" s="228" t="s">
        <v>82</v>
      </c>
      <c r="AY94" s="19" t="s">
        <v>197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19" t="s">
        <v>80</v>
      </c>
      <c r="BK94" s="229">
        <f>ROUND(I94*H94,2)</f>
        <v>0</v>
      </c>
      <c r="BL94" s="19" t="s">
        <v>203</v>
      </c>
      <c r="BM94" s="228" t="s">
        <v>218</v>
      </c>
    </row>
    <row r="95" s="2" customFormat="1">
      <c r="A95" s="40"/>
      <c r="B95" s="41"/>
      <c r="C95" s="42"/>
      <c r="D95" s="230" t="s">
        <v>205</v>
      </c>
      <c r="E95" s="42"/>
      <c r="F95" s="231" t="s">
        <v>219</v>
      </c>
      <c r="G95" s="42"/>
      <c r="H95" s="42"/>
      <c r="I95" s="232"/>
      <c r="J95" s="42"/>
      <c r="K95" s="42"/>
      <c r="L95" s="46"/>
      <c r="M95" s="233"/>
      <c r="N95" s="234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205</v>
      </c>
      <c r="AU95" s="19" t="s">
        <v>82</v>
      </c>
    </row>
    <row r="96" s="13" customFormat="1">
      <c r="A96" s="13"/>
      <c r="B96" s="235"/>
      <c r="C96" s="236"/>
      <c r="D96" s="237" t="s">
        <v>207</v>
      </c>
      <c r="E96" s="238" t="s">
        <v>19</v>
      </c>
      <c r="F96" s="239" t="s">
        <v>220</v>
      </c>
      <c r="G96" s="236"/>
      <c r="H96" s="240">
        <v>95.373000000000005</v>
      </c>
      <c r="I96" s="241"/>
      <c r="J96" s="236"/>
      <c r="K96" s="236"/>
      <c r="L96" s="242"/>
      <c r="M96" s="243"/>
      <c r="N96" s="244"/>
      <c r="O96" s="244"/>
      <c r="P96" s="244"/>
      <c r="Q96" s="244"/>
      <c r="R96" s="244"/>
      <c r="S96" s="244"/>
      <c r="T96" s="245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6" t="s">
        <v>207</v>
      </c>
      <c r="AU96" s="246" t="s">
        <v>82</v>
      </c>
      <c r="AV96" s="13" t="s">
        <v>82</v>
      </c>
      <c r="AW96" s="13" t="s">
        <v>33</v>
      </c>
      <c r="AX96" s="13" t="s">
        <v>80</v>
      </c>
      <c r="AY96" s="246" t="s">
        <v>197</v>
      </c>
    </row>
    <row r="97" s="12" customFormat="1" ht="22.8" customHeight="1">
      <c r="A97" s="12"/>
      <c r="B97" s="200"/>
      <c r="C97" s="201"/>
      <c r="D97" s="202" t="s">
        <v>71</v>
      </c>
      <c r="E97" s="214" t="s">
        <v>221</v>
      </c>
      <c r="F97" s="214" t="s">
        <v>222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SUM(P98:P177)</f>
        <v>0</v>
      </c>
      <c r="Q97" s="208"/>
      <c r="R97" s="209">
        <f>SUM(R98:R177)</f>
        <v>0</v>
      </c>
      <c r="S97" s="208"/>
      <c r="T97" s="210">
        <f>SUM(T98:T177)</f>
        <v>487.58615100000003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80</v>
      </c>
      <c r="AT97" s="212" t="s">
        <v>71</v>
      </c>
      <c r="AU97" s="212" t="s">
        <v>80</v>
      </c>
      <c r="AY97" s="211" t="s">
        <v>197</v>
      </c>
      <c r="BK97" s="213">
        <f>SUM(BK98:BK177)</f>
        <v>0</v>
      </c>
    </row>
    <row r="98" s="2" customFormat="1" ht="16.5" customHeight="1">
      <c r="A98" s="40"/>
      <c r="B98" s="41"/>
      <c r="C98" s="216" t="s">
        <v>203</v>
      </c>
      <c r="D98" s="216" t="s">
        <v>199</v>
      </c>
      <c r="E98" s="217" t="s">
        <v>223</v>
      </c>
      <c r="F98" s="218" t="s">
        <v>224</v>
      </c>
      <c r="G98" s="219" t="s">
        <v>225</v>
      </c>
      <c r="H98" s="220">
        <v>48.048000000000002</v>
      </c>
      <c r="I98" s="221"/>
      <c r="J98" s="222">
        <f>ROUND(I98*H98,2)</f>
        <v>0</v>
      </c>
      <c r="K98" s="223"/>
      <c r="L98" s="46"/>
      <c r="M98" s="224" t="s">
        <v>19</v>
      </c>
      <c r="N98" s="225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2</v>
      </c>
      <c r="T98" s="227">
        <f>S98*H98</f>
        <v>96.096000000000004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203</v>
      </c>
      <c r="AT98" s="228" t="s">
        <v>199</v>
      </c>
      <c r="AU98" s="228" t="s">
        <v>82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203</v>
      </c>
      <c r="BM98" s="228" t="s">
        <v>226</v>
      </c>
    </row>
    <row r="99" s="2" customFormat="1">
      <c r="A99" s="40"/>
      <c r="B99" s="41"/>
      <c r="C99" s="42"/>
      <c r="D99" s="230" t="s">
        <v>205</v>
      </c>
      <c r="E99" s="42"/>
      <c r="F99" s="231" t="s">
        <v>227</v>
      </c>
      <c r="G99" s="42"/>
      <c r="H99" s="42"/>
      <c r="I99" s="232"/>
      <c r="J99" s="42"/>
      <c r="K99" s="42"/>
      <c r="L99" s="46"/>
      <c r="M99" s="233"/>
      <c r="N99" s="234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205</v>
      </c>
      <c r="AU99" s="19" t="s">
        <v>82</v>
      </c>
    </row>
    <row r="100" s="14" customFormat="1">
      <c r="A100" s="14"/>
      <c r="B100" s="247"/>
      <c r="C100" s="248"/>
      <c r="D100" s="237" t="s">
        <v>207</v>
      </c>
      <c r="E100" s="249" t="s">
        <v>19</v>
      </c>
      <c r="F100" s="250" t="s">
        <v>228</v>
      </c>
      <c r="G100" s="248"/>
      <c r="H100" s="249" t="s">
        <v>19</v>
      </c>
      <c r="I100" s="251"/>
      <c r="J100" s="248"/>
      <c r="K100" s="248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207</v>
      </c>
      <c r="AU100" s="256" t="s">
        <v>82</v>
      </c>
      <c r="AV100" s="14" t="s">
        <v>80</v>
      </c>
      <c r="AW100" s="14" t="s">
        <v>33</v>
      </c>
      <c r="AX100" s="14" t="s">
        <v>72</v>
      </c>
      <c r="AY100" s="256" t="s">
        <v>197</v>
      </c>
    </row>
    <row r="101" s="13" customFormat="1">
      <c r="A101" s="13"/>
      <c r="B101" s="235"/>
      <c r="C101" s="236"/>
      <c r="D101" s="237" t="s">
        <v>207</v>
      </c>
      <c r="E101" s="238" t="s">
        <v>19</v>
      </c>
      <c r="F101" s="239" t="s">
        <v>229</v>
      </c>
      <c r="G101" s="236"/>
      <c r="H101" s="240">
        <v>26.484000000000002</v>
      </c>
      <c r="I101" s="241"/>
      <c r="J101" s="236"/>
      <c r="K101" s="236"/>
      <c r="L101" s="242"/>
      <c r="M101" s="243"/>
      <c r="N101" s="244"/>
      <c r="O101" s="244"/>
      <c r="P101" s="244"/>
      <c r="Q101" s="244"/>
      <c r="R101" s="244"/>
      <c r="S101" s="244"/>
      <c r="T101" s="245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6" t="s">
        <v>207</v>
      </c>
      <c r="AU101" s="246" t="s">
        <v>82</v>
      </c>
      <c r="AV101" s="13" t="s">
        <v>82</v>
      </c>
      <c r="AW101" s="13" t="s">
        <v>33</v>
      </c>
      <c r="AX101" s="13" t="s">
        <v>72</v>
      </c>
      <c r="AY101" s="246" t="s">
        <v>197</v>
      </c>
    </row>
    <row r="102" s="13" customFormat="1">
      <c r="A102" s="13"/>
      <c r="B102" s="235"/>
      <c r="C102" s="236"/>
      <c r="D102" s="237" t="s">
        <v>207</v>
      </c>
      <c r="E102" s="238" t="s">
        <v>19</v>
      </c>
      <c r="F102" s="239" t="s">
        <v>230</v>
      </c>
      <c r="G102" s="236"/>
      <c r="H102" s="240">
        <v>13.252000000000001</v>
      </c>
      <c r="I102" s="241"/>
      <c r="J102" s="236"/>
      <c r="K102" s="236"/>
      <c r="L102" s="242"/>
      <c r="M102" s="243"/>
      <c r="N102" s="244"/>
      <c r="O102" s="244"/>
      <c r="P102" s="244"/>
      <c r="Q102" s="244"/>
      <c r="R102" s="244"/>
      <c r="S102" s="244"/>
      <c r="T102" s="245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6" t="s">
        <v>207</v>
      </c>
      <c r="AU102" s="246" t="s">
        <v>82</v>
      </c>
      <c r="AV102" s="13" t="s">
        <v>82</v>
      </c>
      <c r="AW102" s="13" t="s">
        <v>33</v>
      </c>
      <c r="AX102" s="13" t="s">
        <v>72</v>
      </c>
      <c r="AY102" s="246" t="s">
        <v>197</v>
      </c>
    </row>
    <row r="103" s="13" customFormat="1">
      <c r="A103" s="13"/>
      <c r="B103" s="235"/>
      <c r="C103" s="236"/>
      <c r="D103" s="237" t="s">
        <v>207</v>
      </c>
      <c r="E103" s="238" t="s">
        <v>19</v>
      </c>
      <c r="F103" s="239" t="s">
        <v>231</v>
      </c>
      <c r="G103" s="236"/>
      <c r="H103" s="240">
        <v>6.5119999999999996</v>
      </c>
      <c r="I103" s="241"/>
      <c r="J103" s="236"/>
      <c r="K103" s="236"/>
      <c r="L103" s="242"/>
      <c r="M103" s="243"/>
      <c r="N103" s="244"/>
      <c r="O103" s="244"/>
      <c r="P103" s="244"/>
      <c r="Q103" s="244"/>
      <c r="R103" s="244"/>
      <c r="S103" s="244"/>
      <c r="T103" s="245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6" t="s">
        <v>207</v>
      </c>
      <c r="AU103" s="246" t="s">
        <v>82</v>
      </c>
      <c r="AV103" s="13" t="s">
        <v>82</v>
      </c>
      <c r="AW103" s="13" t="s">
        <v>33</v>
      </c>
      <c r="AX103" s="13" t="s">
        <v>72</v>
      </c>
      <c r="AY103" s="246" t="s">
        <v>197</v>
      </c>
    </row>
    <row r="104" s="13" customFormat="1">
      <c r="A104" s="13"/>
      <c r="B104" s="235"/>
      <c r="C104" s="236"/>
      <c r="D104" s="237" t="s">
        <v>207</v>
      </c>
      <c r="E104" s="238" t="s">
        <v>19</v>
      </c>
      <c r="F104" s="239" t="s">
        <v>232</v>
      </c>
      <c r="G104" s="236"/>
      <c r="H104" s="240">
        <v>0.82799999999999996</v>
      </c>
      <c r="I104" s="241"/>
      <c r="J104" s="236"/>
      <c r="K104" s="236"/>
      <c r="L104" s="242"/>
      <c r="M104" s="243"/>
      <c r="N104" s="244"/>
      <c r="O104" s="244"/>
      <c r="P104" s="244"/>
      <c r="Q104" s="244"/>
      <c r="R104" s="244"/>
      <c r="S104" s="244"/>
      <c r="T104" s="245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6" t="s">
        <v>207</v>
      </c>
      <c r="AU104" s="246" t="s">
        <v>82</v>
      </c>
      <c r="AV104" s="13" t="s">
        <v>82</v>
      </c>
      <c r="AW104" s="13" t="s">
        <v>33</v>
      </c>
      <c r="AX104" s="13" t="s">
        <v>72</v>
      </c>
      <c r="AY104" s="246" t="s">
        <v>197</v>
      </c>
    </row>
    <row r="105" s="13" customFormat="1">
      <c r="A105" s="13"/>
      <c r="B105" s="235"/>
      <c r="C105" s="236"/>
      <c r="D105" s="237" t="s">
        <v>207</v>
      </c>
      <c r="E105" s="238" t="s">
        <v>19</v>
      </c>
      <c r="F105" s="239" t="s">
        <v>233</v>
      </c>
      <c r="G105" s="236"/>
      <c r="H105" s="240">
        <v>0.97199999999999998</v>
      </c>
      <c r="I105" s="241"/>
      <c r="J105" s="236"/>
      <c r="K105" s="236"/>
      <c r="L105" s="242"/>
      <c r="M105" s="243"/>
      <c r="N105" s="244"/>
      <c r="O105" s="244"/>
      <c r="P105" s="244"/>
      <c r="Q105" s="244"/>
      <c r="R105" s="244"/>
      <c r="S105" s="244"/>
      <c r="T105" s="245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6" t="s">
        <v>207</v>
      </c>
      <c r="AU105" s="246" t="s">
        <v>82</v>
      </c>
      <c r="AV105" s="13" t="s">
        <v>82</v>
      </c>
      <c r="AW105" s="13" t="s">
        <v>33</v>
      </c>
      <c r="AX105" s="13" t="s">
        <v>72</v>
      </c>
      <c r="AY105" s="246" t="s">
        <v>197</v>
      </c>
    </row>
    <row r="106" s="15" customFormat="1">
      <c r="A106" s="15"/>
      <c r="B106" s="257"/>
      <c r="C106" s="258"/>
      <c r="D106" s="237" t="s">
        <v>207</v>
      </c>
      <c r="E106" s="259" t="s">
        <v>19</v>
      </c>
      <c r="F106" s="260" t="s">
        <v>234</v>
      </c>
      <c r="G106" s="258"/>
      <c r="H106" s="261">
        <v>48.048000000000009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207</v>
      </c>
      <c r="AU106" s="267" t="s">
        <v>82</v>
      </c>
      <c r="AV106" s="15" t="s">
        <v>203</v>
      </c>
      <c r="AW106" s="15" t="s">
        <v>33</v>
      </c>
      <c r="AX106" s="15" t="s">
        <v>80</v>
      </c>
      <c r="AY106" s="267" t="s">
        <v>197</v>
      </c>
    </row>
    <row r="107" s="2" customFormat="1" ht="44.25" customHeight="1">
      <c r="A107" s="40"/>
      <c r="B107" s="41"/>
      <c r="C107" s="216" t="s">
        <v>235</v>
      </c>
      <c r="D107" s="216" t="s">
        <v>199</v>
      </c>
      <c r="E107" s="217" t="s">
        <v>236</v>
      </c>
      <c r="F107" s="218" t="s">
        <v>237</v>
      </c>
      <c r="G107" s="219" t="s">
        <v>225</v>
      </c>
      <c r="H107" s="220">
        <v>587.11800000000005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0.26000000000000001</v>
      </c>
      <c r="T107" s="227">
        <f>S107*H107</f>
        <v>152.65068000000002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203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203</v>
      </c>
      <c r="BM107" s="228" t="s">
        <v>238</v>
      </c>
    </row>
    <row r="108" s="2" customFormat="1">
      <c r="A108" s="40"/>
      <c r="B108" s="41"/>
      <c r="C108" s="42"/>
      <c r="D108" s="230" t="s">
        <v>205</v>
      </c>
      <c r="E108" s="42"/>
      <c r="F108" s="231" t="s">
        <v>239</v>
      </c>
      <c r="G108" s="42"/>
      <c r="H108" s="42"/>
      <c r="I108" s="232"/>
      <c r="J108" s="42"/>
      <c r="K108" s="42"/>
      <c r="L108" s="46"/>
      <c r="M108" s="233"/>
      <c r="N108" s="234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205</v>
      </c>
      <c r="AU108" s="19" t="s">
        <v>82</v>
      </c>
    </row>
    <row r="109" s="14" customFormat="1">
      <c r="A109" s="14"/>
      <c r="B109" s="247"/>
      <c r="C109" s="248"/>
      <c r="D109" s="237" t="s">
        <v>207</v>
      </c>
      <c r="E109" s="249" t="s">
        <v>19</v>
      </c>
      <c r="F109" s="250" t="s">
        <v>240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207</v>
      </c>
      <c r="AU109" s="256" t="s">
        <v>82</v>
      </c>
      <c r="AV109" s="14" t="s">
        <v>80</v>
      </c>
      <c r="AW109" s="14" t="s">
        <v>33</v>
      </c>
      <c r="AX109" s="14" t="s">
        <v>72</v>
      </c>
      <c r="AY109" s="256" t="s">
        <v>197</v>
      </c>
    </row>
    <row r="110" s="13" customFormat="1">
      <c r="A110" s="13"/>
      <c r="B110" s="235"/>
      <c r="C110" s="236"/>
      <c r="D110" s="237" t="s">
        <v>207</v>
      </c>
      <c r="E110" s="238" t="s">
        <v>19</v>
      </c>
      <c r="F110" s="239" t="s">
        <v>241</v>
      </c>
      <c r="G110" s="236"/>
      <c r="H110" s="240">
        <v>49.576000000000001</v>
      </c>
      <c r="I110" s="241"/>
      <c r="J110" s="236"/>
      <c r="K110" s="236"/>
      <c r="L110" s="242"/>
      <c r="M110" s="243"/>
      <c r="N110" s="244"/>
      <c r="O110" s="244"/>
      <c r="P110" s="244"/>
      <c r="Q110" s="244"/>
      <c r="R110" s="244"/>
      <c r="S110" s="244"/>
      <c r="T110" s="245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6" t="s">
        <v>207</v>
      </c>
      <c r="AU110" s="246" t="s">
        <v>82</v>
      </c>
      <c r="AV110" s="13" t="s">
        <v>82</v>
      </c>
      <c r="AW110" s="13" t="s">
        <v>33</v>
      </c>
      <c r="AX110" s="13" t="s">
        <v>72</v>
      </c>
      <c r="AY110" s="246" t="s">
        <v>197</v>
      </c>
    </row>
    <row r="111" s="13" customFormat="1">
      <c r="A111" s="13"/>
      <c r="B111" s="235"/>
      <c r="C111" s="236"/>
      <c r="D111" s="237" t="s">
        <v>207</v>
      </c>
      <c r="E111" s="238" t="s">
        <v>19</v>
      </c>
      <c r="F111" s="239" t="s">
        <v>242</v>
      </c>
      <c r="G111" s="236"/>
      <c r="H111" s="240">
        <v>211.822</v>
      </c>
      <c r="I111" s="241"/>
      <c r="J111" s="236"/>
      <c r="K111" s="236"/>
      <c r="L111" s="242"/>
      <c r="M111" s="243"/>
      <c r="N111" s="244"/>
      <c r="O111" s="244"/>
      <c r="P111" s="244"/>
      <c r="Q111" s="244"/>
      <c r="R111" s="244"/>
      <c r="S111" s="244"/>
      <c r="T111" s="245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6" t="s">
        <v>207</v>
      </c>
      <c r="AU111" s="246" t="s">
        <v>82</v>
      </c>
      <c r="AV111" s="13" t="s">
        <v>82</v>
      </c>
      <c r="AW111" s="13" t="s">
        <v>33</v>
      </c>
      <c r="AX111" s="13" t="s">
        <v>72</v>
      </c>
      <c r="AY111" s="246" t="s">
        <v>197</v>
      </c>
    </row>
    <row r="112" s="13" customFormat="1">
      <c r="A112" s="13"/>
      <c r="B112" s="235"/>
      <c r="C112" s="236"/>
      <c r="D112" s="237" t="s">
        <v>207</v>
      </c>
      <c r="E112" s="238" t="s">
        <v>19</v>
      </c>
      <c r="F112" s="239" t="s">
        <v>243</v>
      </c>
      <c r="G112" s="236"/>
      <c r="H112" s="240">
        <v>85.313999999999993</v>
      </c>
      <c r="I112" s="241"/>
      <c r="J112" s="236"/>
      <c r="K112" s="236"/>
      <c r="L112" s="242"/>
      <c r="M112" s="243"/>
      <c r="N112" s="244"/>
      <c r="O112" s="244"/>
      <c r="P112" s="244"/>
      <c r="Q112" s="244"/>
      <c r="R112" s="244"/>
      <c r="S112" s="244"/>
      <c r="T112" s="245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6" t="s">
        <v>207</v>
      </c>
      <c r="AU112" s="246" t="s">
        <v>82</v>
      </c>
      <c r="AV112" s="13" t="s">
        <v>82</v>
      </c>
      <c r="AW112" s="13" t="s">
        <v>33</v>
      </c>
      <c r="AX112" s="13" t="s">
        <v>72</v>
      </c>
      <c r="AY112" s="246" t="s">
        <v>197</v>
      </c>
    </row>
    <row r="113" s="13" customFormat="1">
      <c r="A113" s="13"/>
      <c r="B113" s="235"/>
      <c r="C113" s="236"/>
      <c r="D113" s="237" t="s">
        <v>207</v>
      </c>
      <c r="E113" s="238" t="s">
        <v>19</v>
      </c>
      <c r="F113" s="239" t="s">
        <v>244</v>
      </c>
      <c r="G113" s="236"/>
      <c r="H113" s="240">
        <v>186.19200000000001</v>
      </c>
      <c r="I113" s="241"/>
      <c r="J113" s="236"/>
      <c r="K113" s="236"/>
      <c r="L113" s="242"/>
      <c r="M113" s="243"/>
      <c r="N113" s="244"/>
      <c r="O113" s="244"/>
      <c r="P113" s="244"/>
      <c r="Q113" s="244"/>
      <c r="R113" s="244"/>
      <c r="S113" s="244"/>
      <c r="T113" s="245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6" t="s">
        <v>207</v>
      </c>
      <c r="AU113" s="246" t="s">
        <v>82</v>
      </c>
      <c r="AV113" s="13" t="s">
        <v>82</v>
      </c>
      <c r="AW113" s="13" t="s">
        <v>33</v>
      </c>
      <c r="AX113" s="13" t="s">
        <v>72</v>
      </c>
      <c r="AY113" s="246" t="s">
        <v>197</v>
      </c>
    </row>
    <row r="114" s="13" customFormat="1">
      <c r="A114" s="13"/>
      <c r="B114" s="235"/>
      <c r="C114" s="236"/>
      <c r="D114" s="237" t="s">
        <v>207</v>
      </c>
      <c r="E114" s="238" t="s">
        <v>19</v>
      </c>
      <c r="F114" s="239" t="s">
        <v>245</v>
      </c>
      <c r="G114" s="236"/>
      <c r="H114" s="240">
        <v>20.866</v>
      </c>
      <c r="I114" s="241"/>
      <c r="J114" s="236"/>
      <c r="K114" s="236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207</v>
      </c>
      <c r="AU114" s="246" t="s">
        <v>82</v>
      </c>
      <c r="AV114" s="13" t="s">
        <v>82</v>
      </c>
      <c r="AW114" s="13" t="s">
        <v>33</v>
      </c>
      <c r="AX114" s="13" t="s">
        <v>72</v>
      </c>
      <c r="AY114" s="246" t="s">
        <v>197</v>
      </c>
    </row>
    <row r="115" s="13" customFormat="1">
      <c r="A115" s="13"/>
      <c r="B115" s="235"/>
      <c r="C115" s="236"/>
      <c r="D115" s="237" t="s">
        <v>207</v>
      </c>
      <c r="E115" s="238" t="s">
        <v>19</v>
      </c>
      <c r="F115" s="239" t="s">
        <v>246</v>
      </c>
      <c r="G115" s="236"/>
      <c r="H115" s="240">
        <v>30.181000000000001</v>
      </c>
      <c r="I115" s="241"/>
      <c r="J115" s="236"/>
      <c r="K115" s="236"/>
      <c r="L115" s="242"/>
      <c r="M115" s="243"/>
      <c r="N115" s="244"/>
      <c r="O115" s="244"/>
      <c r="P115" s="244"/>
      <c r="Q115" s="244"/>
      <c r="R115" s="244"/>
      <c r="S115" s="244"/>
      <c r="T115" s="245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6" t="s">
        <v>207</v>
      </c>
      <c r="AU115" s="246" t="s">
        <v>82</v>
      </c>
      <c r="AV115" s="13" t="s">
        <v>82</v>
      </c>
      <c r="AW115" s="13" t="s">
        <v>33</v>
      </c>
      <c r="AX115" s="13" t="s">
        <v>72</v>
      </c>
      <c r="AY115" s="246" t="s">
        <v>197</v>
      </c>
    </row>
    <row r="116" s="13" customFormat="1">
      <c r="A116" s="13"/>
      <c r="B116" s="235"/>
      <c r="C116" s="236"/>
      <c r="D116" s="237" t="s">
        <v>207</v>
      </c>
      <c r="E116" s="238" t="s">
        <v>19</v>
      </c>
      <c r="F116" s="239" t="s">
        <v>247</v>
      </c>
      <c r="G116" s="236"/>
      <c r="H116" s="240">
        <v>3.1669999999999998</v>
      </c>
      <c r="I116" s="241"/>
      <c r="J116" s="236"/>
      <c r="K116" s="236"/>
      <c r="L116" s="242"/>
      <c r="M116" s="243"/>
      <c r="N116" s="244"/>
      <c r="O116" s="244"/>
      <c r="P116" s="244"/>
      <c r="Q116" s="244"/>
      <c r="R116" s="244"/>
      <c r="S116" s="244"/>
      <c r="T116" s="245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6" t="s">
        <v>207</v>
      </c>
      <c r="AU116" s="246" t="s">
        <v>82</v>
      </c>
      <c r="AV116" s="13" t="s">
        <v>82</v>
      </c>
      <c r="AW116" s="13" t="s">
        <v>33</v>
      </c>
      <c r="AX116" s="13" t="s">
        <v>72</v>
      </c>
      <c r="AY116" s="246" t="s">
        <v>197</v>
      </c>
    </row>
    <row r="117" s="16" customFormat="1">
      <c r="A117" s="16"/>
      <c r="B117" s="268"/>
      <c r="C117" s="269"/>
      <c r="D117" s="237" t="s">
        <v>207</v>
      </c>
      <c r="E117" s="270" t="s">
        <v>19</v>
      </c>
      <c r="F117" s="271" t="s">
        <v>248</v>
      </c>
      <c r="G117" s="269"/>
      <c r="H117" s="272">
        <v>587.11800000000005</v>
      </c>
      <c r="I117" s="273"/>
      <c r="J117" s="269"/>
      <c r="K117" s="269"/>
      <c r="L117" s="274"/>
      <c r="M117" s="275"/>
      <c r="N117" s="276"/>
      <c r="O117" s="276"/>
      <c r="P117" s="276"/>
      <c r="Q117" s="276"/>
      <c r="R117" s="276"/>
      <c r="S117" s="276"/>
      <c r="T117" s="277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T117" s="278" t="s">
        <v>207</v>
      </c>
      <c r="AU117" s="278" t="s">
        <v>82</v>
      </c>
      <c r="AV117" s="16" t="s">
        <v>103</v>
      </c>
      <c r="AW117" s="16" t="s">
        <v>33</v>
      </c>
      <c r="AX117" s="16" t="s">
        <v>80</v>
      </c>
      <c r="AY117" s="278" t="s">
        <v>197</v>
      </c>
    </row>
    <row r="118" s="14" customFormat="1">
      <c r="A118" s="14"/>
      <c r="B118" s="247"/>
      <c r="C118" s="248"/>
      <c r="D118" s="237" t="s">
        <v>207</v>
      </c>
      <c r="E118" s="249" t="s">
        <v>19</v>
      </c>
      <c r="F118" s="250" t="s">
        <v>249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207</v>
      </c>
      <c r="AU118" s="256" t="s">
        <v>82</v>
      </c>
      <c r="AV118" s="14" t="s">
        <v>80</v>
      </c>
      <c r="AW118" s="14" t="s">
        <v>33</v>
      </c>
      <c r="AX118" s="14" t="s">
        <v>72</v>
      </c>
      <c r="AY118" s="256" t="s">
        <v>197</v>
      </c>
    </row>
    <row r="119" s="13" customFormat="1">
      <c r="A119" s="13"/>
      <c r="B119" s="235"/>
      <c r="C119" s="236"/>
      <c r="D119" s="237" t="s">
        <v>207</v>
      </c>
      <c r="E119" s="238" t="s">
        <v>19</v>
      </c>
      <c r="F119" s="239" t="s">
        <v>250</v>
      </c>
      <c r="G119" s="236"/>
      <c r="H119" s="240">
        <v>5.5890000000000004</v>
      </c>
      <c r="I119" s="241"/>
      <c r="J119" s="236"/>
      <c r="K119" s="236"/>
      <c r="L119" s="242"/>
      <c r="M119" s="243"/>
      <c r="N119" s="244"/>
      <c r="O119" s="244"/>
      <c r="P119" s="244"/>
      <c r="Q119" s="244"/>
      <c r="R119" s="244"/>
      <c r="S119" s="244"/>
      <c r="T119" s="24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6" t="s">
        <v>207</v>
      </c>
      <c r="AU119" s="246" t="s">
        <v>82</v>
      </c>
      <c r="AV119" s="13" t="s">
        <v>82</v>
      </c>
      <c r="AW119" s="13" t="s">
        <v>33</v>
      </c>
      <c r="AX119" s="13" t="s">
        <v>72</v>
      </c>
      <c r="AY119" s="246" t="s">
        <v>197</v>
      </c>
    </row>
    <row r="120" s="13" customFormat="1">
      <c r="A120" s="13"/>
      <c r="B120" s="235"/>
      <c r="C120" s="236"/>
      <c r="D120" s="237" t="s">
        <v>207</v>
      </c>
      <c r="E120" s="238" t="s">
        <v>19</v>
      </c>
      <c r="F120" s="239" t="s">
        <v>251</v>
      </c>
      <c r="G120" s="236"/>
      <c r="H120" s="240">
        <v>16.097000000000001</v>
      </c>
      <c r="I120" s="241"/>
      <c r="J120" s="236"/>
      <c r="K120" s="236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207</v>
      </c>
      <c r="AU120" s="246" t="s">
        <v>82</v>
      </c>
      <c r="AV120" s="13" t="s">
        <v>82</v>
      </c>
      <c r="AW120" s="13" t="s">
        <v>33</v>
      </c>
      <c r="AX120" s="13" t="s">
        <v>72</v>
      </c>
      <c r="AY120" s="246" t="s">
        <v>197</v>
      </c>
    </row>
    <row r="121" s="13" customFormat="1">
      <c r="A121" s="13"/>
      <c r="B121" s="235"/>
      <c r="C121" s="236"/>
      <c r="D121" s="237" t="s">
        <v>207</v>
      </c>
      <c r="E121" s="238" t="s">
        <v>19</v>
      </c>
      <c r="F121" s="239" t="s">
        <v>252</v>
      </c>
      <c r="G121" s="236"/>
      <c r="H121" s="240">
        <v>15.006</v>
      </c>
      <c r="I121" s="241"/>
      <c r="J121" s="236"/>
      <c r="K121" s="236"/>
      <c r="L121" s="242"/>
      <c r="M121" s="243"/>
      <c r="N121" s="244"/>
      <c r="O121" s="244"/>
      <c r="P121" s="244"/>
      <c r="Q121" s="244"/>
      <c r="R121" s="244"/>
      <c r="S121" s="244"/>
      <c r="T121" s="245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6" t="s">
        <v>207</v>
      </c>
      <c r="AU121" s="246" t="s">
        <v>82</v>
      </c>
      <c r="AV121" s="13" t="s">
        <v>82</v>
      </c>
      <c r="AW121" s="13" t="s">
        <v>33</v>
      </c>
      <c r="AX121" s="13" t="s">
        <v>72</v>
      </c>
      <c r="AY121" s="246" t="s">
        <v>197</v>
      </c>
    </row>
    <row r="122" s="13" customFormat="1">
      <c r="A122" s="13"/>
      <c r="B122" s="235"/>
      <c r="C122" s="236"/>
      <c r="D122" s="237" t="s">
        <v>207</v>
      </c>
      <c r="E122" s="238" t="s">
        <v>19</v>
      </c>
      <c r="F122" s="239" t="s">
        <v>253</v>
      </c>
      <c r="G122" s="236"/>
      <c r="H122" s="240">
        <v>6.2690000000000001</v>
      </c>
      <c r="I122" s="241"/>
      <c r="J122" s="236"/>
      <c r="K122" s="236"/>
      <c r="L122" s="242"/>
      <c r="M122" s="243"/>
      <c r="N122" s="244"/>
      <c r="O122" s="244"/>
      <c r="P122" s="244"/>
      <c r="Q122" s="244"/>
      <c r="R122" s="244"/>
      <c r="S122" s="244"/>
      <c r="T122" s="245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6" t="s">
        <v>207</v>
      </c>
      <c r="AU122" s="246" t="s">
        <v>82</v>
      </c>
      <c r="AV122" s="13" t="s">
        <v>82</v>
      </c>
      <c r="AW122" s="13" t="s">
        <v>33</v>
      </c>
      <c r="AX122" s="13" t="s">
        <v>72</v>
      </c>
      <c r="AY122" s="246" t="s">
        <v>197</v>
      </c>
    </row>
    <row r="123" s="13" customFormat="1">
      <c r="A123" s="13"/>
      <c r="B123" s="235"/>
      <c r="C123" s="236"/>
      <c r="D123" s="237" t="s">
        <v>207</v>
      </c>
      <c r="E123" s="238" t="s">
        <v>19</v>
      </c>
      <c r="F123" s="239" t="s">
        <v>254</v>
      </c>
      <c r="G123" s="236"/>
      <c r="H123" s="240">
        <v>8.1969999999999992</v>
      </c>
      <c r="I123" s="241"/>
      <c r="J123" s="236"/>
      <c r="K123" s="236"/>
      <c r="L123" s="242"/>
      <c r="M123" s="243"/>
      <c r="N123" s="244"/>
      <c r="O123" s="244"/>
      <c r="P123" s="244"/>
      <c r="Q123" s="244"/>
      <c r="R123" s="244"/>
      <c r="S123" s="244"/>
      <c r="T123" s="245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6" t="s">
        <v>207</v>
      </c>
      <c r="AU123" s="246" t="s">
        <v>82</v>
      </c>
      <c r="AV123" s="13" t="s">
        <v>82</v>
      </c>
      <c r="AW123" s="13" t="s">
        <v>33</v>
      </c>
      <c r="AX123" s="13" t="s">
        <v>72</v>
      </c>
      <c r="AY123" s="246" t="s">
        <v>197</v>
      </c>
    </row>
    <row r="124" s="13" customFormat="1">
      <c r="A124" s="13"/>
      <c r="B124" s="235"/>
      <c r="C124" s="236"/>
      <c r="D124" s="237" t="s">
        <v>207</v>
      </c>
      <c r="E124" s="238" t="s">
        <v>19</v>
      </c>
      <c r="F124" s="239" t="s">
        <v>255</v>
      </c>
      <c r="G124" s="236"/>
      <c r="H124" s="240">
        <v>12.842000000000001</v>
      </c>
      <c r="I124" s="241"/>
      <c r="J124" s="236"/>
      <c r="K124" s="236"/>
      <c r="L124" s="242"/>
      <c r="M124" s="243"/>
      <c r="N124" s="244"/>
      <c r="O124" s="244"/>
      <c r="P124" s="244"/>
      <c r="Q124" s="244"/>
      <c r="R124" s="244"/>
      <c r="S124" s="244"/>
      <c r="T124" s="245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6" t="s">
        <v>207</v>
      </c>
      <c r="AU124" s="246" t="s">
        <v>82</v>
      </c>
      <c r="AV124" s="13" t="s">
        <v>82</v>
      </c>
      <c r="AW124" s="13" t="s">
        <v>33</v>
      </c>
      <c r="AX124" s="13" t="s">
        <v>72</v>
      </c>
      <c r="AY124" s="246" t="s">
        <v>197</v>
      </c>
    </row>
    <row r="125" s="13" customFormat="1">
      <c r="A125" s="13"/>
      <c r="B125" s="235"/>
      <c r="C125" s="236"/>
      <c r="D125" s="237" t="s">
        <v>207</v>
      </c>
      <c r="E125" s="238" t="s">
        <v>19</v>
      </c>
      <c r="F125" s="239" t="s">
        <v>256</v>
      </c>
      <c r="G125" s="236"/>
      <c r="H125" s="240">
        <v>12.569000000000001</v>
      </c>
      <c r="I125" s="241"/>
      <c r="J125" s="236"/>
      <c r="K125" s="236"/>
      <c r="L125" s="242"/>
      <c r="M125" s="243"/>
      <c r="N125" s="244"/>
      <c r="O125" s="244"/>
      <c r="P125" s="244"/>
      <c r="Q125" s="244"/>
      <c r="R125" s="244"/>
      <c r="S125" s="244"/>
      <c r="T125" s="245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6" t="s">
        <v>207</v>
      </c>
      <c r="AU125" s="246" t="s">
        <v>82</v>
      </c>
      <c r="AV125" s="13" t="s">
        <v>82</v>
      </c>
      <c r="AW125" s="13" t="s">
        <v>33</v>
      </c>
      <c r="AX125" s="13" t="s">
        <v>72</v>
      </c>
      <c r="AY125" s="246" t="s">
        <v>197</v>
      </c>
    </row>
    <row r="126" s="13" customFormat="1">
      <c r="A126" s="13"/>
      <c r="B126" s="235"/>
      <c r="C126" s="236"/>
      <c r="D126" s="237" t="s">
        <v>207</v>
      </c>
      <c r="E126" s="238" t="s">
        <v>19</v>
      </c>
      <c r="F126" s="239" t="s">
        <v>257</v>
      </c>
      <c r="G126" s="236"/>
      <c r="H126" s="240">
        <v>2.097</v>
      </c>
      <c r="I126" s="241"/>
      <c r="J126" s="236"/>
      <c r="K126" s="236"/>
      <c r="L126" s="242"/>
      <c r="M126" s="243"/>
      <c r="N126" s="244"/>
      <c r="O126" s="244"/>
      <c r="P126" s="244"/>
      <c r="Q126" s="244"/>
      <c r="R126" s="244"/>
      <c r="S126" s="244"/>
      <c r="T126" s="245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6" t="s">
        <v>207</v>
      </c>
      <c r="AU126" s="246" t="s">
        <v>82</v>
      </c>
      <c r="AV126" s="13" t="s">
        <v>82</v>
      </c>
      <c r="AW126" s="13" t="s">
        <v>33</v>
      </c>
      <c r="AX126" s="13" t="s">
        <v>72</v>
      </c>
      <c r="AY126" s="246" t="s">
        <v>197</v>
      </c>
    </row>
    <row r="127" s="13" customFormat="1">
      <c r="A127" s="13"/>
      <c r="B127" s="235"/>
      <c r="C127" s="236"/>
      <c r="D127" s="237" t="s">
        <v>207</v>
      </c>
      <c r="E127" s="238" t="s">
        <v>19</v>
      </c>
      <c r="F127" s="239" t="s">
        <v>258</v>
      </c>
      <c r="G127" s="236"/>
      <c r="H127" s="240">
        <v>4.843</v>
      </c>
      <c r="I127" s="241"/>
      <c r="J127" s="236"/>
      <c r="K127" s="236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207</v>
      </c>
      <c r="AU127" s="246" t="s">
        <v>82</v>
      </c>
      <c r="AV127" s="13" t="s">
        <v>82</v>
      </c>
      <c r="AW127" s="13" t="s">
        <v>33</v>
      </c>
      <c r="AX127" s="13" t="s">
        <v>72</v>
      </c>
      <c r="AY127" s="246" t="s">
        <v>197</v>
      </c>
    </row>
    <row r="128" s="13" customFormat="1">
      <c r="A128" s="13"/>
      <c r="B128" s="235"/>
      <c r="C128" s="236"/>
      <c r="D128" s="237" t="s">
        <v>207</v>
      </c>
      <c r="E128" s="238" t="s">
        <v>19</v>
      </c>
      <c r="F128" s="239" t="s">
        <v>259</v>
      </c>
      <c r="G128" s="236"/>
      <c r="H128" s="240">
        <v>13.877000000000001</v>
      </c>
      <c r="I128" s="241"/>
      <c r="J128" s="236"/>
      <c r="K128" s="236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207</v>
      </c>
      <c r="AU128" s="246" t="s">
        <v>82</v>
      </c>
      <c r="AV128" s="13" t="s">
        <v>82</v>
      </c>
      <c r="AW128" s="13" t="s">
        <v>33</v>
      </c>
      <c r="AX128" s="13" t="s">
        <v>72</v>
      </c>
      <c r="AY128" s="246" t="s">
        <v>197</v>
      </c>
    </row>
    <row r="129" s="13" customFormat="1">
      <c r="A129" s="13"/>
      <c r="B129" s="235"/>
      <c r="C129" s="236"/>
      <c r="D129" s="237" t="s">
        <v>207</v>
      </c>
      <c r="E129" s="238" t="s">
        <v>19</v>
      </c>
      <c r="F129" s="239" t="s">
        <v>260</v>
      </c>
      <c r="G129" s="236"/>
      <c r="H129" s="240">
        <v>-0.56499999999999995</v>
      </c>
      <c r="I129" s="241"/>
      <c r="J129" s="236"/>
      <c r="K129" s="236"/>
      <c r="L129" s="242"/>
      <c r="M129" s="243"/>
      <c r="N129" s="244"/>
      <c r="O129" s="244"/>
      <c r="P129" s="244"/>
      <c r="Q129" s="244"/>
      <c r="R129" s="244"/>
      <c r="S129" s="244"/>
      <c r="T129" s="245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6" t="s">
        <v>207</v>
      </c>
      <c r="AU129" s="246" t="s">
        <v>82</v>
      </c>
      <c r="AV129" s="13" t="s">
        <v>82</v>
      </c>
      <c r="AW129" s="13" t="s">
        <v>33</v>
      </c>
      <c r="AX129" s="13" t="s">
        <v>72</v>
      </c>
      <c r="AY129" s="246" t="s">
        <v>197</v>
      </c>
    </row>
    <row r="130" s="13" customFormat="1">
      <c r="A130" s="13"/>
      <c r="B130" s="235"/>
      <c r="C130" s="236"/>
      <c r="D130" s="237" t="s">
        <v>207</v>
      </c>
      <c r="E130" s="238" t="s">
        <v>19</v>
      </c>
      <c r="F130" s="239" t="s">
        <v>261</v>
      </c>
      <c r="G130" s="236"/>
      <c r="H130" s="240">
        <v>-2.0880000000000001</v>
      </c>
      <c r="I130" s="241"/>
      <c r="J130" s="236"/>
      <c r="K130" s="236"/>
      <c r="L130" s="242"/>
      <c r="M130" s="243"/>
      <c r="N130" s="244"/>
      <c r="O130" s="244"/>
      <c r="P130" s="244"/>
      <c r="Q130" s="244"/>
      <c r="R130" s="244"/>
      <c r="S130" s="244"/>
      <c r="T130" s="245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6" t="s">
        <v>207</v>
      </c>
      <c r="AU130" s="246" t="s">
        <v>82</v>
      </c>
      <c r="AV130" s="13" t="s">
        <v>82</v>
      </c>
      <c r="AW130" s="13" t="s">
        <v>33</v>
      </c>
      <c r="AX130" s="13" t="s">
        <v>72</v>
      </c>
      <c r="AY130" s="246" t="s">
        <v>197</v>
      </c>
    </row>
    <row r="131" s="13" customFormat="1">
      <c r="A131" s="13"/>
      <c r="B131" s="235"/>
      <c r="C131" s="236"/>
      <c r="D131" s="237" t="s">
        <v>207</v>
      </c>
      <c r="E131" s="238" t="s">
        <v>19</v>
      </c>
      <c r="F131" s="239" t="s">
        <v>262</v>
      </c>
      <c r="G131" s="236"/>
      <c r="H131" s="240">
        <v>-8.4160000000000004</v>
      </c>
      <c r="I131" s="241"/>
      <c r="J131" s="236"/>
      <c r="K131" s="236"/>
      <c r="L131" s="242"/>
      <c r="M131" s="243"/>
      <c r="N131" s="244"/>
      <c r="O131" s="244"/>
      <c r="P131" s="244"/>
      <c r="Q131" s="244"/>
      <c r="R131" s="244"/>
      <c r="S131" s="244"/>
      <c r="T131" s="245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6" t="s">
        <v>207</v>
      </c>
      <c r="AU131" s="246" t="s">
        <v>82</v>
      </c>
      <c r="AV131" s="13" t="s">
        <v>82</v>
      </c>
      <c r="AW131" s="13" t="s">
        <v>33</v>
      </c>
      <c r="AX131" s="13" t="s">
        <v>72</v>
      </c>
      <c r="AY131" s="246" t="s">
        <v>197</v>
      </c>
    </row>
    <row r="132" s="16" customFormat="1">
      <c r="A132" s="16"/>
      <c r="B132" s="268"/>
      <c r="C132" s="269"/>
      <c r="D132" s="237" t="s">
        <v>207</v>
      </c>
      <c r="E132" s="270" t="s">
        <v>19</v>
      </c>
      <c r="F132" s="271" t="s">
        <v>248</v>
      </c>
      <c r="G132" s="269"/>
      <c r="H132" s="272">
        <v>86.317000000000007</v>
      </c>
      <c r="I132" s="273"/>
      <c r="J132" s="269"/>
      <c r="K132" s="269"/>
      <c r="L132" s="274"/>
      <c r="M132" s="275"/>
      <c r="N132" s="276"/>
      <c r="O132" s="276"/>
      <c r="P132" s="276"/>
      <c r="Q132" s="276"/>
      <c r="R132" s="276"/>
      <c r="S132" s="276"/>
      <c r="T132" s="277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T132" s="278" t="s">
        <v>207</v>
      </c>
      <c r="AU132" s="278" t="s">
        <v>82</v>
      </c>
      <c r="AV132" s="16" t="s">
        <v>103</v>
      </c>
      <c r="AW132" s="16" t="s">
        <v>33</v>
      </c>
      <c r="AX132" s="16" t="s">
        <v>72</v>
      </c>
      <c r="AY132" s="278" t="s">
        <v>197</v>
      </c>
    </row>
    <row r="133" s="14" customFormat="1">
      <c r="A133" s="14"/>
      <c r="B133" s="247"/>
      <c r="C133" s="248"/>
      <c r="D133" s="237" t="s">
        <v>207</v>
      </c>
      <c r="E133" s="249" t="s">
        <v>19</v>
      </c>
      <c r="F133" s="250" t="s">
        <v>263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207</v>
      </c>
      <c r="AU133" s="256" t="s">
        <v>82</v>
      </c>
      <c r="AV133" s="14" t="s">
        <v>80</v>
      </c>
      <c r="AW133" s="14" t="s">
        <v>33</v>
      </c>
      <c r="AX133" s="14" t="s">
        <v>72</v>
      </c>
      <c r="AY133" s="256" t="s">
        <v>197</v>
      </c>
    </row>
    <row r="134" s="13" customFormat="1">
      <c r="A134" s="13"/>
      <c r="B134" s="235"/>
      <c r="C134" s="236"/>
      <c r="D134" s="237" t="s">
        <v>207</v>
      </c>
      <c r="E134" s="238" t="s">
        <v>19</v>
      </c>
      <c r="F134" s="239" t="s">
        <v>264</v>
      </c>
      <c r="G134" s="236"/>
      <c r="H134" s="240">
        <v>14.702</v>
      </c>
      <c r="I134" s="241"/>
      <c r="J134" s="236"/>
      <c r="K134" s="236"/>
      <c r="L134" s="242"/>
      <c r="M134" s="243"/>
      <c r="N134" s="244"/>
      <c r="O134" s="244"/>
      <c r="P134" s="244"/>
      <c r="Q134" s="244"/>
      <c r="R134" s="244"/>
      <c r="S134" s="244"/>
      <c r="T134" s="24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6" t="s">
        <v>207</v>
      </c>
      <c r="AU134" s="246" t="s">
        <v>82</v>
      </c>
      <c r="AV134" s="13" t="s">
        <v>82</v>
      </c>
      <c r="AW134" s="13" t="s">
        <v>33</v>
      </c>
      <c r="AX134" s="13" t="s">
        <v>72</v>
      </c>
      <c r="AY134" s="246" t="s">
        <v>197</v>
      </c>
    </row>
    <row r="135" s="2" customFormat="1" ht="33" customHeight="1">
      <c r="A135" s="40"/>
      <c r="B135" s="41"/>
      <c r="C135" s="216" t="s">
        <v>265</v>
      </c>
      <c r="D135" s="216" t="s">
        <v>199</v>
      </c>
      <c r="E135" s="217" t="s">
        <v>266</v>
      </c>
      <c r="F135" s="218" t="s">
        <v>267</v>
      </c>
      <c r="G135" s="219" t="s">
        <v>225</v>
      </c>
      <c r="H135" s="220">
        <v>220.369</v>
      </c>
      <c r="I135" s="221"/>
      <c r="J135" s="222">
        <f>ROUND(I135*H135,2)</f>
        <v>0</v>
      </c>
      <c r="K135" s="223"/>
      <c r="L135" s="46"/>
      <c r="M135" s="224" t="s">
        <v>19</v>
      </c>
      <c r="N135" s="225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0.039</v>
      </c>
      <c r="T135" s="227">
        <f>S135*H135</f>
        <v>8.5943909999999999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203</v>
      </c>
      <c r="AT135" s="228" t="s">
        <v>199</v>
      </c>
      <c r="AU135" s="228" t="s">
        <v>82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203</v>
      </c>
      <c r="BM135" s="228" t="s">
        <v>268</v>
      </c>
    </row>
    <row r="136" s="2" customFormat="1">
      <c r="A136" s="40"/>
      <c r="B136" s="41"/>
      <c r="C136" s="42"/>
      <c r="D136" s="230" t="s">
        <v>205</v>
      </c>
      <c r="E136" s="42"/>
      <c r="F136" s="231" t="s">
        <v>269</v>
      </c>
      <c r="G136" s="42"/>
      <c r="H136" s="42"/>
      <c r="I136" s="232"/>
      <c r="J136" s="42"/>
      <c r="K136" s="42"/>
      <c r="L136" s="46"/>
      <c r="M136" s="233"/>
      <c r="N136" s="234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205</v>
      </c>
      <c r="AU136" s="19" t="s">
        <v>82</v>
      </c>
    </row>
    <row r="137" s="13" customFormat="1">
      <c r="A137" s="13"/>
      <c r="B137" s="235"/>
      <c r="C137" s="236"/>
      <c r="D137" s="237" t="s">
        <v>207</v>
      </c>
      <c r="E137" s="238" t="s">
        <v>19</v>
      </c>
      <c r="F137" s="239" t="s">
        <v>270</v>
      </c>
      <c r="G137" s="236"/>
      <c r="H137" s="240">
        <v>165.39500000000001</v>
      </c>
      <c r="I137" s="241"/>
      <c r="J137" s="236"/>
      <c r="K137" s="236"/>
      <c r="L137" s="242"/>
      <c r="M137" s="243"/>
      <c r="N137" s="244"/>
      <c r="O137" s="244"/>
      <c r="P137" s="244"/>
      <c r="Q137" s="244"/>
      <c r="R137" s="244"/>
      <c r="S137" s="244"/>
      <c r="T137" s="245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6" t="s">
        <v>207</v>
      </c>
      <c r="AU137" s="246" t="s">
        <v>82</v>
      </c>
      <c r="AV137" s="13" t="s">
        <v>82</v>
      </c>
      <c r="AW137" s="13" t="s">
        <v>33</v>
      </c>
      <c r="AX137" s="13" t="s">
        <v>72</v>
      </c>
      <c r="AY137" s="246" t="s">
        <v>197</v>
      </c>
    </row>
    <row r="138" s="13" customFormat="1">
      <c r="A138" s="13"/>
      <c r="B138" s="235"/>
      <c r="C138" s="236"/>
      <c r="D138" s="237" t="s">
        <v>207</v>
      </c>
      <c r="E138" s="238" t="s">
        <v>19</v>
      </c>
      <c r="F138" s="239" t="s">
        <v>271</v>
      </c>
      <c r="G138" s="236"/>
      <c r="H138" s="240">
        <v>26.895</v>
      </c>
      <c r="I138" s="241"/>
      <c r="J138" s="236"/>
      <c r="K138" s="236"/>
      <c r="L138" s="242"/>
      <c r="M138" s="243"/>
      <c r="N138" s="244"/>
      <c r="O138" s="244"/>
      <c r="P138" s="244"/>
      <c r="Q138" s="244"/>
      <c r="R138" s="244"/>
      <c r="S138" s="244"/>
      <c r="T138" s="245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6" t="s">
        <v>207</v>
      </c>
      <c r="AU138" s="246" t="s">
        <v>82</v>
      </c>
      <c r="AV138" s="13" t="s">
        <v>82</v>
      </c>
      <c r="AW138" s="13" t="s">
        <v>33</v>
      </c>
      <c r="AX138" s="13" t="s">
        <v>72</v>
      </c>
      <c r="AY138" s="246" t="s">
        <v>197</v>
      </c>
    </row>
    <row r="139" s="13" customFormat="1">
      <c r="A139" s="13"/>
      <c r="B139" s="235"/>
      <c r="C139" s="236"/>
      <c r="D139" s="237" t="s">
        <v>207</v>
      </c>
      <c r="E139" s="238" t="s">
        <v>19</v>
      </c>
      <c r="F139" s="239" t="s">
        <v>272</v>
      </c>
      <c r="G139" s="236"/>
      <c r="H139" s="240">
        <v>28.079000000000001</v>
      </c>
      <c r="I139" s="241"/>
      <c r="J139" s="236"/>
      <c r="K139" s="236"/>
      <c r="L139" s="242"/>
      <c r="M139" s="243"/>
      <c r="N139" s="244"/>
      <c r="O139" s="244"/>
      <c r="P139" s="244"/>
      <c r="Q139" s="244"/>
      <c r="R139" s="244"/>
      <c r="S139" s="244"/>
      <c r="T139" s="245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6" t="s">
        <v>207</v>
      </c>
      <c r="AU139" s="246" t="s">
        <v>82</v>
      </c>
      <c r="AV139" s="13" t="s">
        <v>82</v>
      </c>
      <c r="AW139" s="13" t="s">
        <v>33</v>
      </c>
      <c r="AX139" s="13" t="s">
        <v>72</v>
      </c>
      <c r="AY139" s="246" t="s">
        <v>197</v>
      </c>
    </row>
    <row r="140" s="15" customFormat="1">
      <c r="A140" s="15"/>
      <c r="B140" s="257"/>
      <c r="C140" s="258"/>
      <c r="D140" s="237" t="s">
        <v>207</v>
      </c>
      <c r="E140" s="259" t="s">
        <v>19</v>
      </c>
      <c r="F140" s="260" t="s">
        <v>234</v>
      </c>
      <c r="G140" s="258"/>
      <c r="H140" s="261">
        <v>220.36900000000003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207</v>
      </c>
      <c r="AU140" s="267" t="s">
        <v>82</v>
      </c>
      <c r="AV140" s="15" t="s">
        <v>203</v>
      </c>
      <c r="AW140" s="15" t="s">
        <v>33</v>
      </c>
      <c r="AX140" s="15" t="s">
        <v>80</v>
      </c>
      <c r="AY140" s="267" t="s">
        <v>197</v>
      </c>
    </row>
    <row r="141" s="2" customFormat="1" ht="44.25" customHeight="1">
      <c r="A141" s="40"/>
      <c r="B141" s="41"/>
      <c r="C141" s="216" t="s">
        <v>273</v>
      </c>
      <c r="D141" s="216" t="s">
        <v>199</v>
      </c>
      <c r="E141" s="217" t="s">
        <v>274</v>
      </c>
      <c r="F141" s="218" t="s">
        <v>275</v>
      </c>
      <c r="G141" s="219" t="s">
        <v>225</v>
      </c>
      <c r="H141" s="220">
        <v>885.55799999999999</v>
      </c>
      <c r="I141" s="221"/>
      <c r="J141" s="222">
        <f>ROUND(I141*H141,2)</f>
        <v>0</v>
      </c>
      <c r="K141" s="223"/>
      <c r="L141" s="46"/>
      <c r="M141" s="224" t="s">
        <v>19</v>
      </c>
      <c r="N141" s="225" t="s">
        <v>43</v>
      </c>
      <c r="O141" s="86"/>
      <c r="P141" s="226">
        <f>O141*H141</f>
        <v>0</v>
      </c>
      <c r="Q141" s="226">
        <v>0</v>
      </c>
      <c r="R141" s="226">
        <f>Q141*H141</f>
        <v>0</v>
      </c>
      <c r="S141" s="226">
        <v>0.26000000000000001</v>
      </c>
      <c r="T141" s="227">
        <f>S141*H141</f>
        <v>230.24508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203</v>
      </c>
      <c r="AT141" s="228" t="s">
        <v>199</v>
      </c>
      <c r="AU141" s="228" t="s">
        <v>82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203</v>
      </c>
      <c r="BM141" s="228" t="s">
        <v>276</v>
      </c>
    </row>
    <row r="142" s="2" customFormat="1">
      <c r="A142" s="40"/>
      <c r="B142" s="41"/>
      <c r="C142" s="42"/>
      <c r="D142" s="230" t="s">
        <v>205</v>
      </c>
      <c r="E142" s="42"/>
      <c r="F142" s="231" t="s">
        <v>277</v>
      </c>
      <c r="G142" s="42"/>
      <c r="H142" s="42"/>
      <c r="I142" s="232"/>
      <c r="J142" s="42"/>
      <c r="K142" s="42"/>
      <c r="L142" s="46"/>
      <c r="M142" s="233"/>
      <c r="N142" s="234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205</v>
      </c>
      <c r="AU142" s="19" t="s">
        <v>82</v>
      </c>
    </row>
    <row r="143" s="14" customFormat="1">
      <c r="A143" s="14"/>
      <c r="B143" s="247"/>
      <c r="C143" s="248"/>
      <c r="D143" s="237" t="s">
        <v>207</v>
      </c>
      <c r="E143" s="249" t="s">
        <v>19</v>
      </c>
      <c r="F143" s="250" t="s">
        <v>278</v>
      </c>
      <c r="G143" s="248"/>
      <c r="H143" s="249" t="s">
        <v>19</v>
      </c>
      <c r="I143" s="251"/>
      <c r="J143" s="248"/>
      <c r="K143" s="248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207</v>
      </c>
      <c r="AU143" s="256" t="s">
        <v>82</v>
      </c>
      <c r="AV143" s="14" t="s">
        <v>80</v>
      </c>
      <c r="AW143" s="14" t="s">
        <v>33</v>
      </c>
      <c r="AX143" s="14" t="s">
        <v>72</v>
      </c>
      <c r="AY143" s="256" t="s">
        <v>197</v>
      </c>
    </row>
    <row r="144" s="14" customFormat="1">
      <c r="A144" s="14"/>
      <c r="B144" s="247"/>
      <c r="C144" s="248"/>
      <c r="D144" s="237" t="s">
        <v>207</v>
      </c>
      <c r="E144" s="249" t="s">
        <v>19</v>
      </c>
      <c r="F144" s="250" t="s">
        <v>279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207</v>
      </c>
      <c r="AU144" s="256" t="s">
        <v>82</v>
      </c>
      <c r="AV144" s="14" t="s">
        <v>80</v>
      </c>
      <c r="AW144" s="14" t="s">
        <v>33</v>
      </c>
      <c r="AX144" s="14" t="s">
        <v>72</v>
      </c>
      <c r="AY144" s="256" t="s">
        <v>197</v>
      </c>
    </row>
    <row r="145" s="13" customFormat="1">
      <c r="A145" s="13"/>
      <c r="B145" s="235"/>
      <c r="C145" s="236"/>
      <c r="D145" s="237" t="s">
        <v>207</v>
      </c>
      <c r="E145" s="238" t="s">
        <v>19</v>
      </c>
      <c r="F145" s="239" t="s">
        <v>280</v>
      </c>
      <c r="G145" s="236"/>
      <c r="H145" s="240">
        <v>523.47199999999998</v>
      </c>
      <c r="I145" s="241"/>
      <c r="J145" s="236"/>
      <c r="K145" s="236"/>
      <c r="L145" s="242"/>
      <c r="M145" s="243"/>
      <c r="N145" s="244"/>
      <c r="O145" s="244"/>
      <c r="P145" s="244"/>
      <c r="Q145" s="244"/>
      <c r="R145" s="244"/>
      <c r="S145" s="244"/>
      <c r="T145" s="245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6" t="s">
        <v>207</v>
      </c>
      <c r="AU145" s="246" t="s">
        <v>82</v>
      </c>
      <c r="AV145" s="13" t="s">
        <v>82</v>
      </c>
      <c r="AW145" s="13" t="s">
        <v>33</v>
      </c>
      <c r="AX145" s="13" t="s">
        <v>72</v>
      </c>
      <c r="AY145" s="246" t="s">
        <v>197</v>
      </c>
    </row>
    <row r="146" s="13" customFormat="1">
      <c r="A146" s="13"/>
      <c r="B146" s="235"/>
      <c r="C146" s="236"/>
      <c r="D146" s="237" t="s">
        <v>207</v>
      </c>
      <c r="E146" s="238" t="s">
        <v>19</v>
      </c>
      <c r="F146" s="239" t="s">
        <v>281</v>
      </c>
      <c r="G146" s="236"/>
      <c r="H146" s="240">
        <v>-53.722999999999999</v>
      </c>
      <c r="I146" s="241"/>
      <c r="J146" s="236"/>
      <c r="K146" s="236"/>
      <c r="L146" s="242"/>
      <c r="M146" s="243"/>
      <c r="N146" s="244"/>
      <c r="O146" s="244"/>
      <c r="P146" s="244"/>
      <c r="Q146" s="244"/>
      <c r="R146" s="244"/>
      <c r="S146" s="244"/>
      <c r="T146" s="245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6" t="s">
        <v>207</v>
      </c>
      <c r="AU146" s="246" t="s">
        <v>82</v>
      </c>
      <c r="AV146" s="13" t="s">
        <v>82</v>
      </c>
      <c r="AW146" s="13" t="s">
        <v>33</v>
      </c>
      <c r="AX146" s="13" t="s">
        <v>72</v>
      </c>
      <c r="AY146" s="246" t="s">
        <v>197</v>
      </c>
    </row>
    <row r="147" s="13" customFormat="1">
      <c r="A147" s="13"/>
      <c r="B147" s="235"/>
      <c r="C147" s="236"/>
      <c r="D147" s="237" t="s">
        <v>207</v>
      </c>
      <c r="E147" s="238" t="s">
        <v>19</v>
      </c>
      <c r="F147" s="239" t="s">
        <v>282</v>
      </c>
      <c r="G147" s="236"/>
      <c r="H147" s="240">
        <v>230.59</v>
      </c>
      <c r="I147" s="241"/>
      <c r="J147" s="236"/>
      <c r="K147" s="236"/>
      <c r="L147" s="242"/>
      <c r="M147" s="243"/>
      <c r="N147" s="244"/>
      <c r="O147" s="244"/>
      <c r="P147" s="244"/>
      <c r="Q147" s="244"/>
      <c r="R147" s="244"/>
      <c r="S147" s="244"/>
      <c r="T147" s="245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6" t="s">
        <v>207</v>
      </c>
      <c r="AU147" s="246" t="s">
        <v>82</v>
      </c>
      <c r="AV147" s="13" t="s">
        <v>82</v>
      </c>
      <c r="AW147" s="13" t="s">
        <v>33</v>
      </c>
      <c r="AX147" s="13" t="s">
        <v>72</v>
      </c>
      <c r="AY147" s="246" t="s">
        <v>197</v>
      </c>
    </row>
    <row r="148" s="13" customFormat="1">
      <c r="A148" s="13"/>
      <c r="B148" s="235"/>
      <c r="C148" s="236"/>
      <c r="D148" s="237" t="s">
        <v>207</v>
      </c>
      <c r="E148" s="238" t="s">
        <v>19</v>
      </c>
      <c r="F148" s="239" t="s">
        <v>283</v>
      </c>
      <c r="G148" s="236"/>
      <c r="H148" s="240">
        <v>178.666</v>
      </c>
      <c r="I148" s="241"/>
      <c r="J148" s="236"/>
      <c r="K148" s="236"/>
      <c r="L148" s="242"/>
      <c r="M148" s="243"/>
      <c r="N148" s="244"/>
      <c r="O148" s="244"/>
      <c r="P148" s="244"/>
      <c r="Q148" s="244"/>
      <c r="R148" s="244"/>
      <c r="S148" s="244"/>
      <c r="T148" s="245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6" t="s">
        <v>207</v>
      </c>
      <c r="AU148" s="246" t="s">
        <v>82</v>
      </c>
      <c r="AV148" s="13" t="s">
        <v>82</v>
      </c>
      <c r="AW148" s="13" t="s">
        <v>33</v>
      </c>
      <c r="AX148" s="13" t="s">
        <v>72</v>
      </c>
      <c r="AY148" s="246" t="s">
        <v>197</v>
      </c>
    </row>
    <row r="149" s="13" customFormat="1">
      <c r="A149" s="13"/>
      <c r="B149" s="235"/>
      <c r="C149" s="236"/>
      <c r="D149" s="237" t="s">
        <v>207</v>
      </c>
      <c r="E149" s="238" t="s">
        <v>19</v>
      </c>
      <c r="F149" s="239" t="s">
        <v>284</v>
      </c>
      <c r="G149" s="236"/>
      <c r="H149" s="240">
        <v>1.5580000000000001</v>
      </c>
      <c r="I149" s="241"/>
      <c r="J149" s="236"/>
      <c r="K149" s="236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207</v>
      </c>
      <c r="AU149" s="246" t="s">
        <v>82</v>
      </c>
      <c r="AV149" s="13" t="s">
        <v>82</v>
      </c>
      <c r="AW149" s="13" t="s">
        <v>33</v>
      </c>
      <c r="AX149" s="13" t="s">
        <v>72</v>
      </c>
      <c r="AY149" s="246" t="s">
        <v>197</v>
      </c>
    </row>
    <row r="150" s="13" customFormat="1">
      <c r="A150" s="13"/>
      <c r="B150" s="235"/>
      <c r="C150" s="236"/>
      <c r="D150" s="237" t="s">
        <v>207</v>
      </c>
      <c r="E150" s="238" t="s">
        <v>19</v>
      </c>
      <c r="F150" s="239" t="s">
        <v>285</v>
      </c>
      <c r="G150" s="236"/>
      <c r="H150" s="240">
        <v>1.8009999999999999</v>
      </c>
      <c r="I150" s="241"/>
      <c r="J150" s="236"/>
      <c r="K150" s="236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207</v>
      </c>
      <c r="AU150" s="246" t="s">
        <v>82</v>
      </c>
      <c r="AV150" s="13" t="s">
        <v>82</v>
      </c>
      <c r="AW150" s="13" t="s">
        <v>33</v>
      </c>
      <c r="AX150" s="13" t="s">
        <v>72</v>
      </c>
      <c r="AY150" s="246" t="s">
        <v>197</v>
      </c>
    </row>
    <row r="151" s="13" customFormat="1">
      <c r="A151" s="13"/>
      <c r="B151" s="235"/>
      <c r="C151" s="236"/>
      <c r="D151" s="237" t="s">
        <v>207</v>
      </c>
      <c r="E151" s="238" t="s">
        <v>19</v>
      </c>
      <c r="F151" s="239" t="s">
        <v>286</v>
      </c>
      <c r="G151" s="236"/>
      <c r="H151" s="240">
        <v>3.194</v>
      </c>
      <c r="I151" s="241"/>
      <c r="J151" s="236"/>
      <c r="K151" s="236"/>
      <c r="L151" s="242"/>
      <c r="M151" s="243"/>
      <c r="N151" s="244"/>
      <c r="O151" s="244"/>
      <c r="P151" s="244"/>
      <c r="Q151" s="244"/>
      <c r="R151" s="244"/>
      <c r="S151" s="244"/>
      <c r="T151" s="245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6" t="s">
        <v>207</v>
      </c>
      <c r="AU151" s="246" t="s">
        <v>82</v>
      </c>
      <c r="AV151" s="13" t="s">
        <v>82</v>
      </c>
      <c r="AW151" s="13" t="s">
        <v>33</v>
      </c>
      <c r="AX151" s="13" t="s">
        <v>72</v>
      </c>
      <c r="AY151" s="246" t="s">
        <v>197</v>
      </c>
    </row>
    <row r="152" s="16" customFormat="1">
      <c r="A152" s="16"/>
      <c r="B152" s="268"/>
      <c r="C152" s="269"/>
      <c r="D152" s="237" t="s">
        <v>207</v>
      </c>
      <c r="E152" s="270" t="s">
        <v>19</v>
      </c>
      <c r="F152" s="271" t="s">
        <v>248</v>
      </c>
      <c r="G152" s="269"/>
      <c r="H152" s="272">
        <v>885.55799999999988</v>
      </c>
      <c r="I152" s="273"/>
      <c r="J152" s="269"/>
      <c r="K152" s="269"/>
      <c r="L152" s="274"/>
      <c r="M152" s="275"/>
      <c r="N152" s="276"/>
      <c r="O152" s="276"/>
      <c r="P152" s="276"/>
      <c r="Q152" s="276"/>
      <c r="R152" s="276"/>
      <c r="S152" s="276"/>
      <c r="T152" s="277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278" t="s">
        <v>207</v>
      </c>
      <c r="AU152" s="278" t="s">
        <v>82</v>
      </c>
      <c r="AV152" s="16" t="s">
        <v>103</v>
      </c>
      <c r="AW152" s="16" t="s">
        <v>33</v>
      </c>
      <c r="AX152" s="16" t="s">
        <v>80</v>
      </c>
      <c r="AY152" s="278" t="s">
        <v>197</v>
      </c>
    </row>
    <row r="153" s="14" customFormat="1">
      <c r="A153" s="14"/>
      <c r="B153" s="247"/>
      <c r="C153" s="248"/>
      <c r="D153" s="237" t="s">
        <v>207</v>
      </c>
      <c r="E153" s="249" t="s">
        <v>19</v>
      </c>
      <c r="F153" s="250" t="s">
        <v>249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207</v>
      </c>
      <c r="AU153" s="256" t="s">
        <v>82</v>
      </c>
      <c r="AV153" s="14" t="s">
        <v>80</v>
      </c>
      <c r="AW153" s="14" t="s">
        <v>33</v>
      </c>
      <c r="AX153" s="14" t="s">
        <v>72</v>
      </c>
      <c r="AY153" s="256" t="s">
        <v>197</v>
      </c>
    </row>
    <row r="154" s="13" customFormat="1">
      <c r="A154" s="13"/>
      <c r="B154" s="235"/>
      <c r="C154" s="236"/>
      <c r="D154" s="237" t="s">
        <v>207</v>
      </c>
      <c r="E154" s="238" t="s">
        <v>19</v>
      </c>
      <c r="F154" s="239" t="s">
        <v>287</v>
      </c>
      <c r="G154" s="236"/>
      <c r="H154" s="240">
        <v>18.457999999999998</v>
      </c>
      <c r="I154" s="241"/>
      <c r="J154" s="236"/>
      <c r="K154" s="236"/>
      <c r="L154" s="242"/>
      <c r="M154" s="243"/>
      <c r="N154" s="244"/>
      <c r="O154" s="244"/>
      <c r="P154" s="244"/>
      <c r="Q154" s="244"/>
      <c r="R154" s="244"/>
      <c r="S154" s="244"/>
      <c r="T154" s="245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6" t="s">
        <v>207</v>
      </c>
      <c r="AU154" s="246" t="s">
        <v>82</v>
      </c>
      <c r="AV154" s="13" t="s">
        <v>82</v>
      </c>
      <c r="AW154" s="13" t="s">
        <v>33</v>
      </c>
      <c r="AX154" s="13" t="s">
        <v>72</v>
      </c>
      <c r="AY154" s="246" t="s">
        <v>197</v>
      </c>
    </row>
    <row r="155" s="13" customFormat="1">
      <c r="A155" s="13"/>
      <c r="B155" s="235"/>
      <c r="C155" s="236"/>
      <c r="D155" s="237" t="s">
        <v>207</v>
      </c>
      <c r="E155" s="238" t="s">
        <v>19</v>
      </c>
      <c r="F155" s="239" t="s">
        <v>288</v>
      </c>
      <c r="G155" s="236"/>
      <c r="H155" s="240">
        <v>15.194000000000001</v>
      </c>
      <c r="I155" s="241"/>
      <c r="J155" s="236"/>
      <c r="K155" s="236"/>
      <c r="L155" s="242"/>
      <c r="M155" s="243"/>
      <c r="N155" s="244"/>
      <c r="O155" s="244"/>
      <c r="P155" s="244"/>
      <c r="Q155" s="244"/>
      <c r="R155" s="244"/>
      <c r="S155" s="244"/>
      <c r="T155" s="245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6" t="s">
        <v>207</v>
      </c>
      <c r="AU155" s="246" t="s">
        <v>82</v>
      </c>
      <c r="AV155" s="13" t="s">
        <v>82</v>
      </c>
      <c r="AW155" s="13" t="s">
        <v>33</v>
      </c>
      <c r="AX155" s="13" t="s">
        <v>72</v>
      </c>
      <c r="AY155" s="246" t="s">
        <v>197</v>
      </c>
    </row>
    <row r="156" s="13" customFormat="1">
      <c r="A156" s="13"/>
      <c r="B156" s="235"/>
      <c r="C156" s="236"/>
      <c r="D156" s="237" t="s">
        <v>207</v>
      </c>
      <c r="E156" s="238" t="s">
        <v>19</v>
      </c>
      <c r="F156" s="239" t="s">
        <v>289</v>
      </c>
      <c r="G156" s="236"/>
      <c r="H156" s="240">
        <v>4.5789999999999997</v>
      </c>
      <c r="I156" s="241"/>
      <c r="J156" s="236"/>
      <c r="K156" s="236"/>
      <c r="L156" s="242"/>
      <c r="M156" s="243"/>
      <c r="N156" s="244"/>
      <c r="O156" s="244"/>
      <c r="P156" s="244"/>
      <c r="Q156" s="244"/>
      <c r="R156" s="244"/>
      <c r="S156" s="244"/>
      <c r="T156" s="245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6" t="s">
        <v>207</v>
      </c>
      <c r="AU156" s="246" t="s">
        <v>82</v>
      </c>
      <c r="AV156" s="13" t="s">
        <v>82</v>
      </c>
      <c r="AW156" s="13" t="s">
        <v>33</v>
      </c>
      <c r="AX156" s="13" t="s">
        <v>72</v>
      </c>
      <c r="AY156" s="246" t="s">
        <v>197</v>
      </c>
    </row>
    <row r="157" s="13" customFormat="1">
      <c r="A157" s="13"/>
      <c r="B157" s="235"/>
      <c r="C157" s="236"/>
      <c r="D157" s="237" t="s">
        <v>207</v>
      </c>
      <c r="E157" s="238" t="s">
        <v>19</v>
      </c>
      <c r="F157" s="239" t="s">
        <v>290</v>
      </c>
      <c r="G157" s="236"/>
      <c r="H157" s="240">
        <v>1.3859999999999999</v>
      </c>
      <c r="I157" s="241"/>
      <c r="J157" s="236"/>
      <c r="K157" s="236"/>
      <c r="L157" s="242"/>
      <c r="M157" s="243"/>
      <c r="N157" s="244"/>
      <c r="O157" s="244"/>
      <c r="P157" s="244"/>
      <c r="Q157" s="244"/>
      <c r="R157" s="244"/>
      <c r="S157" s="244"/>
      <c r="T157" s="245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6" t="s">
        <v>207</v>
      </c>
      <c r="AU157" s="246" t="s">
        <v>82</v>
      </c>
      <c r="AV157" s="13" t="s">
        <v>82</v>
      </c>
      <c r="AW157" s="13" t="s">
        <v>33</v>
      </c>
      <c r="AX157" s="13" t="s">
        <v>72</v>
      </c>
      <c r="AY157" s="246" t="s">
        <v>197</v>
      </c>
    </row>
    <row r="158" s="13" customFormat="1">
      <c r="A158" s="13"/>
      <c r="B158" s="235"/>
      <c r="C158" s="236"/>
      <c r="D158" s="237" t="s">
        <v>207</v>
      </c>
      <c r="E158" s="238" t="s">
        <v>19</v>
      </c>
      <c r="F158" s="239" t="s">
        <v>291</v>
      </c>
      <c r="G158" s="236"/>
      <c r="H158" s="240">
        <v>2.2519999999999998</v>
      </c>
      <c r="I158" s="241"/>
      <c r="J158" s="236"/>
      <c r="K158" s="236"/>
      <c r="L158" s="242"/>
      <c r="M158" s="243"/>
      <c r="N158" s="244"/>
      <c r="O158" s="244"/>
      <c r="P158" s="244"/>
      <c r="Q158" s="244"/>
      <c r="R158" s="244"/>
      <c r="S158" s="244"/>
      <c r="T158" s="245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6" t="s">
        <v>207</v>
      </c>
      <c r="AU158" s="246" t="s">
        <v>82</v>
      </c>
      <c r="AV158" s="13" t="s">
        <v>82</v>
      </c>
      <c r="AW158" s="13" t="s">
        <v>33</v>
      </c>
      <c r="AX158" s="13" t="s">
        <v>72</v>
      </c>
      <c r="AY158" s="246" t="s">
        <v>197</v>
      </c>
    </row>
    <row r="159" s="13" customFormat="1">
      <c r="A159" s="13"/>
      <c r="B159" s="235"/>
      <c r="C159" s="236"/>
      <c r="D159" s="237" t="s">
        <v>207</v>
      </c>
      <c r="E159" s="238" t="s">
        <v>19</v>
      </c>
      <c r="F159" s="239" t="s">
        <v>292</v>
      </c>
      <c r="G159" s="236"/>
      <c r="H159" s="240">
        <v>29.111000000000001</v>
      </c>
      <c r="I159" s="241"/>
      <c r="J159" s="236"/>
      <c r="K159" s="236"/>
      <c r="L159" s="242"/>
      <c r="M159" s="243"/>
      <c r="N159" s="244"/>
      <c r="O159" s="244"/>
      <c r="P159" s="244"/>
      <c r="Q159" s="244"/>
      <c r="R159" s="244"/>
      <c r="S159" s="244"/>
      <c r="T159" s="245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6" t="s">
        <v>207</v>
      </c>
      <c r="AU159" s="246" t="s">
        <v>82</v>
      </c>
      <c r="AV159" s="13" t="s">
        <v>82</v>
      </c>
      <c r="AW159" s="13" t="s">
        <v>33</v>
      </c>
      <c r="AX159" s="13" t="s">
        <v>72</v>
      </c>
      <c r="AY159" s="246" t="s">
        <v>197</v>
      </c>
    </row>
    <row r="160" s="13" customFormat="1">
      <c r="A160" s="13"/>
      <c r="B160" s="235"/>
      <c r="C160" s="236"/>
      <c r="D160" s="237" t="s">
        <v>207</v>
      </c>
      <c r="E160" s="238" t="s">
        <v>19</v>
      </c>
      <c r="F160" s="239" t="s">
        <v>293</v>
      </c>
      <c r="G160" s="236"/>
      <c r="H160" s="240">
        <v>1.3779999999999999</v>
      </c>
      <c r="I160" s="241"/>
      <c r="J160" s="236"/>
      <c r="K160" s="236"/>
      <c r="L160" s="242"/>
      <c r="M160" s="243"/>
      <c r="N160" s="244"/>
      <c r="O160" s="244"/>
      <c r="P160" s="244"/>
      <c r="Q160" s="244"/>
      <c r="R160" s="244"/>
      <c r="S160" s="244"/>
      <c r="T160" s="245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6" t="s">
        <v>207</v>
      </c>
      <c r="AU160" s="246" t="s">
        <v>82</v>
      </c>
      <c r="AV160" s="13" t="s">
        <v>82</v>
      </c>
      <c r="AW160" s="13" t="s">
        <v>33</v>
      </c>
      <c r="AX160" s="13" t="s">
        <v>72</v>
      </c>
      <c r="AY160" s="246" t="s">
        <v>197</v>
      </c>
    </row>
    <row r="161" s="13" customFormat="1">
      <c r="A161" s="13"/>
      <c r="B161" s="235"/>
      <c r="C161" s="236"/>
      <c r="D161" s="237" t="s">
        <v>207</v>
      </c>
      <c r="E161" s="238" t="s">
        <v>19</v>
      </c>
      <c r="F161" s="239" t="s">
        <v>294</v>
      </c>
      <c r="G161" s="236"/>
      <c r="H161" s="240">
        <v>20.105</v>
      </c>
      <c r="I161" s="241"/>
      <c r="J161" s="236"/>
      <c r="K161" s="236"/>
      <c r="L161" s="242"/>
      <c r="M161" s="243"/>
      <c r="N161" s="244"/>
      <c r="O161" s="244"/>
      <c r="P161" s="244"/>
      <c r="Q161" s="244"/>
      <c r="R161" s="244"/>
      <c r="S161" s="244"/>
      <c r="T161" s="245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6" t="s">
        <v>207</v>
      </c>
      <c r="AU161" s="246" t="s">
        <v>82</v>
      </c>
      <c r="AV161" s="13" t="s">
        <v>82</v>
      </c>
      <c r="AW161" s="13" t="s">
        <v>33</v>
      </c>
      <c r="AX161" s="13" t="s">
        <v>72</v>
      </c>
      <c r="AY161" s="246" t="s">
        <v>197</v>
      </c>
    </row>
    <row r="162" s="13" customFormat="1">
      <c r="A162" s="13"/>
      <c r="B162" s="235"/>
      <c r="C162" s="236"/>
      <c r="D162" s="237" t="s">
        <v>207</v>
      </c>
      <c r="E162" s="238" t="s">
        <v>19</v>
      </c>
      <c r="F162" s="239" t="s">
        <v>295</v>
      </c>
      <c r="G162" s="236"/>
      <c r="H162" s="240">
        <v>20.228999999999999</v>
      </c>
      <c r="I162" s="241"/>
      <c r="J162" s="236"/>
      <c r="K162" s="236"/>
      <c r="L162" s="242"/>
      <c r="M162" s="243"/>
      <c r="N162" s="244"/>
      <c r="O162" s="244"/>
      <c r="P162" s="244"/>
      <c r="Q162" s="244"/>
      <c r="R162" s="244"/>
      <c r="S162" s="244"/>
      <c r="T162" s="245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6" t="s">
        <v>207</v>
      </c>
      <c r="AU162" s="246" t="s">
        <v>82</v>
      </c>
      <c r="AV162" s="13" t="s">
        <v>82</v>
      </c>
      <c r="AW162" s="13" t="s">
        <v>33</v>
      </c>
      <c r="AX162" s="13" t="s">
        <v>72</v>
      </c>
      <c r="AY162" s="246" t="s">
        <v>197</v>
      </c>
    </row>
    <row r="163" s="13" customFormat="1">
      <c r="A163" s="13"/>
      <c r="B163" s="235"/>
      <c r="C163" s="236"/>
      <c r="D163" s="237" t="s">
        <v>207</v>
      </c>
      <c r="E163" s="238" t="s">
        <v>19</v>
      </c>
      <c r="F163" s="239" t="s">
        <v>296</v>
      </c>
      <c r="G163" s="236"/>
      <c r="H163" s="240">
        <v>12.538</v>
      </c>
      <c r="I163" s="241"/>
      <c r="J163" s="236"/>
      <c r="K163" s="236"/>
      <c r="L163" s="242"/>
      <c r="M163" s="243"/>
      <c r="N163" s="244"/>
      <c r="O163" s="244"/>
      <c r="P163" s="244"/>
      <c r="Q163" s="244"/>
      <c r="R163" s="244"/>
      <c r="S163" s="244"/>
      <c r="T163" s="245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6" t="s">
        <v>207</v>
      </c>
      <c r="AU163" s="246" t="s">
        <v>82</v>
      </c>
      <c r="AV163" s="13" t="s">
        <v>82</v>
      </c>
      <c r="AW163" s="13" t="s">
        <v>33</v>
      </c>
      <c r="AX163" s="13" t="s">
        <v>72</v>
      </c>
      <c r="AY163" s="246" t="s">
        <v>197</v>
      </c>
    </row>
    <row r="164" s="13" customFormat="1">
      <c r="A164" s="13"/>
      <c r="B164" s="235"/>
      <c r="C164" s="236"/>
      <c r="D164" s="237" t="s">
        <v>207</v>
      </c>
      <c r="E164" s="238" t="s">
        <v>19</v>
      </c>
      <c r="F164" s="239" t="s">
        <v>297</v>
      </c>
      <c r="G164" s="236"/>
      <c r="H164" s="240">
        <v>15.311</v>
      </c>
      <c r="I164" s="241"/>
      <c r="J164" s="236"/>
      <c r="K164" s="236"/>
      <c r="L164" s="242"/>
      <c r="M164" s="243"/>
      <c r="N164" s="244"/>
      <c r="O164" s="244"/>
      <c r="P164" s="244"/>
      <c r="Q164" s="244"/>
      <c r="R164" s="244"/>
      <c r="S164" s="244"/>
      <c r="T164" s="245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6" t="s">
        <v>207</v>
      </c>
      <c r="AU164" s="246" t="s">
        <v>82</v>
      </c>
      <c r="AV164" s="13" t="s">
        <v>82</v>
      </c>
      <c r="AW164" s="13" t="s">
        <v>33</v>
      </c>
      <c r="AX164" s="13" t="s">
        <v>72</v>
      </c>
      <c r="AY164" s="246" t="s">
        <v>197</v>
      </c>
    </row>
    <row r="165" s="13" customFormat="1">
      <c r="A165" s="13"/>
      <c r="B165" s="235"/>
      <c r="C165" s="236"/>
      <c r="D165" s="237" t="s">
        <v>207</v>
      </c>
      <c r="E165" s="238" t="s">
        <v>19</v>
      </c>
      <c r="F165" s="239" t="s">
        <v>298</v>
      </c>
      <c r="G165" s="236"/>
      <c r="H165" s="240">
        <v>14.279999999999999</v>
      </c>
      <c r="I165" s="241"/>
      <c r="J165" s="236"/>
      <c r="K165" s="236"/>
      <c r="L165" s="242"/>
      <c r="M165" s="243"/>
      <c r="N165" s="244"/>
      <c r="O165" s="244"/>
      <c r="P165" s="244"/>
      <c r="Q165" s="244"/>
      <c r="R165" s="244"/>
      <c r="S165" s="244"/>
      <c r="T165" s="245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6" t="s">
        <v>207</v>
      </c>
      <c r="AU165" s="246" t="s">
        <v>82</v>
      </c>
      <c r="AV165" s="13" t="s">
        <v>82</v>
      </c>
      <c r="AW165" s="13" t="s">
        <v>33</v>
      </c>
      <c r="AX165" s="13" t="s">
        <v>72</v>
      </c>
      <c r="AY165" s="246" t="s">
        <v>197</v>
      </c>
    </row>
    <row r="166" s="13" customFormat="1">
      <c r="A166" s="13"/>
      <c r="B166" s="235"/>
      <c r="C166" s="236"/>
      <c r="D166" s="237" t="s">
        <v>207</v>
      </c>
      <c r="E166" s="238" t="s">
        <v>19</v>
      </c>
      <c r="F166" s="239" t="s">
        <v>299</v>
      </c>
      <c r="G166" s="236"/>
      <c r="H166" s="240">
        <v>3.0310000000000001</v>
      </c>
      <c r="I166" s="241"/>
      <c r="J166" s="236"/>
      <c r="K166" s="236"/>
      <c r="L166" s="242"/>
      <c r="M166" s="243"/>
      <c r="N166" s="244"/>
      <c r="O166" s="244"/>
      <c r="P166" s="244"/>
      <c r="Q166" s="244"/>
      <c r="R166" s="244"/>
      <c r="S166" s="244"/>
      <c r="T166" s="245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6" t="s">
        <v>207</v>
      </c>
      <c r="AU166" s="246" t="s">
        <v>82</v>
      </c>
      <c r="AV166" s="13" t="s">
        <v>82</v>
      </c>
      <c r="AW166" s="13" t="s">
        <v>33</v>
      </c>
      <c r="AX166" s="13" t="s">
        <v>72</v>
      </c>
      <c r="AY166" s="246" t="s">
        <v>197</v>
      </c>
    </row>
    <row r="167" s="13" customFormat="1">
      <c r="A167" s="13"/>
      <c r="B167" s="235"/>
      <c r="C167" s="236"/>
      <c r="D167" s="237" t="s">
        <v>207</v>
      </c>
      <c r="E167" s="238" t="s">
        <v>19</v>
      </c>
      <c r="F167" s="239" t="s">
        <v>300</v>
      </c>
      <c r="G167" s="236"/>
      <c r="H167" s="240">
        <v>-2.9929999999999999</v>
      </c>
      <c r="I167" s="241"/>
      <c r="J167" s="236"/>
      <c r="K167" s="236"/>
      <c r="L167" s="242"/>
      <c r="M167" s="243"/>
      <c r="N167" s="244"/>
      <c r="O167" s="244"/>
      <c r="P167" s="244"/>
      <c r="Q167" s="244"/>
      <c r="R167" s="244"/>
      <c r="S167" s="244"/>
      <c r="T167" s="245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6" t="s">
        <v>207</v>
      </c>
      <c r="AU167" s="246" t="s">
        <v>82</v>
      </c>
      <c r="AV167" s="13" t="s">
        <v>82</v>
      </c>
      <c r="AW167" s="13" t="s">
        <v>33</v>
      </c>
      <c r="AX167" s="13" t="s">
        <v>72</v>
      </c>
      <c r="AY167" s="246" t="s">
        <v>197</v>
      </c>
    </row>
    <row r="168" s="13" customFormat="1">
      <c r="A168" s="13"/>
      <c r="B168" s="235"/>
      <c r="C168" s="236"/>
      <c r="D168" s="237" t="s">
        <v>207</v>
      </c>
      <c r="E168" s="238" t="s">
        <v>19</v>
      </c>
      <c r="F168" s="239" t="s">
        <v>301</v>
      </c>
      <c r="G168" s="236"/>
      <c r="H168" s="240">
        <v>-5.7309999999999999</v>
      </c>
      <c r="I168" s="241"/>
      <c r="J168" s="236"/>
      <c r="K168" s="236"/>
      <c r="L168" s="242"/>
      <c r="M168" s="243"/>
      <c r="N168" s="244"/>
      <c r="O168" s="244"/>
      <c r="P168" s="244"/>
      <c r="Q168" s="244"/>
      <c r="R168" s="244"/>
      <c r="S168" s="244"/>
      <c r="T168" s="245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6" t="s">
        <v>207</v>
      </c>
      <c r="AU168" s="246" t="s">
        <v>82</v>
      </c>
      <c r="AV168" s="13" t="s">
        <v>82</v>
      </c>
      <c r="AW168" s="13" t="s">
        <v>33</v>
      </c>
      <c r="AX168" s="13" t="s">
        <v>72</v>
      </c>
      <c r="AY168" s="246" t="s">
        <v>197</v>
      </c>
    </row>
    <row r="169" s="13" customFormat="1">
      <c r="A169" s="13"/>
      <c r="B169" s="235"/>
      <c r="C169" s="236"/>
      <c r="D169" s="237" t="s">
        <v>207</v>
      </c>
      <c r="E169" s="238" t="s">
        <v>19</v>
      </c>
      <c r="F169" s="239" t="s">
        <v>302</v>
      </c>
      <c r="G169" s="236"/>
      <c r="H169" s="240">
        <v>-2.8170000000000002</v>
      </c>
      <c r="I169" s="241"/>
      <c r="J169" s="236"/>
      <c r="K169" s="236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207</v>
      </c>
      <c r="AU169" s="246" t="s">
        <v>82</v>
      </c>
      <c r="AV169" s="13" t="s">
        <v>82</v>
      </c>
      <c r="AW169" s="13" t="s">
        <v>33</v>
      </c>
      <c r="AX169" s="13" t="s">
        <v>72</v>
      </c>
      <c r="AY169" s="246" t="s">
        <v>197</v>
      </c>
    </row>
    <row r="170" s="13" customFormat="1">
      <c r="A170" s="13"/>
      <c r="B170" s="235"/>
      <c r="C170" s="236"/>
      <c r="D170" s="237" t="s">
        <v>207</v>
      </c>
      <c r="E170" s="238" t="s">
        <v>19</v>
      </c>
      <c r="F170" s="239" t="s">
        <v>303</v>
      </c>
      <c r="G170" s="236"/>
      <c r="H170" s="240">
        <v>-9.7780000000000005</v>
      </c>
      <c r="I170" s="241"/>
      <c r="J170" s="236"/>
      <c r="K170" s="236"/>
      <c r="L170" s="242"/>
      <c r="M170" s="243"/>
      <c r="N170" s="244"/>
      <c r="O170" s="244"/>
      <c r="P170" s="244"/>
      <c r="Q170" s="244"/>
      <c r="R170" s="244"/>
      <c r="S170" s="244"/>
      <c r="T170" s="245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6" t="s">
        <v>207</v>
      </c>
      <c r="AU170" s="246" t="s">
        <v>82</v>
      </c>
      <c r="AV170" s="13" t="s">
        <v>82</v>
      </c>
      <c r="AW170" s="13" t="s">
        <v>33</v>
      </c>
      <c r="AX170" s="13" t="s">
        <v>72</v>
      </c>
      <c r="AY170" s="246" t="s">
        <v>197</v>
      </c>
    </row>
    <row r="171" s="13" customFormat="1">
      <c r="A171" s="13"/>
      <c r="B171" s="235"/>
      <c r="C171" s="236"/>
      <c r="D171" s="237" t="s">
        <v>207</v>
      </c>
      <c r="E171" s="238" t="s">
        <v>19</v>
      </c>
      <c r="F171" s="239" t="s">
        <v>304</v>
      </c>
      <c r="G171" s="236"/>
      <c r="H171" s="240">
        <v>-2.3460000000000001</v>
      </c>
      <c r="I171" s="241"/>
      <c r="J171" s="236"/>
      <c r="K171" s="236"/>
      <c r="L171" s="242"/>
      <c r="M171" s="243"/>
      <c r="N171" s="244"/>
      <c r="O171" s="244"/>
      <c r="P171" s="244"/>
      <c r="Q171" s="244"/>
      <c r="R171" s="244"/>
      <c r="S171" s="244"/>
      <c r="T171" s="24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6" t="s">
        <v>207</v>
      </c>
      <c r="AU171" s="246" t="s">
        <v>82</v>
      </c>
      <c r="AV171" s="13" t="s">
        <v>82</v>
      </c>
      <c r="AW171" s="13" t="s">
        <v>33</v>
      </c>
      <c r="AX171" s="13" t="s">
        <v>72</v>
      </c>
      <c r="AY171" s="246" t="s">
        <v>197</v>
      </c>
    </row>
    <row r="172" s="13" customFormat="1">
      <c r="A172" s="13"/>
      <c r="B172" s="235"/>
      <c r="C172" s="236"/>
      <c r="D172" s="237" t="s">
        <v>207</v>
      </c>
      <c r="E172" s="238" t="s">
        <v>19</v>
      </c>
      <c r="F172" s="239" t="s">
        <v>305</v>
      </c>
      <c r="G172" s="236"/>
      <c r="H172" s="240">
        <v>-0.82299999999999995</v>
      </c>
      <c r="I172" s="241"/>
      <c r="J172" s="236"/>
      <c r="K172" s="236"/>
      <c r="L172" s="242"/>
      <c r="M172" s="243"/>
      <c r="N172" s="244"/>
      <c r="O172" s="244"/>
      <c r="P172" s="244"/>
      <c r="Q172" s="244"/>
      <c r="R172" s="244"/>
      <c r="S172" s="244"/>
      <c r="T172" s="245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6" t="s">
        <v>207</v>
      </c>
      <c r="AU172" s="246" t="s">
        <v>82</v>
      </c>
      <c r="AV172" s="13" t="s">
        <v>82</v>
      </c>
      <c r="AW172" s="13" t="s">
        <v>33</v>
      </c>
      <c r="AX172" s="13" t="s">
        <v>72</v>
      </c>
      <c r="AY172" s="246" t="s">
        <v>197</v>
      </c>
    </row>
    <row r="173" s="13" customFormat="1">
      <c r="A173" s="13"/>
      <c r="B173" s="235"/>
      <c r="C173" s="236"/>
      <c r="D173" s="237" t="s">
        <v>207</v>
      </c>
      <c r="E173" s="238" t="s">
        <v>19</v>
      </c>
      <c r="F173" s="239" t="s">
        <v>306</v>
      </c>
      <c r="G173" s="236"/>
      <c r="H173" s="240">
        <v>-2.04</v>
      </c>
      <c r="I173" s="241"/>
      <c r="J173" s="236"/>
      <c r="K173" s="236"/>
      <c r="L173" s="242"/>
      <c r="M173" s="243"/>
      <c r="N173" s="244"/>
      <c r="O173" s="244"/>
      <c r="P173" s="244"/>
      <c r="Q173" s="244"/>
      <c r="R173" s="244"/>
      <c r="S173" s="244"/>
      <c r="T173" s="245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6" t="s">
        <v>207</v>
      </c>
      <c r="AU173" s="246" t="s">
        <v>82</v>
      </c>
      <c r="AV173" s="13" t="s">
        <v>82</v>
      </c>
      <c r="AW173" s="13" t="s">
        <v>33</v>
      </c>
      <c r="AX173" s="13" t="s">
        <v>72</v>
      </c>
      <c r="AY173" s="246" t="s">
        <v>197</v>
      </c>
    </row>
    <row r="174" s="13" customFormat="1">
      <c r="A174" s="13"/>
      <c r="B174" s="235"/>
      <c r="C174" s="236"/>
      <c r="D174" s="237" t="s">
        <v>207</v>
      </c>
      <c r="E174" s="238" t="s">
        <v>19</v>
      </c>
      <c r="F174" s="239" t="s">
        <v>307</v>
      </c>
      <c r="G174" s="236"/>
      <c r="H174" s="240">
        <v>-0.56699999999999995</v>
      </c>
      <c r="I174" s="241"/>
      <c r="J174" s="236"/>
      <c r="K174" s="236"/>
      <c r="L174" s="242"/>
      <c r="M174" s="243"/>
      <c r="N174" s="244"/>
      <c r="O174" s="244"/>
      <c r="P174" s="244"/>
      <c r="Q174" s="244"/>
      <c r="R174" s="244"/>
      <c r="S174" s="244"/>
      <c r="T174" s="245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6" t="s">
        <v>207</v>
      </c>
      <c r="AU174" s="246" t="s">
        <v>82</v>
      </c>
      <c r="AV174" s="13" t="s">
        <v>82</v>
      </c>
      <c r="AW174" s="13" t="s">
        <v>33</v>
      </c>
      <c r="AX174" s="13" t="s">
        <v>72</v>
      </c>
      <c r="AY174" s="246" t="s">
        <v>197</v>
      </c>
    </row>
    <row r="175" s="16" customFormat="1">
      <c r="A175" s="16"/>
      <c r="B175" s="268"/>
      <c r="C175" s="269"/>
      <c r="D175" s="237" t="s">
        <v>207</v>
      </c>
      <c r="E175" s="270" t="s">
        <v>19</v>
      </c>
      <c r="F175" s="271" t="s">
        <v>248</v>
      </c>
      <c r="G175" s="269"/>
      <c r="H175" s="272">
        <v>130.75700000000001</v>
      </c>
      <c r="I175" s="273"/>
      <c r="J175" s="269"/>
      <c r="K175" s="269"/>
      <c r="L175" s="274"/>
      <c r="M175" s="275"/>
      <c r="N175" s="276"/>
      <c r="O175" s="276"/>
      <c r="P175" s="276"/>
      <c r="Q175" s="276"/>
      <c r="R175" s="276"/>
      <c r="S175" s="276"/>
      <c r="T175" s="277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278" t="s">
        <v>207</v>
      </c>
      <c r="AU175" s="278" t="s">
        <v>82</v>
      </c>
      <c r="AV175" s="16" t="s">
        <v>103</v>
      </c>
      <c r="AW175" s="16" t="s">
        <v>33</v>
      </c>
      <c r="AX175" s="16" t="s">
        <v>72</v>
      </c>
      <c r="AY175" s="278" t="s">
        <v>197</v>
      </c>
    </row>
    <row r="176" s="14" customFormat="1">
      <c r="A176" s="14"/>
      <c r="B176" s="247"/>
      <c r="C176" s="248"/>
      <c r="D176" s="237" t="s">
        <v>207</v>
      </c>
      <c r="E176" s="249" t="s">
        <v>19</v>
      </c>
      <c r="F176" s="250" t="s">
        <v>263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207</v>
      </c>
      <c r="AU176" s="256" t="s">
        <v>82</v>
      </c>
      <c r="AV176" s="14" t="s">
        <v>80</v>
      </c>
      <c r="AW176" s="14" t="s">
        <v>33</v>
      </c>
      <c r="AX176" s="14" t="s">
        <v>72</v>
      </c>
      <c r="AY176" s="256" t="s">
        <v>197</v>
      </c>
    </row>
    <row r="177" s="13" customFormat="1">
      <c r="A177" s="13"/>
      <c r="B177" s="235"/>
      <c r="C177" s="236"/>
      <c r="D177" s="237" t="s">
        <v>207</v>
      </c>
      <c r="E177" s="238" t="s">
        <v>19</v>
      </c>
      <c r="F177" s="239" t="s">
        <v>308</v>
      </c>
      <c r="G177" s="236"/>
      <c r="H177" s="240">
        <v>14.765000000000001</v>
      </c>
      <c r="I177" s="241"/>
      <c r="J177" s="236"/>
      <c r="K177" s="236"/>
      <c r="L177" s="242"/>
      <c r="M177" s="243"/>
      <c r="N177" s="244"/>
      <c r="O177" s="244"/>
      <c r="P177" s="244"/>
      <c r="Q177" s="244"/>
      <c r="R177" s="244"/>
      <c r="S177" s="244"/>
      <c r="T177" s="245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6" t="s">
        <v>207</v>
      </c>
      <c r="AU177" s="246" t="s">
        <v>82</v>
      </c>
      <c r="AV177" s="13" t="s">
        <v>82</v>
      </c>
      <c r="AW177" s="13" t="s">
        <v>33</v>
      </c>
      <c r="AX177" s="13" t="s">
        <v>72</v>
      </c>
      <c r="AY177" s="246" t="s">
        <v>197</v>
      </c>
    </row>
    <row r="178" s="12" customFormat="1" ht="22.8" customHeight="1">
      <c r="A178" s="12"/>
      <c r="B178" s="200"/>
      <c r="C178" s="201"/>
      <c r="D178" s="202" t="s">
        <v>71</v>
      </c>
      <c r="E178" s="214" t="s">
        <v>309</v>
      </c>
      <c r="F178" s="214" t="s">
        <v>310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SUM(P179:P236)</f>
        <v>0</v>
      </c>
      <c r="Q178" s="208"/>
      <c r="R178" s="209">
        <f>SUM(R179:R236)</f>
        <v>0</v>
      </c>
      <c r="S178" s="208"/>
      <c r="T178" s="210">
        <f>SUM(T179:T236)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80</v>
      </c>
      <c r="AT178" s="212" t="s">
        <v>71</v>
      </c>
      <c r="AU178" s="212" t="s">
        <v>80</v>
      </c>
      <c r="AY178" s="211" t="s">
        <v>197</v>
      </c>
      <c r="BK178" s="213">
        <f>SUM(BK179:BK236)</f>
        <v>0</v>
      </c>
    </row>
    <row r="179" s="2" customFormat="1" ht="33" customHeight="1">
      <c r="A179" s="40"/>
      <c r="B179" s="41"/>
      <c r="C179" s="216" t="s">
        <v>311</v>
      </c>
      <c r="D179" s="216" t="s">
        <v>199</v>
      </c>
      <c r="E179" s="217" t="s">
        <v>312</v>
      </c>
      <c r="F179" s="218" t="s">
        <v>313</v>
      </c>
      <c r="G179" s="219" t="s">
        <v>217</v>
      </c>
      <c r="H179" s="220">
        <v>490.58600000000001</v>
      </c>
      <c r="I179" s="221"/>
      <c r="J179" s="222">
        <f>ROUND(I179*H179,2)</f>
        <v>0</v>
      </c>
      <c r="K179" s="223"/>
      <c r="L179" s="46"/>
      <c r="M179" s="224" t="s">
        <v>19</v>
      </c>
      <c r="N179" s="225" t="s">
        <v>43</v>
      </c>
      <c r="O179" s="86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203</v>
      </c>
      <c r="AT179" s="228" t="s">
        <v>199</v>
      </c>
      <c r="AU179" s="228" t="s">
        <v>82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203</v>
      </c>
      <c r="BM179" s="228" t="s">
        <v>314</v>
      </c>
    </row>
    <row r="180" s="2" customFormat="1">
      <c r="A180" s="40"/>
      <c r="B180" s="41"/>
      <c r="C180" s="42"/>
      <c r="D180" s="230" t="s">
        <v>205</v>
      </c>
      <c r="E180" s="42"/>
      <c r="F180" s="231" t="s">
        <v>315</v>
      </c>
      <c r="G180" s="42"/>
      <c r="H180" s="42"/>
      <c r="I180" s="232"/>
      <c r="J180" s="42"/>
      <c r="K180" s="42"/>
      <c r="L180" s="46"/>
      <c r="M180" s="233"/>
      <c r="N180" s="234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82</v>
      </c>
    </row>
    <row r="181" s="13" customFormat="1">
      <c r="A181" s="13"/>
      <c r="B181" s="235"/>
      <c r="C181" s="236"/>
      <c r="D181" s="237" t="s">
        <v>207</v>
      </c>
      <c r="E181" s="238" t="s">
        <v>19</v>
      </c>
      <c r="F181" s="239" t="s">
        <v>316</v>
      </c>
      <c r="G181" s="236"/>
      <c r="H181" s="240">
        <v>490.58600000000001</v>
      </c>
      <c r="I181" s="241"/>
      <c r="J181" s="236"/>
      <c r="K181" s="236"/>
      <c r="L181" s="242"/>
      <c r="M181" s="243"/>
      <c r="N181" s="244"/>
      <c r="O181" s="244"/>
      <c r="P181" s="244"/>
      <c r="Q181" s="244"/>
      <c r="R181" s="244"/>
      <c r="S181" s="244"/>
      <c r="T181" s="245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6" t="s">
        <v>207</v>
      </c>
      <c r="AU181" s="246" t="s">
        <v>82</v>
      </c>
      <c r="AV181" s="13" t="s">
        <v>82</v>
      </c>
      <c r="AW181" s="13" t="s">
        <v>33</v>
      </c>
      <c r="AX181" s="13" t="s">
        <v>80</v>
      </c>
      <c r="AY181" s="246" t="s">
        <v>197</v>
      </c>
    </row>
    <row r="182" s="2" customFormat="1" ht="44.25" customHeight="1">
      <c r="A182" s="40"/>
      <c r="B182" s="41"/>
      <c r="C182" s="216" t="s">
        <v>221</v>
      </c>
      <c r="D182" s="216" t="s">
        <v>199</v>
      </c>
      <c r="E182" s="217" t="s">
        <v>317</v>
      </c>
      <c r="F182" s="218" t="s">
        <v>318</v>
      </c>
      <c r="G182" s="219" t="s">
        <v>217</v>
      </c>
      <c r="H182" s="220">
        <v>2943.5160000000001</v>
      </c>
      <c r="I182" s="221"/>
      <c r="J182" s="222">
        <f>ROUND(I182*H182,2)</f>
        <v>0</v>
      </c>
      <c r="K182" s="223"/>
      <c r="L182" s="46"/>
      <c r="M182" s="224" t="s">
        <v>19</v>
      </c>
      <c r="N182" s="225" t="s">
        <v>43</v>
      </c>
      <c r="O182" s="86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8" t="s">
        <v>203</v>
      </c>
      <c r="AT182" s="228" t="s">
        <v>199</v>
      </c>
      <c r="AU182" s="228" t="s">
        <v>82</v>
      </c>
      <c r="AY182" s="19" t="s">
        <v>197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9" t="s">
        <v>80</v>
      </c>
      <c r="BK182" s="229">
        <f>ROUND(I182*H182,2)</f>
        <v>0</v>
      </c>
      <c r="BL182" s="19" t="s">
        <v>203</v>
      </c>
      <c r="BM182" s="228" t="s">
        <v>319</v>
      </c>
    </row>
    <row r="183" s="2" customFormat="1">
      <c r="A183" s="40"/>
      <c r="B183" s="41"/>
      <c r="C183" s="42"/>
      <c r="D183" s="230" t="s">
        <v>205</v>
      </c>
      <c r="E183" s="42"/>
      <c r="F183" s="231" t="s">
        <v>320</v>
      </c>
      <c r="G183" s="42"/>
      <c r="H183" s="42"/>
      <c r="I183" s="232"/>
      <c r="J183" s="42"/>
      <c r="K183" s="42"/>
      <c r="L183" s="46"/>
      <c r="M183" s="233"/>
      <c r="N183" s="234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205</v>
      </c>
      <c r="AU183" s="19" t="s">
        <v>82</v>
      </c>
    </row>
    <row r="184" s="13" customFormat="1">
      <c r="A184" s="13"/>
      <c r="B184" s="235"/>
      <c r="C184" s="236"/>
      <c r="D184" s="237" t="s">
        <v>207</v>
      </c>
      <c r="E184" s="238" t="s">
        <v>19</v>
      </c>
      <c r="F184" s="239" t="s">
        <v>321</v>
      </c>
      <c r="G184" s="236"/>
      <c r="H184" s="240">
        <v>2943.5160000000001</v>
      </c>
      <c r="I184" s="241"/>
      <c r="J184" s="236"/>
      <c r="K184" s="236"/>
      <c r="L184" s="242"/>
      <c r="M184" s="243"/>
      <c r="N184" s="244"/>
      <c r="O184" s="244"/>
      <c r="P184" s="244"/>
      <c r="Q184" s="244"/>
      <c r="R184" s="244"/>
      <c r="S184" s="244"/>
      <c r="T184" s="245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6" t="s">
        <v>207</v>
      </c>
      <c r="AU184" s="246" t="s">
        <v>82</v>
      </c>
      <c r="AV184" s="13" t="s">
        <v>82</v>
      </c>
      <c r="AW184" s="13" t="s">
        <v>33</v>
      </c>
      <c r="AX184" s="13" t="s">
        <v>80</v>
      </c>
      <c r="AY184" s="246" t="s">
        <v>197</v>
      </c>
    </row>
    <row r="185" s="2" customFormat="1" ht="44.25" customHeight="1">
      <c r="A185" s="40"/>
      <c r="B185" s="41"/>
      <c r="C185" s="216" t="s">
        <v>322</v>
      </c>
      <c r="D185" s="216" t="s">
        <v>199</v>
      </c>
      <c r="E185" s="217" t="s">
        <v>323</v>
      </c>
      <c r="F185" s="218" t="s">
        <v>324</v>
      </c>
      <c r="G185" s="219" t="s">
        <v>217</v>
      </c>
      <c r="H185" s="220">
        <v>186.142</v>
      </c>
      <c r="I185" s="221"/>
      <c r="J185" s="222">
        <f>ROUND(I185*H185,2)</f>
        <v>0</v>
      </c>
      <c r="K185" s="223"/>
      <c r="L185" s="46"/>
      <c r="M185" s="224" t="s">
        <v>19</v>
      </c>
      <c r="N185" s="225" t="s">
        <v>43</v>
      </c>
      <c r="O185" s="86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8" t="s">
        <v>203</v>
      </c>
      <c r="AT185" s="228" t="s">
        <v>199</v>
      </c>
      <c r="AU185" s="228" t="s">
        <v>82</v>
      </c>
      <c r="AY185" s="19" t="s">
        <v>197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9" t="s">
        <v>80</v>
      </c>
      <c r="BK185" s="229">
        <f>ROUND(I185*H185,2)</f>
        <v>0</v>
      </c>
      <c r="BL185" s="19" t="s">
        <v>203</v>
      </c>
      <c r="BM185" s="228" t="s">
        <v>325</v>
      </c>
    </row>
    <row r="186" s="2" customFormat="1">
      <c r="A186" s="40"/>
      <c r="B186" s="41"/>
      <c r="C186" s="42"/>
      <c r="D186" s="230" t="s">
        <v>205</v>
      </c>
      <c r="E186" s="42"/>
      <c r="F186" s="231" t="s">
        <v>326</v>
      </c>
      <c r="G186" s="42"/>
      <c r="H186" s="42"/>
      <c r="I186" s="232"/>
      <c r="J186" s="42"/>
      <c r="K186" s="42"/>
      <c r="L186" s="46"/>
      <c r="M186" s="233"/>
      <c r="N186" s="234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205</v>
      </c>
      <c r="AU186" s="19" t="s">
        <v>82</v>
      </c>
    </row>
    <row r="187" s="13" customFormat="1">
      <c r="A187" s="13"/>
      <c r="B187" s="235"/>
      <c r="C187" s="236"/>
      <c r="D187" s="237" t="s">
        <v>207</v>
      </c>
      <c r="E187" s="238" t="s">
        <v>19</v>
      </c>
      <c r="F187" s="239" t="s">
        <v>327</v>
      </c>
      <c r="G187" s="236"/>
      <c r="H187" s="240">
        <v>96.096000000000004</v>
      </c>
      <c r="I187" s="241"/>
      <c r="J187" s="236"/>
      <c r="K187" s="236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207</v>
      </c>
      <c r="AU187" s="246" t="s">
        <v>82</v>
      </c>
      <c r="AV187" s="13" t="s">
        <v>82</v>
      </c>
      <c r="AW187" s="13" t="s">
        <v>33</v>
      </c>
      <c r="AX187" s="13" t="s">
        <v>72</v>
      </c>
      <c r="AY187" s="246" t="s">
        <v>197</v>
      </c>
    </row>
    <row r="188" s="16" customFormat="1">
      <c r="A188" s="16"/>
      <c r="B188" s="268"/>
      <c r="C188" s="269"/>
      <c r="D188" s="237" t="s">
        <v>207</v>
      </c>
      <c r="E188" s="270" t="s">
        <v>19</v>
      </c>
      <c r="F188" s="271" t="s">
        <v>248</v>
      </c>
      <c r="G188" s="269"/>
      <c r="H188" s="272">
        <v>96.096000000000004</v>
      </c>
      <c r="I188" s="273"/>
      <c r="J188" s="269"/>
      <c r="K188" s="269"/>
      <c r="L188" s="274"/>
      <c r="M188" s="275"/>
      <c r="N188" s="276"/>
      <c r="O188" s="276"/>
      <c r="P188" s="276"/>
      <c r="Q188" s="276"/>
      <c r="R188" s="276"/>
      <c r="S188" s="276"/>
      <c r="T188" s="277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78" t="s">
        <v>207</v>
      </c>
      <c r="AU188" s="278" t="s">
        <v>82</v>
      </c>
      <c r="AV188" s="16" t="s">
        <v>103</v>
      </c>
      <c r="AW188" s="16" t="s">
        <v>33</v>
      </c>
      <c r="AX188" s="16" t="s">
        <v>72</v>
      </c>
      <c r="AY188" s="278" t="s">
        <v>197</v>
      </c>
    </row>
    <row r="189" s="14" customFormat="1">
      <c r="A189" s="14"/>
      <c r="B189" s="247"/>
      <c r="C189" s="248"/>
      <c r="D189" s="237" t="s">
        <v>207</v>
      </c>
      <c r="E189" s="249" t="s">
        <v>19</v>
      </c>
      <c r="F189" s="250" t="s">
        <v>328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207</v>
      </c>
      <c r="AU189" s="256" t="s">
        <v>82</v>
      </c>
      <c r="AV189" s="14" t="s">
        <v>80</v>
      </c>
      <c r="AW189" s="14" t="s">
        <v>33</v>
      </c>
      <c r="AX189" s="14" t="s">
        <v>72</v>
      </c>
      <c r="AY189" s="256" t="s">
        <v>197</v>
      </c>
    </row>
    <row r="190" s="13" customFormat="1">
      <c r="A190" s="13"/>
      <c r="B190" s="235"/>
      <c r="C190" s="236"/>
      <c r="D190" s="237" t="s">
        <v>207</v>
      </c>
      <c r="E190" s="238" t="s">
        <v>19</v>
      </c>
      <c r="F190" s="239" t="s">
        <v>329</v>
      </c>
      <c r="G190" s="236"/>
      <c r="H190" s="240">
        <v>18.721</v>
      </c>
      <c r="I190" s="241"/>
      <c r="J190" s="236"/>
      <c r="K190" s="236"/>
      <c r="L190" s="242"/>
      <c r="M190" s="243"/>
      <c r="N190" s="244"/>
      <c r="O190" s="244"/>
      <c r="P190" s="244"/>
      <c r="Q190" s="244"/>
      <c r="R190" s="244"/>
      <c r="S190" s="244"/>
      <c r="T190" s="245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6" t="s">
        <v>207</v>
      </c>
      <c r="AU190" s="246" t="s">
        <v>82</v>
      </c>
      <c r="AV190" s="13" t="s">
        <v>82</v>
      </c>
      <c r="AW190" s="13" t="s">
        <v>33</v>
      </c>
      <c r="AX190" s="13" t="s">
        <v>72</v>
      </c>
      <c r="AY190" s="246" t="s">
        <v>197</v>
      </c>
    </row>
    <row r="191" s="13" customFormat="1">
      <c r="A191" s="13"/>
      <c r="B191" s="235"/>
      <c r="C191" s="236"/>
      <c r="D191" s="237" t="s">
        <v>207</v>
      </c>
      <c r="E191" s="238" t="s">
        <v>19</v>
      </c>
      <c r="F191" s="239" t="s">
        <v>330</v>
      </c>
      <c r="G191" s="236"/>
      <c r="H191" s="240">
        <v>7.7140000000000004</v>
      </c>
      <c r="I191" s="241"/>
      <c r="J191" s="236"/>
      <c r="K191" s="236"/>
      <c r="L191" s="242"/>
      <c r="M191" s="243"/>
      <c r="N191" s="244"/>
      <c r="O191" s="244"/>
      <c r="P191" s="244"/>
      <c r="Q191" s="244"/>
      <c r="R191" s="244"/>
      <c r="S191" s="244"/>
      <c r="T191" s="24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6" t="s">
        <v>207</v>
      </c>
      <c r="AU191" s="246" t="s">
        <v>82</v>
      </c>
      <c r="AV191" s="13" t="s">
        <v>82</v>
      </c>
      <c r="AW191" s="13" t="s">
        <v>33</v>
      </c>
      <c r="AX191" s="13" t="s">
        <v>72</v>
      </c>
      <c r="AY191" s="246" t="s">
        <v>197</v>
      </c>
    </row>
    <row r="192" s="13" customFormat="1">
      <c r="A192" s="13"/>
      <c r="B192" s="235"/>
      <c r="C192" s="236"/>
      <c r="D192" s="237" t="s">
        <v>207</v>
      </c>
      <c r="E192" s="238" t="s">
        <v>19</v>
      </c>
      <c r="F192" s="239" t="s">
        <v>331</v>
      </c>
      <c r="G192" s="236"/>
      <c r="H192" s="240">
        <v>6.2880000000000003</v>
      </c>
      <c r="I192" s="241"/>
      <c r="J192" s="236"/>
      <c r="K192" s="236"/>
      <c r="L192" s="242"/>
      <c r="M192" s="243"/>
      <c r="N192" s="244"/>
      <c r="O192" s="244"/>
      <c r="P192" s="244"/>
      <c r="Q192" s="244"/>
      <c r="R192" s="244"/>
      <c r="S192" s="244"/>
      <c r="T192" s="245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6" t="s">
        <v>207</v>
      </c>
      <c r="AU192" s="246" t="s">
        <v>82</v>
      </c>
      <c r="AV192" s="13" t="s">
        <v>82</v>
      </c>
      <c r="AW192" s="13" t="s">
        <v>33</v>
      </c>
      <c r="AX192" s="13" t="s">
        <v>72</v>
      </c>
      <c r="AY192" s="246" t="s">
        <v>197</v>
      </c>
    </row>
    <row r="193" s="14" customFormat="1">
      <c r="A193" s="14"/>
      <c r="B193" s="247"/>
      <c r="C193" s="248"/>
      <c r="D193" s="237" t="s">
        <v>207</v>
      </c>
      <c r="E193" s="249" t="s">
        <v>19</v>
      </c>
      <c r="F193" s="250" t="s">
        <v>332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207</v>
      </c>
      <c r="AU193" s="256" t="s">
        <v>82</v>
      </c>
      <c r="AV193" s="14" t="s">
        <v>80</v>
      </c>
      <c r="AW193" s="14" t="s">
        <v>33</v>
      </c>
      <c r="AX193" s="14" t="s">
        <v>72</v>
      </c>
      <c r="AY193" s="256" t="s">
        <v>197</v>
      </c>
    </row>
    <row r="194" s="13" customFormat="1">
      <c r="A194" s="13"/>
      <c r="B194" s="235"/>
      <c r="C194" s="236"/>
      <c r="D194" s="237" t="s">
        <v>207</v>
      </c>
      <c r="E194" s="238" t="s">
        <v>19</v>
      </c>
      <c r="F194" s="239" t="s">
        <v>333</v>
      </c>
      <c r="G194" s="236"/>
      <c r="H194" s="240">
        <v>12.300000000000001</v>
      </c>
      <c r="I194" s="241"/>
      <c r="J194" s="236"/>
      <c r="K194" s="236"/>
      <c r="L194" s="242"/>
      <c r="M194" s="243"/>
      <c r="N194" s="244"/>
      <c r="O194" s="244"/>
      <c r="P194" s="244"/>
      <c r="Q194" s="244"/>
      <c r="R194" s="244"/>
      <c r="S194" s="244"/>
      <c r="T194" s="245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6" t="s">
        <v>207</v>
      </c>
      <c r="AU194" s="246" t="s">
        <v>82</v>
      </c>
      <c r="AV194" s="13" t="s">
        <v>82</v>
      </c>
      <c r="AW194" s="13" t="s">
        <v>33</v>
      </c>
      <c r="AX194" s="13" t="s">
        <v>72</v>
      </c>
      <c r="AY194" s="246" t="s">
        <v>197</v>
      </c>
    </row>
    <row r="195" s="16" customFormat="1">
      <c r="A195" s="16"/>
      <c r="B195" s="268"/>
      <c r="C195" s="269"/>
      <c r="D195" s="237" t="s">
        <v>207</v>
      </c>
      <c r="E195" s="270" t="s">
        <v>19</v>
      </c>
      <c r="F195" s="271" t="s">
        <v>248</v>
      </c>
      <c r="G195" s="269"/>
      <c r="H195" s="272">
        <v>45.022999999999996</v>
      </c>
      <c r="I195" s="273"/>
      <c r="J195" s="269"/>
      <c r="K195" s="269"/>
      <c r="L195" s="274"/>
      <c r="M195" s="275"/>
      <c r="N195" s="276"/>
      <c r="O195" s="276"/>
      <c r="P195" s="276"/>
      <c r="Q195" s="276"/>
      <c r="R195" s="276"/>
      <c r="S195" s="276"/>
      <c r="T195" s="277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78" t="s">
        <v>207</v>
      </c>
      <c r="AU195" s="278" t="s">
        <v>82</v>
      </c>
      <c r="AV195" s="16" t="s">
        <v>103</v>
      </c>
      <c r="AW195" s="16" t="s">
        <v>33</v>
      </c>
      <c r="AX195" s="16" t="s">
        <v>72</v>
      </c>
      <c r="AY195" s="278" t="s">
        <v>197</v>
      </c>
    </row>
    <row r="196" s="13" customFormat="1">
      <c r="A196" s="13"/>
      <c r="B196" s="235"/>
      <c r="C196" s="236"/>
      <c r="D196" s="237" t="s">
        <v>207</v>
      </c>
      <c r="E196" s="238" t="s">
        <v>19</v>
      </c>
      <c r="F196" s="239" t="s">
        <v>334</v>
      </c>
      <c r="G196" s="236"/>
      <c r="H196" s="240">
        <v>186.142</v>
      </c>
      <c r="I196" s="241"/>
      <c r="J196" s="236"/>
      <c r="K196" s="236"/>
      <c r="L196" s="242"/>
      <c r="M196" s="243"/>
      <c r="N196" s="244"/>
      <c r="O196" s="244"/>
      <c r="P196" s="244"/>
      <c r="Q196" s="244"/>
      <c r="R196" s="244"/>
      <c r="S196" s="244"/>
      <c r="T196" s="245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6" t="s">
        <v>207</v>
      </c>
      <c r="AU196" s="246" t="s">
        <v>82</v>
      </c>
      <c r="AV196" s="13" t="s">
        <v>82</v>
      </c>
      <c r="AW196" s="13" t="s">
        <v>33</v>
      </c>
      <c r="AX196" s="13" t="s">
        <v>80</v>
      </c>
      <c r="AY196" s="246" t="s">
        <v>197</v>
      </c>
    </row>
    <row r="197" s="2" customFormat="1" ht="44.25" customHeight="1">
      <c r="A197" s="40"/>
      <c r="B197" s="41"/>
      <c r="C197" s="216" t="s">
        <v>335</v>
      </c>
      <c r="D197" s="216" t="s">
        <v>199</v>
      </c>
      <c r="E197" s="217" t="s">
        <v>336</v>
      </c>
      <c r="F197" s="218" t="s">
        <v>337</v>
      </c>
      <c r="G197" s="219" t="s">
        <v>217</v>
      </c>
      <c r="H197" s="220">
        <v>117.962</v>
      </c>
      <c r="I197" s="221"/>
      <c r="J197" s="222">
        <f>ROUND(I197*H197,2)</f>
        <v>0</v>
      </c>
      <c r="K197" s="223"/>
      <c r="L197" s="46"/>
      <c r="M197" s="224" t="s">
        <v>19</v>
      </c>
      <c r="N197" s="225" t="s">
        <v>43</v>
      </c>
      <c r="O197" s="86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8" t="s">
        <v>203</v>
      </c>
      <c r="AT197" s="228" t="s">
        <v>199</v>
      </c>
      <c r="AU197" s="228" t="s">
        <v>82</v>
      </c>
      <c r="AY197" s="19" t="s">
        <v>197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9" t="s">
        <v>80</v>
      </c>
      <c r="BK197" s="229">
        <f>ROUND(I197*H197,2)</f>
        <v>0</v>
      </c>
      <c r="BL197" s="19" t="s">
        <v>203</v>
      </c>
      <c r="BM197" s="228" t="s">
        <v>338</v>
      </c>
    </row>
    <row r="198" s="2" customFormat="1">
      <c r="A198" s="40"/>
      <c r="B198" s="41"/>
      <c r="C198" s="42"/>
      <c r="D198" s="230" t="s">
        <v>205</v>
      </c>
      <c r="E198" s="42"/>
      <c r="F198" s="231" t="s">
        <v>339</v>
      </c>
      <c r="G198" s="42"/>
      <c r="H198" s="42"/>
      <c r="I198" s="232"/>
      <c r="J198" s="42"/>
      <c r="K198" s="42"/>
      <c r="L198" s="46"/>
      <c r="M198" s="233"/>
      <c r="N198" s="234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205</v>
      </c>
      <c r="AU198" s="19" t="s">
        <v>82</v>
      </c>
    </row>
    <row r="199" s="14" customFormat="1">
      <c r="A199" s="14"/>
      <c r="B199" s="247"/>
      <c r="C199" s="248"/>
      <c r="D199" s="237" t="s">
        <v>207</v>
      </c>
      <c r="E199" s="249" t="s">
        <v>19</v>
      </c>
      <c r="F199" s="250" t="s">
        <v>278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207</v>
      </c>
      <c r="AU199" s="256" t="s">
        <v>82</v>
      </c>
      <c r="AV199" s="14" t="s">
        <v>80</v>
      </c>
      <c r="AW199" s="14" t="s">
        <v>33</v>
      </c>
      <c r="AX199" s="14" t="s">
        <v>72</v>
      </c>
      <c r="AY199" s="256" t="s">
        <v>197</v>
      </c>
    </row>
    <row r="200" s="13" customFormat="1">
      <c r="A200" s="13"/>
      <c r="B200" s="235"/>
      <c r="C200" s="236"/>
      <c r="D200" s="237" t="s">
        <v>207</v>
      </c>
      <c r="E200" s="238" t="s">
        <v>19</v>
      </c>
      <c r="F200" s="239" t="s">
        <v>340</v>
      </c>
      <c r="G200" s="236"/>
      <c r="H200" s="240">
        <v>18.367000000000001</v>
      </c>
      <c r="I200" s="241"/>
      <c r="J200" s="236"/>
      <c r="K200" s="236"/>
      <c r="L200" s="242"/>
      <c r="M200" s="243"/>
      <c r="N200" s="244"/>
      <c r="O200" s="244"/>
      <c r="P200" s="244"/>
      <c r="Q200" s="244"/>
      <c r="R200" s="244"/>
      <c r="S200" s="244"/>
      <c r="T200" s="245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6" t="s">
        <v>207</v>
      </c>
      <c r="AU200" s="246" t="s">
        <v>82</v>
      </c>
      <c r="AV200" s="13" t="s">
        <v>82</v>
      </c>
      <c r="AW200" s="13" t="s">
        <v>33</v>
      </c>
      <c r="AX200" s="13" t="s">
        <v>72</v>
      </c>
      <c r="AY200" s="246" t="s">
        <v>197</v>
      </c>
    </row>
    <row r="201" s="13" customFormat="1">
      <c r="A201" s="13"/>
      <c r="B201" s="235"/>
      <c r="C201" s="236"/>
      <c r="D201" s="237" t="s">
        <v>207</v>
      </c>
      <c r="E201" s="238" t="s">
        <v>19</v>
      </c>
      <c r="F201" s="239" t="s">
        <v>341</v>
      </c>
      <c r="G201" s="236"/>
      <c r="H201" s="240">
        <v>24.515000000000001</v>
      </c>
      <c r="I201" s="241"/>
      <c r="J201" s="236"/>
      <c r="K201" s="236"/>
      <c r="L201" s="242"/>
      <c r="M201" s="243"/>
      <c r="N201" s="244"/>
      <c r="O201" s="244"/>
      <c r="P201" s="244"/>
      <c r="Q201" s="244"/>
      <c r="R201" s="244"/>
      <c r="S201" s="244"/>
      <c r="T201" s="245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6" t="s">
        <v>207</v>
      </c>
      <c r="AU201" s="246" t="s">
        <v>82</v>
      </c>
      <c r="AV201" s="13" t="s">
        <v>82</v>
      </c>
      <c r="AW201" s="13" t="s">
        <v>33</v>
      </c>
      <c r="AX201" s="13" t="s">
        <v>72</v>
      </c>
      <c r="AY201" s="246" t="s">
        <v>197</v>
      </c>
    </row>
    <row r="202" s="13" customFormat="1">
      <c r="A202" s="13"/>
      <c r="B202" s="235"/>
      <c r="C202" s="236"/>
      <c r="D202" s="237" t="s">
        <v>207</v>
      </c>
      <c r="E202" s="238" t="s">
        <v>19</v>
      </c>
      <c r="F202" s="239" t="s">
        <v>342</v>
      </c>
      <c r="G202" s="236"/>
      <c r="H202" s="240">
        <v>6.2690000000000001</v>
      </c>
      <c r="I202" s="241"/>
      <c r="J202" s="236"/>
      <c r="K202" s="236"/>
      <c r="L202" s="242"/>
      <c r="M202" s="243"/>
      <c r="N202" s="244"/>
      <c r="O202" s="244"/>
      <c r="P202" s="244"/>
      <c r="Q202" s="244"/>
      <c r="R202" s="244"/>
      <c r="S202" s="244"/>
      <c r="T202" s="245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6" t="s">
        <v>207</v>
      </c>
      <c r="AU202" s="246" t="s">
        <v>82</v>
      </c>
      <c r="AV202" s="13" t="s">
        <v>82</v>
      </c>
      <c r="AW202" s="13" t="s">
        <v>33</v>
      </c>
      <c r="AX202" s="13" t="s">
        <v>72</v>
      </c>
      <c r="AY202" s="246" t="s">
        <v>197</v>
      </c>
    </row>
    <row r="203" s="16" customFormat="1">
      <c r="A203" s="16"/>
      <c r="B203" s="268"/>
      <c r="C203" s="269"/>
      <c r="D203" s="237" t="s">
        <v>207</v>
      </c>
      <c r="E203" s="270" t="s">
        <v>19</v>
      </c>
      <c r="F203" s="271" t="s">
        <v>248</v>
      </c>
      <c r="G203" s="269"/>
      <c r="H203" s="272">
        <v>49.151000000000003</v>
      </c>
      <c r="I203" s="273"/>
      <c r="J203" s="269"/>
      <c r="K203" s="269"/>
      <c r="L203" s="274"/>
      <c r="M203" s="275"/>
      <c r="N203" s="276"/>
      <c r="O203" s="276"/>
      <c r="P203" s="276"/>
      <c r="Q203" s="276"/>
      <c r="R203" s="276"/>
      <c r="S203" s="276"/>
      <c r="T203" s="277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78" t="s">
        <v>207</v>
      </c>
      <c r="AU203" s="278" t="s">
        <v>82</v>
      </c>
      <c r="AV203" s="16" t="s">
        <v>103</v>
      </c>
      <c r="AW203" s="16" t="s">
        <v>33</v>
      </c>
      <c r="AX203" s="16" t="s">
        <v>72</v>
      </c>
      <c r="AY203" s="278" t="s">
        <v>197</v>
      </c>
    </row>
    <row r="204" s="13" customFormat="1">
      <c r="A204" s="13"/>
      <c r="B204" s="235"/>
      <c r="C204" s="236"/>
      <c r="D204" s="237" t="s">
        <v>207</v>
      </c>
      <c r="E204" s="238" t="s">
        <v>19</v>
      </c>
      <c r="F204" s="239" t="s">
        <v>343</v>
      </c>
      <c r="G204" s="236"/>
      <c r="H204" s="240">
        <v>117.962</v>
      </c>
      <c r="I204" s="241"/>
      <c r="J204" s="236"/>
      <c r="K204" s="236"/>
      <c r="L204" s="242"/>
      <c r="M204" s="243"/>
      <c r="N204" s="244"/>
      <c r="O204" s="244"/>
      <c r="P204" s="244"/>
      <c r="Q204" s="244"/>
      <c r="R204" s="244"/>
      <c r="S204" s="244"/>
      <c r="T204" s="245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6" t="s">
        <v>207</v>
      </c>
      <c r="AU204" s="246" t="s">
        <v>82</v>
      </c>
      <c r="AV204" s="13" t="s">
        <v>82</v>
      </c>
      <c r="AW204" s="13" t="s">
        <v>33</v>
      </c>
      <c r="AX204" s="13" t="s">
        <v>80</v>
      </c>
      <c r="AY204" s="246" t="s">
        <v>197</v>
      </c>
    </row>
    <row r="205" s="2" customFormat="1" ht="37.8" customHeight="1">
      <c r="A205" s="40"/>
      <c r="B205" s="41"/>
      <c r="C205" s="216" t="s">
        <v>344</v>
      </c>
      <c r="D205" s="216" t="s">
        <v>199</v>
      </c>
      <c r="E205" s="217" t="s">
        <v>345</v>
      </c>
      <c r="F205" s="218" t="s">
        <v>346</v>
      </c>
      <c r="G205" s="219" t="s">
        <v>217</v>
      </c>
      <c r="H205" s="220">
        <v>153.833</v>
      </c>
      <c r="I205" s="221"/>
      <c r="J205" s="222">
        <f>ROUND(I205*H205,2)</f>
        <v>0</v>
      </c>
      <c r="K205" s="223"/>
      <c r="L205" s="46"/>
      <c r="M205" s="224" t="s">
        <v>19</v>
      </c>
      <c r="N205" s="225" t="s">
        <v>43</v>
      </c>
      <c r="O205" s="86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8" t="s">
        <v>203</v>
      </c>
      <c r="AT205" s="228" t="s">
        <v>199</v>
      </c>
      <c r="AU205" s="228" t="s">
        <v>82</v>
      </c>
      <c r="AY205" s="19" t="s">
        <v>197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9" t="s">
        <v>80</v>
      </c>
      <c r="BK205" s="229">
        <f>ROUND(I205*H205,2)</f>
        <v>0</v>
      </c>
      <c r="BL205" s="19" t="s">
        <v>203</v>
      </c>
      <c r="BM205" s="228" t="s">
        <v>347</v>
      </c>
    </row>
    <row r="206" s="2" customFormat="1">
      <c r="A206" s="40"/>
      <c r="B206" s="41"/>
      <c r="C206" s="42"/>
      <c r="D206" s="230" t="s">
        <v>205</v>
      </c>
      <c r="E206" s="42"/>
      <c r="F206" s="231" t="s">
        <v>348</v>
      </c>
      <c r="G206" s="42"/>
      <c r="H206" s="42"/>
      <c r="I206" s="232"/>
      <c r="J206" s="42"/>
      <c r="K206" s="42"/>
      <c r="L206" s="46"/>
      <c r="M206" s="233"/>
      <c r="N206" s="234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205</v>
      </c>
      <c r="AU206" s="19" t="s">
        <v>82</v>
      </c>
    </row>
    <row r="207" s="13" customFormat="1">
      <c r="A207" s="13"/>
      <c r="B207" s="235"/>
      <c r="C207" s="236"/>
      <c r="D207" s="237" t="s">
        <v>207</v>
      </c>
      <c r="E207" s="238" t="s">
        <v>19</v>
      </c>
      <c r="F207" s="239" t="s">
        <v>349</v>
      </c>
      <c r="G207" s="236"/>
      <c r="H207" s="240">
        <v>490.58600000000001</v>
      </c>
      <c r="I207" s="241"/>
      <c r="J207" s="236"/>
      <c r="K207" s="236"/>
      <c r="L207" s="242"/>
      <c r="M207" s="243"/>
      <c r="N207" s="244"/>
      <c r="O207" s="244"/>
      <c r="P207" s="244"/>
      <c r="Q207" s="244"/>
      <c r="R207" s="244"/>
      <c r="S207" s="244"/>
      <c r="T207" s="245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6" t="s">
        <v>207</v>
      </c>
      <c r="AU207" s="246" t="s">
        <v>82</v>
      </c>
      <c r="AV207" s="13" t="s">
        <v>82</v>
      </c>
      <c r="AW207" s="13" t="s">
        <v>33</v>
      </c>
      <c r="AX207" s="13" t="s">
        <v>72</v>
      </c>
      <c r="AY207" s="246" t="s">
        <v>197</v>
      </c>
    </row>
    <row r="208" s="13" customFormat="1">
      <c r="A208" s="13"/>
      <c r="B208" s="235"/>
      <c r="C208" s="236"/>
      <c r="D208" s="237" t="s">
        <v>207</v>
      </c>
      <c r="E208" s="238" t="s">
        <v>19</v>
      </c>
      <c r="F208" s="239" t="s">
        <v>350</v>
      </c>
      <c r="G208" s="236"/>
      <c r="H208" s="240">
        <v>-336.75299999999999</v>
      </c>
      <c r="I208" s="241"/>
      <c r="J208" s="236"/>
      <c r="K208" s="236"/>
      <c r="L208" s="242"/>
      <c r="M208" s="243"/>
      <c r="N208" s="244"/>
      <c r="O208" s="244"/>
      <c r="P208" s="244"/>
      <c r="Q208" s="244"/>
      <c r="R208" s="244"/>
      <c r="S208" s="244"/>
      <c r="T208" s="245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6" t="s">
        <v>207</v>
      </c>
      <c r="AU208" s="246" t="s">
        <v>82</v>
      </c>
      <c r="AV208" s="13" t="s">
        <v>82</v>
      </c>
      <c r="AW208" s="13" t="s">
        <v>33</v>
      </c>
      <c r="AX208" s="13" t="s">
        <v>72</v>
      </c>
      <c r="AY208" s="246" t="s">
        <v>197</v>
      </c>
    </row>
    <row r="209" s="15" customFormat="1">
      <c r="A209" s="15"/>
      <c r="B209" s="257"/>
      <c r="C209" s="258"/>
      <c r="D209" s="237" t="s">
        <v>207</v>
      </c>
      <c r="E209" s="259" t="s">
        <v>19</v>
      </c>
      <c r="F209" s="260" t="s">
        <v>234</v>
      </c>
      <c r="G209" s="258"/>
      <c r="H209" s="261">
        <v>153.83300000000003</v>
      </c>
      <c r="I209" s="262"/>
      <c r="J209" s="258"/>
      <c r="K209" s="258"/>
      <c r="L209" s="263"/>
      <c r="M209" s="264"/>
      <c r="N209" s="265"/>
      <c r="O209" s="265"/>
      <c r="P209" s="265"/>
      <c r="Q209" s="265"/>
      <c r="R209" s="265"/>
      <c r="S209" s="265"/>
      <c r="T209" s="26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7" t="s">
        <v>207</v>
      </c>
      <c r="AU209" s="267" t="s">
        <v>82</v>
      </c>
      <c r="AV209" s="15" t="s">
        <v>203</v>
      </c>
      <c r="AW209" s="15" t="s">
        <v>33</v>
      </c>
      <c r="AX209" s="15" t="s">
        <v>80</v>
      </c>
      <c r="AY209" s="267" t="s">
        <v>197</v>
      </c>
    </row>
    <row r="210" s="2" customFormat="1" ht="37.8" customHeight="1">
      <c r="A210" s="40"/>
      <c r="B210" s="41"/>
      <c r="C210" s="216" t="s">
        <v>351</v>
      </c>
      <c r="D210" s="216" t="s">
        <v>199</v>
      </c>
      <c r="E210" s="217" t="s">
        <v>352</v>
      </c>
      <c r="F210" s="218" t="s">
        <v>353</v>
      </c>
      <c r="G210" s="219" t="s">
        <v>217</v>
      </c>
      <c r="H210" s="220">
        <v>1.4239999999999999</v>
      </c>
      <c r="I210" s="221"/>
      <c r="J210" s="222">
        <f>ROUND(I210*H210,2)</f>
        <v>0</v>
      </c>
      <c r="K210" s="223"/>
      <c r="L210" s="46"/>
      <c r="M210" s="224" t="s">
        <v>19</v>
      </c>
      <c r="N210" s="225" t="s">
        <v>43</v>
      </c>
      <c r="O210" s="86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8" t="s">
        <v>203</v>
      </c>
      <c r="AT210" s="228" t="s">
        <v>199</v>
      </c>
      <c r="AU210" s="228" t="s">
        <v>82</v>
      </c>
      <c r="AY210" s="19" t="s">
        <v>197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9" t="s">
        <v>80</v>
      </c>
      <c r="BK210" s="229">
        <f>ROUND(I210*H210,2)</f>
        <v>0</v>
      </c>
      <c r="BL210" s="19" t="s">
        <v>203</v>
      </c>
      <c r="BM210" s="228" t="s">
        <v>354</v>
      </c>
    </row>
    <row r="211" s="2" customFormat="1">
      <c r="A211" s="40"/>
      <c r="B211" s="41"/>
      <c r="C211" s="42"/>
      <c r="D211" s="230" t="s">
        <v>205</v>
      </c>
      <c r="E211" s="42"/>
      <c r="F211" s="231" t="s">
        <v>355</v>
      </c>
      <c r="G211" s="42"/>
      <c r="H211" s="42"/>
      <c r="I211" s="232"/>
      <c r="J211" s="42"/>
      <c r="K211" s="42"/>
      <c r="L211" s="46"/>
      <c r="M211" s="233"/>
      <c r="N211" s="234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205</v>
      </c>
      <c r="AU211" s="19" t="s">
        <v>82</v>
      </c>
    </row>
    <row r="212" s="14" customFormat="1">
      <c r="A212" s="14"/>
      <c r="B212" s="247"/>
      <c r="C212" s="248"/>
      <c r="D212" s="237" t="s">
        <v>207</v>
      </c>
      <c r="E212" s="249" t="s">
        <v>19</v>
      </c>
      <c r="F212" s="250" t="s">
        <v>356</v>
      </c>
      <c r="G212" s="248"/>
      <c r="H212" s="249" t="s">
        <v>19</v>
      </c>
      <c r="I212" s="251"/>
      <c r="J212" s="248"/>
      <c r="K212" s="248"/>
      <c r="L212" s="252"/>
      <c r="M212" s="253"/>
      <c r="N212" s="254"/>
      <c r="O212" s="254"/>
      <c r="P212" s="254"/>
      <c r="Q212" s="254"/>
      <c r="R212" s="254"/>
      <c r="S212" s="254"/>
      <c r="T212" s="25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6" t="s">
        <v>207</v>
      </c>
      <c r="AU212" s="256" t="s">
        <v>82</v>
      </c>
      <c r="AV212" s="14" t="s">
        <v>80</v>
      </c>
      <c r="AW212" s="14" t="s">
        <v>33</v>
      </c>
      <c r="AX212" s="14" t="s">
        <v>72</v>
      </c>
      <c r="AY212" s="256" t="s">
        <v>197</v>
      </c>
    </row>
    <row r="213" s="13" customFormat="1">
      <c r="A213" s="13"/>
      <c r="B213" s="235"/>
      <c r="C213" s="236"/>
      <c r="D213" s="237" t="s">
        <v>207</v>
      </c>
      <c r="E213" s="238" t="s">
        <v>19</v>
      </c>
      <c r="F213" s="239" t="s">
        <v>357</v>
      </c>
      <c r="G213" s="236"/>
      <c r="H213" s="240">
        <v>3.835</v>
      </c>
      <c r="I213" s="241"/>
      <c r="J213" s="236"/>
      <c r="K213" s="236"/>
      <c r="L213" s="242"/>
      <c r="M213" s="243"/>
      <c r="N213" s="244"/>
      <c r="O213" s="244"/>
      <c r="P213" s="244"/>
      <c r="Q213" s="244"/>
      <c r="R213" s="244"/>
      <c r="S213" s="244"/>
      <c r="T213" s="245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6" t="s">
        <v>207</v>
      </c>
      <c r="AU213" s="246" t="s">
        <v>82</v>
      </c>
      <c r="AV213" s="13" t="s">
        <v>82</v>
      </c>
      <c r="AW213" s="13" t="s">
        <v>33</v>
      </c>
      <c r="AX213" s="13" t="s">
        <v>72</v>
      </c>
      <c r="AY213" s="246" t="s">
        <v>197</v>
      </c>
    </row>
    <row r="214" s="13" customFormat="1">
      <c r="A214" s="13"/>
      <c r="B214" s="235"/>
      <c r="C214" s="236"/>
      <c r="D214" s="237" t="s">
        <v>207</v>
      </c>
      <c r="E214" s="238" t="s">
        <v>19</v>
      </c>
      <c r="F214" s="239" t="s">
        <v>358</v>
      </c>
      <c r="G214" s="236"/>
      <c r="H214" s="240">
        <v>9.9749999999999996</v>
      </c>
      <c r="I214" s="241"/>
      <c r="J214" s="236"/>
      <c r="K214" s="236"/>
      <c r="L214" s="242"/>
      <c r="M214" s="243"/>
      <c r="N214" s="244"/>
      <c r="O214" s="244"/>
      <c r="P214" s="244"/>
      <c r="Q214" s="244"/>
      <c r="R214" s="244"/>
      <c r="S214" s="244"/>
      <c r="T214" s="245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6" t="s">
        <v>207</v>
      </c>
      <c r="AU214" s="246" t="s">
        <v>82</v>
      </c>
      <c r="AV214" s="13" t="s">
        <v>82</v>
      </c>
      <c r="AW214" s="13" t="s">
        <v>33</v>
      </c>
      <c r="AX214" s="13" t="s">
        <v>72</v>
      </c>
      <c r="AY214" s="246" t="s">
        <v>197</v>
      </c>
    </row>
    <row r="215" s="13" customFormat="1">
      <c r="A215" s="13"/>
      <c r="B215" s="235"/>
      <c r="C215" s="236"/>
      <c r="D215" s="237" t="s">
        <v>207</v>
      </c>
      <c r="E215" s="238" t="s">
        <v>19</v>
      </c>
      <c r="F215" s="239" t="s">
        <v>359</v>
      </c>
      <c r="G215" s="236"/>
      <c r="H215" s="240">
        <v>11.541</v>
      </c>
      <c r="I215" s="241"/>
      <c r="J215" s="236"/>
      <c r="K215" s="236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207</v>
      </c>
      <c r="AU215" s="246" t="s">
        <v>82</v>
      </c>
      <c r="AV215" s="13" t="s">
        <v>82</v>
      </c>
      <c r="AW215" s="13" t="s">
        <v>33</v>
      </c>
      <c r="AX215" s="13" t="s">
        <v>72</v>
      </c>
      <c r="AY215" s="246" t="s">
        <v>197</v>
      </c>
    </row>
    <row r="216" s="13" customFormat="1">
      <c r="A216" s="13"/>
      <c r="B216" s="235"/>
      <c r="C216" s="236"/>
      <c r="D216" s="237" t="s">
        <v>207</v>
      </c>
      <c r="E216" s="238" t="s">
        <v>19</v>
      </c>
      <c r="F216" s="239" t="s">
        <v>360</v>
      </c>
      <c r="G216" s="236"/>
      <c r="H216" s="240">
        <v>9.3889999999999993</v>
      </c>
      <c r="I216" s="241"/>
      <c r="J216" s="236"/>
      <c r="K216" s="236"/>
      <c r="L216" s="242"/>
      <c r="M216" s="243"/>
      <c r="N216" s="244"/>
      <c r="O216" s="244"/>
      <c r="P216" s="244"/>
      <c r="Q216" s="244"/>
      <c r="R216" s="244"/>
      <c r="S216" s="244"/>
      <c r="T216" s="245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6" t="s">
        <v>207</v>
      </c>
      <c r="AU216" s="246" t="s">
        <v>82</v>
      </c>
      <c r="AV216" s="13" t="s">
        <v>82</v>
      </c>
      <c r="AW216" s="13" t="s">
        <v>33</v>
      </c>
      <c r="AX216" s="13" t="s">
        <v>72</v>
      </c>
      <c r="AY216" s="246" t="s">
        <v>197</v>
      </c>
    </row>
    <row r="217" s="16" customFormat="1">
      <c r="A217" s="16"/>
      <c r="B217" s="268"/>
      <c r="C217" s="269"/>
      <c r="D217" s="237" t="s">
        <v>207</v>
      </c>
      <c r="E217" s="270" t="s">
        <v>19</v>
      </c>
      <c r="F217" s="271" t="s">
        <v>248</v>
      </c>
      <c r="G217" s="269"/>
      <c r="H217" s="272">
        <v>34.739999999999995</v>
      </c>
      <c r="I217" s="273"/>
      <c r="J217" s="269"/>
      <c r="K217" s="269"/>
      <c r="L217" s="274"/>
      <c r="M217" s="275"/>
      <c r="N217" s="276"/>
      <c r="O217" s="276"/>
      <c r="P217" s="276"/>
      <c r="Q217" s="276"/>
      <c r="R217" s="276"/>
      <c r="S217" s="276"/>
      <c r="T217" s="277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78" t="s">
        <v>207</v>
      </c>
      <c r="AU217" s="278" t="s">
        <v>82</v>
      </c>
      <c r="AV217" s="16" t="s">
        <v>103</v>
      </c>
      <c r="AW217" s="16" t="s">
        <v>33</v>
      </c>
      <c r="AX217" s="16" t="s">
        <v>72</v>
      </c>
      <c r="AY217" s="278" t="s">
        <v>197</v>
      </c>
    </row>
    <row r="218" s="13" customFormat="1">
      <c r="A218" s="13"/>
      <c r="B218" s="235"/>
      <c r="C218" s="236"/>
      <c r="D218" s="237" t="s">
        <v>207</v>
      </c>
      <c r="E218" s="238" t="s">
        <v>19</v>
      </c>
      <c r="F218" s="239" t="s">
        <v>361</v>
      </c>
      <c r="G218" s="236"/>
      <c r="H218" s="240">
        <v>1.4239999999999999</v>
      </c>
      <c r="I218" s="241"/>
      <c r="J218" s="236"/>
      <c r="K218" s="236"/>
      <c r="L218" s="242"/>
      <c r="M218" s="243"/>
      <c r="N218" s="244"/>
      <c r="O218" s="244"/>
      <c r="P218" s="244"/>
      <c r="Q218" s="244"/>
      <c r="R218" s="244"/>
      <c r="S218" s="244"/>
      <c r="T218" s="245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6" t="s">
        <v>207</v>
      </c>
      <c r="AU218" s="246" t="s">
        <v>82</v>
      </c>
      <c r="AV218" s="13" t="s">
        <v>82</v>
      </c>
      <c r="AW218" s="13" t="s">
        <v>33</v>
      </c>
      <c r="AX218" s="13" t="s">
        <v>80</v>
      </c>
      <c r="AY218" s="246" t="s">
        <v>197</v>
      </c>
    </row>
    <row r="219" s="2" customFormat="1" ht="37.8" customHeight="1">
      <c r="A219" s="40"/>
      <c r="B219" s="41"/>
      <c r="C219" s="216" t="s">
        <v>362</v>
      </c>
      <c r="D219" s="216" t="s">
        <v>199</v>
      </c>
      <c r="E219" s="217" t="s">
        <v>363</v>
      </c>
      <c r="F219" s="218" t="s">
        <v>364</v>
      </c>
      <c r="G219" s="219" t="s">
        <v>217</v>
      </c>
      <c r="H219" s="220">
        <v>31.225000000000001</v>
      </c>
      <c r="I219" s="221"/>
      <c r="J219" s="222">
        <f>ROUND(I219*H219,2)</f>
        <v>0</v>
      </c>
      <c r="K219" s="223"/>
      <c r="L219" s="46"/>
      <c r="M219" s="224" t="s">
        <v>19</v>
      </c>
      <c r="N219" s="225" t="s">
        <v>43</v>
      </c>
      <c r="O219" s="86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8" t="s">
        <v>203</v>
      </c>
      <c r="AT219" s="228" t="s">
        <v>199</v>
      </c>
      <c r="AU219" s="228" t="s">
        <v>82</v>
      </c>
      <c r="AY219" s="19" t="s">
        <v>197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9" t="s">
        <v>80</v>
      </c>
      <c r="BK219" s="229">
        <f>ROUND(I219*H219,2)</f>
        <v>0</v>
      </c>
      <c r="BL219" s="19" t="s">
        <v>203</v>
      </c>
      <c r="BM219" s="228" t="s">
        <v>365</v>
      </c>
    </row>
    <row r="220" s="2" customFormat="1">
      <c r="A220" s="40"/>
      <c r="B220" s="41"/>
      <c r="C220" s="42"/>
      <c r="D220" s="230" t="s">
        <v>205</v>
      </c>
      <c r="E220" s="42"/>
      <c r="F220" s="231" t="s">
        <v>366</v>
      </c>
      <c r="G220" s="42"/>
      <c r="H220" s="42"/>
      <c r="I220" s="232"/>
      <c r="J220" s="42"/>
      <c r="K220" s="42"/>
      <c r="L220" s="46"/>
      <c r="M220" s="233"/>
      <c r="N220" s="234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205</v>
      </c>
      <c r="AU220" s="19" t="s">
        <v>82</v>
      </c>
    </row>
    <row r="221" s="14" customFormat="1">
      <c r="A221" s="14"/>
      <c r="B221" s="247"/>
      <c r="C221" s="248"/>
      <c r="D221" s="237" t="s">
        <v>207</v>
      </c>
      <c r="E221" s="249" t="s">
        <v>19</v>
      </c>
      <c r="F221" s="250" t="s">
        <v>367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207</v>
      </c>
      <c r="AU221" s="256" t="s">
        <v>82</v>
      </c>
      <c r="AV221" s="14" t="s">
        <v>80</v>
      </c>
      <c r="AW221" s="14" t="s">
        <v>33</v>
      </c>
      <c r="AX221" s="14" t="s">
        <v>72</v>
      </c>
      <c r="AY221" s="256" t="s">
        <v>197</v>
      </c>
    </row>
    <row r="222" s="13" customFormat="1">
      <c r="A222" s="13"/>
      <c r="B222" s="235"/>
      <c r="C222" s="236"/>
      <c r="D222" s="237" t="s">
        <v>207</v>
      </c>
      <c r="E222" s="238" t="s">
        <v>19</v>
      </c>
      <c r="F222" s="239" t="s">
        <v>368</v>
      </c>
      <c r="G222" s="236"/>
      <c r="H222" s="240">
        <v>8.5939999999999994</v>
      </c>
      <c r="I222" s="241"/>
      <c r="J222" s="236"/>
      <c r="K222" s="236"/>
      <c r="L222" s="242"/>
      <c r="M222" s="243"/>
      <c r="N222" s="244"/>
      <c r="O222" s="244"/>
      <c r="P222" s="244"/>
      <c r="Q222" s="244"/>
      <c r="R222" s="244"/>
      <c r="S222" s="244"/>
      <c r="T222" s="245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6" t="s">
        <v>207</v>
      </c>
      <c r="AU222" s="246" t="s">
        <v>82</v>
      </c>
      <c r="AV222" s="13" t="s">
        <v>82</v>
      </c>
      <c r="AW222" s="13" t="s">
        <v>33</v>
      </c>
      <c r="AX222" s="13" t="s">
        <v>72</v>
      </c>
      <c r="AY222" s="246" t="s">
        <v>197</v>
      </c>
    </row>
    <row r="223" s="16" customFormat="1">
      <c r="A223" s="16"/>
      <c r="B223" s="268"/>
      <c r="C223" s="269"/>
      <c r="D223" s="237" t="s">
        <v>207</v>
      </c>
      <c r="E223" s="270" t="s">
        <v>19</v>
      </c>
      <c r="F223" s="271" t="s">
        <v>248</v>
      </c>
      <c r="G223" s="269"/>
      <c r="H223" s="272">
        <v>8.5939999999999994</v>
      </c>
      <c r="I223" s="273"/>
      <c r="J223" s="269"/>
      <c r="K223" s="269"/>
      <c r="L223" s="274"/>
      <c r="M223" s="275"/>
      <c r="N223" s="276"/>
      <c r="O223" s="276"/>
      <c r="P223" s="276"/>
      <c r="Q223" s="276"/>
      <c r="R223" s="276"/>
      <c r="S223" s="276"/>
      <c r="T223" s="277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8" t="s">
        <v>207</v>
      </c>
      <c r="AU223" s="278" t="s">
        <v>82</v>
      </c>
      <c r="AV223" s="16" t="s">
        <v>103</v>
      </c>
      <c r="AW223" s="16" t="s">
        <v>33</v>
      </c>
      <c r="AX223" s="16" t="s">
        <v>72</v>
      </c>
      <c r="AY223" s="278" t="s">
        <v>197</v>
      </c>
    </row>
    <row r="224" s="14" customFormat="1">
      <c r="A224" s="14"/>
      <c r="B224" s="247"/>
      <c r="C224" s="248"/>
      <c r="D224" s="237" t="s">
        <v>207</v>
      </c>
      <c r="E224" s="249" t="s">
        <v>19</v>
      </c>
      <c r="F224" s="250" t="s">
        <v>249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207</v>
      </c>
      <c r="AU224" s="256" t="s">
        <v>82</v>
      </c>
      <c r="AV224" s="14" t="s">
        <v>80</v>
      </c>
      <c r="AW224" s="14" t="s">
        <v>33</v>
      </c>
      <c r="AX224" s="14" t="s">
        <v>72</v>
      </c>
      <c r="AY224" s="256" t="s">
        <v>197</v>
      </c>
    </row>
    <row r="225" s="13" customFormat="1">
      <c r="A225" s="13"/>
      <c r="B225" s="235"/>
      <c r="C225" s="236"/>
      <c r="D225" s="237" t="s">
        <v>207</v>
      </c>
      <c r="E225" s="238" t="s">
        <v>19</v>
      </c>
      <c r="F225" s="239" t="s">
        <v>369</v>
      </c>
      <c r="G225" s="236"/>
      <c r="H225" s="240">
        <v>11.497999999999999</v>
      </c>
      <c r="I225" s="241"/>
      <c r="J225" s="236"/>
      <c r="K225" s="236"/>
      <c r="L225" s="242"/>
      <c r="M225" s="243"/>
      <c r="N225" s="244"/>
      <c r="O225" s="244"/>
      <c r="P225" s="244"/>
      <c r="Q225" s="244"/>
      <c r="R225" s="244"/>
      <c r="S225" s="244"/>
      <c r="T225" s="245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6" t="s">
        <v>207</v>
      </c>
      <c r="AU225" s="246" t="s">
        <v>82</v>
      </c>
      <c r="AV225" s="13" t="s">
        <v>82</v>
      </c>
      <c r="AW225" s="13" t="s">
        <v>33</v>
      </c>
      <c r="AX225" s="13" t="s">
        <v>72</v>
      </c>
      <c r="AY225" s="246" t="s">
        <v>197</v>
      </c>
    </row>
    <row r="226" s="13" customFormat="1">
      <c r="A226" s="13"/>
      <c r="B226" s="235"/>
      <c r="C226" s="236"/>
      <c r="D226" s="237" t="s">
        <v>207</v>
      </c>
      <c r="E226" s="238" t="s">
        <v>19</v>
      </c>
      <c r="F226" s="239" t="s">
        <v>370</v>
      </c>
      <c r="G226" s="236"/>
      <c r="H226" s="240">
        <v>10.718</v>
      </c>
      <c r="I226" s="241"/>
      <c r="J226" s="236"/>
      <c r="K226" s="236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207</v>
      </c>
      <c r="AU226" s="246" t="s">
        <v>82</v>
      </c>
      <c r="AV226" s="13" t="s">
        <v>82</v>
      </c>
      <c r="AW226" s="13" t="s">
        <v>33</v>
      </c>
      <c r="AX226" s="13" t="s">
        <v>72</v>
      </c>
      <c r="AY226" s="246" t="s">
        <v>197</v>
      </c>
    </row>
    <row r="227" s="13" customFormat="1">
      <c r="A227" s="13"/>
      <c r="B227" s="235"/>
      <c r="C227" s="236"/>
      <c r="D227" s="237" t="s">
        <v>207</v>
      </c>
      <c r="E227" s="238" t="s">
        <v>19</v>
      </c>
      <c r="F227" s="239" t="s">
        <v>371</v>
      </c>
      <c r="G227" s="236"/>
      <c r="H227" s="240">
        <v>4.0990000000000002</v>
      </c>
      <c r="I227" s="241"/>
      <c r="J227" s="236"/>
      <c r="K227" s="236"/>
      <c r="L227" s="242"/>
      <c r="M227" s="243"/>
      <c r="N227" s="244"/>
      <c r="O227" s="244"/>
      <c r="P227" s="244"/>
      <c r="Q227" s="244"/>
      <c r="R227" s="244"/>
      <c r="S227" s="244"/>
      <c r="T227" s="245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6" t="s">
        <v>207</v>
      </c>
      <c r="AU227" s="246" t="s">
        <v>82</v>
      </c>
      <c r="AV227" s="13" t="s">
        <v>82</v>
      </c>
      <c r="AW227" s="13" t="s">
        <v>33</v>
      </c>
      <c r="AX227" s="13" t="s">
        <v>72</v>
      </c>
      <c r="AY227" s="246" t="s">
        <v>197</v>
      </c>
    </row>
    <row r="228" s="16" customFormat="1">
      <c r="A228" s="16"/>
      <c r="B228" s="268"/>
      <c r="C228" s="269"/>
      <c r="D228" s="237" t="s">
        <v>207</v>
      </c>
      <c r="E228" s="270" t="s">
        <v>19</v>
      </c>
      <c r="F228" s="271" t="s">
        <v>248</v>
      </c>
      <c r="G228" s="269"/>
      <c r="H228" s="272">
        <v>26.315000000000001</v>
      </c>
      <c r="I228" s="273"/>
      <c r="J228" s="269"/>
      <c r="K228" s="269"/>
      <c r="L228" s="274"/>
      <c r="M228" s="275"/>
      <c r="N228" s="276"/>
      <c r="O228" s="276"/>
      <c r="P228" s="276"/>
      <c r="Q228" s="276"/>
      <c r="R228" s="276"/>
      <c r="S228" s="276"/>
      <c r="T228" s="277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78" t="s">
        <v>207</v>
      </c>
      <c r="AU228" s="278" t="s">
        <v>82</v>
      </c>
      <c r="AV228" s="16" t="s">
        <v>103</v>
      </c>
      <c r="AW228" s="16" t="s">
        <v>33</v>
      </c>
      <c r="AX228" s="16" t="s">
        <v>72</v>
      </c>
      <c r="AY228" s="278" t="s">
        <v>197</v>
      </c>
    </row>
    <row r="229" s="13" customFormat="1">
      <c r="A229" s="13"/>
      <c r="B229" s="235"/>
      <c r="C229" s="236"/>
      <c r="D229" s="237" t="s">
        <v>207</v>
      </c>
      <c r="E229" s="238" t="s">
        <v>19</v>
      </c>
      <c r="F229" s="239" t="s">
        <v>372</v>
      </c>
      <c r="G229" s="236"/>
      <c r="H229" s="240">
        <v>31.225000000000001</v>
      </c>
      <c r="I229" s="241"/>
      <c r="J229" s="236"/>
      <c r="K229" s="236"/>
      <c r="L229" s="242"/>
      <c r="M229" s="243"/>
      <c r="N229" s="244"/>
      <c r="O229" s="244"/>
      <c r="P229" s="244"/>
      <c r="Q229" s="244"/>
      <c r="R229" s="244"/>
      <c r="S229" s="244"/>
      <c r="T229" s="24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6" t="s">
        <v>207</v>
      </c>
      <c r="AU229" s="246" t="s">
        <v>82</v>
      </c>
      <c r="AV229" s="13" t="s">
        <v>82</v>
      </c>
      <c r="AW229" s="13" t="s">
        <v>33</v>
      </c>
      <c r="AX229" s="13" t="s">
        <v>80</v>
      </c>
      <c r="AY229" s="246" t="s">
        <v>197</v>
      </c>
    </row>
    <row r="230" s="2" customFormat="1" ht="24.15" customHeight="1">
      <c r="A230" s="40"/>
      <c r="B230" s="41"/>
      <c r="C230" s="216" t="s">
        <v>8</v>
      </c>
      <c r="D230" s="216" t="s">
        <v>199</v>
      </c>
      <c r="E230" s="217" t="s">
        <v>373</v>
      </c>
      <c r="F230" s="218" t="s">
        <v>374</v>
      </c>
      <c r="G230" s="219" t="s">
        <v>217</v>
      </c>
      <c r="H230" s="220">
        <v>3.363</v>
      </c>
      <c r="I230" s="221"/>
      <c r="J230" s="222">
        <f>ROUND(I230*H230,2)</f>
        <v>0</v>
      </c>
      <c r="K230" s="223"/>
      <c r="L230" s="46"/>
      <c r="M230" s="224" t="s">
        <v>19</v>
      </c>
      <c r="N230" s="225" t="s">
        <v>43</v>
      </c>
      <c r="O230" s="86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8" t="s">
        <v>203</v>
      </c>
      <c r="AT230" s="228" t="s">
        <v>199</v>
      </c>
      <c r="AU230" s="228" t="s">
        <v>82</v>
      </c>
      <c r="AY230" s="19" t="s">
        <v>197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9" t="s">
        <v>80</v>
      </c>
      <c r="BK230" s="229">
        <f>ROUND(I230*H230,2)</f>
        <v>0</v>
      </c>
      <c r="BL230" s="19" t="s">
        <v>203</v>
      </c>
      <c r="BM230" s="228" t="s">
        <v>375</v>
      </c>
    </row>
    <row r="231" s="13" customFormat="1">
      <c r="A231" s="13"/>
      <c r="B231" s="235"/>
      <c r="C231" s="236"/>
      <c r="D231" s="237" t="s">
        <v>207</v>
      </c>
      <c r="E231" s="238" t="s">
        <v>19</v>
      </c>
      <c r="F231" s="239" t="s">
        <v>376</v>
      </c>
      <c r="G231" s="236"/>
      <c r="H231" s="240">
        <v>69.525000000000006</v>
      </c>
      <c r="I231" s="241"/>
      <c r="J231" s="236"/>
      <c r="K231" s="236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207</v>
      </c>
      <c r="AU231" s="246" t="s">
        <v>82</v>
      </c>
      <c r="AV231" s="13" t="s">
        <v>82</v>
      </c>
      <c r="AW231" s="13" t="s">
        <v>33</v>
      </c>
      <c r="AX231" s="13" t="s">
        <v>72</v>
      </c>
      <c r="AY231" s="246" t="s">
        <v>197</v>
      </c>
    </row>
    <row r="232" s="13" customFormat="1">
      <c r="A232" s="13"/>
      <c r="B232" s="235"/>
      <c r="C232" s="236"/>
      <c r="D232" s="237" t="s">
        <v>207</v>
      </c>
      <c r="E232" s="238" t="s">
        <v>19</v>
      </c>
      <c r="F232" s="239" t="s">
        <v>377</v>
      </c>
      <c r="G232" s="236"/>
      <c r="H232" s="240">
        <v>83.834999999999994</v>
      </c>
      <c r="I232" s="241"/>
      <c r="J232" s="236"/>
      <c r="K232" s="236"/>
      <c r="L232" s="242"/>
      <c r="M232" s="243"/>
      <c r="N232" s="244"/>
      <c r="O232" s="244"/>
      <c r="P232" s="244"/>
      <c r="Q232" s="244"/>
      <c r="R232" s="244"/>
      <c r="S232" s="244"/>
      <c r="T232" s="245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6" t="s">
        <v>207</v>
      </c>
      <c r="AU232" s="246" t="s">
        <v>82</v>
      </c>
      <c r="AV232" s="13" t="s">
        <v>82</v>
      </c>
      <c r="AW232" s="13" t="s">
        <v>33</v>
      </c>
      <c r="AX232" s="13" t="s">
        <v>72</v>
      </c>
      <c r="AY232" s="246" t="s">
        <v>197</v>
      </c>
    </row>
    <row r="233" s="13" customFormat="1">
      <c r="A233" s="13"/>
      <c r="B233" s="235"/>
      <c r="C233" s="236"/>
      <c r="D233" s="237" t="s">
        <v>207</v>
      </c>
      <c r="E233" s="238" t="s">
        <v>19</v>
      </c>
      <c r="F233" s="239" t="s">
        <v>378</v>
      </c>
      <c r="G233" s="236"/>
      <c r="H233" s="240">
        <v>241.16399999999999</v>
      </c>
      <c r="I233" s="241"/>
      <c r="J233" s="236"/>
      <c r="K233" s="236"/>
      <c r="L233" s="242"/>
      <c r="M233" s="243"/>
      <c r="N233" s="244"/>
      <c r="O233" s="244"/>
      <c r="P233" s="244"/>
      <c r="Q233" s="244"/>
      <c r="R233" s="244"/>
      <c r="S233" s="244"/>
      <c r="T233" s="245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6" t="s">
        <v>207</v>
      </c>
      <c r="AU233" s="246" t="s">
        <v>82</v>
      </c>
      <c r="AV233" s="13" t="s">
        <v>82</v>
      </c>
      <c r="AW233" s="13" t="s">
        <v>33</v>
      </c>
      <c r="AX233" s="13" t="s">
        <v>72</v>
      </c>
      <c r="AY233" s="246" t="s">
        <v>197</v>
      </c>
    </row>
    <row r="234" s="13" customFormat="1">
      <c r="A234" s="13"/>
      <c r="B234" s="235"/>
      <c r="C234" s="236"/>
      <c r="D234" s="237" t="s">
        <v>207</v>
      </c>
      <c r="E234" s="238" t="s">
        <v>19</v>
      </c>
      <c r="F234" s="239" t="s">
        <v>379</v>
      </c>
      <c r="G234" s="236"/>
      <c r="H234" s="240">
        <v>166.036</v>
      </c>
      <c r="I234" s="241"/>
      <c r="J234" s="236"/>
      <c r="K234" s="236"/>
      <c r="L234" s="242"/>
      <c r="M234" s="243"/>
      <c r="N234" s="244"/>
      <c r="O234" s="244"/>
      <c r="P234" s="244"/>
      <c r="Q234" s="244"/>
      <c r="R234" s="244"/>
      <c r="S234" s="244"/>
      <c r="T234" s="245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6" t="s">
        <v>207</v>
      </c>
      <c r="AU234" s="246" t="s">
        <v>82</v>
      </c>
      <c r="AV234" s="13" t="s">
        <v>82</v>
      </c>
      <c r="AW234" s="13" t="s">
        <v>33</v>
      </c>
      <c r="AX234" s="13" t="s">
        <v>72</v>
      </c>
      <c r="AY234" s="246" t="s">
        <v>197</v>
      </c>
    </row>
    <row r="235" s="16" customFormat="1">
      <c r="A235" s="16"/>
      <c r="B235" s="268"/>
      <c r="C235" s="269"/>
      <c r="D235" s="237" t="s">
        <v>207</v>
      </c>
      <c r="E235" s="270" t="s">
        <v>19</v>
      </c>
      <c r="F235" s="271" t="s">
        <v>248</v>
      </c>
      <c r="G235" s="269"/>
      <c r="H235" s="272">
        <v>560.55999999999995</v>
      </c>
      <c r="I235" s="273"/>
      <c r="J235" s="269"/>
      <c r="K235" s="269"/>
      <c r="L235" s="274"/>
      <c r="M235" s="275"/>
      <c r="N235" s="276"/>
      <c r="O235" s="276"/>
      <c r="P235" s="276"/>
      <c r="Q235" s="276"/>
      <c r="R235" s="276"/>
      <c r="S235" s="276"/>
      <c r="T235" s="277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T235" s="278" t="s">
        <v>207</v>
      </c>
      <c r="AU235" s="278" t="s">
        <v>82</v>
      </c>
      <c r="AV235" s="16" t="s">
        <v>103</v>
      </c>
      <c r="AW235" s="16" t="s">
        <v>33</v>
      </c>
      <c r="AX235" s="16" t="s">
        <v>72</v>
      </c>
      <c r="AY235" s="278" t="s">
        <v>197</v>
      </c>
    </row>
    <row r="236" s="13" customFormat="1">
      <c r="A236" s="13"/>
      <c r="B236" s="235"/>
      <c r="C236" s="236"/>
      <c r="D236" s="237" t="s">
        <v>207</v>
      </c>
      <c r="E236" s="238" t="s">
        <v>19</v>
      </c>
      <c r="F236" s="239" t="s">
        <v>380</v>
      </c>
      <c r="G236" s="236"/>
      <c r="H236" s="240">
        <v>3.363</v>
      </c>
      <c r="I236" s="241"/>
      <c r="J236" s="236"/>
      <c r="K236" s="236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207</v>
      </c>
      <c r="AU236" s="246" t="s">
        <v>82</v>
      </c>
      <c r="AV236" s="13" t="s">
        <v>82</v>
      </c>
      <c r="AW236" s="13" t="s">
        <v>33</v>
      </c>
      <c r="AX236" s="13" t="s">
        <v>80</v>
      </c>
      <c r="AY236" s="246" t="s">
        <v>197</v>
      </c>
    </row>
    <row r="237" s="12" customFormat="1" ht="25.92" customHeight="1">
      <c r="A237" s="12"/>
      <c r="B237" s="200"/>
      <c r="C237" s="201"/>
      <c r="D237" s="202" t="s">
        <v>71</v>
      </c>
      <c r="E237" s="203" t="s">
        <v>381</v>
      </c>
      <c r="F237" s="203" t="s">
        <v>382</v>
      </c>
      <c r="G237" s="201"/>
      <c r="H237" s="201"/>
      <c r="I237" s="204"/>
      <c r="J237" s="205">
        <f>BK237</f>
        <v>0</v>
      </c>
      <c r="K237" s="201"/>
      <c r="L237" s="206"/>
      <c r="M237" s="207"/>
      <c r="N237" s="208"/>
      <c r="O237" s="208"/>
      <c r="P237" s="209">
        <f>P238</f>
        <v>0</v>
      </c>
      <c r="Q237" s="208"/>
      <c r="R237" s="209">
        <f>R238</f>
        <v>0</v>
      </c>
      <c r="S237" s="208"/>
      <c r="T237" s="210">
        <f>T238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235</v>
      </c>
      <c r="AT237" s="212" t="s">
        <v>71</v>
      </c>
      <c r="AU237" s="212" t="s">
        <v>72</v>
      </c>
      <c r="AY237" s="211" t="s">
        <v>197</v>
      </c>
      <c r="BK237" s="213">
        <f>BK238</f>
        <v>0</v>
      </c>
    </row>
    <row r="238" s="12" customFormat="1" ht="22.8" customHeight="1">
      <c r="A238" s="12"/>
      <c r="B238" s="200"/>
      <c r="C238" s="201"/>
      <c r="D238" s="202" t="s">
        <v>71</v>
      </c>
      <c r="E238" s="214" t="s">
        <v>383</v>
      </c>
      <c r="F238" s="214" t="s">
        <v>384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SUM(P239:P241)</f>
        <v>0</v>
      </c>
      <c r="Q238" s="208"/>
      <c r="R238" s="209">
        <f>SUM(R239:R241)</f>
        <v>0</v>
      </c>
      <c r="S238" s="208"/>
      <c r="T238" s="210">
        <f>SUM(T239:T241)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235</v>
      </c>
      <c r="AT238" s="212" t="s">
        <v>71</v>
      </c>
      <c r="AU238" s="212" t="s">
        <v>80</v>
      </c>
      <c r="AY238" s="211" t="s">
        <v>197</v>
      </c>
      <c r="BK238" s="213">
        <f>SUM(BK239:BK241)</f>
        <v>0</v>
      </c>
    </row>
    <row r="239" s="2" customFormat="1" ht="24.15" customHeight="1">
      <c r="A239" s="40"/>
      <c r="B239" s="41"/>
      <c r="C239" s="216" t="s">
        <v>385</v>
      </c>
      <c r="D239" s="216" t="s">
        <v>199</v>
      </c>
      <c r="E239" s="217" t="s">
        <v>386</v>
      </c>
      <c r="F239" s="218" t="s">
        <v>387</v>
      </c>
      <c r="G239" s="219" t="s">
        <v>388</v>
      </c>
      <c r="H239" s="220">
        <v>24</v>
      </c>
      <c r="I239" s="221"/>
      <c r="J239" s="222">
        <f>ROUND(I239*H239,2)</f>
        <v>0</v>
      </c>
      <c r="K239" s="223"/>
      <c r="L239" s="46"/>
      <c r="M239" s="224" t="s">
        <v>19</v>
      </c>
      <c r="N239" s="225" t="s">
        <v>43</v>
      </c>
      <c r="O239" s="86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8" t="s">
        <v>389</v>
      </c>
      <c r="AT239" s="228" t="s">
        <v>199</v>
      </c>
      <c r="AU239" s="228" t="s">
        <v>82</v>
      </c>
      <c r="AY239" s="19" t="s">
        <v>197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9" t="s">
        <v>80</v>
      </c>
      <c r="BK239" s="229">
        <f>ROUND(I239*H239,2)</f>
        <v>0</v>
      </c>
      <c r="BL239" s="19" t="s">
        <v>389</v>
      </c>
      <c r="BM239" s="228" t="s">
        <v>390</v>
      </c>
    </row>
    <row r="240" s="2" customFormat="1">
      <c r="A240" s="40"/>
      <c r="B240" s="41"/>
      <c r="C240" s="42"/>
      <c r="D240" s="230" t="s">
        <v>205</v>
      </c>
      <c r="E240" s="42"/>
      <c r="F240" s="231" t="s">
        <v>391</v>
      </c>
      <c r="G240" s="42"/>
      <c r="H240" s="42"/>
      <c r="I240" s="232"/>
      <c r="J240" s="42"/>
      <c r="K240" s="42"/>
      <c r="L240" s="46"/>
      <c r="M240" s="233"/>
      <c r="N240" s="234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205</v>
      </c>
      <c r="AU240" s="19" t="s">
        <v>82</v>
      </c>
    </row>
    <row r="241" s="13" customFormat="1">
      <c r="A241" s="13"/>
      <c r="B241" s="235"/>
      <c r="C241" s="236"/>
      <c r="D241" s="237" t="s">
        <v>207</v>
      </c>
      <c r="E241" s="238" t="s">
        <v>19</v>
      </c>
      <c r="F241" s="239" t="s">
        <v>392</v>
      </c>
      <c r="G241" s="236"/>
      <c r="H241" s="240">
        <v>24</v>
      </c>
      <c r="I241" s="241"/>
      <c r="J241" s="236"/>
      <c r="K241" s="236"/>
      <c r="L241" s="242"/>
      <c r="M241" s="279"/>
      <c r="N241" s="280"/>
      <c r="O241" s="280"/>
      <c r="P241" s="280"/>
      <c r="Q241" s="280"/>
      <c r="R241" s="280"/>
      <c r="S241" s="280"/>
      <c r="T241" s="28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6" t="s">
        <v>207</v>
      </c>
      <c r="AU241" s="246" t="s">
        <v>82</v>
      </c>
      <c r="AV241" s="13" t="s">
        <v>82</v>
      </c>
      <c r="AW241" s="13" t="s">
        <v>33</v>
      </c>
      <c r="AX241" s="13" t="s">
        <v>80</v>
      </c>
      <c r="AY241" s="246" t="s">
        <v>197</v>
      </c>
    </row>
    <row r="242" s="2" customFormat="1" ht="6.96" customHeight="1">
      <c r="A242" s="40"/>
      <c r="B242" s="61"/>
      <c r="C242" s="62"/>
      <c r="D242" s="62"/>
      <c r="E242" s="62"/>
      <c r="F242" s="62"/>
      <c r="G242" s="62"/>
      <c r="H242" s="62"/>
      <c r="I242" s="62"/>
      <c r="J242" s="62"/>
      <c r="K242" s="62"/>
      <c r="L242" s="46"/>
      <c r="M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</sheetData>
  <sheetProtection sheet="1" autoFilter="0" formatColumns="0" formatRows="0" objects="1" scenarios="1" spinCount="100000" saltValue="t3vM2kYErvnVEqrk6SKWo0080L3RN66JOSlfd9O/hemb9AvXj+EeuzpqWbGIiWwaXGBCC//uk+/ELoB4hRCB/Q==" hashValue="zbm/e1FgkAyieJa+wcINsRLvouwFNNyshAjJoRasFo7G8RMX30Pv0y/tivpc+xoS7EqythIh9WxmuaaINUySoA==" algorithmName="SHA-512" password="CC6F"/>
  <autoFilter ref="C84:K241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hyperlinks>
    <hyperlink ref="F89" r:id="rId1" display="https://podminky.urs.cz/item/CS_URS_2022_01/113106123"/>
    <hyperlink ref="F92" r:id="rId2" display="https://podminky.urs.cz/item/CS_URS_2022_01/184818243"/>
    <hyperlink ref="F95" r:id="rId3" display="https://podminky.urs.cz/item/CS_URS_2022_01/997221151"/>
    <hyperlink ref="F99" r:id="rId4" display="https://podminky.urs.cz/item/CS_URS_2022_01/961044111"/>
    <hyperlink ref="F108" r:id="rId5" display="https://podminky.urs.cz/item/CS_URS_2022_01/981011412"/>
    <hyperlink ref="F136" r:id="rId6" display="https://podminky.urs.cz/item/CS_URS_2022_01/981013211"/>
    <hyperlink ref="F142" r:id="rId7" display="https://podminky.urs.cz/item/CS_URS_2022_01/981013412"/>
    <hyperlink ref="F180" r:id="rId8" display="https://podminky.urs.cz/item/CS_URS_2022_01/997013501"/>
    <hyperlink ref="F183" r:id="rId9" display="https://podminky.urs.cz/item/CS_URS_2022_01/997013509"/>
    <hyperlink ref="F186" r:id="rId10" display="https://podminky.urs.cz/item/CS_URS_2022_01/997013601"/>
    <hyperlink ref="F198" r:id="rId11" display="https://podminky.urs.cz/item/CS_URS_2022_01/997013602"/>
    <hyperlink ref="F206" r:id="rId12" display="https://podminky.urs.cz/item/CS_URS_2022_01/997013603"/>
    <hyperlink ref="F211" r:id="rId13" display="https://podminky.urs.cz/item/CS_URS_2022_01/997013804"/>
    <hyperlink ref="F220" r:id="rId14" display="https://podminky.urs.cz/item/CS_URS_2022_01/997013811"/>
    <hyperlink ref="F240" r:id="rId15" display="https://podminky.urs.cz/item/CS_URS_2022_01/094103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6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5046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5047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ROUND(J97,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ROUND((SUM(BE97:BE141)),  2)</f>
        <v>0</v>
      </c>
      <c r="G37" s="40"/>
      <c r="H37" s="40"/>
      <c r="I37" s="160">
        <v>0.20999999999999999</v>
      </c>
      <c r="J37" s="159">
        <f>ROUND(((SUM(BE97:BE141))*I37),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ROUND((SUM(BF97:BF141)),  2)</f>
        <v>0</v>
      </c>
      <c r="G38" s="40"/>
      <c r="H38" s="40"/>
      <c r="I38" s="160">
        <v>0.14999999999999999</v>
      </c>
      <c r="J38" s="159">
        <f>ROUND(((SUM(BF97:BF141))*I38),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ROUND((SUM(BG97:BG141)),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ROUND((SUM(BH97:BH141)),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ROUND((SUM(BI97:BI141)),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SK - Rozpočet elektro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Petr Dněk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4679</v>
      </c>
      <c r="E68" s="180"/>
      <c r="F68" s="180"/>
      <c r="G68" s="180"/>
      <c r="H68" s="180"/>
      <c r="I68" s="180"/>
      <c r="J68" s="181">
        <f>J98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5048</v>
      </c>
      <c r="E69" s="185"/>
      <c r="F69" s="185"/>
      <c r="G69" s="185"/>
      <c r="H69" s="185"/>
      <c r="I69" s="185"/>
      <c r="J69" s="186">
        <f>J99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5049</v>
      </c>
      <c r="E70" s="185"/>
      <c r="F70" s="185"/>
      <c r="G70" s="185"/>
      <c r="H70" s="185"/>
      <c r="I70" s="185"/>
      <c r="J70" s="186">
        <f>J107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5050</v>
      </c>
      <c r="E71" s="185"/>
      <c r="F71" s="185"/>
      <c r="G71" s="185"/>
      <c r="H71" s="185"/>
      <c r="I71" s="185"/>
      <c r="J71" s="186">
        <f>J116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5051</v>
      </c>
      <c r="E72" s="185"/>
      <c r="F72" s="185"/>
      <c r="G72" s="185"/>
      <c r="H72" s="185"/>
      <c r="I72" s="185"/>
      <c r="J72" s="186">
        <f>J135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5052</v>
      </c>
      <c r="E73" s="185"/>
      <c r="F73" s="185"/>
      <c r="G73" s="185"/>
      <c r="H73" s="185"/>
      <c r="I73" s="185"/>
      <c r="J73" s="186">
        <f>J139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182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6.25" customHeight="1">
      <c r="A83" s="40"/>
      <c r="B83" s="41"/>
      <c r="C83" s="42"/>
      <c r="D83" s="42"/>
      <c r="E83" s="172" t="str">
        <f>E7</f>
        <v>STAVEBNÍ UPRAVY,PŘÍSTAVBA A NÁSTAVBA OBJEKTU ŠATEN A ZÁZEMÍ PRO SPORTOVCE FK BOLATICE</v>
      </c>
      <c r="F83" s="34"/>
      <c r="G83" s="34"/>
      <c r="H83" s="34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170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4031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394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298" t="s">
        <v>4844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4033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>SK - Rozpočet elektro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Bolatice, ul. Opavská131/45</v>
      </c>
      <c r="G91" s="42"/>
      <c r="H91" s="42"/>
      <c r="I91" s="34" t="s">
        <v>23</v>
      </c>
      <c r="J91" s="74" t="str">
        <f>IF(J16="","",J16)</f>
        <v>23. 3. 2022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Obec Bolatice, Hlučínská 95/3</v>
      </c>
      <c r="G93" s="42"/>
      <c r="H93" s="42"/>
      <c r="I93" s="34" t="s">
        <v>31</v>
      </c>
      <c r="J93" s="38" t="str">
        <f>E25</f>
        <v>BENPRO s.r.o. Bolatice 743/40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>Petr Dněk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183</v>
      </c>
      <c r="D96" s="191" t="s">
        <v>57</v>
      </c>
      <c r="E96" s="191" t="s">
        <v>53</v>
      </c>
      <c r="F96" s="191" t="s">
        <v>54</v>
      </c>
      <c r="G96" s="191" t="s">
        <v>184</v>
      </c>
      <c r="H96" s="191" t="s">
        <v>185</v>
      </c>
      <c r="I96" s="191" t="s">
        <v>186</v>
      </c>
      <c r="J96" s="192" t="s">
        <v>174</v>
      </c>
      <c r="K96" s="193" t="s">
        <v>187</v>
      </c>
      <c r="L96" s="194"/>
      <c r="M96" s="94" t="s">
        <v>19</v>
      </c>
      <c r="N96" s="95" t="s">
        <v>42</v>
      </c>
      <c r="O96" s="95" t="s">
        <v>188</v>
      </c>
      <c r="P96" s="95" t="s">
        <v>189</v>
      </c>
      <c r="Q96" s="95" t="s">
        <v>190</v>
      </c>
      <c r="R96" s="95" t="s">
        <v>191</v>
      </c>
      <c r="S96" s="95" t="s">
        <v>192</v>
      </c>
      <c r="T96" s="96" t="s">
        <v>193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194</v>
      </c>
      <c r="D97" s="42"/>
      <c r="E97" s="42"/>
      <c r="F97" s="42"/>
      <c r="G97" s="42"/>
      <c r="H97" s="42"/>
      <c r="I97" s="42"/>
      <c r="J97" s="195">
        <f>BK97</f>
        <v>0</v>
      </c>
      <c r="K97" s="42"/>
      <c r="L97" s="46"/>
      <c r="M97" s="97"/>
      <c r="N97" s="196"/>
      <c r="O97" s="98"/>
      <c r="P97" s="197">
        <f>P98</f>
        <v>0</v>
      </c>
      <c r="Q97" s="98"/>
      <c r="R97" s="197">
        <f>R98</f>
        <v>0</v>
      </c>
      <c r="S97" s="98"/>
      <c r="T97" s="198">
        <f>T98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175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602</v>
      </c>
      <c r="F98" s="203" t="s">
        <v>4683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P99+P107+P116+P135+P139</f>
        <v>0</v>
      </c>
      <c r="Q98" s="208"/>
      <c r="R98" s="209">
        <f>R99+R107+R116+R135+R139</f>
        <v>0</v>
      </c>
      <c r="S98" s="208"/>
      <c r="T98" s="210">
        <f>T99+T107+T116+T135+T139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103</v>
      </c>
      <c r="AT98" s="212" t="s">
        <v>71</v>
      </c>
      <c r="AU98" s="212" t="s">
        <v>72</v>
      </c>
      <c r="AY98" s="211" t="s">
        <v>197</v>
      </c>
      <c r="BK98" s="213">
        <f>BK99+BK107+BK116+BK135+BK139</f>
        <v>0</v>
      </c>
    </row>
    <row r="99" s="12" customFormat="1" ht="22.8" customHeight="1">
      <c r="A99" s="12"/>
      <c r="B99" s="200"/>
      <c r="C99" s="201"/>
      <c r="D99" s="202" t="s">
        <v>71</v>
      </c>
      <c r="E99" s="214" t="s">
        <v>5053</v>
      </c>
      <c r="F99" s="214" t="s">
        <v>5054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SUM(P100:P106)</f>
        <v>0</v>
      </c>
      <c r="Q99" s="208"/>
      <c r="R99" s="209">
        <f>SUM(R100:R106)</f>
        <v>0</v>
      </c>
      <c r="S99" s="208"/>
      <c r="T99" s="210">
        <f>SUM(T100:T106)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103</v>
      </c>
      <c r="AT99" s="212" t="s">
        <v>71</v>
      </c>
      <c r="AU99" s="212" t="s">
        <v>80</v>
      </c>
      <c r="AY99" s="211" t="s">
        <v>197</v>
      </c>
      <c r="BK99" s="213">
        <f>SUM(BK100:BK106)</f>
        <v>0</v>
      </c>
    </row>
    <row r="100" s="2" customFormat="1" ht="16.5" customHeight="1">
      <c r="A100" s="40"/>
      <c r="B100" s="41"/>
      <c r="C100" s="216" t="s">
        <v>80</v>
      </c>
      <c r="D100" s="216" t="s">
        <v>199</v>
      </c>
      <c r="E100" s="217" t="s">
        <v>5055</v>
      </c>
      <c r="F100" s="218" t="s">
        <v>5056</v>
      </c>
      <c r="G100" s="219" t="s">
        <v>661</v>
      </c>
      <c r="H100" s="220">
        <v>950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969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969</v>
      </c>
      <c r="BM100" s="228" t="s">
        <v>82</v>
      </c>
    </row>
    <row r="101" s="2" customFormat="1" ht="16.5" customHeight="1">
      <c r="A101" s="40"/>
      <c r="B101" s="41"/>
      <c r="C101" s="216" t="s">
        <v>82</v>
      </c>
      <c r="D101" s="216" t="s">
        <v>199</v>
      </c>
      <c r="E101" s="217" t="s">
        <v>5057</v>
      </c>
      <c r="F101" s="218" t="s">
        <v>5058</v>
      </c>
      <c r="G101" s="219" t="s">
        <v>4444</v>
      </c>
      <c r="H101" s="220">
        <v>18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969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969</v>
      </c>
      <c r="BM101" s="228" t="s">
        <v>203</v>
      </c>
    </row>
    <row r="102" s="2" customFormat="1" ht="16.5" customHeight="1">
      <c r="A102" s="40"/>
      <c r="B102" s="41"/>
      <c r="C102" s="216" t="s">
        <v>103</v>
      </c>
      <c r="D102" s="216" t="s">
        <v>199</v>
      </c>
      <c r="E102" s="217" t="s">
        <v>5059</v>
      </c>
      <c r="F102" s="218" t="s">
        <v>5060</v>
      </c>
      <c r="G102" s="219" t="s">
        <v>4444</v>
      </c>
      <c r="H102" s="220">
        <v>18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969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969</v>
      </c>
      <c r="BM102" s="228" t="s">
        <v>265</v>
      </c>
    </row>
    <row r="103" s="2" customFormat="1" ht="16.5" customHeight="1">
      <c r="A103" s="40"/>
      <c r="B103" s="41"/>
      <c r="C103" s="216" t="s">
        <v>203</v>
      </c>
      <c r="D103" s="216" t="s">
        <v>199</v>
      </c>
      <c r="E103" s="217" t="s">
        <v>4702</v>
      </c>
      <c r="F103" s="218" t="s">
        <v>4703</v>
      </c>
      <c r="G103" s="219" t="s">
        <v>661</v>
      </c>
      <c r="H103" s="220">
        <v>650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969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969</v>
      </c>
      <c r="BM103" s="228" t="s">
        <v>311</v>
      </c>
    </row>
    <row r="104" s="2" customFormat="1" ht="21.75" customHeight="1">
      <c r="A104" s="40"/>
      <c r="B104" s="41"/>
      <c r="C104" s="216" t="s">
        <v>235</v>
      </c>
      <c r="D104" s="216" t="s">
        <v>199</v>
      </c>
      <c r="E104" s="217" t="s">
        <v>4704</v>
      </c>
      <c r="F104" s="218" t="s">
        <v>4705</v>
      </c>
      <c r="G104" s="219" t="s">
        <v>4444</v>
      </c>
      <c r="H104" s="220">
        <v>12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969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969</v>
      </c>
      <c r="BM104" s="228" t="s">
        <v>322</v>
      </c>
    </row>
    <row r="105" s="2" customFormat="1" ht="16.5" customHeight="1">
      <c r="A105" s="40"/>
      <c r="B105" s="41"/>
      <c r="C105" s="216" t="s">
        <v>265</v>
      </c>
      <c r="D105" s="216" t="s">
        <v>199</v>
      </c>
      <c r="E105" s="217" t="s">
        <v>5061</v>
      </c>
      <c r="F105" s="218" t="s">
        <v>5062</v>
      </c>
      <c r="G105" s="219" t="s">
        <v>661</v>
      </c>
      <c r="H105" s="220">
        <v>20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969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969</v>
      </c>
      <c r="BM105" s="228" t="s">
        <v>344</v>
      </c>
    </row>
    <row r="106" s="2" customFormat="1" ht="16.5" customHeight="1">
      <c r="A106" s="40"/>
      <c r="B106" s="41"/>
      <c r="C106" s="216" t="s">
        <v>273</v>
      </c>
      <c r="D106" s="216" t="s">
        <v>199</v>
      </c>
      <c r="E106" s="217" t="s">
        <v>5063</v>
      </c>
      <c r="F106" s="218" t="s">
        <v>5064</v>
      </c>
      <c r="G106" s="219" t="s">
        <v>4444</v>
      </c>
      <c r="H106" s="220">
        <v>1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969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969</v>
      </c>
      <c r="BM106" s="228" t="s">
        <v>362</v>
      </c>
    </row>
    <row r="107" s="12" customFormat="1" ht="22.8" customHeight="1">
      <c r="A107" s="12"/>
      <c r="B107" s="200"/>
      <c r="C107" s="201"/>
      <c r="D107" s="202" t="s">
        <v>71</v>
      </c>
      <c r="E107" s="214" t="s">
        <v>5065</v>
      </c>
      <c r="F107" s="214" t="s">
        <v>5066</v>
      </c>
      <c r="G107" s="201"/>
      <c r="H107" s="201"/>
      <c r="I107" s="204"/>
      <c r="J107" s="215">
        <f>BK107</f>
        <v>0</v>
      </c>
      <c r="K107" s="201"/>
      <c r="L107" s="206"/>
      <c r="M107" s="207"/>
      <c r="N107" s="208"/>
      <c r="O107" s="208"/>
      <c r="P107" s="209">
        <f>SUM(P108:P115)</f>
        <v>0</v>
      </c>
      <c r="Q107" s="208"/>
      <c r="R107" s="209">
        <f>SUM(R108:R115)</f>
        <v>0</v>
      </c>
      <c r="S107" s="208"/>
      <c r="T107" s="210">
        <f>SUM(T108:T115)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103</v>
      </c>
      <c r="AT107" s="212" t="s">
        <v>71</v>
      </c>
      <c r="AU107" s="212" t="s">
        <v>80</v>
      </c>
      <c r="AY107" s="211" t="s">
        <v>197</v>
      </c>
      <c r="BK107" s="213">
        <f>SUM(BK108:BK115)</f>
        <v>0</v>
      </c>
    </row>
    <row r="108" s="2" customFormat="1" ht="16.5" customHeight="1">
      <c r="A108" s="40"/>
      <c r="B108" s="41"/>
      <c r="C108" s="216" t="s">
        <v>80</v>
      </c>
      <c r="D108" s="216" t="s">
        <v>199</v>
      </c>
      <c r="E108" s="217" t="s">
        <v>5067</v>
      </c>
      <c r="F108" s="218" t="s">
        <v>5068</v>
      </c>
      <c r="G108" s="219" t="s">
        <v>4444</v>
      </c>
      <c r="H108" s="220">
        <v>3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969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969</v>
      </c>
      <c r="BM108" s="228" t="s">
        <v>385</v>
      </c>
    </row>
    <row r="109" s="2" customFormat="1" ht="16.5" customHeight="1">
      <c r="A109" s="40"/>
      <c r="B109" s="41"/>
      <c r="C109" s="216" t="s">
        <v>82</v>
      </c>
      <c r="D109" s="216" t="s">
        <v>199</v>
      </c>
      <c r="E109" s="217" t="s">
        <v>5069</v>
      </c>
      <c r="F109" s="218" t="s">
        <v>5070</v>
      </c>
      <c r="G109" s="219" t="s">
        <v>4444</v>
      </c>
      <c r="H109" s="220">
        <v>1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969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969</v>
      </c>
      <c r="BM109" s="228" t="s">
        <v>557</v>
      </c>
    </row>
    <row r="110" s="2" customFormat="1" ht="16.5" customHeight="1">
      <c r="A110" s="40"/>
      <c r="B110" s="41"/>
      <c r="C110" s="216" t="s">
        <v>103</v>
      </c>
      <c r="D110" s="216" t="s">
        <v>199</v>
      </c>
      <c r="E110" s="217" t="s">
        <v>5071</v>
      </c>
      <c r="F110" s="218" t="s">
        <v>5072</v>
      </c>
      <c r="G110" s="219" t="s">
        <v>4444</v>
      </c>
      <c r="H110" s="220">
        <v>3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969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969</v>
      </c>
      <c r="BM110" s="228" t="s">
        <v>570</v>
      </c>
    </row>
    <row r="111" s="2" customFormat="1" ht="16.5" customHeight="1">
      <c r="A111" s="40"/>
      <c r="B111" s="41"/>
      <c r="C111" s="216" t="s">
        <v>203</v>
      </c>
      <c r="D111" s="216" t="s">
        <v>199</v>
      </c>
      <c r="E111" s="217" t="s">
        <v>5073</v>
      </c>
      <c r="F111" s="218" t="s">
        <v>5074</v>
      </c>
      <c r="G111" s="219" t="s">
        <v>4444</v>
      </c>
      <c r="H111" s="220">
        <v>2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969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969</v>
      </c>
      <c r="BM111" s="228" t="s">
        <v>582</v>
      </c>
    </row>
    <row r="112" s="2" customFormat="1" ht="16.5" customHeight="1">
      <c r="A112" s="40"/>
      <c r="B112" s="41"/>
      <c r="C112" s="216" t="s">
        <v>235</v>
      </c>
      <c r="D112" s="216" t="s">
        <v>199</v>
      </c>
      <c r="E112" s="217" t="s">
        <v>5075</v>
      </c>
      <c r="F112" s="218" t="s">
        <v>5076</v>
      </c>
      <c r="G112" s="219" t="s">
        <v>4444</v>
      </c>
      <c r="H112" s="220">
        <v>64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969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969</v>
      </c>
      <c r="BM112" s="228" t="s">
        <v>593</v>
      </c>
    </row>
    <row r="113" s="2" customFormat="1" ht="21.75" customHeight="1">
      <c r="A113" s="40"/>
      <c r="B113" s="41"/>
      <c r="C113" s="216" t="s">
        <v>265</v>
      </c>
      <c r="D113" s="216" t="s">
        <v>199</v>
      </c>
      <c r="E113" s="217" t="s">
        <v>5077</v>
      </c>
      <c r="F113" s="218" t="s">
        <v>5078</v>
      </c>
      <c r="G113" s="219" t="s">
        <v>19</v>
      </c>
      <c r="H113" s="220">
        <v>1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969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969</v>
      </c>
      <c r="BM113" s="228" t="s">
        <v>607</v>
      </c>
    </row>
    <row r="114" s="2" customFormat="1" ht="16.5" customHeight="1">
      <c r="A114" s="40"/>
      <c r="B114" s="41"/>
      <c r="C114" s="216" t="s">
        <v>273</v>
      </c>
      <c r="D114" s="216" t="s">
        <v>199</v>
      </c>
      <c r="E114" s="217" t="s">
        <v>5079</v>
      </c>
      <c r="F114" s="218" t="s">
        <v>5080</v>
      </c>
      <c r="G114" s="219" t="s">
        <v>4752</v>
      </c>
      <c r="H114" s="220">
        <v>9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969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969</v>
      </c>
      <c r="BM114" s="228" t="s">
        <v>625</v>
      </c>
    </row>
    <row r="115" s="2" customFormat="1" ht="16.5" customHeight="1">
      <c r="A115" s="40"/>
      <c r="B115" s="41"/>
      <c r="C115" s="216" t="s">
        <v>311</v>
      </c>
      <c r="D115" s="216" t="s">
        <v>199</v>
      </c>
      <c r="E115" s="217" t="s">
        <v>5081</v>
      </c>
      <c r="F115" s="218" t="s">
        <v>5082</v>
      </c>
      <c r="G115" s="219" t="s">
        <v>4444</v>
      </c>
      <c r="H115" s="220">
        <v>21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969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969</v>
      </c>
      <c r="BM115" s="228" t="s">
        <v>644</v>
      </c>
    </row>
    <row r="116" s="12" customFormat="1" ht="22.8" customHeight="1">
      <c r="A116" s="12"/>
      <c r="B116" s="200"/>
      <c r="C116" s="201"/>
      <c r="D116" s="202" t="s">
        <v>71</v>
      </c>
      <c r="E116" s="214" t="s">
        <v>5083</v>
      </c>
      <c r="F116" s="214" t="s">
        <v>5084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SUM(P117:P134)</f>
        <v>0</v>
      </c>
      <c r="Q116" s="208"/>
      <c r="R116" s="209">
        <f>SUM(R117:R134)</f>
        <v>0</v>
      </c>
      <c r="S116" s="208"/>
      <c r="T116" s="210">
        <f>SUM(T117:T134)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103</v>
      </c>
      <c r="AT116" s="212" t="s">
        <v>71</v>
      </c>
      <c r="AU116" s="212" t="s">
        <v>80</v>
      </c>
      <c r="AY116" s="211" t="s">
        <v>197</v>
      </c>
      <c r="BK116" s="213">
        <f>SUM(BK117:BK134)</f>
        <v>0</v>
      </c>
    </row>
    <row r="117" s="2" customFormat="1" ht="16.5" customHeight="1">
      <c r="A117" s="40"/>
      <c r="B117" s="41"/>
      <c r="C117" s="282" t="s">
        <v>72</v>
      </c>
      <c r="D117" s="282" t="s">
        <v>602</v>
      </c>
      <c r="E117" s="283" t="s">
        <v>5085</v>
      </c>
      <c r="F117" s="284" t="s">
        <v>5086</v>
      </c>
      <c r="G117" s="285" t="s">
        <v>602</v>
      </c>
      <c r="H117" s="286">
        <v>20</v>
      </c>
      <c r="I117" s="287"/>
      <c r="J117" s="288">
        <f>ROUND(I117*H117,2)</f>
        <v>0</v>
      </c>
      <c r="K117" s="289"/>
      <c r="L117" s="290"/>
      <c r="M117" s="291" t="s">
        <v>19</v>
      </c>
      <c r="N117" s="292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2176</v>
      </c>
      <c r="AT117" s="228" t="s">
        <v>602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969</v>
      </c>
      <c r="BM117" s="228" t="s">
        <v>658</v>
      </c>
    </row>
    <row r="118" s="2" customFormat="1" ht="16.5" customHeight="1">
      <c r="A118" s="40"/>
      <c r="B118" s="41"/>
      <c r="C118" s="282" t="s">
        <v>82</v>
      </c>
      <c r="D118" s="282" t="s">
        <v>602</v>
      </c>
      <c r="E118" s="283" t="s">
        <v>5087</v>
      </c>
      <c r="F118" s="284" t="s">
        <v>5088</v>
      </c>
      <c r="G118" s="285" t="s">
        <v>4752</v>
      </c>
      <c r="H118" s="286">
        <v>12</v>
      </c>
      <c r="I118" s="287"/>
      <c r="J118" s="288">
        <f>ROUND(I118*H118,2)</f>
        <v>0</v>
      </c>
      <c r="K118" s="289"/>
      <c r="L118" s="290"/>
      <c r="M118" s="291" t="s">
        <v>19</v>
      </c>
      <c r="N118" s="292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2176</v>
      </c>
      <c r="AT118" s="228" t="s">
        <v>602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969</v>
      </c>
      <c r="BM118" s="228" t="s">
        <v>675</v>
      </c>
    </row>
    <row r="119" s="2" customFormat="1" ht="16.5" customHeight="1">
      <c r="A119" s="40"/>
      <c r="B119" s="41"/>
      <c r="C119" s="282" t="s">
        <v>103</v>
      </c>
      <c r="D119" s="282" t="s">
        <v>602</v>
      </c>
      <c r="E119" s="283" t="s">
        <v>5089</v>
      </c>
      <c r="F119" s="284" t="s">
        <v>5090</v>
      </c>
      <c r="G119" s="285" t="s">
        <v>602</v>
      </c>
      <c r="H119" s="286">
        <v>650</v>
      </c>
      <c r="I119" s="287"/>
      <c r="J119" s="288">
        <f>ROUND(I119*H119,2)</f>
        <v>0</v>
      </c>
      <c r="K119" s="289"/>
      <c r="L119" s="290"/>
      <c r="M119" s="291" t="s">
        <v>19</v>
      </c>
      <c r="N119" s="292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2176</v>
      </c>
      <c r="AT119" s="228" t="s">
        <v>602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969</v>
      </c>
      <c r="BM119" s="228" t="s">
        <v>696</v>
      </c>
    </row>
    <row r="120" s="2" customFormat="1" ht="24.15" customHeight="1">
      <c r="A120" s="40"/>
      <c r="B120" s="41"/>
      <c r="C120" s="282" t="s">
        <v>72</v>
      </c>
      <c r="D120" s="282" t="s">
        <v>602</v>
      </c>
      <c r="E120" s="283" t="s">
        <v>5091</v>
      </c>
      <c r="F120" s="284" t="s">
        <v>5092</v>
      </c>
      <c r="G120" s="285" t="s">
        <v>19</v>
      </c>
      <c r="H120" s="286">
        <v>9</v>
      </c>
      <c r="I120" s="287"/>
      <c r="J120" s="288">
        <f>ROUND(I120*H120,2)</f>
        <v>0</v>
      </c>
      <c r="K120" s="289"/>
      <c r="L120" s="290"/>
      <c r="M120" s="291" t="s">
        <v>19</v>
      </c>
      <c r="N120" s="292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2176</v>
      </c>
      <c r="AT120" s="228" t="s">
        <v>602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969</v>
      </c>
      <c r="BM120" s="228" t="s">
        <v>717</v>
      </c>
    </row>
    <row r="121" s="2" customFormat="1" ht="21.75" customHeight="1">
      <c r="A121" s="40"/>
      <c r="B121" s="41"/>
      <c r="C121" s="282" t="s">
        <v>72</v>
      </c>
      <c r="D121" s="282" t="s">
        <v>602</v>
      </c>
      <c r="E121" s="283" t="s">
        <v>5093</v>
      </c>
      <c r="F121" s="284" t="s">
        <v>5094</v>
      </c>
      <c r="G121" s="285" t="s">
        <v>19</v>
      </c>
      <c r="H121" s="286">
        <v>2</v>
      </c>
      <c r="I121" s="287"/>
      <c r="J121" s="288">
        <f>ROUND(I121*H121,2)</f>
        <v>0</v>
      </c>
      <c r="K121" s="289"/>
      <c r="L121" s="290"/>
      <c r="M121" s="291" t="s">
        <v>19</v>
      </c>
      <c r="N121" s="292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2176</v>
      </c>
      <c r="AT121" s="228" t="s">
        <v>602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969</v>
      </c>
      <c r="BM121" s="228" t="s">
        <v>729</v>
      </c>
    </row>
    <row r="122" s="2" customFormat="1" ht="16.5" customHeight="1">
      <c r="A122" s="40"/>
      <c r="B122" s="41"/>
      <c r="C122" s="282" t="s">
        <v>72</v>
      </c>
      <c r="D122" s="282" t="s">
        <v>602</v>
      </c>
      <c r="E122" s="283" t="s">
        <v>5095</v>
      </c>
      <c r="F122" s="284" t="s">
        <v>5096</v>
      </c>
      <c r="G122" s="285" t="s">
        <v>4769</v>
      </c>
      <c r="H122" s="286">
        <v>2</v>
      </c>
      <c r="I122" s="287"/>
      <c r="J122" s="288">
        <f>ROUND(I122*H122,2)</f>
        <v>0</v>
      </c>
      <c r="K122" s="289"/>
      <c r="L122" s="290"/>
      <c r="M122" s="291" t="s">
        <v>19</v>
      </c>
      <c r="N122" s="292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2176</v>
      </c>
      <c r="AT122" s="228" t="s">
        <v>602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969</v>
      </c>
      <c r="BM122" s="228" t="s">
        <v>792</v>
      </c>
    </row>
    <row r="123" s="2" customFormat="1" ht="16.5" customHeight="1">
      <c r="A123" s="40"/>
      <c r="B123" s="41"/>
      <c r="C123" s="282" t="s">
        <v>72</v>
      </c>
      <c r="D123" s="282" t="s">
        <v>602</v>
      </c>
      <c r="E123" s="283" t="s">
        <v>5097</v>
      </c>
      <c r="F123" s="284" t="s">
        <v>5098</v>
      </c>
      <c r="G123" s="285" t="s">
        <v>19</v>
      </c>
      <c r="H123" s="286">
        <v>950</v>
      </c>
      <c r="I123" s="287"/>
      <c r="J123" s="288">
        <f>ROUND(I123*H123,2)</f>
        <v>0</v>
      </c>
      <c r="K123" s="289"/>
      <c r="L123" s="290"/>
      <c r="M123" s="291" t="s">
        <v>19</v>
      </c>
      <c r="N123" s="292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2176</v>
      </c>
      <c r="AT123" s="228" t="s">
        <v>602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969</v>
      </c>
      <c r="BM123" s="228" t="s">
        <v>816</v>
      </c>
    </row>
    <row r="124" s="2" customFormat="1" ht="16.5" customHeight="1">
      <c r="A124" s="40"/>
      <c r="B124" s="41"/>
      <c r="C124" s="282" t="s">
        <v>72</v>
      </c>
      <c r="D124" s="282" t="s">
        <v>602</v>
      </c>
      <c r="E124" s="283" t="s">
        <v>5099</v>
      </c>
      <c r="F124" s="284" t="s">
        <v>5100</v>
      </c>
      <c r="G124" s="285" t="s">
        <v>4444</v>
      </c>
      <c r="H124" s="286">
        <v>1</v>
      </c>
      <c r="I124" s="287"/>
      <c r="J124" s="288">
        <f>ROUND(I124*H124,2)</f>
        <v>0</v>
      </c>
      <c r="K124" s="289"/>
      <c r="L124" s="290"/>
      <c r="M124" s="291" t="s">
        <v>19</v>
      </c>
      <c r="N124" s="292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2176</v>
      </c>
      <c r="AT124" s="228" t="s">
        <v>602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969</v>
      </c>
      <c r="BM124" s="228" t="s">
        <v>845</v>
      </c>
    </row>
    <row r="125" s="2" customFormat="1" ht="16.5" customHeight="1">
      <c r="A125" s="40"/>
      <c r="B125" s="41"/>
      <c r="C125" s="282" t="s">
        <v>72</v>
      </c>
      <c r="D125" s="282" t="s">
        <v>602</v>
      </c>
      <c r="E125" s="283" t="s">
        <v>5101</v>
      </c>
      <c r="F125" s="284" t="s">
        <v>5102</v>
      </c>
      <c r="G125" s="285" t="s">
        <v>19</v>
      </c>
      <c r="H125" s="286">
        <v>3</v>
      </c>
      <c r="I125" s="287"/>
      <c r="J125" s="288">
        <f>ROUND(I125*H125,2)</f>
        <v>0</v>
      </c>
      <c r="K125" s="289"/>
      <c r="L125" s="290"/>
      <c r="M125" s="291" t="s">
        <v>19</v>
      </c>
      <c r="N125" s="292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2176</v>
      </c>
      <c r="AT125" s="228" t="s">
        <v>602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969</v>
      </c>
      <c r="BM125" s="228" t="s">
        <v>856</v>
      </c>
    </row>
    <row r="126" s="2" customFormat="1" ht="24.15" customHeight="1">
      <c r="A126" s="40"/>
      <c r="B126" s="41"/>
      <c r="C126" s="282" t="s">
        <v>72</v>
      </c>
      <c r="D126" s="282" t="s">
        <v>602</v>
      </c>
      <c r="E126" s="283" t="s">
        <v>5103</v>
      </c>
      <c r="F126" s="284" t="s">
        <v>5104</v>
      </c>
      <c r="G126" s="285" t="s">
        <v>19</v>
      </c>
      <c r="H126" s="286">
        <v>1</v>
      </c>
      <c r="I126" s="287"/>
      <c r="J126" s="288">
        <f>ROUND(I126*H126,2)</f>
        <v>0</v>
      </c>
      <c r="K126" s="289"/>
      <c r="L126" s="290"/>
      <c r="M126" s="291" t="s">
        <v>19</v>
      </c>
      <c r="N126" s="292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2176</v>
      </c>
      <c r="AT126" s="228" t="s">
        <v>602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969</v>
      </c>
      <c r="BM126" s="228" t="s">
        <v>888</v>
      </c>
    </row>
    <row r="127" s="2" customFormat="1" ht="16.5" customHeight="1">
      <c r="A127" s="40"/>
      <c r="B127" s="41"/>
      <c r="C127" s="282" t="s">
        <v>72</v>
      </c>
      <c r="D127" s="282" t="s">
        <v>602</v>
      </c>
      <c r="E127" s="283" t="s">
        <v>5105</v>
      </c>
      <c r="F127" s="284" t="s">
        <v>5106</v>
      </c>
      <c r="G127" s="285" t="s">
        <v>19</v>
      </c>
      <c r="H127" s="286">
        <v>2</v>
      </c>
      <c r="I127" s="287"/>
      <c r="J127" s="288">
        <f>ROUND(I127*H127,2)</f>
        <v>0</v>
      </c>
      <c r="K127" s="289"/>
      <c r="L127" s="290"/>
      <c r="M127" s="291" t="s">
        <v>19</v>
      </c>
      <c r="N127" s="292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2176</v>
      </c>
      <c r="AT127" s="228" t="s">
        <v>602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969</v>
      </c>
      <c r="BM127" s="228" t="s">
        <v>893</v>
      </c>
    </row>
    <row r="128" s="2" customFormat="1" ht="16.5" customHeight="1">
      <c r="A128" s="40"/>
      <c r="B128" s="41"/>
      <c r="C128" s="282" t="s">
        <v>72</v>
      </c>
      <c r="D128" s="282" t="s">
        <v>602</v>
      </c>
      <c r="E128" s="283" t="s">
        <v>5107</v>
      </c>
      <c r="F128" s="284" t="s">
        <v>5108</v>
      </c>
      <c r="G128" s="285" t="s">
        <v>19</v>
      </c>
      <c r="H128" s="286">
        <v>6</v>
      </c>
      <c r="I128" s="287"/>
      <c r="J128" s="288">
        <f>ROUND(I128*H128,2)</f>
        <v>0</v>
      </c>
      <c r="K128" s="289"/>
      <c r="L128" s="290"/>
      <c r="M128" s="291" t="s">
        <v>19</v>
      </c>
      <c r="N128" s="292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2176</v>
      </c>
      <c r="AT128" s="228" t="s">
        <v>602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969</v>
      </c>
      <c r="BM128" s="228" t="s">
        <v>904</v>
      </c>
    </row>
    <row r="129" s="2" customFormat="1" ht="16.5" customHeight="1">
      <c r="A129" s="40"/>
      <c r="B129" s="41"/>
      <c r="C129" s="282" t="s">
        <v>72</v>
      </c>
      <c r="D129" s="282" t="s">
        <v>602</v>
      </c>
      <c r="E129" s="283" t="s">
        <v>5109</v>
      </c>
      <c r="F129" s="284" t="s">
        <v>5110</v>
      </c>
      <c r="G129" s="285" t="s">
        <v>19</v>
      </c>
      <c r="H129" s="286">
        <v>1</v>
      </c>
      <c r="I129" s="287"/>
      <c r="J129" s="288">
        <f>ROUND(I129*H129,2)</f>
        <v>0</v>
      </c>
      <c r="K129" s="289"/>
      <c r="L129" s="290"/>
      <c r="M129" s="291" t="s">
        <v>19</v>
      </c>
      <c r="N129" s="292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2176</v>
      </c>
      <c r="AT129" s="228" t="s">
        <v>602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969</v>
      </c>
      <c r="BM129" s="228" t="s">
        <v>919</v>
      </c>
    </row>
    <row r="130" s="2" customFormat="1" ht="16.5" customHeight="1">
      <c r="A130" s="40"/>
      <c r="B130" s="41"/>
      <c r="C130" s="282" t="s">
        <v>72</v>
      </c>
      <c r="D130" s="282" t="s">
        <v>602</v>
      </c>
      <c r="E130" s="283" t="s">
        <v>5111</v>
      </c>
      <c r="F130" s="284" t="s">
        <v>5112</v>
      </c>
      <c r="G130" s="285" t="s">
        <v>19</v>
      </c>
      <c r="H130" s="286">
        <v>6</v>
      </c>
      <c r="I130" s="287"/>
      <c r="J130" s="288">
        <f>ROUND(I130*H130,2)</f>
        <v>0</v>
      </c>
      <c r="K130" s="289"/>
      <c r="L130" s="290"/>
      <c r="M130" s="291" t="s">
        <v>19</v>
      </c>
      <c r="N130" s="292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2176</v>
      </c>
      <c r="AT130" s="228" t="s">
        <v>602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969</v>
      </c>
      <c r="BM130" s="228" t="s">
        <v>929</v>
      </c>
    </row>
    <row r="131" s="2" customFormat="1" ht="16.5" customHeight="1">
      <c r="A131" s="40"/>
      <c r="B131" s="41"/>
      <c r="C131" s="282" t="s">
        <v>72</v>
      </c>
      <c r="D131" s="282" t="s">
        <v>602</v>
      </c>
      <c r="E131" s="283" t="s">
        <v>5113</v>
      </c>
      <c r="F131" s="284" t="s">
        <v>5114</v>
      </c>
      <c r="G131" s="285" t="s">
        <v>19</v>
      </c>
      <c r="H131" s="286">
        <v>1</v>
      </c>
      <c r="I131" s="287"/>
      <c r="J131" s="288">
        <f>ROUND(I131*H131,2)</f>
        <v>0</v>
      </c>
      <c r="K131" s="289"/>
      <c r="L131" s="290"/>
      <c r="M131" s="291" t="s">
        <v>19</v>
      </c>
      <c r="N131" s="292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2176</v>
      </c>
      <c r="AT131" s="228" t="s">
        <v>602</v>
      </c>
      <c r="AU131" s="228" t="s">
        <v>82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969</v>
      </c>
      <c r="BM131" s="228" t="s">
        <v>944</v>
      </c>
    </row>
    <row r="132" s="2" customFormat="1" ht="21.75" customHeight="1">
      <c r="A132" s="40"/>
      <c r="B132" s="41"/>
      <c r="C132" s="282" t="s">
        <v>72</v>
      </c>
      <c r="D132" s="282" t="s">
        <v>602</v>
      </c>
      <c r="E132" s="283" t="s">
        <v>5115</v>
      </c>
      <c r="F132" s="284" t="s">
        <v>5116</v>
      </c>
      <c r="G132" s="285" t="s">
        <v>19</v>
      </c>
      <c r="H132" s="286">
        <v>2</v>
      </c>
      <c r="I132" s="287"/>
      <c r="J132" s="288">
        <f>ROUND(I132*H132,2)</f>
        <v>0</v>
      </c>
      <c r="K132" s="289"/>
      <c r="L132" s="290"/>
      <c r="M132" s="291" t="s">
        <v>19</v>
      </c>
      <c r="N132" s="292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2176</v>
      </c>
      <c r="AT132" s="228" t="s">
        <v>602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969</v>
      </c>
      <c r="BM132" s="228" t="s">
        <v>861</v>
      </c>
    </row>
    <row r="133" s="2" customFormat="1" ht="24.15" customHeight="1">
      <c r="A133" s="40"/>
      <c r="B133" s="41"/>
      <c r="C133" s="282" t="s">
        <v>72</v>
      </c>
      <c r="D133" s="282" t="s">
        <v>602</v>
      </c>
      <c r="E133" s="283" t="s">
        <v>5117</v>
      </c>
      <c r="F133" s="284" t="s">
        <v>5118</v>
      </c>
      <c r="G133" s="285" t="s">
        <v>19</v>
      </c>
      <c r="H133" s="286">
        <v>1</v>
      </c>
      <c r="I133" s="287"/>
      <c r="J133" s="288">
        <f>ROUND(I133*H133,2)</f>
        <v>0</v>
      </c>
      <c r="K133" s="289"/>
      <c r="L133" s="290"/>
      <c r="M133" s="291" t="s">
        <v>19</v>
      </c>
      <c r="N133" s="292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2176</v>
      </c>
      <c r="AT133" s="228" t="s">
        <v>602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969</v>
      </c>
      <c r="BM133" s="228" t="s">
        <v>969</v>
      </c>
    </row>
    <row r="134" s="2" customFormat="1" ht="16.5" customHeight="1">
      <c r="A134" s="40"/>
      <c r="B134" s="41"/>
      <c r="C134" s="282" t="s">
        <v>335</v>
      </c>
      <c r="D134" s="282" t="s">
        <v>602</v>
      </c>
      <c r="E134" s="283" t="s">
        <v>4815</v>
      </c>
      <c r="F134" s="284" t="s">
        <v>4816</v>
      </c>
      <c r="G134" s="285" t="s">
        <v>1127</v>
      </c>
      <c r="H134" s="286">
        <v>1</v>
      </c>
      <c r="I134" s="287"/>
      <c r="J134" s="288">
        <f>ROUND(I134*H134,2)</f>
        <v>0</v>
      </c>
      <c r="K134" s="289"/>
      <c r="L134" s="290"/>
      <c r="M134" s="291" t="s">
        <v>19</v>
      </c>
      <c r="N134" s="292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2176</v>
      </c>
      <c r="AT134" s="228" t="s">
        <v>602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969</v>
      </c>
      <c r="BM134" s="228" t="s">
        <v>5119</v>
      </c>
    </row>
    <row r="135" s="12" customFormat="1" ht="22.8" customHeight="1">
      <c r="A135" s="12"/>
      <c r="B135" s="200"/>
      <c r="C135" s="201"/>
      <c r="D135" s="202" t="s">
        <v>71</v>
      </c>
      <c r="E135" s="214" t="s">
        <v>5120</v>
      </c>
      <c r="F135" s="214" t="s">
        <v>4818</v>
      </c>
      <c r="G135" s="201"/>
      <c r="H135" s="201"/>
      <c r="I135" s="204"/>
      <c r="J135" s="215">
        <f>BK135</f>
        <v>0</v>
      </c>
      <c r="K135" s="201"/>
      <c r="L135" s="206"/>
      <c r="M135" s="207"/>
      <c r="N135" s="208"/>
      <c r="O135" s="208"/>
      <c r="P135" s="209">
        <f>SUM(P136:P138)</f>
        <v>0</v>
      </c>
      <c r="Q135" s="208"/>
      <c r="R135" s="209">
        <f>SUM(R136:R138)</f>
        <v>0</v>
      </c>
      <c r="S135" s="208"/>
      <c r="T135" s="210">
        <f>SUM(T136:T138)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1" t="s">
        <v>103</v>
      </c>
      <c r="AT135" s="212" t="s">
        <v>71</v>
      </c>
      <c r="AU135" s="212" t="s">
        <v>80</v>
      </c>
      <c r="AY135" s="211" t="s">
        <v>197</v>
      </c>
      <c r="BK135" s="213">
        <f>SUM(BK136:BK138)</f>
        <v>0</v>
      </c>
    </row>
    <row r="136" s="2" customFormat="1" ht="16.5" customHeight="1">
      <c r="A136" s="40"/>
      <c r="B136" s="41"/>
      <c r="C136" s="216" t="s">
        <v>80</v>
      </c>
      <c r="D136" s="216" t="s">
        <v>199</v>
      </c>
      <c r="E136" s="217" t="s">
        <v>5121</v>
      </c>
      <c r="F136" s="218" t="s">
        <v>5122</v>
      </c>
      <c r="G136" s="219" t="s">
        <v>4822</v>
      </c>
      <c r="H136" s="220">
        <v>8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203</v>
      </c>
      <c r="AT136" s="228" t="s">
        <v>199</v>
      </c>
      <c r="AU136" s="228" t="s">
        <v>82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203</v>
      </c>
      <c r="BM136" s="228" t="s">
        <v>5123</v>
      </c>
    </row>
    <row r="137" s="2" customFormat="1" ht="16.5" customHeight="1">
      <c r="A137" s="40"/>
      <c r="B137" s="41"/>
      <c r="C137" s="216" t="s">
        <v>82</v>
      </c>
      <c r="D137" s="216" t="s">
        <v>199</v>
      </c>
      <c r="E137" s="217" t="s">
        <v>5124</v>
      </c>
      <c r="F137" s="218" t="s">
        <v>4821</v>
      </c>
      <c r="G137" s="219" t="s">
        <v>4822</v>
      </c>
      <c r="H137" s="220">
        <v>55</v>
      </c>
      <c r="I137" s="221"/>
      <c r="J137" s="222">
        <f>ROUND(I137*H137,2)</f>
        <v>0</v>
      </c>
      <c r="K137" s="223"/>
      <c r="L137" s="46"/>
      <c r="M137" s="224" t="s">
        <v>19</v>
      </c>
      <c r="N137" s="225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203</v>
      </c>
      <c r="AT137" s="228" t="s">
        <v>199</v>
      </c>
      <c r="AU137" s="228" t="s">
        <v>82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203</v>
      </c>
      <c r="BM137" s="228" t="s">
        <v>5125</v>
      </c>
    </row>
    <row r="138" s="2" customFormat="1" ht="16.5" customHeight="1">
      <c r="A138" s="40"/>
      <c r="B138" s="41"/>
      <c r="C138" s="216" t="s">
        <v>103</v>
      </c>
      <c r="D138" s="216" t="s">
        <v>199</v>
      </c>
      <c r="E138" s="217" t="s">
        <v>5126</v>
      </c>
      <c r="F138" s="218" t="s">
        <v>4832</v>
      </c>
      <c r="G138" s="219" t="s">
        <v>4822</v>
      </c>
      <c r="H138" s="220">
        <v>8</v>
      </c>
      <c r="I138" s="221"/>
      <c r="J138" s="222">
        <f>ROUND(I138*H138,2)</f>
        <v>0</v>
      </c>
      <c r="K138" s="223"/>
      <c r="L138" s="46"/>
      <c r="M138" s="224" t="s">
        <v>19</v>
      </c>
      <c r="N138" s="225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203</v>
      </c>
      <c r="AT138" s="228" t="s">
        <v>199</v>
      </c>
      <c r="AU138" s="228" t="s">
        <v>82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203</v>
      </c>
      <c r="BM138" s="228" t="s">
        <v>5127</v>
      </c>
    </row>
    <row r="139" s="12" customFormat="1" ht="22.8" customHeight="1">
      <c r="A139" s="12"/>
      <c r="B139" s="200"/>
      <c r="C139" s="201"/>
      <c r="D139" s="202" t="s">
        <v>71</v>
      </c>
      <c r="E139" s="214" t="s">
        <v>381</v>
      </c>
      <c r="F139" s="214" t="s">
        <v>382</v>
      </c>
      <c r="G139" s="201"/>
      <c r="H139" s="201"/>
      <c r="I139" s="204"/>
      <c r="J139" s="215">
        <f>BK139</f>
        <v>0</v>
      </c>
      <c r="K139" s="201"/>
      <c r="L139" s="206"/>
      <c r="M139" s="207"/>
      <c r="N139" s="208"/>
      <c r="O139" s="208"/>
      <c r="P139" s="209">
        <f>SUM(P140:P141)</f>
        <v>0</v>
      </c>
      <c r="Q139" s="208"/>
      <c r="R139" s="209">
        <f>SUM(R140:R141)</f>
        <v>0</v>
      </c>
      <c r="S139" s="208"/>
      <c r="T139" s="210">
        <f>SUM(T140:T141)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1" t="s">
        <v>235</v>
      </c>
      <c r="AT139" s="212" t="s">
        <v>71</v>
      </c>
      <c r="AU139" s="212" t="s">
        <v>80</v>
      </c>
      <c r="AY139" s="211" t="s">
        <v>197</v>
      </c>
      <c r="BK139" s="213">
        <f>SUM(BK140:BK141)</f>
        <v>0</v>
      </c>
    </row>
    <row r="140" s="2" customFormat="1" ht="16.5" customHeight="1">
      <c r="A140" s="40"/>
      <c r="B140" s="41"/>
      <c r="C140" s="216" t="s">
        <v>221</v>
      </c>
      <c r="D140" s="216" t="s">
        <v>199</v>
      </c>
      <c r="E140" s="217" t="s">
        <v>4841</v>
      </c>
      <c r="F140" s="218" t="s">
        <v>4842</v>
      </c>
      <c r="G140" s="219" t="s">
        <v>1127</v>
      </c>
      <c r="H140" s="220">
        <v>1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389</v>
      </c>
      <c r="AT140" s="228" t="s">
        <v>199</v>
      </c>
      <c r="AU140" s="228" t="s">
        <v>82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389</v>
      </c>
      <c r="BM140" s="228" t="s">
        <v>5128</v>
      </c>
    </row>
    <row r="141" s="2" customFormat="1">
      <c r="A141" s="40"/>
      <c r="B141" s="41"/>
      <c r="C141" s="42"/>
      <c r="D141" s="230" t="s">
        <v>205</v>
      </c>
      <c r="E141" s="42"/>
      <c r="F141" s="231" t="s">
        <v>5129</v>
      </c>
      <c r="G141" s="42"/>
      <c r="H141" s="42"/>
      <c r="I141" s="232"/>
      <c r="J141" s="42"/>
      <c r="K141" s="42"/>
      <c r="L141" s="46"/>
      <c r="M141" s="294"/>
      <c r="N141" s="295"/>
      <c r="O141" s="296"/>
      <c r="P141" s="296"/>
      <c r="Q141" s="296"/>
      <c r="R141" s="296"/>
      <c r="S141" s="296"/>
      <c r="T141" s="29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205</v>
      </c>
      <c r="AU141" s="19" t="s">
        <v>82</v>
      </c>
    </row>
    <row r="142" s="2" customFormat="1" ht="6.96" customHeight="1">
      <c r="A142" s="40"/>
      <c r="B142" s="61"/>
      <c r="C142" s="62"/>
      <c r="D142" s="62"/>
      <c r="E142" s="62"/>
      <c r="F142" s="62"/>
      <c r="G142" s="62"/>
      <c r="H142" s="62"/>
      <c r="I142" s="62"/>
      <c r="J142" s="62"/>
      <c r="K142" s="62"/>
      <c r="L142" s="46"/>
      <c r="M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</sheetData>
  <sheetProtection sheet="1" autoFilter="0" formatColumns="0" formatRows="0" objects="1" scenarios="1" spinCount="100000" saltValue="JTgDvpcd5Y8qWXNNvoIlf/iPhIE6umgVXn0GGm8O2HQC2jCZKd4CrXBd6UqaIbhPxBQj5dGWj98IKZDoTdG1qQ==" hashValue="+vrkfMfuizSUIcv7OiFC9F4UdmJK3IFeiTWTFaZ1VlT8v2pfmUvEF15dXsj2lpRUVziMFjTZMnNC3c4u+BtRfA==" algorithmName="SHA-512" password="CC6F"/>
  <autoFilter ref="C96:K14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41" r:id="rId1" display="https://podminky.urs.cz/item/CS_URS_2022_01/065002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5130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5131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ROUND(J97,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ROUND((SUM(BE97:BE138)),  2)</f>
        <v>0</v>
      </c>
      <c r="G37" s="40"/>
      <c r="H37" s="40"/>
      <c r="I37" s="160">
        <v>0.20999999999999999</v>
      </c>
      <c r="J37" s="159">
        <f>ROUND(((SUM(BE97:BE138))*I37),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ROUND((SUM(BF97:BF138)),  2)</f>
        <v>0</v>
      </c>
      <c r="G38" s="40"/>
      <c r="H38" s="40"/>
      <c r="I38" s="160">
        <v>0.14999999999999999</v>
      </c>
      <c r="J38" s="159">
        <f>ROUND(((SUM(BF97:BF138))*I38),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ROUND((SUM(BG97:BG138)),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ROUND((SUM(BH97:BH138)),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ROUND((SUM(BI97:BI138)),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STA - Sdělovací, signal. a zabezpečovací zařízení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4679</v>
      </c>
      <c r="E68" s="180"/>
      <c r="F68" s="180"/>
      <c r="G68" s="180"/>
      <c r="H68" s="180"/>
      <c r="I68" s="180"/>
      <c r="J68" s="181">
        <f>J98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5132</v>
      </c>
      <c r="E69" s="185"/>
      <c r="F69" s="185"/>
      <c r="G69" s="185"/>
      <c r="H69" s="185"/>
      <c r="I69" s="185"/>
      <c r="J69" s="186">
        <f>J99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5133</v>
      </c>
      <c r="E70" s="185"/>
      <c r="F70" s="185"/>
      <c r="G70" s="185"/>
      <c r="H70" s="185"/>
      <c r="I70" s="185"/>
      <c r="J70" s="186">
        <f>J102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4681</v>
      </c>
      <c r="E71" s="185"/>
      <c r="F71" s="185"/>
      <c r="G71" s="185"/>
      <c r="H71" s="185"/>
      <c r="I71" s="185"/>
      <c r="J71" s="186">
        <f>J118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5134</v>
      </c>
      <c r="E72" s="185"/>
      <c r="F72" s="185"/>
      <c r="G72" s="185"/>
      <c r="H72" s="185"/>
      <c r="I72" s="185"/>
      <c r="J72" s="186">
        <f>J132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5052</v>
      </c>
      <c r="E73" s="185"/>
      <c r="F73" s="185"/>
      <c r="G73" s="185"/>
      <c r="H73" s="185"/>
      <c r="I73" s="185"/>
      <c r="J73" s="186">
        <f>J136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182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6.25" customHeight="1">
      <c r="A83" s="40"/>
      <c r="B83" s="41"/>
      <c r="C83" s="42"/>
      <c r="D83" s="42"/>
      <c r="E83" s="172" t="str">
        <f>E7</f>
        <v>STAVEBNÍ UPRAVY,PŘÍSTAVBA A NÁSTAVBA OBJEKTU ŠATEN A ZÁZEMÍ PRO SPORTOVCE FK BOLATICE</v>
      </c>
      <c r="F83" s="34"/>
      <c r="G83" s="34"/>
      <c r="H83" s="34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170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4031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394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298" t="s">
        <v>4844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4033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>STA - Sdělovací, signal. a zabezpečovací zařízení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Bolatice, ul. Opavská131/45</v>
      </c>
      <c r="G91" s="42"/>
      <c r="H91" s="42"/>
      <c r="I91" s="34" t="s">
        <v>23</v>
      </c>
      <c r="J91" s="74" t="str">
        <f>IF(J16="","",J16)</f>
        <v>23. 3. 2022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Obec Bolatice, Hlučínská 95/3</v>
      </c>
      <c r="G93" s="42"/>
      <c r="H93" s="42"/>
      <c r="I93" s="34" t="s">
        <v>31</v>
      </c>
      <c r="J93" s="38" t="str">
        <f>E25</f>
        <v>BENPRO s.r.o. Bolatice 743/40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 xml:space="preserve"> 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183</v>
      </c>
      <c r="D96" s="191" t="s">
        <v>57</v>
      </c>
      <c r="E96" s="191" t="s">
        <v>53</v>
      </c>
      <c r="F96" s="191" t="s">
        <v>54</v>
      </c>
      <c r="G96" s="191" t="s">
        <v>184</v>
      </c>
      <c r="H96" s="191" t="s">
        <v>185</v>
      </c>
      <c r="I96" s="191" t="s">
        <v>186</v>
      </c>
      <c r="J96" s="192" t="s">
        <v>174</v>
      </c>
      <c r="K96" s="193" t="s">
        <v>187</v>
      </c>
      <c r="L96" s="194"/>
      <c r="M96" s="94" t="s">
        <v>19</v>
      </c>
      <c r="N96" s="95" t="s">
        <v>42</v>
      </c>
      <c r="O96" s="95" t="s">
        <v>188</v>
      </c>
      <c r="P96" s="95" t="s">
        <v>189</v>
      </c>
      <c r="Q96" s="95" t="s">
        <v>190</v>
      </c>
      <c r="R96" s="95" t="s">
        <v>191</v>
      </c>
      <c r="S96" s="95" t="s">
        <v>192</v>
      </c>
      <c r="T96" s="96" t="s">
        <v>193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194</v>
      </c>
      <c r="D97" s="42"/>
      <c r="E97" s="42"/>
      <c r="F97" s="42"/>
      <c r="G97" s="42"/>
      <c r="H97" s="42"/>
      <c r="I97" s="42"/>
      <c r="J97" s="195">
        <f>BK97</f>
        <v>0</v>
      </c>
      <c r="K97" s="42"/>
      <c r="L97" s="46"/>
      <c r="M97" s="97"/>
      <c r="N97" s="196"/>
      <c r="O97" s="98"/>
      <c r="P97" s="197">
        <f>P98</f>
        <v>0</v>
      </c>
      <c r="Q97" s="98"/>
      <c r="R97" s="197">
        <f>R98</f>
        <v>0</v>
      </c>
      <c r="S97" s="98"/>
      <c r="T97" s="198">
        <f>T98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175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602</v>
      </c>
      <c r="F98" s="203" t="s">
        <v>4683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P99+P102+P118+P132+P136</f>
        <v>0</v>
      </c>
      <c r="Q98" s="208"/>
      <c r="R98" s="209">
        <f>R99+R102+R118+R132+R136</f>
        <v>0</v>
      </c>
      <c r="S98" s="208"/>
      <c r="T98" s="210">
        <f>T99+T102+T118+T132+T136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103</v>
      </c>
      <c r="AT98" s="212" t="s">
        <v>71</v>
      </c>
      <c r="AU98" s="212" t="s">
        <v>72</v>
      </c>
      <c r="AY98" s="211" t="s">
        <v>197</v>
      </c>
      <c r="BK98" s="213">
        <f>BK99+BK102+BK118+BK132+BK136</f>
        <v>0</v>
      </c>
    </row>
    <row r="99" s="12" customFormat="1" ht="22.8" customHeight="1">
      <c r="A99" s="12"/>
      <c r="B99" s="200"/>
      <c r="C99" s="201"/>
      <c r="D99" s="202" t="s">
        <v>71</v>
      </c>
      <c r="E99" s="214" t="s">
        <v>5053</v>
      </c>
      <c r="F99" s="214" t="s">
        <v>4685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SUM(P100:P101)</f>
        <v>0</v>
      </c>
      <c r="Q99" s="208"/>
      <c r="R99" s="209">
        <f>SUM(R100:R101)</f>
        <v>0</v>
      </c>
      <c r="S99" s="208"/>
      <c r="T99" s="210">
        <f>SUM(T100:T101)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103</v>
      </c>
      <c r="AT99" s="212" t="s">
        <v>71</v>
      </c>
      <c r="AU99" s="212" t="s">
        <v>80</v>
      </c>
      <c r="AY99" s="211" t="s">
        <v>197</v>
      </c>
      <c r="BK99" s="213">
        <f>SUM(BK100:BK101)</f>
        <v>0</v>
      </c>
    </row>
    <row r="100" s="2" customFormat="1" ht="16.5" customHeight="1">
      <c r="A100" s="40"/>
      <c r="B100" s="41"/>
      <c r="C100" s="216" t="s">
        <v>80</v>
      </c>
      <c r="D100" s="216" t="s">
        <v>199</v>
      </c>
      <c r="E100" s="217" t="s">
        <v>4702</v>
      </c>
      <c r="F100" s="218" t="s">
        <v>4703</v>
      </c>
      <c r="G100" s="219" t="s">
        <v>661</v>
      </c>
      <c r="H100" s="220">
        <v>325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969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969</v>
      </c>
      <c r="BM100" s="228" t="s">
        <v>5135</v>
      </c>
    </row>
    <row r="101" s="2" customFormat="1" ht="21.75" customHeight="1">
      <c r="A101" s="40"/>
      <c r="B101" s="41"/>
      <c r="C101" s="216" t="s">
        <v>82</v>
      </c>
      <c r="D101" s="216" t="s">
        <v>199</v>
      </c>
      <c r="E101" s="217" t="s">
        <v>4704</v>
      </c>
      <c r="F101" s="218" t="s">
        <v>4705</v>
      </c>
      <c r="G101" s="219" t="s">
        <v>661</v>
      </c>
      <c r="H101" s="220">
        <v>6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969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969</v>
      </c>
      <c r="BM101" s="228" t="s">
        <v>5136</v>
      </c>
    </row>
    <row r="102" s="12" customFormat="1" ht="22.8" customHeight="1">
      <c r="A102" s="12"/>
      <c r="B102" s="200"/>
      <c r="C102" s="201"/>
      <c r="D102" s="202" t="s">
        <v>71</v>
      </c>
      <c r="E102" s="214" t="s">
        <v>5137</v>
      </c>
      <c r="F102" s="214" t="s">
        <v>5138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SUM(P103:P117)</f>
        <v>0</v>
      </c>
      <c r="Q102" s="208"/>
      <c r="R102" s="209">
        <f>SUM(R103:R117)</f>
        <v>0</v>
      </c>
      <c r="S102" s="208"/>
      <c r="T102" s="210">
        <f>SUM(T103:T117)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103</v>
      </c>
      <c r="AT102" s="212" t="s">
        <v>71</v>
      </c>
      <c r="AU102" s="212" t="s">
        <v>80</v>
      </c>
      <c r="AY102" s="211" t="s">
        <v>197</v>
      </c>
      <c r="BK102" s="213">
        <f>SUM(BK103:BK117)</f>
        <v>0</v>
      </c>
    </row>
    <row r="103" s="2" customFormat="1" ht="16.5" customHeight="1">
      <c r="A103" s="40"/>
      <c r="B103" s="41"/>
      <c r="C103" s="216" t="s">
        <v>103</v>
      </c>
      <c r="D103" s="216" t="s">
        <v>199</v>
      </c>
      <c r="E103" s="217" t="s">
        <v>5139</v>
      </c>
      <c r="F103" s="218" t="s">
        <v>5140</v>
      </c>
      <c r="G103" s="219" t="s">
        <v>4444</v>
      </c>
      <c r="H103" s="220">
        <v>6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969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969</v>
      </c>
      <c r="BM103" s="228" t="s">
        <v>5141</v>
      </c>
    </row>
    <row r="104" s="2" customFormat="1" ht="16.5" customHeight="1">
      <c r="A104" s="40"/>
      <c r="B104" s="41"/>
      <c r="C104" s="216" t="s">
        <v>203</v>
      </c>
      <c r="D104" s="216" t="s">
        <v>199</v>
      </c>
      <c r="E104" s="217" t="s">
        <v>5142</v>
      </c>
      <c r="F104" s="218" t="s">
        <v>5143</v>
      </c>
      <c r="G104" s="219" t="s">
        <v>4444</v>
      </c>
      <c r="H104" s="220">
        <v>1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969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969</v>
      </c>
      <c r="BM104" s="228" t="s">
        <v>5144</v>
      </c>
    </row>
    <row r="105" s="2" customFormat="1" ht="16.5" customHeight="1">
      <c r="A105" s="40"/>
      <c r="B105" s="41"/>
      <c r="C105" s="216" t="s">
        <v>235</v>
      </c>
      <c r="D105" s="216" t="s">
        <v>199</v>
      </c>
      <c r="E105" s="217" t="s">
        <v>5145</v>
      </c>
      <c r="F105" s="218" t="s">
        <v>5146</v>
      </c>
      <c r="G105" s="219" t="s">
        <v>4444</v>
      </c>
      <c r="H105" s="220">
        <v>3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969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969</v>
      </c>
      <c r="BM105" s="228" t="s">
        <v>5147</v>
      </c>
    </row>
    <row r="106" s="2" customFormat="1" ht="16.5" customHeight="1">
      <c r="A106" s="40"/>
      <c r="B106" s="41"/>
      <c r="C106" s="216" t="s">
        <v>265</v>
      </c>
      <c r="D106" s="216" t="s">
        <v>199</v>
      </c>
      <c r="E106" s="217" t="s">
        <v>5148</v>
      </c>
      <c r="F106" s="218" t="s">
        <v>5149</v>
      </c>
      <c r="G106" s="219" t="s">
        <v>661</v>
      </c>
      <c r="H106" s="220">
        <v>660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969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969</v>
      </c>
      <c r="BM106" s="228" t="s">
        <v>5150</v>
      </c>
    </row>
    <row r="107" s="2" customFormat="1" ht="16.5" customHeight="1">
      <c r="A107" s="40"/>
      <c r="B107" s="41"/>
      <c r="C107" s="216" t="s">
        <v>273</v>
      </c>
      <c r="D107" s="216" t="s">
        <v>199</v>
      </c>
      <c r="E107" s="217" t="s">
        <v>5148</v>
      </c>
      <c r="F107" s="218" t="s">
        <v>5149</v>
      </c>
      <c r="G107" s="219" t="s">
        <v>661</v>
      </c>
      <c r="H107" s="220">
        <v>180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969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969</v>
      </c>
      <c r="BM107" s="228" t="s">
        <v>5151</v>
      </c>
    </row>
    <row r="108" s="2" customFormat="1" ht="16.5" customHeight="1">
      <c r="A108" s="40"/>
      <c r="B108" s="41"/>
      <c r="C108" s="216" t="s">
        <v>311</v>
      </c>
      <c r="D108" s="216" t="s">
        <v>199</v>
      </c>
      <c r="E108" s="217" t="s">
        <v>5152</v>
      </c>
      <c r="F108" s="218" t="s">
        <v>5153</v>
      </c>
      <c r="G108" s="219" t="s">
        <v>4444</v>
      </c>
      <c r="H108" s="220">
        <v>1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969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969</v>
      </c>
      <c r="BM108" s="228" t="s">
        <v>5154</v>
      </c>
    </row>
    <row r="109" s="2" customFormat="1" ht="16.5" customHeight="1">
      <c r="A109" s="40"/>
      <c r="B109" s="41"/>
      <c r="C109" s="216" t="s">
        <v>221</v>
      </c>
      <c r="D109" s="216" t="s">
        <v>199</v>
      </c>
      <c r="E109" s="217" t="s">
        <v>5155</v>
      </c>
      <c r="F109" s="218" t="s">
        <v>5156</v>
      </c>
      <c r="G109" s="219" t="s">
        <v>4444</v>
      </c>
      <c r="H109" s="220">
        <v>2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969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969</v>
      </c>
      <c r="BM109" s="228" t="s">
        <v>5157</v>
      </c>
    </row>
    <row r="110" s="2" customFormat="1" ht="16.5" customHeight="1">
      <c r="A110" s="40"/>
      <c r="B110" s="41"/>
      <c r="C110" s="216" t="s">
        <v>322</v>
      </c>
      <c r="D110" s="216" t="s">
        <v>199</v>
      </c>
      <c r="E110" s="217" t="s">
        <v>5158</v>
      </c>
      <c r="F110" s="218" t="s">
        <v>5159</v>
      </c>
      <c r="G110" s="219" t="s">
        <v>4444</v>
      </c>
      <c r="H110" s="220">
        <v>1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969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969</v>
      </c>
      <c r="BM110" s="228" t="s">
        <v>5160</v>
      </c>
    </row>
    <row r="111" s="2" customFormat="1" ht="16.5" customHeight="1">
      <c r="A111" s="40"/>
      <c r="B111" s="41"/>
      <c r="C111" s="216" t="s">
        <v>335</v>
      </c>
      <c r="D111" s="216" t="s">
        <v>199</v>
      </c>
      <c r="E111" s="217" t="s">
        <v>5161</v>
      </c>
      <c r="F111" s="218" t="s">
        <v>5162</v>
      </c>
      <c r="G111" s="219" t="s">
        <v>4444</v>
      </c>
      <c r="H111" s="220">
        <v>1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969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969</v>
      </c>
      <c r="BM111" s="228" t="s">
        <v>5163</v>
      </c>
    </row>
    <row r="112" s="2" customFormat="1" ht="16.5" customHeight="1">
      <c r="A112" s="40"/>
      <c r="B112" s="41"/>
      <c r="C112" s="216" t="s">
        <v>344</v>
      </c>
      <c r="D112" s="216" t="s">
        <v>199</v>
      </c>
      <c r="E112" s="217" t="s">
        <v>5164</v>
      </c>
      <c r="F112" s="218" t="s">
        <v>5165</v>
      </c>
      <c r="G112" s="219" t="s">
        <v>4444</v>
      </c>
      <c r="H112" s="220">
        <v>1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969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969</v>
      </c>
      <c r="BM112" s="228" t="s">
        <v>5166</v>
      </c>
    </row>
    <row r="113" s="2" customFormat="1" ht="16.5" customHeight="1">
      <c r="A113" s="40"/>
      <c r="B113" s="41"/>
      <c r="C113" s="216" t="s">
        <v>351</v>
      </c>
      <c r="D113" s="216" t="s">
        <v>199</v>
      </c>
      <c r="E113" s="217" t="s">
        <v>5167</v>
      </c>
      <c r="F113" s="218" t="s">
        <v>5168</v>
      </c>
      <c r="G113" s="219" t="s">
        <v>4444</v>
      </c>
      <c r="H113" s="220">
        <v>42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969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969</v>
      </c>
      <c r="BM113" s="228" t="s">
        <v>5169</v>
      </c>
    </row>
    <row r="114" s="2" customFormat="1" ht="16.5" customHeight="1">
      <c r="A114" s="40"/>
      <c r="B114" s="41"/>
      <c r="C114" s="216" t="s">
        <v>362</v>
      </c>
      <c r="D114" s="216" t="s">
        <v>199</v>
      </c>
      <c r="E114" s="217" t="s">
        <v>5170</v>
      </c>
      <c r="F114" s="218" t="s">
        <v>5171</v>
      </c>
      <c r="G114" s="219" t="s">
        <v>4444</v>
      </c>
      <c r="H114" s="220">
        <v>6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969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969</v>
      </c>
      <c r="BM114" s="228" t="s">
        <v>5172</v>
      </c>
    </row>
    <row r="115" s="2" customFormat="1" ht="16.5" customHeight="1">
      <c r="A115" s="40"/>
      <c r="B115" s="41"/>
      <c r="C115" s="216" t="s">
        <v>8</v>
      </c>
      <c r="D115" s="216" t="s">
        <v>199</v>
      </c>
      <c r="E115" s="217" t="s">
        <v>5173</v>
      </c>
      <c r="F115" s="218" t="s">
        <v>5174</v>
      </c>
      <c r="G115" s="219" t="s">
        <v>4444</v>
      </c>
      <c r="H115" s="220">
        <v>1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969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969</v>
      </c>
      <c r="BM115" s="228" t="s">
        <v>5175</v>
      </c>
    </row>
    <row r="116" s="2" customFormat="1" ht="16.5" customHeight="1">
      <c r="A116" s="40"/>
      <c r="B116" s="41"/>
      <c r="C116" s="216" t="s">
        <v>385</v>
      </c>
      <c r="D116" s="216" t="s">
        <v>199</v>
      </c>
      <c r="E116" s="217" t="s">
        <v>5176</v>
      </c>
      <c r="F116" s="218" t="s">
        <v>5177</v>
      </c>
      <c r="G116" s="219" t="s">
        <v>4444</v>
      </c>
      <c r="H116" s="220">
        <v>42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969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969</v>
      </c>
      <c r="BM116" s="228" t="s">
        <v>5178</v>
      </c>
    </row>
    <row r="117" s="2" customFormat="1" ht="16.5" customHeight="1">
      <c r="A117" s="40"/>
      <c r="B117" s="41"/>
      <c r="C117" s="282" t="s">
        <v>550</v>
      </c>
      <c r="D117" s="282" t="s">
        <v>602</v>
      </c>
      <c r="E117" s="283" t="s">
        <v>5179</v>
      </c>
      <c r="F117" s="284" t="s">
        <v>5180</v>
      </c>
      <c r="G117" s="285" t="s">
        <v>4444</v>
      </c>
      <c r="H117" s="286">
        <v>2</v>
      </c>
      <c r="I117" s="287"/>
      <c r="J117" s="288">
        <f>ROUND(I117*H117,2)</f>
        <v>0</v>
      </c>
      <c r="K117" s="289"/>
      <c r="L117" s="290"/>
      <c r="M117" s="291" t="s">
        <v>19</v>
      </c>
      <c r="N117" s="292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2176</v>
      </c>
      <c r="AT117" s="228" t="s">
        <v>602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969</v>
      </c>
      <c r="BM117" s="228" t="s">
        <v>5181</v>
      </c>
    </row>
    <row r="118" s="12" customFormat="1" ht="22.8" customHeight="1">
      <c r="A118" s="12"/>
      <c r="B118" s="200"/>
      <c r="C118" s="201"/>
      <c r="D118" s="202" t="s">
        <v>71</v>
      </c>
      <c r="E118" s="214" t="s">
        <v>4748</v>
      </c>
      <c r="F118" s="214" t="s">
        <v>4749</v>
      </c>
      <c r="G118" s="201"/>
      <c r="H118" s="201"/>
      <c r="I118" s="204"/>
      <c r="J118" s="215">
        <f>BK118</f>
        <v>0</v>
      </c>
      <c r="K118" s="201"/>
      <c r="L118" s="206"/>
      <c r="M118" s="207"/>
      <c r="N118" s="208"/>
      <c r="O118" s="208"/>
      <c r="P118" s="209">
        <f>SUM(P119:P131)</f>
        <v>0</v>
      </c>
      <c r="Q118" s="208"/>
      <c r="R118" s="209">
        <f>SUM(R119:R131)</f>
        <v>0</v>
      </c>
      <c r="S118" s="208"/>
      <c r="T118" s="210">
        <f>SUM(T119:T131)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1" t="s">
        <v>103</v>
      </c>
      <c r="AT118" s="212" t="s">
        <v>71</v>
      </c>
      <c r="AU118" s="212" t="s">
        <v>80</v>
      </c>
      <c r="AY118" s="211" t="s">
        <v>197</v>
      </c>
      <c r="BK118" s="213">
        <f>SUM(BK119:BK131)</f>
        <v>0</v>
      </c>
    </row>
    <row r="119" s="2" customFormat="1" ht="16.5" customHeight="1">
      <c r="A119" s="40"/>
      <c r="B119" s="41"/>
      <c r="C119" s="282" t="s">
        <v>557</v>
      </c>
      <c r="D119" s="282" t="s">
        <v>602</v>
      </c>
      <c r="E119" s="283" t="s">
        <v>5182</v>
      </c>
      <c r="F119" s="284" t="s">
        <v>5183</v>
      </c>
      <c r="G119" s="285" t="s">
        <v>4752</v>
      </c>
      <c r="H119" s="286">
        <v>42</v>
      </c>
      <c r="I119" s="287"/>
      <c r="J119" s="288">
        <f>ROUND(I119*H119,2)</f>
        <v>0</v>
      </c>
      <c r="K119" s="289"/>
      <c r="L119" s="290"/>
      <c r="M119" s="291" t="s">
        <v>19</v>
      </c>
      <c r="N119" s="292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2176</v>
      </c>
      <c r="AT119" s="228" t="s">
        <v>602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969</v>
      </c>
      <c r="BM119" s="228" t="s">
        <v>5184</v>
      </c>
    </row>
    <row r="120" s="2" customFormat="1" ht="16.5" customHeight="1">
      <c r="A120" s="40"/>
      <c r="B120" s="41"/>
      <c r="C120" s="282" t="s">
        <v>563</v>
      </c>
      <c r="D120" s="282" t="s">
        <v>602</v>
      </c>
      <c r="E120" s="283" t="s">
        <v>5185</v>
      </c>
      <c r="F120" s="284" t="s">
        <v>5186</v>
      </c>
      <c r="G120" s="285" t="s">
        <v>602</v>
      </c>
      <c r="H120" s="286">
        <v>660</v>
      </c>
      <c r="I120" s="287"/>
      <c r="J120" s="288">
        <f>ROUND(I120*H120,2)</f>
        <v>0</v>
      </c>
      <c r="K120" s="289"/>
      <c r="L120" s="290"/>
      <c r="M120" s="291" t="s">
        <v>19</v>
      </c>
      <c r="N120" s="292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2176</v>
      </c>
      <c r="AT120" s="228" t="s">
        <v>602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969</v>
      </c>
      <c r="BM120" s="228" t="s">
        <v>5187</v>
      </c>
    </row>
    <row r="121" s="2" customFormat="1" ht="16.5" customHeight="1">
      <c r="A121" s="40"/>
      <c r="B121" s="41"/>
      <c r="C121" s="282" t="s">
        <v>570</v>
      </c>
      <c r="D121" s="282" t="s">
        <v>602</v>
      </c>
      <c r="E121" s="283" t="s">
        <v>5185</v>
      </c>
      <c r="F121" s="284" t="s">
        <v>5186</v>
      </c>
      <c r="G121" s="285" t="s">
        <v>602</v>
      </c>
      <c r="H121" s="286">
        <v>180</v>
      </c>
      <c r="I121" s="287"/>
      <c r="J121" s="288">
        <f>ROUND(I121*H121,2)</f>
        <v>0</v>
      </c>
      <c r="K121" s="289"/>
      <c r="L121" s="290"/>
      <c r="M121" s="291" t="s">
        <v>19</v>
      </c>
      <c r="N121" s="292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2176</v>
      </c>
      <c r="AT121" s="228" t="s">
        <v>602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969</v>
      </c>
      <c r="BM121" s="228" t="s">
        <v>5188</v>
      </c>
    </row>
    <row r="122" s="2" customFormat="1" ht="16.5" customHeight="1">
      <c r="A122" s="40"/>
      <c r="B122" s="41"/>
      <c r="C122" s="282" t="s">
        <v>7</v>
      </c>
      <c r="D122" s="282" t="s">
        <v>602</v>
      </c>
      <c r="E122" s="283" t="s">
        <v>5189</v>
      </c>
      <c r="F122" s="284" t="s">
        <v>5190</v>
      </c>
      <c r="G122" s="285" t="s">
        <v>4769</v>
      </c>
      <c r="H122" s="286">
        <v>6</v>
      </c>
      <c r="I122" s="287"/>
      <c r="J122" s="288">
        <f>ROUND(I122*H122,2)</f>
        <v>0</v>
      </c>
      <c r="K122" s="289"/>
      <c r="L122" s="290"/>
      <c r="M122" s="291" t="s">
        <v>19</v>
      </c>
      <c r="N122" s="292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2176</v>
      </c>
      <c r="AT122" s="228" t="s">
        <v>602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969</v>
      </c>
      <c r="BM122" s="228" t="s">
        <v>5191</v>
      </c>
    </row>
    <row r="123" s="2" customFormat="1" ht="16.5" customHeight="1">
      <c r="A123" s="40"/>
      <c r="B123" s="41"/>
      <c r="C123" s="282" t="s">
        <v>582</v>
      </c>
      <c r="D123" s="282" t="s">
        <v>602</v>
      </c>
      <c r="E123" s="283" t="s">
        <v>5087</v>
      </c>
      <c r="F123" s="284" t="s">
        <v>5088</v>
      </c>
      <c r="G123" s="285" t="s">
        <v>4752</v>
      </c>
      <c r="H123" s="286">
        <v>6</v>
      </c>
      <c r="I123" s="287"/>
      <c r="J123" s="288">
        <f>ROUND(I123*H123,2)</f>
        <v>0</v>
      </c>
      <c r="K123" s="289"/>
      <c r="L123" s="290"/>
      <c r="M123" s="291" t="s">
        <v>19</v>
      </c>
      <c r="N123" s="292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2176</v>
      </c>
      <c r="AT123" s="228" t="s">
        <v>602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969</v>
      </c>
      <c r="BM123" s="228" t="s">
        <v>5192</v>
      </c>
    </row>
    <row r="124" s="2" customFormat="1" ht="16.5" customHeight="1">
      <c r="A124" s="40"/>
      <c r="B124" s="41"/>
      <c r="C124" s="282" t="s">
        <v>588</v>
      </c>
      <c r="D124" s="282" t="s">
        <v>602</v>
      </c>
      <c r="E124" s="283" t="s">
        <v>5089</v>
      </c>
      <c r="F124" s="284" t="s">
        <v>5090</v>
      </c>
      <c r="G124" s="285" t="s">
        <v>602</v>
      </c>
      <c r="H124" s="286">
        <v>325</v>
      </c>
      <c r="I124" s="287"/>
      <c r="J124" s="288">
        <f>ROUND(I124*H124,2)</f>
        <v>0</v>
      </c>
      <c r="K124" s="289"/>
      <c r="L124" s="290"/>
      <c r="M124" s="291" t="s">
        <v>19</v>
      </c>
      <c r="N124" s="292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2176</v>
      </c>
      <c r="AT124" s="228" t="s">
        <v>602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969</v>
      </c>
      <c r="BM124" s="228" t="s">
        <v>5193</v>
      </c>
    </row>
    <row r="125" s="2" customFormat="1" ht="16.5" customHeight="1">
      <c r="A125" s="40"/>
      <c r="B125" s="41"/>
      <c r="C125" s="282" t="s">
        <v>593</v>
      </c>
      <c r="D125" s="282" t="s">
        <v>602</v>
      </c>
      <c r="E125" s="283" t="s">
        <v>5194</v>
      </c>
      <c r="F125" s="284" t="s">
        <v>5195</v>
      </c>
      <c r="G125" s="285" t="s">
        <v>4769</v>
      </c>
      <c r="H125" s="286">
        <v>1</v>
      </c>
      <c r="I125" s="287"/>
      <c r="J125" s="288">
        <f>ROUND(I125*H125,2)</f>
        <v>0</v>
      </c>
      <c r="K125" s="289"/>
      <c r="L125" s="290"/>
      <c r="M125" s="291" t="s">
        <v>19</v>
      </c>
      <c r="N125" s="292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2176</v>
      </c>
      <c r="AT125" s="228" t="s">
        <v>602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969</v>
      </c>
      <c r="BM125" s="228" t="s">
        <v>5196</v>
      </c>
    </row>
    <row r="126" s="2" customFormat="1" ht="16.5" customHeight="1">
      <c r="A126" s="40"/>
      <c r="B126" s="41"/>
      <c r="C126" s="282" t="s">
        <v>601</v>
      </c>
      <c r="D126" s="282" t="s">
        <v>602</v>
      </c>
      <c r="E126" s="283" t="s">
        <v>5197</v>
      </c>
      <c r="F126" s="284" t="s">
        <v>5198</v>
      </c>
      <c r="G126" s="285" t="s">
        <v>4769</v>
      </c>
      <c r="H126" s="286">
        <v>1</v>
      </c>
      <c r="I126" s="287"/>
      <c r="J126" s="288">
        <f>ROUND(I126*H126,2)</f>
        <v>0</v>
      </c>
      <c r="K126" s="289"/>
      <c r="L126" s="290"/>
      <c r="M126" s="291" t="s">
        <v>19</v>
      </c>
      <c r="N126" s="292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2176</v>
      </c>
      <c r="AT126" s="228" t="s">
        <v>602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969</v>
      </c>
      <c r="BM126" s="228" t="s">
        <v>5199</v>
      </c>
    </row>
    <row r="127" s="2" customFormat="1" ht="16.5" customHeight="1">
      <c r="A127" s="40"/>
      <c r="B127" s="41"/>
      <c r="C127" s="282" t="s">
        <v>607</v>
      </c>
      <c r="D127" s="282" t="s">
        <v>602</v>
      </c>
      <c r="E127" s="283" t="s">
        <v>5200</v>
      </c>
      <c r="F127" s="284" t="s">
        <v>5201</v>
      </c>
      <c r="G127" s="285" t="s">
        <v>4769</v>
      </c>
      <c r="H127" s="286">
        <v>1</v>
      </c>
      <c r="I127" s="287"/>
      <c r="J127" s="288">
        <f>ROUND(I127*H127,2)</f>
        <v>0</v>
      </c>
      <c r="K127" s="289"/>
      <c r="L127" s="290"/>
      <c r="M127" s="291" t="s">
        <v>19</v>
      </c>
      <c r="N127" s="292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2176</v>
      </c>
      <c r="AT127" s="228" t="s">
        <v>602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969</v>
      </c>
      <c r="BM127" s="228" t="s">
        <v>5202</v>
      </c>
    </row>
    <row r="128" s="2" customFormat="1" ht="16.5" customHeight="1">
      <c r="A128" s="40"/>
      <c r="B128" s="41"/>
      <c r="C128" s="282" t="s">
        <v>612</v>
      </c>
      <c r="D128" s="282" t="s">
        <v>602</v>
      </c>
      <c r="E128" s="283" t="s">
        <v>5203</v>
      </c>
      <c r="F128" s="284" t="s">
        <v>5204</v>
      </c>
      <c r="G128" s="285" t="s">
        <v>4444</v>
      </c>
      <c r="H128" s="286">
        <v>3</v>
      </c>
      <c r="I128" s="287"/>
      <c r="J128" s="288">
        <f>ROUND(I128*H128,2)</f>
        <v>0</v>
      </c>
      <c r="K128" s="289"/>
      <c r="L128" s="290"/>
      <c r="M128" s="291" t="s">
        <v>19</v>
      </c>
      <c r="N128" s="292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2176</v>
      </c>
      <c r="AT128" s="228" t="s">
        <v>602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969</v>
      </c>
      <c r="BM128" s="228" t="s">
        <v>5205</v>
      </c>
    </row>
    <row r="129" s="2" customFormat="1" ht="16.5" customHeight="1">
      <c r="A129" s="40"/>
      <c r="B129" s="41"/>
      <c r="C129" s="282" t="s">
        <v>625</v>
      </c>
      <c r="D129" s="282" t="s">
        <v>602</v>
      </c>
      <c r="E129" s="283" t="s">
        <v>5206</v>
      </c>
      <c r="F129" s="284" t="s">
        <v>5207</v>
      </c>
      <c r="G129" s="285" t="s">
        <v>4444</v>
      </c>
      <c r="H129" s="286">
        <v>2</v>
      </c>
      <c r="I129" s="287"/>
      <c r="J129" s="288">
        <f>ROUND(I129*H129,2)</f>
        <v>0</v>
      </c>
      <c r="K129" s="289"/>
      <c r="L129" s="290"/>
      <c r="M129" s="291" t="s">
        <v>19</v>
      </c>
      <c r="N129" s="292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2176</v>
      </c>
      <c r="AT129" s="228" t="s">
        <v>602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969</v>
      </c>
      <c r="BM129" s="228" t="s">
        <v>5208</v>
      </c>
    </row>
    <row r="130" s="2" customFormat="1" ht="16.5" customHeight="1">
      <c r="A130" s="40"/>
      <c r="B130" s="41"/>
      <c r="C130" s="282" t="s">
        <v>636</v>
      </c>
      <c r="D130" s="282" t="s">
        <v>602</v>
      </c>
      <c r="E130" s="283" t="s">
        <v>5209</v>
      </c>
      <c r="F130" s="284" t="s">
        <v>5210</v>
      </c>
      <c r="G130" s="285" t="s">
        <v>4769</v>
      </c>
      <c r="H130" s="286">
        <v>1</v>
      </c>
      <c r="I130" s="287"/>
      <c r="J130" s="288">
        <f>ROUND(I130*H130,2)</f>
        <v>0</v>
      </c>
      <c r="K130" s="289"/>
      <c r="L130" s="290"/>
      <c r="M130" s="291" t="s">
        <v>19</v>
      </c>
      <c r="N130" s="292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2176</v>
      </c>
      <c r="AT130" s="228" t="s">
        <v>602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969</v>
      </c>
      <c r="BM130" s="228" t="s">
        <v>5211</v>
      </c>
    </row>
    <row r="131" s="2" customFormat="1" ht="16.5" customHeight="1">
      <c r="A131" s="40"/>
      <c r="B131" s="41"/>
      <c r="C131" s="282" t="s">
        <v>644</v>
      </c>
      <c r="D131" s="282" t="s">
        <v>602</v>
      </c>
      <c r="E131" s="283" t="s">
        <v>4815</v>
      </c>
      <c r="F131" s="284" t="s">
        <v>4816</v>
      </c>
      <c r="G131" s="285" t="s">
        <v>1127</v>
      </c>
      <c r="H131" s="286">
        <v>1</v>
      </c>
      <c r="I131" s="287"/>
      <c r="J131" s="288">
        <f>ROUND(I131*H131,2)</f>
        <v>0</v>
      </c>
      <c r="K131" s="289"/>
      <c r="L131" s="290"/>
      <c r="M131" s="291" t="s">
        <v>19</v>
      </c>
      <c r="N131" s="292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2176</v>
      </c>
      <c r="AT131" s="228" t="s">
        <v>602</v>
      </c>
      <c r="AU131" s="228" t="s">
        <v>82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969</v>
      </c>
      <c r="BM131" s="228" t="s">
        <v>5212</v>
      </c>
    </row>
    <row r="132" s="12" customFormat="1" ht="22.8" customHeight="1">
      <c r="A132" s="12"/>
      <c r="B132" s="200"/>
      <c r="C132" s="201"/>
      <c r="D132" s="202" t="s">
        <v>71</v>
      </c>
      <c r="E132" s="214" t="s">
        <v>5213</v>
      </c>
      <c r="F132" s="214" t="s">
        <v>4818</v>
      </c>
      <c r="G132" s="201"/>
      <c r="H132" s="201"/>
      <c r="I132" s="204"/>
      <c r="J132" s="215">
        <f>BK132</f>
        <v>0</v>
      </c>
      <c r="K132" s="201"/>
      <c r="L132" s="206"/>
      <c r="M132" s="207"/>
      <c r="N132" s="208"/>
      <c r="O132" s="208"/>
      <c r="P132" s="209">
        <f>SUM(P133:P135)</f>
        <v>0</v>
      </c>
      <c r="Q132" s="208"/>
      <c r="R132" s="209">
        <f>SUM(R133:R135)</f>
        <v>0</v>
      </c>
      <c r="S132" s="208"/>
      <c r="T132" s="210">
        <f>SUM(T133:T135)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1" t="s">
        <v>103</v>
      </c>
      <c r="AT132" s="212" t="s">
        <v>71</v>
      </c>
      <c r="AU132" s="212" t="s">
        <v>80</v>
      </c>
      <c r="AY132" s="211" t="s">
        <v>197</v>
      </c>
      <c r="BK132" s="213">
        <f>SUM(BK133:BK135)</f>
        <v>0</v>
      </c>
    </row>
    <row r="133" s="2" customFormat="1" ht="16.5" customHeight="1">
      <c r="A133" s="40"/>
      <c r="B133" s="41"/>
      <c r="C133" s="216" t="s">
        <v>652</v>
      </c>
      <c r="D133" s="216" t="s">
        <v>199</v>
      </c>
      <c r="E133" s="217" t="s">
        <v>5214</v>
      </c>
      <c r="F133" s="218" t="s">
        <v>5122</v>
      </c>
      <c r="G133" s="219" t="s">
        <v>4822</v>
      </c>
      <c r="H133" s="220">
        <v>8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969</v>
      </c>
      <c r="AT133" s="228" t="s">
        <v>199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969</v>
      </c>
      <c r="BM133" s="228" t="s">
        <v>5215</v>
      </c>
    </row>
    <row r="134" s="2" customFormat="1" ht="16.5" customHeight="1">
      <c r="A134" s="40"/>
      <c r="B134" s="41"/>
      <c r="C134" s="216" t="s">
        <v>658</v>
      </c>
      <c r="D134" s="216" t="s">
        <v>199</v>
      </c>
      <c r="E134" s="217" t="s">
        <v>5216</v>
      </c>
      <c r="F134" s="218" t="s">
        <v>4821</v>
      </c>
      <c r="G134" s="219" t="s">
        <v>4822</v>
      </c>
      <c r="H134" s="220">
        <v>80</v>
      </c>
      <c r="I134" s="221"/>
      <c r="J134" s="222">
        <f>ROUND(I134*H134,2)</f>
        <v>0</v>
      </c>
      <c r="K134" s="223"/>
      <c r="L134" s="46"/>
      <c r="M134" s="224" t="s">
        <v>19</v>
      </c>
      <c r="N134" s="225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969</v>
      </c>
      <c r="AT134" s="228" t="s">
        <v>199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969</v>
      </c>
      <c r="BM134" s="228" t="s">
        <v>5217</v>
      </c>
    </row>
    <row r="135" s="2" customFormat="1" ht="16.5" customHeight="1">
      <c r="A135" s="40"/>
      <c r="B135" s="41"/>
      <c r="C135" s="216" t="s">
        <v>664</v>
      </c>
      <c r="D135" s="216" t="s">
        <v>199</v>
      </c>
      <c r="E135" s="217" t="s">
        <v>5218</v>
      </c>
      <c r="F135" s="218" t="s">
        <v>5219</v>
      </c>
      <c r="G135" s="219" t="s">
        <v>4822</v>
      </c>
      <c r="H135" s="220">
        <v>24</v>
      </c>
      <c r="I135" s="221"/>
      <c r="J135" s="222">
        <f>ROUND(I135*H135,2)</f>
        <v>0</v>
      </c>
      <c r="K135" s="223"/>
      <c r="L135" s="46"/>
      <c r="M135" s="224" t="s">
        <v>19</v>
      </c>
      <c r="N135" s="225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969</v>
      </c>
      <c r="AT135" s="228" t="s">
        <v>199</v>
      </c>
      <c r="AU135" s="228" t="s">
        <v>82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969</v>
      </c>
      <c r="BM135" s="228" t="s">
        <v>5220</v>
      </c>
    </row>
    <row r="136" s="12" customFormat="1" ht="22.8" customHeight="1">
      <c r="A136" s="12"/>
      <c r="B136" s="200"/>
      <c r="C136" s="201"/>
      <c r="D136" s="202" t="s">
        <v>71</v>
      </c>
      <c r="E136" s="214" t="s">
        <v>381</v>
      </c>
      <c r="F136" s="214" t="s">
        <v>382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SUM(P137:P138)</f>
        <v>0</v>
      </c>
      <c r="Q136" s="208"/>
      <c r="R136" s="209">
        <f>SUM(R137:R138)</f>
        <v>0</v>
      </c>
      <c r="S136" s="208"/>
      <c r="T136" s="210">
        <f>SUM(T137:T138)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235</v>
      </c>
      <c r="AT136" s="212" t="s">
        <v>71</v>
      </c>
      <c r="AU136" s="212" t="s">
        <v>80</v>
      </c>
      <c r="AY136" s="211" t="s">
        <v>197</v>
      </c>
      <c r="BK136" s="213">
        <f>SUM(BK137:BK138)</f>
        <v>0</v>
      </c>
    </row>
    <row r="137" s="2" customFormat="1" ht="16.5" customHeight="1">
      <c r="A137" s="40"/>
      <c r="B137" s="41"/>
      <c r="C137" s="216" t="s">
        <v>675</v>
      </c>
      <c r="D137" s="216" t="s">
        <v>199</v>
      </c>
      <c r="E137" s="217" t="s">
        <v>4841</v>
      </c>
      <c r="F137" s="218" t="s">
        <v>4842</v>
      </c>
      <c r="G137" s="219" t="s">
        <v>1127</v>
      </c>
      <c r="H137" s="220">
        <v>1</v>
      </c>
      <c r="I137" s="221"/>
      <c r="J137" s="222">
        <f>ROUND(I137*H137,2)</f>
        <v>0</v>
      </c>
      <c r="K137" s="223"/>
      <c r="L137" s="46"/>
      <c r="M137" s="224" t="s">
        <v>19</v>
      </c>
      <c r="N137" s="225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389</v>
      </c>
      <c r="AT137" s="228" t="s">
        <v>199</v>
      </c>
      <c r="AU137" s="228" t="s">
        <v>82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389</v>
      </c>
      <c r="BM137" s="228" t="s">
        <v>5221</v>
      </c>
    </row>
    <row r="138" s="2" customFormat="1">
      <c r="A138" s="40"/>
      <c r="B138" s="41"/>
      <c r="C138" s="42"/>
      <c r="D138" s="230" t="s">
        <v>205</v>
      </c>
      <c r="E138" s="42"/>
      <c r="F138" s="231" t="s">
        <v>5129</v>
      </c>
      <c r="G138" s="42"/>
      <c r="H138" s="42"/>
      <c r="I138" s="232"/>
      <c r="J138" s="42"/>
      <c r="K138" s="42"/>
      <c r="L138" s="46"/>
      <c r="M138" s="294"/>
      <c r="N138" s="295"/>
      <c r="O138" s="296"/>
      <c r="P138" s="296"/>
      <c r="Q138" s="296"/>
      <c r="R138" s="296"/>
      <c r="S138" s="296"/>
      <c r="T138" s="29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205</v>
      </c>
      <c r="AU138" s="19" t="s">
        <v>82</v>
      </c>
    </row>
    <row r="139" s="2" customFormat="1" ht="6.96" customHeight="1">
      <c r="A139" s="40"/>
      <c r="B139" s="61"/>
      <c r="C139" s="62"/>
      <c r="D139" s="62"/>
      <c r="E139" s="62"/>
      <c r="F139" s="62"/>
      <c r="G139" s="62"/>
      <c r="H139" s="62"/>
      <c r="I139" s="62"/>
      <c r="J139" s="62"/>
      <c r="K139" s="62"/>
      <c r="L139" s="46"/>
      <c r="M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</sheetData>
  <sheetProtection sheet="1" autoFilter="0" formatColumns="0" formatRows="0" objects="1" scenarios="1" spinCount="100000" saltValue="VQIzdE3we+7DQJ+Da1lUS+AwYtYBBD2Qul88PUB++lw/ja/opOTfgIYkXdjVc3pH3j4B9/+9ino0jeh9qOBOjw==" hashValue="W8WxSiopNM2TUs58KWHKwYlPQmj76GMbEj+mGRGikNTzoqL5K4lSjvOFlYPjGztbDENwdFv/0X52qUpekffQSA==" algorithmName="SHA-512" password="CC6F"/>
  <autoFilter ref="C96:K13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38" r:id="rId1" display="https://podminky.urs.cz/item/CS_URS_2022_01/065002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5222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5223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ROUND(J97,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ROUND((SUM(BE97:BE142)),  2)</f>
        <v>0</v>
      </c>
      <c r="G37" s="40"/>
      <c r="H37" s="40"/>
      <c r="I37" s="160">
        <v>0.20999999999999999</v>
      </c>
      <c r="J37" s="159">
        <f>ROUND(((SUM(BE97:BE142))*I37),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ROUND((SUM(BF97:BF142)),  2)</f>
        <v>0</v>
      </c>
      <c r="G38" s="40"/>
      <c r="H38" s="40"/>
      <c r="I38" s="160">
        <v>0.14999999999999999</v>
      </c>
      <c r="J38" s="159">
        <f>ROUND(((SUM(BF97:BF142))*I38),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ROUND((SUM(BG97:BG142)),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ROUND((SUM(BH97:BH142)),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ROUND((SUM(BI97:BI142)),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Hromosvod - Hromosvod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Petr Daněk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4679</v>
      </c>
      <c r="E68" s="180"/>
      <c r="F68" s="180"/>
      <c r="G68" s="180"/>
      <c r="H68" s="180"/>
      <c r="I68" s="180"/>
      <c r="J68" s="181">
        <f>J98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4680</v>
      </c>
      <c r="E69" s="185"/>
      <c r="F69" s="185"/>
      <c r="G69" s="185"/>
      <c r="H69" s="185"/>
      <c r="I69" s="185"/>
      <c r="J69" s="186">
        <f>J99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4681</v>
      </c>
      <c r="E70" s="185"/>
      <c r="F70" s="185"/>
      <c r="G70" s="185"/>
      <c r="H70" s="185"/>
      <c r="I70" s="185"/>
      <c r="J70" s="186">
        <f>J115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5224</v>
      </c>
      <c r="E71" s="185"/>
      <c r="F71" s="185"/>
      <c r="G71" s="185"/>
      <c r="H71" s="185"/>
      <c r="I71" s="185"/>
      <c r="J71" s="186">
        <f>J135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7"/>
      <c r="C72" s="178"/>
      <c r="D72" s="179" t="s">
        <v>4682</v>
      </c>
      <c r="E72" s="180"/>
      <c r="F72" s="180"/>
      <c r="G72" s="180"/>
      <c r="H72" s="180"/>
      <c r="I72" s="180"/>
      <c r="J72" s="181">
        <f>J139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7"/>
      <c r="C73" s="178"/>
      <c r="D73" s="179" t="s">
        <v>180</v>
      </c>
      <c r="E73" s="180"/>
      <c r="F73" s="180"/>
      <c r="G73" s="180"/>
      <c r="H73" s="180"/>
      <c r="I73" s="180"/>
      <c r="J73" s="181">
        <f>J141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182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6.25" customHeight="1">
      <c r="A83" s="40"/>
      <c r="B83" s="41"/>
      <c r="C83" s="42"/>
      <c r="D83" s="42"/>
      <c r="E83" s="172" t="str">
        <f>E7</f>
        <v>STAVEBNÍ UPRAVY,PŘÍSTAVBA A NÁSTAVBA OBJEKTU ŠATEN A ZÁZEMÍ PRO SPORTOVCE FK BOLATICE</v>
      </c>
      <c r="F83" s="34"/>
      <c r="G83" s="34"/>
      <c r="H83" s="34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170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4031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394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298" t="s">
        <v>4844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4033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>Hromosvod - Hromosvod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Bolatice, ul. Opavská131/45</v>
      </c>
      <c r="G91" s="42"/>
      <c r="H91" s="42"/>
      <c r="I91" s="34" t="s">
        <v>23</v>
      </c>
      <c r="J91" s="74" t="str">
        <f>IF(J16="","",J16)</f>
        <v>23. 3. 2022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Obec Bolatice, Hlučínská 95/3</v>
      </c>
      <c r="G93" s="42"/>
      <c r="H93" s="42"/>
      <c r="I93" s="34" t="s">
        <v>31</v>
      </c>
      <c r="J93" s="38" t="str">
        <f>E25</f>
        <v>BENPRO s.r.o. Bolatice 743/40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>Petr Daněk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183</v>
      </c>
      <c r="D96" s="191" t="s">
        <v>57</v>
      </c>
      <c r="E96" s="191" t="s">
        <v>53</v>
      </c>
      <c r="F96" s="191" t="s">
        <v>54</v>
      </c>
      <c r="G96" s="191" t="s">
        <v>184</v>
      </c>
      <c r="H96" s="191" t="s">
        <v>185</v>
      </c>
      <c r="I96" s="191" t="s">
        <v>186</v>
      </c>
      <c r="J96" s="192" t="s">
        <v>174</v>
      </c>
      <c r="K96" s="193" t="s">
        <v>187</v>
      </c>
      <c r="L96" s="194"/>
      <c r="M96" s="94" t="s">
        <v>19</v>
      </c>
      <c r="N96" s="95" t="s">
        <v>42</v>
      </c>
      <c r="O96" s="95" t="s">
        <v>188</v>
      </c>
      <c r="P96" s="95" t="s">
        <v>189</v>
      </c>
      <c r="Q96" s="95" t="s">
        <v>190</v>
      </c>
      <c r="R96" s="95" t="s">
        <v>191</v>
      </c>
      <c r="S96" s="95" t="s">
        <v>192</v>
      </c>
      <c r="T96" s="96" t="s">
        <v>193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194</v>
      </c>
      <c r="D97" s="42"/>
      <c r="E97" s="42"/>
      <c r="F97" s="42"/>
      <c r="G97" s="42"/>
      <c r="H97" s="42"/>
      <c r="I97" s="42"/>
      <c r="J97" s="195">
        <f>BK97</f>
        <v>0</v>
      </c>
      <c r="K97" s="42"/>
      <c r="L97" s="46"/>
      <c r="M97" s="97"/>
      <c r="N97" s="196"/>
      <c r="O97" s="98"/>
      <c r="P97" s="197">
        <f>P98+P139+P141</f>
        <v>0</v>
      </c>
      <c r="Q97" s="98"/>
      <c r="R97" s="197">
        <f>R98+R139+R141</f>
        <v>0</v>
      </c>
      <c r="S97" s="98"/>
      <c r="T97" s="198">
        <f>T98+T139+T141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175</v>
      </c>
      <c r="BK97" s="199">
        <f>BK98+BK139+BK141</f>
        <v>0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602</v>
      </c>
      <c r="F98" s="203" t="s">
        <v>4683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P99+P115+P135</f>
        <v>0</v>
      </c>
      <c r="Q98" s="208"/>
      <c r="R98" s="209">
        <f>R99+R115+R135</f>
        <v>0</v>
      </c>
      <c r="S98" s="208"/>
      <c r="T98" s="210">
        <f>T99+T115+T135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103</v>
      </c>
      <c r="AT98" s="212" t="s">
        <v>71</v>
      </c>
      <c r="AU98" s="212" t="s">
        <v>72</v>
      </c>
      <c r="AY98" s="211" t="s">
        <v>197</v>
      </c>
      <c r="BK98" s="213">
        <f>BK99+BK115+BK135</f>
        <v>0</v>
      </c>
    </row>
    <row r="99" s="12" customFormat="1" ht="22.8" customHeight="1">
      <c r="A99" s="12"/>
      <c r="B99" s="200"/>
      <c r="C99" s="201"/>
      <c r="D99" s="202" t="s">
        <v>71</v>
      </c>
      <c r="E99" s="214" t="s">
        <v>4684</v>
      </c>
      <c r="F99" s="214" t="s">
        <v>4685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SUM(P100:P114)</f>
        <v>0</v>
      </c>
      <c r="Q99" s="208"/>
      <c r="R99" s="209">
        <f>SUM(R100:R114)</f>
        <v>0</v>
      </c>
      <c r="S99" s="208"/>
      <c r="T99" s="210">
        <f>SUM(T100:T114)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103</v>
      </c>
      <c r="AT99" s="212" t="s">
        <v>71</v>
      </c>
      <c r="AU99" s="212" t="s">
        <v>80</v>
      </c>
      <c r="AY99" s="211" t="s">
        <v>197</v>
      </c>
      <c r="BK99" s="213">
        <f>SUM(BK100:BK114)</f>
        <v>0</v>
      </c>
    </row>
    <row r="100" s="2" customFormat="1" ht="24.15" customHeight="1">
      <c r="A100" s="40"/>
      <c r="B100" s="41"/>
      <c r="C100" s="216" t="s">
        <v>80</v>
      </c>
      <c r="D100" s="216" t="s">
        <v>199</v>
      </c>
      <c r="E100" s="217" t="s">
        <v>5225</v>
      </c>
      <c r="F100" s="218" t="s">
        <v>5226</v>
      </c>
      <c r="G100" s="219" t="s">
        <v>661</v>
      </c>
      <c r="H100" s="220">
        <v>165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969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969</v>
      </c>
      <c r="BM100" s="228" t="s">
        <v>82</v>
      </c>
    </row>
    <row r="101" s="2" customFormat="1" ht="24.15" customHeight="1">
      <c r="A101" s="40"/>
      <c r="B101" s="41"/>
      <c r="C101" s="216" t="s">
        <v>82</v>
      </c>
      <c r="D101" s="216" t="s">
        <v>199</v>
      </c>
      <c r="E101" s="217" t="s">
        <v>5227</v>
      </c>
      <c r="F101" s="218" t="s">
        <v>5228</v>
      </c>
      <c r="G101" s="219" t="s">
        <v>661</v>
      </c>
      <c r="H101" s="220">
        <v>65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969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969</v>
      </c>
      <c r="BM101" s="228" t="s">
        <v>203</v>
      </c>
    </row>
    <row r="102" s="2" customFormat="1" ht="24.15" customHeight="1">
      <c r="A102" s="40"/>
      <c r="B102" s="41"/>
      <c r="C102" s="216" t="s">
        <v>103</v>
      </c>
      <c r="D102" s="216" t="s">
        <v>199</v>
      </c>
      <c r="E102" s="217" t="s">
        <v>5229</v>
      </c>
      <c r="F102" s="218" t="s">
        <v>5230</v>
      </c>
      <c r="G102" s="219" t="s">
        <v>661</v>
      </c>
      <c r="H102" s="220">
        <v>344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969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969</v>
      </c>
      <c r="BM102" s="228" t="s">
        <v>265</v>
      </c>
    </row>
    <row r="103" s="2" customFormat="1" ht="24.15" customHeight="1">
      <c r="A103" s="40"/>
      <c r="B103" s="41"/>
      <c r="C103" s="216" t="s">
        <v>203</v>
      </c>
      <c r="D103" s="216" t="s">
        <v>199</v>
      </c>
      <c r="E103" s="217" t="s">
        <v>5231</v>
      </c>
      <c r="F103" s="218" t="s">
        <v>5232</v>
      </c>
      <c r="G103" s="219" t="s">
        <v>4444</v>
      </c>
      <c r="H103" s="220">
        <v>12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969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969</v>
      </c>
      <c r="BM103" s="228" t="s">
        <v>311</v>
      </c>
    </row>
    <row r="104" s="2" customFormat="1" ht="24.15" customHeight="1">
      <c r="A104" s="40"/>
      <c r="B104" s="41"/>
      <c r="C104" s="216" t="s">
        <v>235</v>
      </c>
      <c r="D104" s="216" t="s">
        <v>199</v>
      </c>
      <c r="E104" s="217" t="s">
        <v>5231</v>
      </c>
      <c r="F104" s="218" t="s">
        <v>5232</v>
      </c>
      <c r="G104" s="219" t="s">
        <v>4444</v>
      </c>
      <c r="H104" s="220">
        <v>1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969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969</v>
      </c>
      <c r="BM104" s="228" t="s">
        <v>322</v>
      </c>
    </row>
    <row r="105" s="2" customFormat="1" ht="24.15" customHeight="1">
      <c r="A105" s="40"/>
      <c r="B105" s="41"/>
      <c r="C105" s="216" t="s">
        <v>265</v>
      </c>
      <c r="D105" s="216" t="s">
        <v>199</v>
      </c>
      <c r="E105" s="217" t="s">
        <v>5233</v>
      </c>
      <c r="F105" s="218" t="s">
        <v>5234</v>
      </c>
      <c r="G105" s="219" t="s">
        <v>4444</v>
      </c>
      <c r="H105" s="220">
        <v>96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969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969</v>
      </c>
      <c r="BM105" s="228" t="s">
        <v>344</v>
      </c>
    </row>
    <row r="106" s="2" customFormat="1" ht="24.15" customHeight="1">
      <c r="A106" s="40"/>
      <c r="B106" s="41"/>
      <c r="C106" s="216" t="s">
        <v>273</v>
      </c>
      <c r="D106" s="216" t="s">
        <v>199</v>
      </c>
      <c r="E106" s="217" t="s">
        <v>5233</v>
      </c>
      <c r="F106" s="218" t="s">
        <v>5234</v>
      </c>
      <c r="G106" s="219" t="s">
        <v>4444</v>
      </c>
      <c r="H106" s="220">
        <v>26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969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969</v>
      </c>
      <c r="BM106" s="228" t="s">
        <v>362</v>
      </c>
    </row>
    <row r="107" s="2" customFormat="1" ht="24.15" customHeight="1">
      <c r="A107" s="40"/>
      <c r="B107" s="41"/>
      <c r="C107" s="216" t="s">
        <v>311</v>
      </c>
      <c r="D107" s="216" t="s">
        <v>199</v>
      </c>
      <c r="E107" s="217" t="s">
        <v>5235</v>
      </c>
      <c r="F107" s="218" t="s">
        <v>5236</v>
      </c>
      <c r="G107" s="219" t="s">
        <v>4444</v>
      </c>
      <c r="H107" s="220">
        <v>21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969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969</v>
      </c>
      <c r="BM107" s="228" t="s">
        <v>385</v>
      </c>
    </row>
    <row r="108" s="2" customFormat="1" ht="24.15" customHeight="1">
      <c r="A108" s="40"/>
      <c r="B108" s="41"/>
      <c r="C108" s="216" t="s">
        <v>221</v>
      </c>
      <c r="D108" s="216" t="s">
        <v>199</v>
      </c>
      <c r="E108" s="217" t="s">
        <v>5235</v>
      </c>
      <c r="F108" s="218" t="s">
        <v>5236</v>
      </c>
      <c r="G108" s="219" t="s">
        <v>4444</v>
      </c>
      <c r="H108" s="220">
        <v>12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969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969</v>
      </c>
      <c r="BM108" s="228" t="s">
        <v>557</v>
      </c>
    </row>
    <row r="109" s="2" customFormat="1" ht="24.15" customHeight="1">
      <c r="A109" s="40"/>
      <c r="B109" s="41"/>
      <c r="C109" s="216" t="s">
        <v>322</v>
      </c>
      <c r="D109" s="216" t="s">
        <v>199</v>
      </c>
      <c r="E109" s="217" t="s">
        <v>5235</v>
      </c>
      <c r="F109" s="218" t="s">
        <v>5236</v>
      </c>
      <c r="G109" s="219" t="s">
        <v>4444</v>
      </c>
      <c r="H109" s="220">
        <v>13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969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969</v>
      </c>
      <c r="BM109" s="228" t="s">
        <v>570</v>
      </c>
    </row>
    <row r="110" s="2" customFormat="1" ht="24.15" customHeight="1">
      <c r="A110" s="40"/>
      <c r="B110" s="41"/>
      <c r="C110" s="216" t="s">
        <v>335</v>
      </c>
      <c r="D110" s="216" t="s">
        <v>199</v>
      </c>
      <c r="E110" s="217" t="s">
        <v>5235</v>
      </c>
      <c r="F110" s="218" t="s">
        <v>5236</v>
      </c>
      <c r="G110" s="219" t="s">
        <v>4444</v>
      </c>
      <c r="H110" s="220">
        <v>12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969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969</v>
      </c>
      <c r="BM110" s="228" t="s">
        <v>582</v>
      </c>
    </row>
    <row r="111" s="2" customFormat="1" ht="24.15" customHeight="1">
      <c r="A111" s="40"/>
      <c r="B111" s="41"/>
      <c r="C111" s="216" t="s">
        <v>344</v>
      </c>
      <c r="D111" s="216" t="s">
        <v>199</v>
      </c>
      <c r="E111" s="217" t="s">
        <v>5235</v>
      </c>
      <c r="F111" s="218" t="s">
        <v>5236</v>
      </c>
      <c r="G111" s="219" t="s">
        <v>4444</v>
      </c>
      <c r="H111" s="220">
        <v>33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969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969</v>
      </c>
      <c r="BM111" s="228" t="s">
        <v>593</v>
      </c>
    </row>
    <row r="112" s="2" customFormat="1" ht="24.15" customHeight="1">
      <c r="A112" s="40"/>
      <c r="B112" s="41"/>
      <c r="C112" s="216" t="s">
        <v>351</v>
      </c>
      <c r="D112" s="216" t="s">
        <v>199</v>
      </c>
      <c r="E112" s="217" t="s">
        <v>5237</v>
      </c>
      <c r="F112" s="218" t="s">
        <v>5238</v>
      </c>
      <c r="G112" s="219" t="s">
        <v>4444</v>
      </c>
      <c r="H112" s="220">
        <v>26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969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969</v>
      </c>
      <c r="BM112" s="228" t="s">
        <v>607</v>
      </c>
    </row>
    <row r="113" s="2" customFormat="1" ht="24.15" customHeight="1">
      <c r="A113" s="40"/>
      <c r="B113" s="41"/>
      <c r="C113" s="216" t="s">
        <v>362</v>
      </c>
      <c r="D113" s="216" t="s">
        <v>199</v>
      </c>
      <c r="E113" s="217" t="s">
        <v>5239</v>
      </c>
      <c r="F113" s="218" t="s">
        <v>5240</v>
      </c>
      <c r="G113" s="219" t="s">
        <v>4444</v>
      </c>
      <c r="H113" s="220">
        <v>13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969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969</v>
      </c>
      <c r="BM113" s="228" t="s">
        <v>625</v>
      </c>
    </row>
    <row r="114" s="2" customFormat="1" ht="21.75" customHeight="1">
      <c r="A114" s="40"/>
      <c r="B114" s="41"/>
      <c r="C114" s="216" t="s">
        <v>8</v>
      </c>
      <c r="D114" s="216" t="s">
        <v>199</v>
      </c>
      <c r="E114" s="217" t="s">
        <v>5241</v>
      </c>
      <c r="F114" s="218" t="s">
        <v>5242</v>
      </c>
      <c r="G114" s="219" t="s">
        <v>4444</v>
      </c>
      <c r="H114" s="220">
        <v>26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969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969</v>
      </c>
      <c r="BM114" s="228" t="s">
        <v>644</v>
      </c>
    </row>
    <row r="115" s="12" customFormat="1" ht="22.8" customHeight="1">
      <c r="A115" s="12"/>
      <c r="B115" s="200"/>
      <c r="C115" s="201"/>
      <c r="D115" s="202" t="s">
        <v>71</v>
      </c>
      <c r="E115" s="214" t="s">
        <v>4748</v>
      </c>
      <c r="F115" s="214" t="s">
        <v>4749</v>
      </c>
      <c r="G115" s="201"/>
      <c r="H115" s="201"/>
      <c r="I115" s="204"/>
      <c r="J115" s="215">
        <f>BK115</f>
        <v>0</v>
      </c>
      <c r="K115" s="201"/>
      <c r="L115" s="206"/>
      <c r="M115" s="207"/>
      <c r="N115" s="208"/>
      <c r="O115" s="208"/>
      <c r="P115" s="209">
        <f>SUM(P116:P134)</f>
        <v>0</v>
      </c>
      <c r="Q115" s="208"/>
      <c r="R115" s="209">
        <f>SUM(R116:R134)</f>
        <v>0</v>
      </c>
      <c r="S115" s="208"/>
      <c r="T115" s="210">
        <f>SUM(T116:T134)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103</v>
      </c>
      <c r="AT115" s="212" t="s">
        <v>71</v>
      </c>
      <c r="AU115" s="212" t="s">
        <v>80</v>
      </c>
      <c r="AY115" s="211" t="s">
        <v>197</v>
      </c>
      <c r="BK115" s="213">
        <f>SUM(BK116:BK134)</f>
        <v>0</v>
      </c>
    </row>
    <row r="116" s="2" customFormat="1" ht="16.5" customHeight="1">
      <c r="A116" s="40"/>
      <c r="B116" s="41"/>
      <c r="C116" s="282" t="s">
        <v>80</v>
      </c>
      <c r="D116" s="282" t="s">
        <v>602</v>
      </c>
      <c r="E116" s="283" t="s">
        <v>5243</v>
      </c>
      <c r="F116" s="284" t="s">
        <v>5244</v>
      </c>
      <c r="G116" s="285" t="s">
        <v>4752</v>
      </c>
      <c r="H116" s="286">
        <v>13</v>
      </c>
      <c r="I116" s="287"/>
      <c r="J116" s="288">
        <f>ROUND(I116*H116,2)</f>
        <v>0</v>
      </c>
      <c r="K116" s="289"/>
      <c r="L116" s="290"/>
      <c r="M116" s="291" t="s">
        <v>19</v>
      </c>
      <c r="N116" s="292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311</v>
      </c>
      <c r="AT116" s="228" t="s">
        <v>602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203</v>
      </c>
      <c r="BM116" s="228" t="s">
        <v>717</v>
      </c>
    </row>
    <row r="117" s="2" customFormat="1" ht="16.5" customHeight="1">
      <c r="A117" s="40"/>
      <c r="B117" s="41"/>
      <c r="C117" s="282" t="s">
        <v>82</v>
      </c>
      <c r="D117" s="282" t="s">
        <v>602</v>
      </c>
      <c r="E117" s="283" t="s">
        <v>5245</v>
      </c>
      <c r="F117" s="284" t="s">
        <v>5246</v>
      </c>
      <c r="G117" s="285" t="s">
        <v>1102</v>
      </c>
      <c r="H117" s="286">
        <v>32.5</v>
      </c>
      <c r="I117" s="287"/>
      <c r="J117" s="288">
        <f>ROUND(I117*H117,2)</f>
        <v>0</v>
      </c>
      <c r="K117" s="289"/>
      <c r="L117" s="290"/>
      <c r="M117" s="291" t="s">
        <v>19</v>
      </c>
      <c r="N117" s="292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311</v>
      </c>
      <c r="AT117" s="228" t="s">
        <v>602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203</v>
      </c>
      <c r="BM117" s="228" t="s">
        <v>729</v>
      </c>
    </row>
    <row r="118" s="2" customFormat="1" ht="16.5" customHeight="1">
      <c r="A118" s="40"/>
      <c r="B118" s="41"/>
      <c r="C118" s="282" t="s">
        <v>103</v>
      </c>
      <c r="D118" s="282" t="s">
        <v>602</v>
      </c>
      <c r="E118" s="283" t="s">
        <v>5247</v>
      </c>
      <c r="F118" s="284" t="s">
        <v>5248</v>
      </c>
      <c r="G118" s="285" t="s">
        <v>661</v>
      </c>
      <c r="H118" s="286">
        <v>344</v>
      </c>
      <c r="I118" s="287"/>
      <c r="J118" s="288">
        <f>ROUND(I118*H118,2)</f>
        <v>0</v>
      </c>
      <c r="K118" s="289"/>
      <c r="L118" s="290"/>
      <c r="M118" s="291" t="s">
        <v>19</v>
      </c>
      <c r="N118" s="292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311</v>
      </c>
      <c r="AT118" s="228" t="s">
        <v>602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203</v>
      </c>
      <c r="BM118" s="228" t="s">
        <v>792</v>
      </c>
    </row>
    <row r="119" s="2" customFormat="1" ht="21.75" customHeight="1">
      <c r="A119" s="40"/>
      <c r="B119" s="41"/>
      <c r="C119" s="282" t="s">
        <v>72</v>
      </c>
      <c r="D119" s="282" t="s">
        <v>602</v>
      </c>
      <c r="E119" s="283" t="s">
        <v>5249</v>
      </c>
      <c r="F119" s="284" t="s">
        <v>5250</v>
      </c>
      <c r="G119" s="285" t="s">
        <v>4769</v>
      </c>
      <c r="H119" s="286">
        <v>12</v>
      </c>
      <c r="I119" s="287"/>
      <c r="J119" s="288">
        <f>ROUND(I119*H119,2)</f>
        <v>0</v>
      </c>
      <c r="K119" s="289"/>
      <c r="L119" s="290"/>
      <c r="M119" s="291" t="s">
        <v>19</v>
      </c>
      <c r="N119" s="292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311</v>
      </c>
      <c r="AT119" s="228" t="s">
        <v>602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203</v>
      </c>
      <c r="BM119" s="228" t="s">
        <v>816</v>
      </c>
    </row>
    <row r="120" s="2" customFormat="1" ht="16.5" customHeight="1">
      <c r="A120" s="40"/>
      <c r="B120" s="41"/>
      <c r="C120" s="282" t="s">
        <v>72</v>
      </c>
      <c r="D120" s="282" t="s">
        <v>602</v>
      </c>
      <c r="E120" s="283" t="s">
        <v>5251</v>
      </c>
      <c r="F120" s="284" t="s">
        <v>5252</v>
      </c>
      <c r="G120" s="285" t="s">
        <v>4769</v>
      </c>
      <c r="H120" s="286">
        <v>1</v>
      </c>
      <c r="I120" s="287"/>
      <c r="J120" s="288">
        <f>ROUND(I120*H120,2)</f>
        <v>0</v>
      </c>
      <c r="K120" s="289"/>
      <c r="L120" s="290"/>
      <c r="M120" s="291" t="s">
        <v>19</v>
      </c>
      <c r="N120" s="292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311</v>
      </c>
      <c r="AT120" s="228" t="s">
        <v>602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203</v>
      </c>
      <c r="BM120" s="228" t="s">
        <v>845</v>
      </c>
    </row>
    <row r="121" s="2" customFormat="1" ht="16.5" customHeight="1">
      <c r="A121" s="40"/>
      <c r="B121" s="41"/>
      <c r="C121" s="282" t="s">
        <v>265</v>
      </c>
      <c r="D121" s="282" t="s">
        <v>602</v>
      </c>
      <c r="E121" s="283" t="s">
        <v>5253</v>
      </c>
      <c r="F121" s="284" t="s">
        <v>5254</v>
      </c>
      <c r="G121" s="285" t="s">
        <v>4752</v>
      </c>
      <c r="H121" s="286">
        <v>33</v>
      </c>
      <c r="I121" s="287"/>
      <c r="J121" s="288">
        <f>ROUND(I121*H121,2)</f>
        <v>0</v>
      </c>
      <c r="K121" s="289"/>
      <c r="L121" s="290"/>
      <c r="M121" s="291" t="s">
        <v>19</v>
      </c>
      <c r="N121" s="292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311</v>
      </c>
      <c r="AT121" s="228" t="s">
        <v>602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203</v>
      </c>
      <c r="BM121" s="228" t="s">
        <v>856</v>
      </c>
    </row>
    <row r="122" s="2" customFormat="1" ht="16.5" customHeight="1">
      <c r="A122" s="40"/>
      <c r="B122" s="41"/>
      <c r="C122" s="282" t="s">
        <v>72</v>
      </c>
      <c r="D122" s="282" t="s">
        <v>602</v>
      </c>
      <c r="E122" s="283" t="s">
        <v>5255</v>
      </c>
      <c r="F122" s="284" t="s">
        <v>5256</v>
      </c>
      <c r="G122" s="285" t="s">
        <v>4752</v>
      </c>
      <c r="H122" s="286">
        <v>65</v>
      </c>
      <c r="I122" s="287"/>
      <c r="J122" s="288">
        <f>ROUND(I122*H122,2)</f>
        <v>0</v>
      </c>
      <c r="K122" s="289"/>
      <c r="L122" s="290"/>
      <c r="M122" s="291" t="s">
        <v>19</v>
      </c>
      <c r="N122" s="292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311</v>
      </c>
      <c r="AT122" s="228" t="s">
        <v>602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203</v>
      </c>
      <c r="BM122" s="228" t="s">
        <v>888</v>
      </c>
    </row>
    <row r="123" s="2" customFormat="1" ht="16.5" customHeight="1">
      <c r="A123" s="40"/>
      <c r="B123" s="41"/>
      <c r="C123" s="282" t="s">
        <v>72</v>
      </c>
      <c r="D123" s="282" t="s">
        <v>602</v>
      </c>
      <c r="E123" s="283" t="s">
        <v>5257</v>
      </c>
      <c r="F123" s="284" t="s">
        <v>5258</v>
      </c>
      <c r="G123" s="285" t="s">
        <v>4752</v>
      </c>
      <c r="H123" s="286">
        <v>200</v>
      </c>
      <c r="I123" s="287"/>
      <c r="J123" s="288">
        <f>ROUND(I123*H123,2)</f>
        <v>0</v>
      </c>
      <c r="K123" s="289"/>
      <c r="L123" s="290"/>
      <c r="M123" s="291" t="s">
        <v>19</v>
      </c>
      <c r="N123" s="292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311</v>
      </c>
      <c r="AT123" s="228" t="s">
        <v>602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203</v>
      </c>
      <c r="BM123" s="228" t="s">
        <v>893</v>
      </c>
    </row>
    <row r="124" s="2" customFormat="1" ht="16.5" customHeight="1">
      <c r="A124" s="40"/>
      <c r="B124" s="41"/>
      <c r="C124" s="282" t="s">
        <v>221</v>
      </c>
      <c r="D124" s="282" t="s">
        <v>602</v>
      </c>
      <c r="E124" s="283" t="s">
        <v>5259</v>
      </c>
      <c r="F124" s="284" t="s">
        <v>5260</v>
      </c>
      <c r="G124" s="285" t="s">
        <v>4752</v>
      </c>
      <c r="H124" s="286">
        <v>21</v>
      </c>
      <c r="I124" s="287"/>
      <c r="J124" s="288">
        <f>ROUND(I124*H124,2)</f>
        <v>0</v>
      </c>
      <c r="K124" s="289"/>
      <c r="L124" s="290"/>
      <c r="M124" s="291" t="s">
        <v>19</v>
      </c>
      <c r="N124" s="292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311</v>
      </c>
      <c r="AT124" s="228" t="s">
        <v>602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203</v>
      </c>
      <c r="BM124" s="228" t="s">
        <v>904</v>
      </c>
    </row>
    <row r="125" s="2" customFormat="1" ht="16.5" customHeight="1">
      <c r="A125" s="40"/>
      <c r="B125" s="41"/>
      <c r="C125" s="282" t="s">
        <v>322</v>
      </c>
      <c r="D125" s="282" t="s">
        <v>602</v>
      </c>
      <c r="E125" s="283" t="s">
        <v>5261</v>
      </c>
      <c r="F125" s="284" t="s">
        <v>5262</v>
      </c>
      <c r="G125" s="285" t="s">
        <v>4752</v>
      </c>
      <c r="H125" s="286">
        <v>96</v>
      </c>
      <c r="I125" s="287"/>
      <c r="J125" s="288">
        <f>ROUND(I125*H125,2)</f>
        <v>0</v>
      </c>
      <c r="K125" s="289"/>
      <c r="L125" s="290"/>
      <c r="M125" s="291" t="s">
        <v>19</v>
      </c>
      <c r="N125" s="292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311</v>
      </c>
      <c r="AT125" s="228" t="s">
        <v>602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203</v>
      </c>
      <c r="BM125" s="228" t="s">
        <v>919</v>
      </c>
    </row>
    <row r="126" s="2" customFormat="1" ht="16.5" customHeight="1">
      <c r="A126" s="40"/>
      <c r="B126" s="41"/>
      <c r="C126" s="282" t="s">
        <v>335</v>
      </c>
      <c r="D126" s="282" t="s">
        <v>602</v>
      </c>
      <c r="E126" s="283" t="s">
        <v>5263</v>
      </c>
      <c r="F126" s="284" t="s">
        <v>5264</v>
      </c>
      <c r="G126" s="285" t="s">
        <v>4752</v>
      </c>
      <c r="H126" s="286">
        <v>12</v>
      </c>
      <c r="I126" s="287"/>
      <c r="J126" s="288">
        <f>ROUND(I126*H126,2)</f>
        <v>0</v>
      </c>
      <c r="K126" s="289"/>
      <c r="L126" s="290"/>
      <c r="M126" s="291" t="s">
        <v>19</v>
      </c>
      <c r="N126" s="292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311</v>
      </c>
      <c r="AT126" s="228" t="s">
        <v>602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203</v>
      </c>
      <c r="BM126" s="228" t="s">
        <v>929</v>
      </c>
    </row>
    <row r="127" s="2" customFormat="1" ht="16.5" customHeight="1">
      <c r="A127" s="40"/>
      <c r="B127" s="41"/>
      <c r="C127" s="282" t="s">
        <v>344</v>
      </c>
      <c r="D127" s="282" t="s">
        <v>602</v>
      </c>
      <c r="E127" s="283" t="s">
        <v>5265</v>
      </c>
      <c r="F127" s="284" t="s">
        <v>5266</v>
      </c>
      <c r="G127" s="285" t="s">
        <v>4752</v>
      </c>
      <c r="H127" s="286">
        <v>26</v>
      </c>
      <c r="I127" s="287"/>
      <c r="J127" s="288">
        <f>ROUND(I127*H127,2)</f>
        <v>0</v>
      </c>
      <c r="K127" s="289"/>
      <c r="L127" s="290"/>
      <c r="M127" s="291" t="s">
        <v>19</v>
      </c>
      <c r="N127" s="292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311</v>
      </c>
      <c r="AT127" s="228" t="s">
        <v>602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203</v>
      </c>
      <c r="BM127" s="228" t="s">
        <v>944</v>
      </c>
    </row>
    <row r="128" s="2" customFormat="1" ht="16.5" customHeight="1">
      <c r="A128" s="40"/>
      <c r="B128" s="41"/>
      <c r="C128" s="282" t="s">
        <v>351</v>
      </c>
      <c r="D128" s="282" t="s">
        <v>602</v>
      </c>
      <c r="E128" s="283" t="s">
        <v>5267</v>
      </c>
      <c r="F128" s="284" t="s">
        <v>5268</v>
      </c>
      <c r="G128" s="285" t="s">
        <v>4752</v>
      </c>
      <c r="H128" s="286">
        <v>13</v>
      </c>
      <c r="I128" s="287"/>
      <c r="J128" s="288">
        <f>ROUND(I128*H128,2)</f>
        <v>0</v>
      </c>
      <c r="K128" s="289"/>
      <c r="L128" s="290"/>
      <c r="M128" s="291" t="s">
        <v>19</v>
      </c>
      <c r="N128" s="292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311</v>
      </c>
      <c r="AT128" s="228" t="s">
        <v>602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203</v>
      </c>
      <c r="BM128" s="228" t="s">
        <v>861</v>
      </c>
    </row>
    <row r="129" s="2" customFormat="1" ht="16.5" customHeight="1">
      <c r="A129" s="40"/>
      <c r="B129" s="41"/>
      <c r="C129" s="282" t="s">
        <v>362</v>
      </c>
      <c r="D129" s="282" t="s">
        <v>602</v>
      </c>
      <c r="E129" s="283" t="s">
        <v>5269</v>
      </c>
      <c r="F129" s="284" t="s">
        <v>5270</v>
      </c>
      <c r="G129" s="285" t="s">
        <v>4752</v>
      </c>
      <c r="H129" s="286">
        <v>12</v>
      </c>
      <c r="I129" s="287"/>
      <c r="J129" s="288">
        <f>ROUND(I129*H129,2)</f>
        <v>0</v>
      </c>
      <c r="K129" s="289"/>
      <c r="L129" s="290"/>
      <c r="M129" s="291" t="s">
        <v>19</v>
      </c>
      <c r="N129" s="292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311</v>
      </c>
      <c r="AT129" s="228" t="s">
        <v>602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203</v>
      </c>
      <c r="BM129" s="228" t="s">
        <v>969</v>
      </c>
    </row>
    <row r="130" s="2" customFormat="1" ht="16.5" customHeight="1">
      <c r="A130" s="40"/>
      <c r="B130" s="41"/>
      <c r="C130" s="282" t="s">
        <v>8</v>
      </c>
      <c r="D130" s="282" t="s">
        <v>602</v>
      </c>
      <c r="E130" s="283" t="s">
        <v>5271</v>
      </c>
      <c r="F130" s="284" t="s">
        <v>5272</v>
      </c>
      <c r="G130" s="285" t="s">
        <v>4752</v>
      </c>
      <c r="H130" s="286">
        <v>26</v>
      </c>
      <c r="I130" s="287"/>
      <c r="J130" s="288">
        <f>ROUND(I130*H130,2)</f>
        <v>0</v>
      </c>
      <c r="K130" s="289"/>
      <c r="L130" s="290"/>
      <c r="M130" s="291" t="s">
        <v>19</v>
      </c>
      <c r="N130" s="292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311</v>
      </c>
      <c r="AT130" s="228" t="s">
        <v>602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203</v>
      </c>
      <c r="BM130" s="228" t="s">
        <v>984</v>
      </c>
    </row>
    <row r="131" s="2" customFormat="1" ht="16.5" customHeight="1">
      <c r="A131" s="40"/>
      <c r="B131" s="41"/>
      <c r="C131" s="282" t="s">
        <v>385</v>
      </c>
      <c r="D131" s="282" t="s">
        <v>602</v>
      </c>
      <c r="E131" s="283" t="s">
        <v>5273</v>
      </c>
      <c r="F131" s="284" t="s">
        <v>5274</v>
      </c>
      <c r="G131" s="285" t="s">
        <v>1102</v>
      </c>
      <c r="H131" s="286">
        <v>165</v>
      </c>
      <c r="I131" s="287"/>
      <c r="J131" s="288">
        <f>ROUND(I131*H131,2)</f>
        <v>0</v>
      </c>
      <c r="K131" s="289"/>
      <c r="L131" s="290"/>
      <c r="M131" s="291" t="s">
        <v>19</v>
      </c>
      <c r="N131" s="292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311</v>
      </c>
      <c r="AT131" s="228" t="s">
        <v>602</v>
      </c>
      <c r="AU131" s="228" t="s">
        <v>82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203</v>
      </c>
      <c r="BM131" s="228" t="s">
        <v>1003</v>
      </c>
    </row>
    <row r="132" s="2" customFormat="1" ht="16.5" customHeight="1">
      <c r="A132" s="40"/>
      <c r="B132" s="41"/>
      <c r="C132" s="282" t="s">
        <v>550</v>
      </c>
      <c r="D132" s="282" t="s">
        <v>602</v>
      </c>
      <c r="E132" s="283" t="s">
        <v>5275</v>
      </c>
      <c r="F132" s="284" t="s">
        <v>5276</v>
      </c>
      <c r="G132" s="285" t="s">
        <v>4752</v>
      </c>
      <c r="H132" s="286">
        <v>26</v>
      </c>
      <c r="I132" s="287"/>
      <c r="J132" s="288">
        <f>ROUND(I132*H132,2)</f>
        <v>0</v>
      </c>
      <c r="K132" s="289"/>
      <c r="L132" s="290"/>
      <c r="M132" s="291" t="s">
        <v>19</v>
      </c>
      <c r="N132" s="292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311</v>
      </c>
      <c r="AT132" s="228" t="s">
        <v>602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203</v>
      </c>
      <c r="BM132" s="228" t="s">
        <v>1018</v>
      </c>
    </row>
    <row r="133" s="2" customFormat="1" ht="16.5" customHeight="1">
      <c r="A133" s="40"/>
      <c r="B133" s="41"/>
      <c r="C133" s="282" t="s">
        <v>72</v>
      </c>
      <c r="D133" s="282" t="s">
        <v>602</v>
      </c>
      <c r="E133" s="283" t="s">
        <v>5275</v>
      </c>
      <c r="F133" s="284" t="s">
        <v>5276</v>
      </c>
      <c r="G133" s="285" t="s">
        <v>4752</v>
      </c>
      <c r="H133" s="286">
        <v>24</v>
      </c>
      <c r="I133" s="287"/>
      <c r="J133" s="288">
        <f>ROUND(I133*H133,2)</f>
        <v>0</v>
      </c>
      <c r="K133" s="289"/>
      <c r="L133" s="290"/>
      <c r="M133" s="291" t="s">
        <v>19</v>
      </c>
      <c r="N133" s="292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311</v>
      </c>
      <c r="AT133" s="228" t="s">
        <v>602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203</v>
      </c>
      <c r="BM133" s="228" t="s">
        <v>1044</v>
      </c>
    </row>
    <row r="134" s="2" customFormat="1" ht="16.5" customHeight="1">
      <c r="A134" s="40"/>
      <c r="B134" s="41"/>
      <c r="C134" s="282" t="s">
        <v>570</v>
      </c>
      <c r="D134" s="282" t="s">
        <v>602</v>
      </c>
      <c r="E134" s="283" t="s">
        <v>4815</v>
      </c>
      <c r="F134" s="284" t="s">
        <v>4816</v>
      </c>
      <c r="G134" s="285" t="s">
        <v>1127</v>
      </c>
      <c r="H134" s="286">
        <v>1</v>
      </c>
      <c r="I134" s="287"/>
      <c r="J134" s="288">
        <f>ROUND(I134*H134,2)</f>
        <v>0</v>
      </c>
      <c r="K134" s="289"/>
      <c r="L134" s="290"/>
      <c r="M134" s="291" t="s">
        <v>19</v>
      </c>
      <c r="N134" s="292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2176</v>
      </c>
      <c r="AT134" s="228" t="s">
        <v>602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969</v>
      </c>
      <c r="BM134" s="228" t="s">
        <v>5277</v>
      </c>
    </row>
    <row r="135" s="12" customFormat="1" ht="22.8" customHeight="1">
      <c r="A135" s="12"/>
      <c r="B135" s="200"/>
      <c r="C135" s="201"/>
      <c r="D135" s="202" t="s">
        <v>71</v>
      </c>
      <c r="E135" s="214" t="s">
        <v>5278</v>
      </c>
      <c r="F135" s="214" t="s">
        <v>5279</v>
      </c>
      <c r="G135" s="201"/>
      <c r="H135" s="201"/>
      <c r="I135" s="204"/>
      <c r="J135" s="215">
        <f>BK135</f>
        <v>0</v>
      </c>
      <c r="K135" s="201"/>
      <c r="L135" s="206"/>
      <c r="M135" s="207"/>
      <c r="N135" s="208"/>
      <c r="O135" s="208"/>
      <c r="P135" s="209">
        <f>SUM(P136:P138)</f>
        <v>0</v>
      </c>
      <c r="Q135" s="208"/>
      <c r="R135" s="209">
        <f>SUM(R136:R138)</f>
        <v>0</v>
      </c>
      <c r="S135" s="208"/>
      <c r="T135" s="210">
        <f>SUM(T136:T138)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1" t="s">
        <v>103</v>
      </c>
      <c r="AT135" s="212" t="s">
        <v>71</v>
      </c>
      <c r="AU135" s="212" t="s">
        <v>80</v>
      </c>
      <c r="AY135" s="211" t="s">
        <v>197</v>
      </c>
      <c r="BK135" s="213">
        <f>SUM(BK136:BK138)</f>
        <v>0</v>
      </c>
    </row>
    <row r="136" s="2" customFormat="1" ht="16.5" customHeight="1">
      <c r="A136" s="40"/>
      <c r="B136" s="41"/>
      <c r="C136" s="216" t="s">
        <v>80</v>
      </c>
      <c r="D136" s="216" t="s">
        <v>199</v>
      </c>
      <c r="E136" s="217" t="s">
        <v>5280</v>
      </c>
      <c r="F136" s="218" t="s">
        <v>5281</v>
      </c>
      <c r="G136" s="219" t="s">
        <v>661</v>
      </c>
      <c r="H136" s="220">
        <v>140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969</v>
      </c>
      <c r="AT136" s="228" t="s">
        <v>199</v>
      </c>
      <c r="AU136" s="228" t="s">
        <v>82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969</v>
      </c>
      <c r="BM136" s="228" t="s">
        <v>658</v>
      </c>
    </row>
    <row r="137" s="2" customFormat="1" ht="24.15" customHeight="1">
      <c r="A137" s="40"/>
      <c r="B137" s="41"/>
      <c r="C137" s="216" t="s">
        <v>82</v>
      </c>
      <c r="D137" s="216" t="s">
        <v>199</v>
      </c>
      <c r="E137" s="217" t="s">
        <v>5282</v>
      </c>
      <c r="F137" s="218" t="s">
        <v>5283</v>
      </c>
      <c r="G137" s="219" t="s">
        <v>661</v>
      </c>
      <c r="H137" s="220">
        <v>140</v>
      </c>
      <c r="I137" s="221"/>
      <c r="J137" s="222">
        <f>ROUND(I137*H137,2)</f>
        <v>0</v>
      </c>
      <c r="K137" s="223"/>
      <c r="L137" s="46"/>
      <c r="M137" s="224" t="s">
        <v>19</v>
      </c>
      <c r="N137" s="225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969</v>
      </c>
      <c r="AT137" s="228" t="s">
        <v>199</v>
      </c>
      <c r="AU137" s="228" t="s">
        <v>82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969</v>
      </c>
      <c r="BM137" s="228" t="s">
        <v>675</v>
      </c>
    </row>
    <row r="138" s="2" customFormat="1" ht="16.5" customHeight="1">
      <c r="A138" s="40"/>
      <c r="B138" s="41"/>
      <c r="C138" s="216" t="s">
        <v>103</v>
      </c>
      <c r="D138" s="216" t="s">
        <v>199</v>
      </c>
      <c r="E138" s="217" t="s">
        <v>5284</v>
      </c>
      <c r="F138" s="218" t="s">
        <v>5285</v>
      </c>
      <c r="G138" s="219" t="s">
        <v>202</v>
      </c>
      <c r="H138" s="220">
        <v>140</v>
      </c>
      <c r="I138" s="221"/>
      <c r="J138" s="222">
        <f>ROUND(I138*H138,2)</f>
        <v>0</v>
      </c>
      <c r="K138" s="223"/>
      <c r="L138" s="46"/>
      <c r="M138" s="224" t="s">
        <v>19</v>
      </c>
      <c r="N138" s="225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969</v>
      </c>
      <c r="AT138" s="228" t="s">
        <v>199</v>
      </c>
      <c r="AU138" s="228" t="s">
        <v>82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969</v>
      </c>
      <c r="BM138" s="228" t="s">
        <v>696</v>
      </c>
    </row>
    <row r="139" s="12" customFormat="1" ht="25.92" customHeight="1">
      <c r="A139" s="12"/>
      <c r="B139" s="200"/>
      <c r="C139" s="201"/>
      <c r="D139" s="202" t="s">
        <v>71</v>
      </c>
      <c r="E139" s="203" t="s">
        <v>4818</v>
      </c>
      <c r="F139" s="203" t="s">
        <v>4819</v>
      </c>
      <c r="G139" s="201"/>
      <c r="H139" s="201"/>
      <c r="I139" s="204"/>
      <c r="J139" s="205">
        <f>BK139</f>
        <v>0</v>
      </c>
      <c r="K139" s="201"/>
      <c r="L139" s="206"/>
      <c r="M139" s="207"/>
      <c r="N139" s="208"/>
      <c r="O139" s="208"/>
      <c r="P139" s="209">
        <f>P140</f>
        <v>0</v>
      </c>
      <c r="Q139" s="208"/>
      <c r="R139" s="209">
        <f>R140</f>
        <v>0</v>
      </c>
      <c r="S139" s="208"/>
      <c r="T139" s="210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1" t="s">
        <v>203</v>
      </c>
      <c r="AT139" s="212" t="s">
        <v>71</v>
      </c>
      <c r="AU139" s="212" t="s">
        <v>72</v>
      </c>
      <c r="AY139" s="211" t="s">
        <v>197</v>
      </c>
      <c r="BK139" s="213">
        <f>BK140</f>
        <v>0</v>
      </c>
    </row>
    <row r="140" s="2" customFormat="1" ht="16.5" customHeight="1">
      <c r="A140" s="40"/>
      <c r="B140" s="41"/>
      <c r="C140" s="216" t="s">
        <v>80</v>
      </c>
      <c r="D140" s="216" t="s">
        <v>199</v>
      </c>
      <c r="E140" s="217" t="s">
        <v>4833</v>
      </c>
      <c r="F140" s="218" t="s">
        <v>4834</v>
      </c>
      <c r="G140" s="219" t="s">
        <v>4822</v>
      </c>
      <c r="H140" s="220">
        <v>8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969</v>
      </c>
      <c r="AT140" s="228" t="s">
        <v>199</v>
      </c>
      <c r="AU140" s="228" t="s">
        <v>80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969</v>
      </c>
      <c r="BM140" s="228" t="s">
        <v>1061</v>
      </c>
    </row>
    <row r="141" s="12" customFormat="1" ht="25.92" customHeight="1">
      <c r="A141" s="12"/>
      <c r="B141" s="200"/>
      <c r="C141" s="201"/>
      <c r="D141" s="202" t="s">
        <v>71</v>
      </c>
      <c r="E141" s="203" t="s">
        <v>381</v>
      </c>
      <c r="F141" s="203" t="s">
        <v>382</v>
      </c>
      <c r="G141" s="201"/>
      <c r="H141" s="201"/>
      <c r="I141" s="204"/>
      <c r="J141" s="205">
        <f>BK141</f>
        <v>0</v>
      </c>
      <c r="K141" s="201"/>
      <c r="L141" s="206"/>
      <c r="M141" s="207"/>
      <c r="N141" s="208"/>
      <c r="O141" s="208"/>
      <c r="P141" s="209">
        <f>P142</f>
        <v>0</v>
      </c>
      <c r="Q141" s="208"/>
      <c r="R141" s="209">
        <f>R142</f>
        <v>0</v>
      </c>
      <c r="S141" s="208"/>
      <c r="T141" s="210">
        <f>T142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1" t="s">
        <v>235</v>
      </c>
      <c r="AT141" s="212" t="s">
        <v>71</v>
      </c>
      <c r="AU141" s="212" t="s">
        <v>72</v>
      </c>
      <c r="AY141" s="211" t="s">
        <v>197</v>
      </c>
      <c r="BK141" s="213">
        <f>BK142</f>
        <v>0</v>
      </c>
    </row>
    <row r="142" s="2" customFormat="1" ht="16.5" customHeight="1">
      <c r="A142" s="40"/>
      <c r="B142" s="41"/>
      <c r="C142" s="216" t="s">
        <v>557</v>
      </c>
      <c r="D142" s="216" t="s">
        <v>199</v>
      </c>
      <c r="E142" s="217" t="s">
        <v>4841</v>
      </c>
      <c r="F142" s="218" t="s">
        <v>4842</v>
      </c>
      <c r="G142" s="219" t="s">
        <v>1127</v>
      </c>
      <c r="H142" s="220">
        <v>1</v>
      </c>
      <c r="I142" s="221"/>
      <c r="J142" s="222">
        <f>ROUND(I142*H142,2)</f>
        <v>0</v>
      </c>
      <c r="K142" s="223"/>
      <c r="L142" s="46"/>
      <c r="M142" s="303" t="s">
        <v>19</v>
      </c>
      <c r="N142" s="304" t="s">
        <v>43</v>
      </c>
      <c r="O142" s="296"/>
      <c r="P142" s="301">
        <f>O142*H142</f>
        <v>0</v>
      </c>
      <c r="Q142" s="301">
        <v>0</v>
      </c>
      <c r="R142" s="301">
        <f>Q142*H142</f>
        <v>0</v>
      </c>
      <c r="S142" s="301">
        <v>0</v>
      </c>
      <c r="T142" s="302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389</v>
      </c>
      <c r="AT142" s="228" t="s">
        <v>199</v>
      </c>
      <c r="AU142" s="228" t="s">
        <v>80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389</v>
      </c>
      <c r="BM142" s="228" t="s">
        <v>5286</v>
      </c>
    </row>
    <row r="143" s="2" customFormat="1" ht="6.96" customHeight="1">
      <c r="A143" s="40"/>
      <c r="B143" s="61"/>
      <c r="C143" s="62"/>
      <c r="D143" s="62"/>
      <c r="E143" s="62"/>
      <c r="F143" s="62"/>
      <c r="G143" s="62"/>
      <c r="H143" s="62"/>
      <c r="I143" s="62"/>
      <c r="J143" s="62"/>
      <c r="K143" s="62"/>
      <c r="L143" s="46"/>
      <c r="M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</sheetData>
  <sheetProtection sheet="1" autoFilter="0" formatColumns="0" formatRows="0" objects="1" scenarios="1" spinCount="100000" saltValue="EY9LPWIlAQId4B7RC3+JfCeBjIZ15cKBaufV338D9GQoOuO1Gk8QdtXNE3dCGb+I3IBCjYH3gFjbb1wleC/rgg==" hashValue="ireR8d85ccYaTfop6n5FaBKwKCj3VEoOCSPBrFHyeoFrVRWzDPoFBBM9j2pf4ulwQEzCyDkyvMd6dnbpU0QBAA==" algorithmName="SHA-512" password="CC6F"/>
  <autoFilter ref="C96:K14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5287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>Katerinec</v>
      </c>
      <c r="F28" s="40"/>
      <c r="G28" s="40"/>
      <c r="H28" s="40"/>
      <c r="I28" s="145" t="s">
        <v>28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ROUND(J96,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ROUND((SUM(BE96:BE160)),  2)</f>
        <v>0</v>
      </c>
      <c r="G37" s="40"/>
      <c r="H37" s="40"/>
      <c r="I37" s="160">
        <v>0.20999999999999999</v>
      </c>
      <c r="J37" s="159">
        <f>ROUND(((SUM(BE96:BE160))*I37),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ROUND((SUM(BF96:BF160)),  2)</f>
        <v>0</v>
      </c>
      <c r="G38" s="40"/>
      <c r="H38" s="40"/>
      <c r="I38" s="160">
        <v>0.14999999999999999</v>
      </c>
      <c r="J38" s="159">
        <f>ROUND(((SUM(BF96:BF160))*I38),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ROUND((SUM(BG96:BG160)),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ROUND((SUM(BH96:BH160)),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ROUND((SUM(BI96:BI160)),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FVE - Rozpočet elektro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Katerinec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J96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4679</v>
      </c>
      <c r="E68" s="180"/>
      <c r="F68" s="180"/>
      <c r="G68" s="180"/>
      <c r="H68" s="180"/>
      <c r="I68" s="180"/>
      <c r="J68" s="181">
        <f>J97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4680</v>
      </c>
      <c r="E69" s="185"/>
      <c r="F69" s="185"/>
      <c r="G69" s="185"/>
      <c r="H69" s="185"/>
      <c r="I69" s="185"/>
      <c r="J69" s="186">
        <f>J98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4681</v>
      </c>
      <c r="E70" s="185"/>
      <c r="F70" s="185"/>
      <c r="G70" s="185"/>
      <c r="H70" s="185"/>
      <c r="I70" s="185"/>
      <c r="J70" s="186">
        <f>J122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4682</v>
      </c>
      <c r="E71" s="180"/>
      <c r="F71" s="180"/>
      <c r="G71" s="180"/>
      <c r="H71" s="180"/>
      <c r="I71" s="180"/>
      <c r="J71" s="181">
        <f>J151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7"/>
      <c r="C72" s="178"/>
      <c r="D72" s="179" t="s">
        <v>180</v>
      </c>
      <c r="E72" s="180"/>
      <c r="F72" s="180"/>
      <c r="G72" s="180"/>
      <c r="H72" s="180"/>
      <c r="I72" s="180"/>
      <c r="J72" s="181">
        <f>J159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182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6.25" customHeight="1">
      <c r="A82" s="40"/>
      <c r="B82" s="41"/>
      <c r="C82" s="42"/>
      <c r="D82" s="42"/>
      <c r="E82" s="172" t="str">
        <f>E7</f>
        <v>STAVEBNÍ UPRAVY,PŘÍSTAVBA A NÁSTAVBA OBJEKTU ŠATEN A ZÁZEMÍ PRO SPORTOVCE FK BOLATICE</v>
      </c>
      <c r="F82" s="34"/>
      <c r="G82" s="34"/>
      <c r="H82" s="34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170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1" customFormat="1" ht="16.5" customHeight="1">
      <c r="B84" s="23"/>
      <c r="C84" s="24"/>
      <c r="D84" s="24"/>
      <c r="E84" s="172" t="s">
        <v>4031</v>
      </c>
      <c r="F84" s="24"/>
      <c r="G84" s="24"/>
      <c r="H84" s="24"/>
      <c r="I84" s="24"/>
      <c r="J84" s="24"/>
      <c r="K84" s="24"/>
      <c r="L84" s="22"/>
    </row>
    <row r="85" s="1" customFormat="1" ht="12" customHeight="1">
      <c r="B85" s="23"/>
      <c r="C85" s="34" t="s">
        <v>394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298" t="s">
        <v>4844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4033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E13</f>
        <v>FVE - Rozpočet elektro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F16</f>
        <v>Bolatice, ul. Opavská131/45</v>
      </c>
      <c r="G90" s="42"/>
      <c r="H90" s="42"/>
      <c r="I90" s="34" t="s">
        <v>23</v>
      </c>
      <c r="J90" s="74" t="str">
        <f>IF(J16="","",J16)</f>
        <v>23. 3. 2022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25.65" customHeight="1">
      <c r="A92" s="40"/>
      <c r="B92" s="41"/>
      <c r="C92" s="34" t="s">
        <v>25</v>
      </c>
      <c r="D92" s="42"/>
      <c r="E92" s="42"/>
      <c r="F92" s="29" t="str">
        <f>E19</f>
        <v>Obec Bolatice, Hlučínská 95/3</v>
      </c>
      <c r="G92" s="42"/>
      <c r="H92" s="42"/>
      <c r="I92" s="34" t="s">
        <v>31</v>
      </c>
      <c r="J92" s="38" t="str">
        <f>E25</f>
        <v>BENPRO s.r.o. Bolatice 743/40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29</v>
      </c>
      <c r="D93" s="42"/>
      <c r="E93" s="42"/>
      <c r="F93" s="29" t="str">
        <f>IF(E22="","",E22)</f>
        <v>Vyplň údaj</v>
      </c>
      <c r="G93" s="42"/>
      <c r="H93" s="42"/>
      <c r="I93" s="34" t="s">
        <v>34</v>
      </c>
      <c r="J93" s="38" t="str">
        <f>E28</f>
        <v>Katerinec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183</v>
      </c>
      <c r="D95" s="191" t="s">
        <v>57</v>
      </c>
      <c r="E95" s="191" t="s">
        <v>53</v>
      </c>
      <c r="F95" s="191" t="s">
        <v>54</v>
      </c>
      <c r="G95" s="191" t="s">
        <v>184</v>
      </c>
      <c r="H95" s="191" t="s">
        <v>185</v>
      </c>
      <c r="I95" s="191" t="s">
        <v>186</v>
      </c>
      <c r="J95" s="192" t="s">
        <v>174</v>
      </c>
      <c r="K95" s="193" t="s">
        <v>187</v>
      </c>
      <c r="L95" s="194"/>
      <c r="M95" s="94" t="s">
        <v>19</v>
      </c>
      <c r="N95" s="95" t="s">
        <v>42</v>
      </c>
      <c r="O95" s="95" t="s">
        <v>188</v>
      </c>
      <c r="P95" s="95" t="s">
        <v>189</v>
      </c>
      <c r="Q95" s="95" t="s">
        <v>190</v>
      </c>
      <c r="R95" s="95" t="s">
        <v>191</v>
      </c>
      <c r="S95" s="95" t="s">
        <v>192</v>
      </c>
      <c r="T95" s="96" t="s">
        <v>193</v>
      </c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194</v>
      </c>
      <c r="D96" s="42"/>
      <c r="E96" s="42"/>
      <c r="F96" s="42"/>
      <c r="G96" s="42"/>
      <c r="H96" s="42"/>
      <c r="I96" s="42"/>
      <c r="J96" s="195">
        <f>BK96</f>
        <v>0</v>
      </c>
      <c r="K96" s="42"/>
      <c r="L96" s="46"/>
      <c r="M96" s="97"/>
      <c r="N96" s="196"/>
      <c r="O96" s="98"/>
      <c r="P96" s="197">
        <f>P97+P151+P159</f>
        <v>0</v>
      </c>
      <c r="Q96" s="98"/>
      <c r="R96" s="197">
        <f>R97+R151+R159</f>
        <v>0</v>
      </c>
      <c r="S96" s="98"/>
      <c r="T96" s="198">
        <f>T97+T151+T159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71</v>
      </c>
      <c r="AU96" s="19" t="s">
        <v>175</v>
      </c>
      <c r="BK96" s="199">
        <f>BK97+BK151+BK159</f>
        <v>0</v>
      </c>
    </row>
    <row r="97" s="12" customFormat="1" ht="25.92" customHeight="1">
      <c r="A97" s="12"/>
      <c r="B97" s="200"/>
      <c r="C97" s="201"/>
      <c r="D97" s="202" t="s">
        <v>71</v>
      </c>
      <c r="E97" s="203" t="s">
        <v>602</v>
      </c>
      <c r="F97" s="203" t="s">
        <v>4683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P98+P122</f>
        <v>0</v>
      </c>
      <c r="Q97" s="208"/>
      <c r="R97" s="209">
        <f>R98+R122</f>
        <v>0</v>
      </c>
      <c r="S97" s="208"/>
      <c r="T97" s="210">
        <f>T98+T122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103</v>
      </c>
      <c r="AT97" s="212" t="s">
        <v>71</v>
      </c>
      <c r="AU97" s="212" t="s">
        <v>72</v>
      </c>
      <c r="AY97" s="211" t="s">
        <v>197</v>
      </c>
      <c r="BK97" s="213">
        <f>BK98+BK122</f>
        <v>0</v>
      </c>
    </row>
    <row r="98" s="12" customFormat="1" ht="22.8" customHeight="1">
      <c r="A98" s="12"/>
      <c r="B98" s="200"/>
      <c r="C98" s="201"/>
      <c r="D98" s="202" t="s">
        <v>71</v>
      </c>
      <c r="E98" s="214" t="s">
        <v>4684</v>
      </c>
      <c r="F98" s="214" t="s">
        <v>4685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SUM(P99:P121)</f>
        <v>0</v>
      </c>
      <c r="Q98" s="208"/>
      <c r="R98" s="209">
        <f>SUM(R99:R121)</f>
        <v>0</v>
      </c>
      <c r="S98" s="208"/>
      <c r="T98" s="210">
        <f>SUM(T99:T121)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103</v>
      </c>
      <c r="AT98" s="212" t="s">
        <v>71</v>
      </c>
      <c r="AU98" s="212" t="s">
        <v>80</v>
      </c>
      <c r="AY98" s="211" t="s">
        <v>197</v>
      </c>
      <c r="BK98" s="213">
        <f>SUM(BK99:BK121)</f>
        <v>0</v>
      </c>
    </row>
    <row r="99" s="2" customFormat="1" ht="16.5" customHeight="1">
      <c r="A99" s="40"/>
      <c r="B99" s="41"/>
      <c r="C99" s="216" t="s">
        <v>72</v>
      </c>
      <c r="D99" s="216" t="s">
        <v>199</v>
      </c>
      <c r="E99" s="217" t="s">
        <v>5288</v>
      </c>
      <c r="F99" s="218" t="s">
        <v>5289</v>
      </c>
      <c r="G99" s="219" t="s">
        <v>19</v>
      </c>
      <c r="H99" s="220">
        <v>30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969</v>
      </c>
      <c r="AT99" s="228" t="s">
        <v>199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969</v>
      </c>
      <c r="BM99" s="228" t="s">
        <v>82</v>
      </c>
    </row>
    <row r="100" s="2" customFormat="1" ht="16.5" customHeight="1">
      <c r="A100" s="40"/>
      <c r="B100" s="41"/>
      <c r="C100" s="216" t="s">
        <v>72</v>
      </c>
      <c r="D100" s="216" t="s">
        <v>199</v>
      </c>
      <c r="E100" s="217" t="s">
        <v>5290</v>
      </c>
      <c r="F100" s="218" t="s">
        <v>5291</v>
      </c>
      <c r="G100" s="219" t="s">
        <v>19</v>
      </c>
      <c r="H100" s="220">
        <v>12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969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969</v>
      </c>
      <c r="BM100" s="228" t="s">
        <v>203</v>
      </c>
    </row>
    <row r="101" s="2" customFormat="1" ht="16.5" customHeight="1">
      <c r="A101" s="40"/>
      <c r="B101" s="41"/>
      <c r="C101" s="216" t="s">
        <v>72</v>
      </c>
      <c r="D101" s="216" t="s">
        <v>199</v>
      </c>
      <c r="E101" s="217" t="s">
        <v>5292</v>
      </c>
      <c r="F101" s="218" t="s">
        <v>5293</v>
      </c>
      <c r="G101" s="219" t="s">
        <v>19</v>
      </c>
      <c r="H101" s="220">
        <v>30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969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969</v>
      </c>
      <c r="BM101" s="228" t="s">
        <v>265</v>
      </c>
    </row>
    <row r="102" s="2" customFormat="1" ht="16.5" customHeight="1">
      <c r="A102" s="40"/>
      <c r="B102" s="41"/>
      <c r="C102" s="216" t="s">
        <v>72</v>
      </c>
      <c r="D102" s="216" t="s">
        <v>199</v>
      </c>
      <c r="E102" s="217" t="s">
        <v>5294</v>
      </c>
      <c r="F102" s="218" t="s">
        <v>5295</v>
      </c>
      <c r="G102" s="219" t="s">
        <v>19</v>
      </c>
      <c r="H102" s="220">
        <v>1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969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969</v>
      </c>
      <c r="BM102" s="228" t="s">
        <v>311</v>
      </c>
    </row>
    <row r="103" s="2" customFormat="1" ht="16.5" customHeight="1">
      <c r="A103" s="40"/>
      <c r="B103" s="41"/>
      <c r="C103" s="216" t="s">
        <v>72</v>
      </c>
      <c r="D103" s="216" t="s">
        <v>199</v>
      </c>
      <c r="E103" s="217" t="s">
        <v>5296</v>
      </c>
      <c r="F103" s="218" t="s">
        <v>5297</v>
      </c>
      <c r="G103" s="219" t="s">
        <v>19</v>
      </c>
      <c r="H103" s="220">
        <v>3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969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969</v>
      </c>
      <c r="BM103" s="228" t="s">
        <v>322</v>
      </c>
    </row>
    <row r="104" s="2" customFormat="1" ht="16.5" customHeight="1">
      <c r="A104" s="40"/>
      <c r="B104" s="41"/>
      <c r="C104" s="216" t="s">
        <v>72</v>
      </c>
      <c r="D104" s="216" t="s">
        <v>199</v>
      </c>
      <c r="E104" s="217" t="s">
        <v>5298</v>
      </c>
      <c r="F104" s="218" t="s">
        <v>5299</v>
      </c>
      <c r="G104" s="219" t="s">
        <v>19</v>
      </c>
      <c r="H104" s="220">
        <v>2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969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969</v>
      </c>
      <c r="BM104" s="228" t="s">
        <v>344</v>
      </c>
    </row>
    <row r="105" s="2" customFormat="1" ht="16.5" customHeight="1">
      <c r="A105" s="40"/>
      <c r="B105" s="41"/>
      <c r="C105" s="216" t="s">
        <v>72</v>
      </c>
      <c r="D105" s="216" t="s">
        <v>199</v>
      </c>
      <c r="E105" s="217" t="s">
        <v>5300</v>
      </c>
      <c r="F105" s="218" t="s">
        <v>5301</v>
      </c>
      <c r="G105" s="219" t="s">
        <v>19</v>
      </c>
      <c r="H105" s="220">
        <v>1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969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969</v>
      </c>
      <c r="BM105" s="228" t="s">
        <v>362</v>
      </c>
    </row>
    <row r="106" s="2" customFormat="1" ht="16.5" customHeight="1">
      <c r="A106" s="40"/>
      <c r="B106" s="41"/>
      <c r="C106" s="216" t="s">
        <v>72</v>
      </c>
      <c r="D106" s="216" t="s">
        <v>199</v>
      </c>
      <c r="E106" s="217" t="s">
        <v>5302</v>
      </c>
      <c r="F106" s="218" t="s">
        <v>5303</v>
      </c>
      <c r="G106" s="219" t="s">
        <v>19</v>
      </c>
      <c r="H106" s="220">
        <v>2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969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969</v>
      </c>
      <c r="BM106" s="228" t="s">
        <v>385</v>
      </c>
    </row>
    <row r="107" s="2" customFormat="1" ht="16.5" customHeight="1">
      <c r="A107" s="40"/>
      <c r="B107" s="41"/>
      <c r="C107" s="216" t="s">
        <v>72</v>
      </c>
      <c r="D107" s="216" t="s">
        <v>199</v>
      </c>
      <c r="E107" s="217" t="s">
        <v>5304</v>
      </c>
      <c r="F107" s="218" t="s">
        <v>5305</v>
      </c>
      <c r="G107" s="219" t="s">
        <v>19</v>
      </c>
      <c r="H107" s="220">
        <v>1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969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969</v>
      </c>
      <c r="BM107" s="228" t="s">
        <v>557</v>
      </c>
    </row>
    <row r="108" s="2" customFormat="1" ht="16.5" customHeight="1">
      <c r="A108" s="40"/>
      <c r="B108" s="41"/>
      <c r="C108" s="216" t="s">
        <v>72</v>
      </c>
      <c r="D108" s="216" t="s">
        <v>199</v>
      </c>
      <c r="E108" s="217" t="s">
        <v>5306</v>
      </c>
      <c r="F108" s="218" t="s">
        <v>5307</v>
      </c>
      <c r="G108" s="219" t="s">
        <v>19</v>
      </c>
      <c r="H108" s="220">
        <v>1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969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969</v>
      </c>
      <c r="BM108" s="228" t="s">
        <v>570</v>
      </c>
    </row>
    <row r="109" s="2" customFormat="1" ht="16.5" customHeight="1">
      <c r="A109" s="40"/>
      <c r="B109" s="41"/>
      <c r="C109" s="216" t="s">
        <v>72</v>
      </c>
      <c r="D109" s="216" t="s">
        <v>199</v>
      </c>
      <c r="E109" s="217" t="s">
        <v>5308</v>
      </c>
      <c r="F109" s="218" t="s">
        <v>5309</v>
      </c>
      <c r="G109" s="219" t="s">
        <v>19</v>
      </c>
      <c r="H109" s="220">
        <v>1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969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969</v>
      </c>
      <c r="BM109" s="228" t="s">
        <v>582</v>
      </c>
    </row>
    <row r="110" s="2" customFormat="1" ht="16.5" customHeight="1">
      <c r="A110" s="40"/>
      <c r="B110" s="41"/>
      <c r="C110" s="216" t="s">
        <v>72</v>
      </c>
      <c r="D110" s="216" t="s">
        <v>199</v>
      </c>
      <c r="E110" s="217" t="s">
        <v>5310</v>
      </c>
      <c r="F110" s="218" t="s">
        <v>5311</v>
      </c>
      <c r="G110" s="219" t="s">
        <v>19</v>
      </c>
      <c r="H110" s="220">
        <v>1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969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969</v>
      </c>
      <c r="BM110" s="228" t="s">
        <v>593</v>
      </c>
    </row>
    <row r="111" s="2" customFormat="1" ht="16.5" customHeight="1">
      <c r="A111" s="40"/>
      <c r="B111" s="41"/>
      <c r="C111" s="216" t="s">
        <v>72</v>
      </c>
      <c r="D111" s="216" t="s">
        <v>199</v>
      </c>
      <c r="E111" s="217" t="s">
        <v>5312</v>
      </c>
      <c r="F111" s="218" t="s">
        <v>5313</v>
      </c>
      <c r="G111" s="219" t="s">
        <v>19</v>
      </c>
      <c r="H111" s="220">
        <v>12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969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969</v>
      </c>
      <c r="BM111" s="228" t="s">
        <v>607</v>
      </c>
    </row>
    <row r="112" s="2" customFormat="1" ht="16.5" customHeight="1">
      <c r="A112" s="40"/>
      <c r="B112" s="41"/>
      <c r="C112" s="216" t="s">
        <v>72</v>
      </c>
      <c r="D112" s="216" t="s">
        <v>199</v>
      </c>
      <c r="E112" s="217" t="s">
        <v>5314</v>
      </c>
      <c r="F112" s="218" t="s">
        <v>5315</v>
      </c>
      <c r="G112" s="219" t="s">
        <v>19</v>
      </c>
      <c r="H112" s="220">
        <v>195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969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969</v>
      </c>
      <c r="BM112" s="228" t="s">
        <v>625</v>
      </c>
    </row>
    <row r="113" s="2" customFormat="1" ht="16.5" customHeight="1">
      <c r="A113" s="40"/>
      <c r="B113" s="41"/>
      <c r="C113" s="216" t="s">
        <v>72</v>
      </c>
      <c r="D113" s="216" t="s">
        <v>199</v>
      </c>
      <c r="E113" s="217" t="s">
        <v>5316</v>
      </c>
      <c r="F113" s="218" t="s">
        <v>5317</v>
      </c>
      <c r="G113" s="219" t="s">
        <v>19</v>
      </c>
      <c r="H113" s="220">
        <v>20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969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969</v>
      </c>
      <c r="BM113" s="228" t="s">
        <v>644</v>
      </c>
    </row>
    <row r="114" s="2" customFormat="1" ht="16.5" customHeight="1">
      <c r="A114" s="40"/>
      <c r="B114" s="41"/>
      <c r="C114" s="216" t="s">
        <v>72</v>
      </c>
      <c r="D114" s="216" t="s">
        <v>199</v>
      </c>
      <c r="E114" s="217" t="s">
        <v>5318</v>
      </c>
      <c r="F114" s="218" t="s">
        <v>5319</v>
      </c>
      <c r="G114" s="219" t="s">
        <v>19</v>
      </c>
      <c r="H114" s="220">
        <v>25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969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969</v>
      </c>
      <c r="BM114" s="228" t="s">
        <v>658</v>
      </c>
    </row>
    <row r="115" s="2" customFormat="1" ht="16.5" customHeight="1">
      <c r="A115" s="40"/>
      <c r="B115" s="41"/>
      <c r="C115" s="216" t="s">
        <v>72</v>
      </c>
      <c r="D115" s="216" t="s">
        <v>199</v>
      </c>
      <c r="E115" s="217" t="s">
        <v>5320</v>
      </c>
      <c r="F115" s="218" t="s">
        <v>5321</v>
      </c>
      <c r="G115" s="219" t="s">
        <v>19</v>
      </c>
      <c r="H115" s="220">
        <v>60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969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969</v>
      </c>
      <c r="BM115" s="228" t="s">
        <v>675</v>
      </c>
    </row>
    <row r="116" s="2" customFormat="1" ht="16.5" customHeight="1">
      <c r="A116" s="40"/>
      <c r="B116" s="41"/>
      <c r="C116" s="216" t="s">
        <v>72</v>
      </c>
      <c r="D116" s="216" t="s">
        <v>199</v>
      </c>
      <c r="E116" s="217" t="s">
        <v>5322</v>
      </c>
      <c r="F116" s="218" t="s">
        <v>5323</v>
      </c>
      <c r="G116" s="219" t="s">
        <v>19</v>
      </c>
      <c r="H116" s="220">
        <v>16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969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969</v>
      </c>
      <c r="BM116" s="228" t="s">
        <v>696</v>
      </c>
    </row>
    <row r="117" s="2" customFormat="1" ht="16.5" customHeight="1">
      <c r="A117" s="40"/>
      <c r="B117" s="41"/>
      <c r="C117" s="216" t="s">
        <v>72</v>
      </c>
      <c r="D117" s="216" t="s">
        <v>199</v>
      </c>
      <c r="E117" s="217" t="s">
        <v>5324</v>
      </c>
      <c r="F117" s="218" t="s">
        <v>5325</v>
      </c>
      <c r="G117" s="219" t="s">
        <v>19</v>
      </c>
      <c r="H117" s="220">
        <v>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969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969</v>
      </c>
      <c r="BM117" s="228" t="s">
        <v>717</v>
      </c>
    </row>
    <row r="118" s="2" customFormat="1" ht="16.5" customHeight="1">
      <c r="A118" s="40"/>
      <c r="B118" s="41"/>
      <c r="C118" s="216" t="s">
        <v>72</v>
      </c>
      <c r="D118" s="216" t="s">
        <v>199</v>
      </c>
      <c r="E118" s="217" t="s">
        <v>5326</v>
      </c>
      <c r="F118" s="218" t="s">
        <v>5327</v>
      </c>
      <c r="G118" s="219" t="s">
        <v>19</v>
      </c>
      <c r="H118" s="220">
        <v>1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969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969</v>
      </c>
      <c r="BM118" s="228" t="s">
        <v>729</v>
      </c>
    </row>
    <row r="119" s="2" customFormat="1" ht="16.5" customHeight="1">
      <c r="A119" s="40"/>
      <c r="B119" s="41"/>
      <c r="C119" s="216" t="s">
        <v>72</v>
      </c>
      <c r="D119" s="216" t="s">
        <v>199</v>
      </c>
      <c r="E119" s="217" t="s">
        <v>5328</v>
      </c>
      <c r="F119" s="218" t="s">
        <v>5329</v>
      </c>
      <c r="G119" s="219" t="s">
        <v>19</v>
      </c>
      <c r="H119" s="220">
        <v>1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969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969</v>
      </c>
      <c r="BM119" s="228" t="s">
        <v>792</v>
      </c>
    </row>
    <row r="120" s="2" customFormat="1" ht="16.5" customHeight="1">
      <c r="A120" s="40"/>
      <c r="B120" s="41"/>
      <c r="C120" s="216" t="s">
        <v>72</v>
      </c>
      <c r="D120" s="216" t="s">
        <v>199</v>
      </c>
      <c r="E120" s="217" t="s">
        <v>5330</v>
      </c>
      <c r="F120" s="218" t="s">
        <v>4739</v>
      </c>
      <c r="G120" s="219" t="s">
        <v>19</v>
      </c>
      <c r="H120" s="220">
        <v>68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969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969</v>
      </c>
      <c r="BM120" s="228" t="s">
        <v>816</v>
      </c>
    </row>
    <row r="121" s="2" customFormat="1" ht="16.5" customHeight="1">
      <c r="A121" s="40"/>
      <c r="B121" s="41"/>
      <c r="C121" s="216" t="s">
        <v>72</v>
      </c>
      <c r="D121" s="216" t="s">
        <v>199</v>
      </c>
      <c r="E121" s="217" t="s">
        <v>5331</v>
      </c>
      <c r="F121" s="218" t="s">
        <v>5332</v>
      </c>
      <c r="G121" s="219" t="s">
        <v>19</v>
      </c>
      <c r="H121" s="220">
        <v>0.5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969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969</v>
      </c>
      <c r="BM121" s="228" t="s">
        <v>845</v>
      </c>
    </row>
    <row r="122" s="12" customFormat="1" ht="22.8" customHeight="1">
      <c r="A122" s="12"/>
      <c r="B122" s="200"/>
      <c r="C122" s="201"/>
      <c r="D122" s="202" t="s">
        <v>71</v>
      </c>
      <c r="E122" s="214" t="s">
        <v>4748</v>
      </c>
      <c r="F122" s="214" t="s">
        <v>4749</v>
      </c>
      <c r="G122" s="201"/>
      <c r="H122" s="201"/>
      <c r="I122" s="204"/>
      <c r="J122" s="215">
        <f>BK122</f>
        <v>0</v>
      </c>
      <c r="K122" s="201"/>
      <c r="L122" s="206"/>
      <c r="M122" s="207"/>
      <c r="N122" s="208"/>
      <c r="O122" s="208"/>
      <c r="P122" s="209">
        <f>SUM(P123:P150)</f>
        <v>0</v>
      </c>
      <c r="Q122" s="208"/>
      <c r="R122" s="209">
        <f>SUM(R123:R150)</f>
        <v>0</v>
      </c>
      <c r="S122" s="208"/>
      <c r="T122" s="210">
        <f>SUM(T123:T150)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1" t="s">
        <v>103</v>
      </c>
      <c r="AT122" s="212" t="s">
        <v>71</v>
      </c>
      <c r="AU122" s="212" t="s">
        <v>80</v>
      </c>
      <c r="AY122" s="211" t="s">
        <v>197</v>
      </c>
      <c r="BK122" s="213">
        <f>SUM(BK123:BK150)</f>
        <v>0</v>
      </c>
    </row>
    <row r="123" s="2" customFormat="1" ht="16.5" customHeight="1">
      <c r="A123" s="40"/>
      <c r="B123" s="41"/>
      <c r="C123" s="282" t="s">
        <v>72</v>
      </c>
      <c r="D123" s="282" t="s">
        <v>602</v>
      </c>
      <c r="E123" s="283" t="s">
        <v>5333</v>
      </c>
      <c r="F123" s="284" t="s">
        <v>5334</v>
      </c>
      <c r="G123" s="285" t="s">
        <v>19</v>
      </c>
      <c r="H123" s="286">
        <v>30</v>
      </c>
      <c r="I123" s="287"/>
      <c r="J123" s="288">
        <f>ROUND(I123*H123,2)</f>
        <v>0</v>
      </c>
      <c r="K123" s="289"/>
      <c r="L123" s="290"/>
      <c r="M123" s="291" t="s">
        <v>19</v>
      </c>
      <c r="N123" s="292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2176</v>
      </c>
      <c r="AT123" s="228" t="s">
        <v>602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969</v>
      </c>
      <c r="BM123" s="228" t="s">
        <v>856</v>
      </c>
    </row>
    <row r="124" s="2" customFormat="1" ht="16.5" customHeight="1">
      <c r="A124" s="40"/>
      <c r="B124" s="41"/>
      <c r="C124" s="282" t="s">
        <v>72</v>
      </c>
      <c r="D124" s="282" t="s">
        <v>602</v>
      </c>
      <c r="E124" s="283" t="s">
        <v>5335</v>
      </c>
      <c r="F124" s="284" t="s">
        <v>5336</v>
      </c>
      <c r="G124" s="285" t="s">
        <v>19</v>
      </c>
      <c r="H124" s="286">
        <v>8</v>
      </c>
      <c r="I124" s="287"/>
      <c r="J124" s="288">
        <f>ROUND(I124*H124,2)</f>
        <v>0</v>
      </c>
      <c r="K124" s="289"/>
      <c r="L124" s="290"/>
      <c r="M124" s="291" t="s">
        <v>19</v>
      </c>
      <c r="N124" s="292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2176</v>
      </c>
      <c r="AT124" s="228" t="s">
        <v>602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969</v>
      </c>
      <c r="BM124" s="228" t="s">
        <v>888</v>
      </c>
    </row>
    <row r="125" s="2" customFormat="1" ht="16.5" customHeight="1">
      <c r="A125" s="40"/>
      <c r="B125" s="41"/>
      <c r="C125" s="282" t="s">
        <v>72</v>
      </c>
      <c r="D125" s="282" t="s">
        <v>602</v>
      </c>
      <c r="E125" s="283" t="s">
        <v>5335</v>
      </c>
      <c r="F125" s="284" t="s">
        <v>5336</v>
      </c>
      <c r="G125" s="285" t="s">
        <v>19</v>
      </c>
      <c r="H125" s="286">
        <v>12</v>
      </c>
      <c r="I125" s="287"/>
      <c r="J125" s="288">
        <f>ROUND(I125*H125,2)</f>
        <v>0</v>
      </c>
      <c r="K125" s="289"/>
      <c r="L125" s="290"/>
      <c r="M125" s="291" t="s">
        <v>19</v>
      </c>
      <c r="N125" s="292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2176</v>
      </c>
      <c r="AT125" s="228" t="s">
        <v>602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969</v>
      </c>
      <c r="BM125" s="228" t="s">
        <v>893</v>
      </c>
    </row>
    <row r="126" s="2" customFormat="1" ht="16.5" customHeight="1">
      <c r="A126" s="40"/>
      <c r="B126" s="41"/>
      <c r="C126" s="282" t="s">
        <v>72</v>
      </c>
      <c r="D126" s="282" t="s">
        <v>602</v>
      </c>
      <c r="E126" s="283" t="s">
        <v>5337</v>
      </c>
      <c r="F126" s="284" t="s">
        <v>5315</v>
      </c>
      <c r="G126" s="285" t="s">
        <v>19</v>
      </c>
      <c r="H126" s="286">
        <v>195</v>
      </c>
      <c r="I126" s="287"/>
      <c r="J126" s="288">
        <f>ROUND(I126*H126,2)</f>
        <v>0</v>
      </c>
      <c r="K126" s="289"/>
      <c r="L126" s="290"/>
      <c r="M126" s="291" t="s">
        <v>19</v>
      </c>
      <c r="N126" s="292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2176</v>
      </c>
      <c r="AT126" s="228" t="s">
        <v>602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969</v>
      </c>
      <c r="BM126" s="228" t="s">
        <v>904</v>
      </c>
    </row>
    <row r="127" s="2" customFormat="1" ht="16.5" customHeight="1">
      <c r="A127" s="40"/>
      <c r="B127" s="41"/>
      <c r="C127" s="282" t="s">
        <v>72</v>
      </c>
      <c r="D127" s="282" t="s">
        <v>602</v>
      </c>
      <c r="E127" s="283" t="s">
        <v>5338</v>
      </c>
      <c r="F127" s="284" t="s">
        <v>5339</v>
      </c>
      <c r="G127" s="285" t="s">
        <v>19</v>
      </c>
      <c r="H127" s="286">
        <v>25</v>
      </c>
      <c r="I127" s="287"/>
      <c r="J127" s="288">
        <f>ROUND(I127*H127,2)</f>
        <v>0</v>
      </c>
      <c r="K127" s="289"/>
      <c r="L127" s="290"/>
      <c r="M127" s="291" t="s">
        <v>19</v>
      </c>
      <c r="N127" s="292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2176</v>
      </c>
      <c r="AT127" s="228" t="s">
        <v>602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969</v>
      </c>
      <c r="BM127" s="228" t="s">
        <v>919</v>
      </c>
    </row>
    <row r="128" s="2" customFormat="1" ht="16.5" customHeight="1">
      <c r="A128" s="40"/>
      <c r="B128" s="41"/>
      <c r="C128" s="282" t="s">
        <v>72</v>
      </c>
      <c r="D128" s="282" t="s">
        <v>602</v>
      </c>
      <c r="E128" s="283" t="s">
        <v>5340</v>
      </c>
      <c r="F128" s="284" t="s">
        <v>5341</v>
      </c>
      <c r="G128" s="285" t="s">
        <v>19</v>
      </c>
      <c r="H128" s="286">
        <v>1</v>
      </c>
      <c r="I128" s="287"/>
      <c r="J128" s="288">
        <f>ROUND(I128*H128,2)</f>
        <v>0</v>
      </c>
      <c r="K128" s="289"/>
      <c r="L128" s="290"/>
      <c r="M128" s="291" t="s">
        <v>19</v>
      </c>
      <c r="N128" s="292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2176</v>
      </c>
      <c r="AT128" s="228" t="s">
        <v>602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969</v>
      </c>
      <c r="BM128" s="228" t="s">
        <v>929</v>
      </c>
    </row>
    <row r="129" s="2" customFormat="1" ht="16.5" customHeight="1">
      <c r="A129" s="40"/>
      <c r="B129" s="41"/>
      <c r="C129" s="282" t="s">
        <v>72</v>
      </c>
      <c r="D129" s="282" t="s">
        <v>602</v>
      </c>
      <c r="E129" s="283" t="s">
        <v>5342</v>
      </c>
      <c r="F129" s="284" t="s">
        <v>5343</v>
      </c>
      <c r="G129" s="285" t="s">
        <v>19</v>
      </c>
      <c r="H129" s="286">
        <v>1</v>
      </c>
      <c r="I129" s="287"/>
      <c r="J129" s="288">
        <f>ROUND(I129*H129,2)</f>
        <v>0</v>
      </c>
      <c r="K129" s="289"/>
      <c r="L129" s="290"/>
      <c r="M129" s="291" t="s">
        <v>19</v>
      </c>
      <c r="N129" s="292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2176</v>
      </c>
      <c r="AT129" s="228" t="s">
        <v>602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969</v>
      </c>
      <c r="BM129" s="228" t="s">
        <v>944</v>
      </c>
    </row>
    <row r="130" s="2" customFormat="1" ht="21.75" customHeight="1">
      <c r="A130" s="40"/>
      <c r="B130" s="41"/>
      <c r="C130" s="282" t="s">
        <v>72</v>
      </c>
      <c r="D130" s="282" t="s">
        <v>602</v>
      </c>
      <c r="E130" s="283" t="s">
        <v>5344</v>
      </c>
      <c r="F130" s="284" t="s">
        <v>5345</v>
      </c>
      <c r="G130" s="285" t="s">
        <v>19</v>
      </c>
      <c r="H130" s="286">
        <v>1</v>
      </c>
      <c r="I130" s="287"/>
      <c r="J130" s="288">
        <f>ROUND(I130*H130,2)</f>
        <v>0</v>
      </c>
      <c r="K130" s="289"/>
      <c r="L130" s="290"/>
      <c r="M130" s="291" t="s">
        <v>19</v>
      </c>
      <c r="N130" s="292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2176</v>
      </c>
      <c r="AT130" s="228" t="s">
        <v>602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969</v>
      </c>
      <c r="BM130" s="228" t="s">
        <v>861</v>
      </c>
    </row>
    <row r="131" s="2" customFormat="1" ht="16.5" customHeight="1">
      <c r="A131" s="40"/>
      <c r="B131" s="41"/>
      <c r="C131" s="282" t="s">
        <v>72</v>
      </c>
      <c r="D131" s="282" t="s">
        <v>602</v>
      </c>
      <c r="E131" s="283" t="s">
        <v>5346</v>
      </c>
      <c r="F131" s="284" t="s">
        <v>5347</v>
      </c>
      <c r="G131" s="285" t="s">
        <v>19</v>
      </c>
      <c r="H131" s="286">
        <v>1</v>
      </c>
      <c r="I131" s="287"/>
      <c r="J131" s="288">
        <f>ROUND(I131*H131,2)</f>
        <v>0</v>
      </c>
      <c r="K131" s="289"/>
      <c r="L131" s="290"/>
      <c r="M131" s="291" t="s">
        <v>19</v>
      </c>
      <c r="N131" s="292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2176</v>
      </c>
      <c r="AT131" s="228" t="s">
        <v>602</v>
      </c>
      <c r="AU131" s="228" t="s">
        <v>82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969</v>
      </c>
      <c r="BM131" s="228" t="s">
        <v>969</v>
      </c>
    </row>
    <row r="132" s="2" customFormat="1" ht="16.5" customHeight="1">
      <c r="A132" s="40"/>
      <c r="B132" s="41"/>
      <c r="C132" s="282" t="s">
        <v>72</v>
      </c>
      <c r="D132" s="282" t="s">
        <v>602</v>
      </c>
      <c r="E132" s="283" t="s">
        <v>5348</v>
      </c>
      <c r="F132" s="284" t="s">
        <v>5349</v>
      </c>
      <c r="G132" s="285" t="s">
        <v>19</v>
      </c>
      <c r="H132" s="286">
        <v>1</v>
      </c>
      <c r="I132" s="287"/>
      <c r="J132" s="288">
        <f>ROUND(I132*H132,2)</f>
        <v>0</v>
      </c>
      <c r="K132" s="289"/>
      <c r="L132" s="290"/>
      <c r="M132" s="291" t="s">
        <v>19</v>
      </c>
      <c r="N132" s="292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2176</v>
      </c>
      <c r="AT132" s="228" t="s">
        <v>602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969</v>
      </c>
      <c r="BM132" s="228" t="s">
        <v>984</v>
      </c>
    </row>
    <row r="133" s="2" customFormat="1" ht="16.5" customHeight="1">
      <c r="A133" s="40"/>
      <c r="B133" s="41"/>
      <c r="C133" s="282" t="s">
        <v>72</v>
      </c>
      <c r="D133" s="282" t="s">
        <v>602</v>
      </c>
      <c r="E133" s="283" t="s">
        <v>5350</v>
      </c>
      <c r="F133" s="284" t="s">
        <v>5351</v>
      </c>
      <c r="G133" s="285" t="s">
        <v>19</v>
      </c>
      <c r="H133" s="286">
        <v>1</v>
      </c>
      <c r="I133" s="287"/>
      <c r="J133" s="288">
        <f>ROUND(I133*H133,2)</f>
        <v>0</v>
      </c>
      <c r="K133" s="289"/>
      <c r="L133" s="290"/>
      <c r="M133" s="291" t="s">
        <v>19</v>
      </c>
      <c r="N133" s="292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2176</v>
      </c>
      <c r="AT133" s="228" t="s">
        <v>602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969</v>
      </c>
      <c r="BM133" s="228" t="s">
        <v>1003</v>
      </c>
    </row>
    <row r="134" s="2" customFormat="1" ht="16.5" customHeight="1">
      <c r="A134" s="40"/>
      <c r="B134" s="41"/>
      <c r="C134" s="282" t="s">
        <v>72</v>
      </c>
      <c r="D134" s="282" t="s">
        <v>602</v>
      </c>
      <c r="E134" s="283" t="s">
        <v>5352</v>
      </c>
      <c r="F134" s="284" t="s">
        <v>5353</v>
      </c>
      <c r="G134" s="285" t="s">
        <v>19</v>
      </c>
      <c r="H134" s="286">
        <v>2</v>
      </c>
      <c r="I134" s="287"/>
      <c r="J134" s="288">
        <f>ROUND(I134*H134,2)</f>
        <v>0</v>
      </c>
      <c r="K134" s="289"/>
      <c r="L134" s="290"/>
      <c r="M134" s="291" t="s">
        <v>19</v>
      </c>
      <c r="N134" s="292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2176</v>
      </c>
      <c r="AT134" s="228" t="s">
        <v>602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969</v>
      </c>
      <c r="BM134" s="228" t="s">
        <v>1018</v>
      </c>
    </row>
    <row r="135" s="2" customFormat="1" ht="16.5" customHeight="1">
      <c r="A135" s="40"/>
      <c r="B135" s="41"/>
      <c r="C135" s="282" t="s">
        <v>72</v>
      </c>
      <c r="D135" s="282" t="s">
        <v>602</v>
      </c>
      <c r="E135" s="283" t="s">
        <v>5354</v>
      </c>
      <c r="F135" s="284" t="s">
        <v>5355</v>
      </c>
      <c r="G135" s="285" t="s">
        <v>19</v>
      </c>
      <c r="H135" s="286">
        <v>1</v>
      </c>
      <c r="I135" s="287"/>
      <c r="J135" s="288">
        <f>ROUND(I135*H135,2)</f>
        <v>0</v>
      </c>
      <c r="K135" s="289"/>
      <c r="L135" s="290"/>
      <c r="M135" s="291" t="s">
        <v>19</v>
      </c>
      <c r="N135" s="292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2176</v>
      </c>
      <c r="AT135" s="228" t="s">
        <v>602</v>
      </c>
      <c r="AU135" s="228" t="s">
        <v>82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969</v>
      </c>
      <c r="BM135" s="228" t="s">
        <v>1044</v>
      </c>
    </row>
    <row r="136" s="2" customFormat="1" ht="16.5" customHeight="1">
      <c r="A136" s="40"/>
      <c r="B136" s="41"/>
      <c r="C136" s="282" t="s">
        <v>72</v>
      </c>
      <c r="D136" s="282" t="s">
        <v>602</v>
      </c>
      <c r="E136" s="283" t="s">
        <v>5356</v>
      </c>
      <c r="F136" s="284" t="s">
        <v>5357</v>
      </c>
      <c r="G136" s="285" t="s">
        <v>19</v>
      </c>
      <c r="H136" s="286">
        <v>2</v>
      </c>
      <c r="I136" s="287"/>
      <c r="J136" s="288">
        <f>ROUND(I136*H136,2)</f>
        <v>0</v>
      </c>
      <c r="K136" s="289"/>
      <c r="L136" s="290"/>
      <c r="M136" s="291" t="s">
        <v>19</v>
      </c>
      <c r="N136" s="292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2176</v>
      </c>
      <c r="AT136" s="228" t="s">
        <v>602</v>
      </c>
      <c r="AU136" s="228" t="s">
        <v>82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969</v>
      </c>
      <c r="BM136" s="228" t="s">
        <v>1061</v>
      </c>
    </row>
    <row r="137" s="2" customFormat="1" ht="16.5" customHeight="1">
      <c r="A137" s="40"/>
      <c r="B137" s="41"/>
      <c r="C137" s="282" t="s">
        <v>72</v>
      </c>
      <c r="D137" s="282" t="s">
        <v>602</v>
      </c>
      <c r="E137" s="283" t="s">
        <v>5358</v>
      </c>
      <c r="F137" s="284" t="s">
        <v>5359</v>
      </c>
      <c r="G137" s="285" t="s">
        <v>19</v>
      </c>
      <c r="H137" s="286">
        <v>3</v>
      </c>
      <c r="I137" s="287"/>
      <c r="J137" s="288">
        <f>ROUND(I137*H137,2)</f>
        <v>0</v>
      </c>
      <c r="K137" s="289"/>
      <c r="L137" s="290"/>
      <c r="M137" s="291" t="s">
        <v>19</v>
      </c>
      <c r="N137" s="292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2176</v>
      </c>
      <c r="AT137" s="228" t="s">
        <v>602</v>
      </c>
      <c r="AU137" s="228" t="s">
        <v>82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969</v>
      </c>
      <c r="BM137" s="228" t="s">
        <v>1077</v>
      </c>
    </row>
    <row r="138" s="2" customFormat="1" ht="16.5" customHeight="1">
      <c r="A138" s="40"/>
      <c r="B138" s="41"/>
      <c r="C138" s="282" t="s">
        <v>72</v>
      </c>
      <c r="D138" s="282" t="s">
        <v>602</v>
      </c>
      <c r="E138" s="283" t="s">
        <v>5360</v>
      </c>
      <c r="F138" s="284" t="s">
        <v>5361</v>
      </c>
      <c r="G138" s="285" t="s">
        <v>19</v>
      </c>
      <c r="H138" s="286">
        <v>16</v>
      </c>
      <c r="I138" s="287"/>
      <c r="J138" s="288">
        <f>ROUND(I138*H138,2)</f>
        <v>0</v>
      </c>
      <c r="K138" s="289"/>
      <c r="L138" s="290"/>
      <c r="M138" s="291" t="s">
        <v>19</v>
      </c>
      <c r="N138" s="292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2176</v>
      </c>
      <c r="AT138" s="228" t="s">
        <v>602</v>
      </c>
      <c r="AU138" s="228" t="s">
        <v>82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969</v>
      </c>
      <c r="BM138" s="228" t="s">
        <v>1085</v>
      </c>
    </row>
    <row r="139" s="2" customFormat="1" ht="16.5" customHeight="1">
      <c r="A139" s="40"/>
      <c r="B139" s="41"/>
      <c r="C139" s="282" t="s">
        <v>72</v>
      </c>
      <c r="D139" s="282" t="s">
        <v>602</v>
      </c>
      <c r="E139" s="283" t="s">
        <v>5362</v>
      </c>
      <c r="F139" s="284" t="s">
        <v>5363</v>
      </c>
      <c r="G139" s="285" t="s">
        <v>19</v>
      </c>
      <c r="H139" s="286">
        <v>60</v>
      </c>
      <c r="I139" s="287"/>
      <c r="J139" s="288">
        <f>ROUND(I139*H139,2)</f>
        <v>0</v>
      </c>
      <c r="K139" s="289"/>
      <c r="L139" s="290"/>
      <c r="M139" s="291" t="s">
        <v>19</v>
      </c>
      <c r="N139" s="292" t="s">
        <v>43</v>
      </c>
      <c r="O139" s="86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2176</v>
      </c>
      <c r="AT139" s="228" t="s">
        <v>602</v>
      </c>
      <c r="AU139" s="228" t="s">
        <v>82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969</v>
      </c>
      <c r="BM139" s="228" t="s">
        <v>1099</v>
      </c>
    </row>
    <row r="140" s="2" customFormat="1" ht="16.5" customHeight="1">
      <c r="A140" s="40"/>
      <c r="B140" s="41"/>
      <c r="C140" s="282" t="s">
        <v>72</v>
      </c>
      <c r="D140" s="282" t="s">
        <v>602</v>
      </c>
      <c r="E140" s="283" t="s">
        <v>5364</v>
      </c>
      <c r="F140" s="284" t="s">
        <v>5365</v>
      </c>
      <c r="G140" s="285" t="s">
        <v>19</v>
      </c>
      <c r="H140" s="286">
        <v>1</v>
      </c>
      <c r="I140" s="287"/>
      <c r="J140" s="288">
        <f>ROUND(I140*H140,2)</f>
        <v>0</v>
      </c>
      <c r="K140" s="289"/>
      <c r="L140" s="290"/>
      <c r="M140" s="291" t="s">
        <v>19</v>
      </c>
      <c r="N140" s="292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2176</v>
      </c>
      <c r="AT140" s="228" t="s">
        <v>602</v>
      </c>
      <c r="AU140" s="228" t="s">
        <v>82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969</v>
      </c>
      <c r="BM140" s="228" t="s">
        <v>1111</v>
      </c>
    </row>
    <row r="141" s="2" customFormat="1" ht="21.75" customHeight="1">
      <c r="A141" s="40"/>
      <c r="B141" s="41"/>
      <c r="C141" s="282" t="s">
        <v>72</v>
      </c>
      <c r="D141" s="282" t="s">
        <v>602</v>
      </c>
      <c r="E141" s="283" t="s">
        <v>5366</v>
      </c>
      <c r="F141" s="284" t="s">
        <v>5367</v>
      </c>
      <c r="G141" s="285" t="s">
        <v>19</v>
      </c>
      <c r="H141" s="286">
        <v>1</v>
      </c>
      <c r="I141" s="287"/>
      <c r="J141" s="288">
        <f>ROUND(I141*H141,2)</f>
        <v>0</v>
      </c>
      <c r="K141" s="289"/>
      <c r="L141" s="290"/>
      <c r="M141" s="291" t="s">
        <v>19</v>
      </c>
      <c r="N141" s="292" t="s">
        <v>43</v>
      </c>
      <c r="O141" s="86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2176</v>
      </c>
      <c r="AT141" s="228" t="s">
        <v>602</v>
      </c>
      <c r="AU141" s="228" t="s">
        <v>82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969</v>
      </c>
      <c r="BM141" s="228" t="s">
        <v>1119</v>
      </c>
    </row>
    <row r="142" s="2" customFormat="1" ht="21.75" customHeight="1">
      <c r="A142" s="40"/>
      <c r="B142" s="41"/>
      <c r="C142" s="282" t="s">
        <v>72</v>
      </c>
      <c r="D142" s="282" t="s">
        <v>602</v>
      </c>
      <c r="E142" s="283" t="s">
        <v>5368</v>
      </c>
      <c r="F142" s="284" t="s">
        <v>5369</v>
      </c>
      <c r="G142" s="285" t="s">
        <v>19</v>
      </c>
      <c r="H142" s="286">
        <v>30</v>
      </c>
      <c r="I142" s="287"/>
      <c r="J142" s="288">
        <f>ROUND(I142*H142,2)</f>
        <v>0</v>
      </c>
      <c r="K142" s="289"/>
      <c r="L142" s="290"/>
      <c r="M142" s="291" t="s">
        <v>19</v>
      </c>
      <c r="N142" s="292" t="s">
        <v>43</v>
      </c>
      <c r="O142" s="86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2176</v>
      </c>
      <c r="AT142" s="228" t="s">
        <v>602</v>
      </c>
      <c r="AU142" s="228" t="s">
        <v>82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969</v>
      </c>
      <c r="BM142" s="228" t="s">
        <v>1131</v>
      </c>
    </row>
    <row r="143" s="2" customFormat="1" ht="37.8" customHeight="1">
      <c r="A143" s="40"/>
      <c r="B143" s="41"/>
      <c r="C143" s="282" t="s">
        <v>72</v>
      </c>
      <c r="D143" s="282" t="s">
        <v>602</v>
      </c>
      <c r="E143" s="283" t="s">
        <v>5370</v>
      </c>
      <c r="F143" s="284" t="s">
        <v>5371</v>
      </c>
      <c r="G143" s="285" t="s">
        <v>19</v>
      </c>
      <c r="H143" s="286">
        <v>1</v>
      </c>
      <c r="I143" s="287"/>
      <c r="J143" s="288">
        <f>ROUND(I143*H143,2)</f>
        <v>0</v>
      </c>
      <c r="K143" s="289"/>
      <c r="L143" s="290"/>
      <c r="M143" s="291" t="s">
        <v>19</v>
      </c>
      <c r="N143" s="292" t="s">
        <v>43</v>
      </c>
      <c r="O143" s="86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2176</v>
      </c>
      <c r="AT143" s="228" t="s">
        <v>602</v>
      </c>
      <c r="AU143" s="228" t="s">
        <v>82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969</v>
      </c>
      <c r="BM143" s="228" t="s">
        <v>1146</v>
      </c>
    </row>
    <row r="144" s="2" customFormat="1" ht="16.5" customHeight="1">
      <c r="A144" s="40"/>
      <c r="B144" s="41"/>
      <c r="C144" s="282" t="s">
        <v>72</v>
      </c>
      <c r="D144" s="282" t="s">
        <v>602</v>
      </c>
      <c r="E144" s="283" t="s">
        <v>5372</v>
      </c>
      <c r="F144" s="284" t="s">
        <v>5373</v>
      </c>
      <c r="G144" s="285" t="s">
        <v>19</v>
      </c>
      <c r="H144" s="286">
        <v>3</v>
      </c>
      <c r="I144" s="287"/>
      <c r="J144" s="288">
        <f>ROUND(I144*H144,2)</f>
        <v>0</v>
      </c>
      <c r="K144" s="289"/>
      <c r="L144" s="290"/>
      <c r="M144" s="291" t="s">
        <v>19</v>
      </c>
      <c r="N144" s="292" t="s">
        <v>43</v>
      </c>
      <c r="O144" s="86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2176</v>
      </c>
      <c r="AT144" s="228" t="s">
        <v>602</v>
      </c>
      <c r="AU144" s="228" t="s">
        <v>82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969</v>
      </c>
      <c r="BM144" s="228" t="s">
        <v>1156</v>
      </c>
    </row>
    <row r="145" s="2" customFormat="1" ht="16.5" customHeight="1">
      <c r="A145" s="40"/>
      <c r="B145" s="41"/>
      <c r="C145" s="282" t="s">
        <v>72</v>
      </c>
      <c r="D145" s="282" t="s">
        <v>602</v>
      </c>
      <c r="E145" s="283" t="s">
        <v>5374</v>
      </c>
      <c r="F145" s="284" t="s">
        <v>5375</v>
      </c>
      <c r="G145" s="285" t="s">
        <v>19</v>
      </c>
      <c r="H145" s="286">
        <v>1</v>
      </c>
      <c r="I145" s="287"/>
      <c r="J145" s="288">
        <f>ROUND(I145*H145,2)</f>
        <v>0</v>
      </c>
      <c r="K145" s="289"/>
      <c r="L145" s="290"/>
      <c r="M145" s="291" t="s">
        <v>19</v>
      </c>
      <c r="N145" s="292" t="s">
        <v>43</v>
      </c>
      <c r="O145" s="86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2176</v>
      </c>
      <c r="AT145" s="228" t="s">
        <v>602</v>
      </c>
      <c r="AU145" s="228" t="s">
        <v>82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969</v>
      </c>
      <c r="BM145" s="228" t="s">
        <v>1166</v>
      </c>
    </row>
    <row r="146" s="2" customFormat="1" ht="33" customHeight="1">
      <c r="A146" s="40"/>
      <c r="B146" s="41"/>
      <c r="C146" s="282" t="s">
        <v>72</v>
      </c>
      <c r="D146" s="282" t="s">
        <v>602</v>
      </c>
      <c r="E146" s="283" t="s">
        <v>5376</v>
      </c>
      <c r="F146" s="284" t="s">
        <v>5377</v>
      </c>
      <c r="G146" s="285" t="s">
        <v>19</v>
      </c>
      <c r="H146" s="286">
        <v>30</v>
      </c>
      <c r="I146" s="287"/>
      <c r="J146" s="288">
        <f>ROUND(I146*H146,2)</f>
        <v>0</v>
      </c>
      <c r="K146" s="289"/>
      <c r="L146" s="290"/>
      <c r="M146" s="291" t="s">
        <v>19</v>
      </c>
      <c r="N146" s="292" t="s">
        <v>43</v>
      </c>
      <c r="O146" s="86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2176</v>
      </c>
      <c r="AT146" s="228" t="s">
        <v>602</v>
      </c>
      <c r="AU146" s="228" t="s">
        <v>82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969</v>
      </c>
      <c r="BM146" s="228" t="s">
        <v>1129</v>
      </c>
    </row>
    <row r="147" s="2" customFormat="1" ht="21.75" customHeight="1">
      <c r="A147" s="40"/>
      <c r="B147" s="41"/>
      <c r="C147" s="282" t="s">
        <v>72</v>
      </c>
      <c r="D147" s="282" t="s">
        <v>602</v>
      </c>
      <c r="E147" s="283" t="s">
        <v>5378</v>
      </c>
      <c r="F147" s="284" t="s">
        <v>5379</v>
      </c>
      <c r="G147" s="285" t="s">
        <v>19</v>
      </c>
      <c r="H147" s="286">
        <v>66</v>
      </c>
      <c r="I147" s="287"/>
      <c r="J147" s="288">
        <f>ROUND(I147*H147,2)</f>
        <v>0</v>
      </c>
      <c r="K147" s="289"/>
      <c r="L147" s="290"/>
      <c r="M147" s="291" t="s">
        <v>19</v>
      </c>
      <c r="N147" s="292" t="s">
        <v>43</v>
      </c>
      <c r="O147" s="86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8" t="s">
        <v>2176</v>
      </c>
      <c r="AT147" s="228" t="s">
        <v>602</v>
      </c>
      <c r="AU147" s="228" t="s">
        <v>82</v>
      </c>
      <c r="AY147" s="19" t="s">
        <v>197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9" t="s">
        <v>80</v>
      </c>
      <c r="BK147" s="229">
        <f>ROUND(I147*H147,2)</f>
        <v>0</v>
      </c>
      <c r="BL147" s="19" t="s">
        <v>969</v>
      </c>
      <c r="BM147" s="228" t="s">
        <v>1193</v>
      </c>
    </row>
    <row r="148" s="2" customFormat="1" ht="16.5" customHeight="1">
      <c r="A148" s="40"/>
      <c r="B148" s="41"/>
      <c r="C148" s="282" t="s">
        <v>72</v>
      </c>
      <c r="D148" s="282" t="s">
        <v>602</v>
      </c>
      <c r="E148" s="283" t="s">
        <v>5380</v>
      </c>
      <c r="F148" s="284" t="s">
        <v>5381</v>
      </c>
      <c r="G148" s="285" t="s">
        <v>19</v>
      </c>
      <c r="H148" s="286">
        <v>68</v>
      </c>
      <c r="I148" s="287"/>
      <c r="J148" s="288">
        <f>ROUND(I148*H148,2)</f>
        <v>0</v>
      </c>
      <c r="K148" s="289"/>
      <c r="L148" s="290"/>
      <c r="M148" s="291" t="s">
        <v>19</v>
      </c>
      <c r="N148" s="292" t="s">
        <v>43</v>
      </c>
      <c r="O148" s="86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8" t="s">
        <v>2176</v>
      </c>
      <c r="AT148" s="228" t="s">
        <v>602</v>
      </c>
      <c r="AU148" s="228" t="s">
        <v>82</v>
      </c>
      <c r="AY148" s="19" t="s">
        <v>197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9" t="s">
        <v>80</v>
      </c>
      <c r="BK148" s="229">
        <f>ROUND(I148*H148,2)</f>
        <v>0</v>
      </c>
      <c r="BL148" s="19" t="s">
        <v>969</v>
      </c>
      <c r="BM148" s="228" t="s">
        <v>1206</v>
      </c>
    </row>
    <row r="149" s="2" customFormat="1" ht="24.15" customHeight="1">
      <c r="A149" s="40"/>
      <c r="B149" s="41"/>
      <c r="C149" s="282" t="s">
        <v>72</v>
      </c>
      <c r="D149" s="282" t="s">
        <v>602</v>
      </c>
      <c r="E149" s="283" t="s">
        <v>5382</v>
      </c>
      <c r="F149" s="284" t="s">
        <v>5383</v>
      </c>
      <c r="G149" s="285" t="s">
        <v>19</v>
      </c>
      <c r="H149" s="286">
        <v>1</v>
      </c>
      <c r="I149" s="287"/>
      <c r="J149" s="288">
        <f>ROUND(I149*H149,2)</f>
        <v>0</v>
      </c>
      <c r="K149" s="289"/>
      <c r="L149" s="290"/>
      <c r="M149" s="291" t="s">
        <v>19</v>
      </c>
      <c r="N149" s="292" t="s">
        <v>43</v>
      </c>
      <c r="O149" s="86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8" t="s">
        <v>2176</v>
      </c>
      <c r="AT149" s="228" t="s">
        <v>602</v>
      </c>
      <c r="AU149" s="228" t="s">
        <v>82</v>
      </c>
      <c r="AY149" s="19" t="s">
        <v>197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9" t="s">
        <v>80</v>
      </c>
      <c r="BK149" s="229">
        <f>ROUND(I149*H149,2)</f>
        <v>0</v>
      </c>
      <c r="BL149" s="19" t="s">
        <v>969</v>
      </c>
      <c r="BM149" s="228" t="s">
        <v>1217</v>
      </c>
    </row>
    <row r="150" s="2" customFormat="1" ht="16.5" customHeight="1">
      <c r="A150" s="40"/>
      <c r="B150" s="41"/>
      <c r="C150" s="282" t="s">
        <v>82</v>
      </c>
      <c r="D150" s="282" t="s">
        <v>602</v>
      </c>
      <c r="E150" s="283" t="s">
        <v>4815</v>
      </c>
      <c r="F150" s="284" t="s">
        <v>4816</v>
      </c>
      <c r="G150" s="285" t="s">
        <v>1127</v>
      </c>
      <c r="H150" s="286">
        <v>1</v>
      </c>
      <c r="I150" s="287"/>
      <c r="J150" s="288">
        <f>ROUND(I150*H150,2)</f>
        <v>0</v>
      </c>
      <c r="K150" s="289"/>
      <c r="L150" s="290"/>
      <c r="M150" s="291" t="s">
        <v>19</v>
      </c>
      <c r="N150" s="292" t="s">
        <v>43</v>
      </c>
      <c r="O150" s="86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2176</v>
      </c>
      <c r="AT150" s="228" t="s">
        <v>602</v>
      </c>
      <c r="AU150" s="228" t="s">
        <v>82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969</v>
      </c>
      <c r="BM150" s="228" t="s">
        <v>5384</v>
      </c>
    </row>
    <row r="151" s="12" customFormat="1" ht="25.92" customHeight="1">
      <c r="A151" s="12"/>
      <c r="B151" s="200"/>
      <c r="C151" s="201"/>
      <c r="D151" s="202" t="s">
        <v>71</v>
      </c>
      <c r="E151" s="203" t="s">
        <v>4818</v>
      </c>
      <c r="F151" s="203" t="s">
        <v>4819</v>
      </c>
      <c r="G151" s="201"/>
      <c r="H151" s="201"/>
      <c r="I151" s="204"/>
      <c r="J151" s="205">
        <f>BK151</f>
        <v>0</v>
      </c>
      <c r="K151" s="201"/>
      <c r="L151" s="206"/>
      <c r="M151" s="207"/>
      <c r="N151" s="208"/>
      <c r="O151" s="208"/>
      <c r="P151" s="209">
        <f>SUM(P152:P158)</f>
        <v>0</v>
      </c>
      <c r="Q151" s="208"/>
      <c r="R151" s="209">
        <f>SUM(R152:R158)</f>
        <v>0</v>
      </c>
      <c r="S151" s="208"/>
      <c r="T151" s="210">
        <f>SUM(T152:T158)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1" t="s">
        <v>203</v>
      </c>
      <c r="AT151" s="212" t="s">
        <v>71</v>
      </c>
      <c r="AU151" s="212" t="s">
        <v>72</v>
      </c>
      <c r="AY151" s="211" t="s">
        <v>197</v>
      </c>
      <c r="BK151" s="213">
        <f>SUM(BK152:BK158)</f>
        <v>0</v>
      </c>
    </row>
    <row r="152" s="2" customFormat="1" ht="16.5" customHeight="1">
      <c r="A152" s="40"/>
      <c r="B152" s="41"/>
      <c r="C152" s="216" t="s">
        <v>72</v>
      </c>
      <c r="D152" s="216" t="s">
        <v>199</v>
      </c>
      <c r="E152" s="217" t="s">
        <v>5385</v>
      </c>
      <c r="F152" s="218" t="s">
        <v>4834</v>
      </c>
      <c r="G152" s="219" t="s">
        <v>19</v>
      </c>
      <c r="H152" s="220">
        <v>15</v>
      </c>
      <c r="I152" s="221"/>
      <c r="J152" s="222">
        <f>ROUND(I152*H152,2)</f>
        <v>0</v>
      </c>
      <c r="K152" s="223"/>
      <c r="L152" s="46"/>
      <c r="M152" s="224" t="s">
        <v>19</v>
      </c>
      <c r="N152" s="225" t="s">
        <v>43</v>
      </c>
      <c r="O152" s="86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969</v>
      </c>
      <c r="AT152" s="228" t="s">
        <v>199</v>
      </c>
      <c r="AU152" s="228" t="s">
        <v>80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969</v>
      </c>
      <c r="BM152" s="228" t="s">
        <v>1227</v>
      </c>
    </row>
    <row r="153" s="2" customFormat="1" ht="16.5" customHeight="1">
      <c r="A153" s="40"/>
      <c r="B153" s="41"/>
      <c r="C153" s="216" t="s">
        <v>72</v>
      </c>
      <c r="D153" s="216" t="s">
        <v>199</v>
      </c>
      <c r="E153" s="217" t="s">
        <v>5386</v>
      </c>
      <c r="F153" s="218" t="s">
        <v>5122</v>
      </c>
      <c r="G153" s="219" t="s">
        <v>19</v>
      </c>
      <c r="H153" s="220">
        <v>12</v>
      </c>
      <c r="I153" s="221"/>
      <c r="J153" s="222">
        <f>ROUND(I153*H153,2)</f>
        <v>0</v>
      </c>
      <c r="K153" s="223"/>
      <c r="L153" s="46"/>
      <c r="M153" s="224" t="s">
        <v>19</v>
      </c>
      <c r="N153" s="225" t="s">
        <v>43</v>
      </c>
      <c r="O153" s="86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969</v>
      </c>
      <c r="AT153" s="228" t="s">
        <v>199</v>
      </c>
      <c r="AU153" s="228" t="s">
        <v>80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969</v>
      </c>
      <c r="BM153" s="228" t="s">
        <v>1239</v>
      </c>
    </row>
    <row r="154" s="2" customFormat="1" ht="16.5" customHeight="1">
      <c r="A154" s="40"/>
      <c r="B154" s="41"/>
      <c r="C154" s="216" t="s">
        <v>72</v>
      </c>
      <c r="D154" s="216" t="s">
        <v>199</v>
      </c>
      <c r="E154" s="217" t="s">
        <v>5387</v>
      </c>
      <c r="F154" s="218" t="s">
        <v>4832</v>
      </c>
      <c r="G154" s="219" t="s">
        <v>19</v>
      </c>
      <c r="H154" s="220">
        <v>8</v>
      </c>
      <c r="I154" s="221"/>
      <c r="J154" s="222">
        <f>ROUND(I154*H154,2)</f>
        <v>0</v>
      </c>
      <c r="K154" s="223"/>
      <c r="L154" s="46"/>
      <c r="M154" s="224" t="s">
        <v>19</v>
      </c>
      <c r="N154" s="225" t="s">
        <v>43</v>
      </c>
      <c r="O154" s="86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969</v>
      </c>
      <c r="AT154" s="228" t="s">
        <v>199</v>
      </c>
      <c r="AU154" s="228" t="s">
        <v>80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969</v>
      </c>
      <c r="BM154" s="228" t="s">
        <v>1250</v>
      </c>
    </row>
    <row r="155" s="2" customFormat="1" ht="16.5" customHeight="1">
      <c r="A155" s="40"/>
      <c r="B155" s="41"/>
      <c r="C155" s="216" t="s">
        <v>72</v>
      </c>
      <c r="D155" s="216" t="s">
        <v>199</v>
      </c>
      <c r="E155" s="217" t="s">
        <v>5388</v>
      </c>
      <c r="F155" s="218" t="s">
        <v>4821</v>
      </c>
      <c r="G155" s="219" t="s">
        <v>19</v>
      </c>
      <c r="H155" s="220">
        <v>16</v>
      </c>
      <c r="I155" s="221"/>
      <c r="J155" s="222">
        <f>ROUND(I155*H155,2)</f>
        <v>0</v>
      </c>
      <c r="K155" s="223"/>
      <c r="L155" s="46"/>
      <c r="M155" s="224" t="s">
        <v>19</v>
      </c>
      <c r="N155" s="225" t="s">
        <v>43</v>
      </c>
      <c r="O155" s="86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969</v>
      </c>
      <c r="AT155" s="228" t="s">
        <v>199</v>
      </c>
      <c r="AU155" s="228" t="s">
        <v>80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969</v>
      </c>
      <c r="BM155" s="228" t="s">
        <v>1267</v>
      </c>
    </row>
    <row r="156" s="2" customFormat="1" ht="16.5" customHeight="1">
      <c r="A156" s="40"/>
      <c r="B156" s="41"/>
      <c r="C156" s="216" t="s">
        <v>72</v>
      </c>
      <c r="D156" s="216" t="s">
        <v>199</v>
      </c>
      <c r="E156" s="217" t="s">
        <v>5389</v>
      </c>
      <c r="F156" s="218" t="s">
        <v>5390</v>
      </c>
      <c r="G156" s="219" t="s">
        <v>19</v>
      </c>
      <c r="H156" s="220">
        <v>4</v>
      </c>
      <c r="I156" s="221"/>
      <c r="J156" s="222">
        <f>ROUND(I156*H156,2)</f>
        <v>0</v>
      </c>
      <c r="K156" s="223"/>
      <c r="L156" s="46"/>
      <c r="M156" s="224" t="s">
        <v>19</v>
      </c>
      <c r="N156" s="225" t="s">
        <v>43</v>
      </c>
      <c r="O156" s="86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969</v>
      </c>
      <c r="AT156" s="228" t="s">
        <v>199</v>
      </c>
      <c r="AU156" s="228" t="s">
        <v>80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969</v>
      </c>
      <c r="BM156" s="228" t="s">
        <v>1278</v>
      </c>
    </row>
    <row r="157" s="2" customFormat="1" ht="37.8" customHeight="1">
      <c r="A157" s="40"/>
      <c r="B157" s="41"/>
      <c r="C157" s="216" t="s">
        <v>72</v>
      </c>
      <c r="D157" s="216" t="s">
        <v>199</v>
      </c>
      <c r="E157" s="217" t="s">
        <v>5391</v>
      </c>
      <c r="F157" s="218" t="s">
        <v>5392</v>
      </c>
      <c r="G157" s="219" t="s">
        <v>19</v>
      </c>
      <c r="H157" s="220">
        <v>74</v>
      </c>
      <c r="I157" s="221"/>
      <c r="J157" s="222">
        <f>ROUND(I157*H157,2)</f>
        <v>0</v>
      </c>
      <c r="K157" s="223"/>
      <c r="L157" s="46"/>
      <c r="M157" s="224" t="s">
        <v>19</v>
      </c>
      <c r="N157" s="225" t="s">
        <v>43</v>
      </c>
      <c r="O157" s="86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969</v>
      </c>
      <c r="AT157" s="228" t="s">
        <v>199</v>
      </c>
      <c r="AU157" s="228" t="s">
        <v>80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969</v>
      </c>
      <c r="BM157" s="228" t="s">
        <v>1293</v>
      </c>
    </row>
    <row r="158" s="2" customFormat="1" ht="33" customHeight="1">
      <c r="A158" s="40"/>
      <c r="B158" s="41"/>
      <c r="C158" s="216" t="s">
        <v>72</v>
      </c>
      <c r="D158" s="216" t="s">
        <v>199</v>
      </c>
      <c r="E158" s="217" t="s">
        <v>5393</v>
      </c>
      <c r="F158" s="218" t="s">
        <v>5394</v>
      </c>
      <c r="G158" s="219" t="s">
        <v>19</v>
      </c>
      <c r="H158" s="220">
        <v>4</v>
      </c>
      <c r="I158" s="221"/>
      <c r="J158" s="222">
        <f>ROUND(I158*H158,2)</f>
        <v>0</v>
      </c>
      <c r="K158" s="223"/>
      <c r="L158" s="46"/>
      <c r="M158" s="224" t="s">
        <v>19</v>
      </c>
      <c r="N158" s="225" t="s">
        <v>43</v>
      </c>
      <c r="O158" s="86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8" t="s">
        <v>969</v>
      </c>
      <c r="AT158" s="228" t="s">
        <v>199</v>
      </c>
      <c r="AU158" s="228" t="s">
        <v>80</v>
      </c>
      <c r="AY158" s="19" t="s">
        <v>197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9" t="s">
        <v>80</v>
      </c>
      <c r="BK158" s="229">
        <f>ROUND(I158*H158,2)</f>
        <v>0</v>
      </c>
      <c r="BL158" s="19" t="s">
        <v>969</v>
      </c>
      <c r="BM158" s="228" t="s">
        <v>1306</v>
      </c>
    </row>
    <row r="159" s="12" customFormat="1" ht="25.92" customHeight="1">
      <c r="A159" s="12"/>
      <c r="B159" s="200"/>
      <c r="C159" s="201"/>
      <c r="D159" s="202" t="s">
        <v>71</v>
      </c>
      <c r="E159" s="203" t="s">
        <v>381</v>
      </c>
      <c r="F159" s="203" t="s">
        <v>382</v>
      </c>
      <c r="G159" s="201"/>
      <c r="H159" s="201"/>
      <c r="I159" s="204"/>
      <c r="J159" s="205">
        <f>BK159</f>
        <v>0</v>
      </c>
      <c r="K159" s="201"/>
      <c r="L159" s="206"/>
      <c r="M159" s="207"/>
      <c r="N159" s="208"/>
      <c r="O159" s="208"/>
      <c r="P159" s="209">
        <f>P160</f>
        <v>0</v>
      </c>
      <c r="Q159" s="208"/>
      <c r="R159" s="209">
        <f>R160</f>
        <v>0</v>
      </c>
      <c r="S159" s="208"/>
      <c r="T159" s="210">
        <f>T160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1" t="s">
        <v>235</v>
      </c>
      <c r="AT159" s="212" t="s">
        <v>71</v>
      </c>
      <c r="AU159" s="212" t="s">
        <v>72</v>
      </c>
      <c r="AY159" s="211" t="s">
        <v>197</v>
      </c>
      <c r="BK159" s="213">
        <f>BK160</f>
        <v>0</v>
      </c>
    </row>
    <row r="160" s="2" customFormat="1" ht="16.5" customHeight="1">
      <c r="A160" s="40"/>
      <c r="B160" s="41"/>
      <c r="C160" s="216" t="s">
        <v>80</v>
      </c>
      <c r="D160" s="216" t="s">
        <v>199</v>
      </c>
      <c r="E160" s="217" t="s">
        <v>4841</v>
      </c>
      <c r="F160" s="218" t="s">
        <v>4842</v>
      </c>
      <c r="G160" s="219" t="s">
        <v>1127</v>
      </c>
      <c r="H160" s="220">
        <v>1</v>
      </c>
      <c r="I160" s="221"/>
      <c r="J160" s="222">
        <f>ROUND(I160*H160,2)</f>
        <v>0</v>
      </c>
      <c r="K160" s="223"/>
      <c r="L160" s="46"/>
      <c r="M160" s="303" t="s">
        <v>19</v>
      </c>
      <c r="N160" s="304" t="s">
        <v>43</v>
      </c>
      <c r="O160" s="296"/>
      <c r="P160" s="301">
        <f>O160*H160</f>
        <v>0</v>
      </c>
      <c r="Q160" s="301">
        <v>0</v>
      </c>
      <c r="R160" s="301">
        <f>Q160*H160</f>
        <v>0</v>
      </c>
      <c r="S160" s="301">
        <v>0</v>
      </c>
      <c r="T160" s="302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389</v>
      </c>
      <c r="AT160" s="228" t="s">
        <v>199</v>
      </c>
      <c r="AU160" s="228" t="s">
        <v>80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389</v>
      </c>
      <c r="BM160" s="228" t="s">
        <v>5395</v>
      </c>
    </row>
    <row r="161" s="2" customFormat="1" ht="6.96" customHeight="1">
      <c r="A161" s="40"/>
      <c r="B161" s="61"/>
      <c r="C161" s="62"/>
      <c r="D161" s="62"/>
      <c r="E161" s="62"/>
      <c r="F161" s="62"/>
      <c r="G161" s="62"/>
      <c r="H161" s="62"/>
      <c r="I161" s="62"/>
      <c r="J161" s="62"/>
      <c r="K161" s="62"/>
      <c r="L161" s="46"/>
      <c r="M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</sheetData>
  <sheetProtection sheet="1" autoFilter="0" formatColumns="0" formatRows="0" objects="1" scenarios="1" spinCount="100000" saltValue="xcgTP2mO3kFn8k5rN8qTvFIlQCO3qnvQlBqn4h4HlwL4DzSD5jOiNNqNChVvIODjFwm0iRJlYi76JMGkZp0CrQ==" hashValue="gTcPqf/83LehHX6hNUjuc14pGJlr6KcTpcIcZvbSjQ1Qg4o2r0Ey+n/DrzlJRuulLh0FXT0t8e8yHX3+xor8TA==" algorithmName="SHA-512" password="CC6F"/>
  <autoFilter ref="C95:K16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5396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>Katerinec</v>
      </c>
      <c r="F28" s="40"/>
      <c r="G28" s="40"/>
      <c r="H28" s="40"/>
      <c r="I28" s="145" t="s">
        <v>28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ROUND(J96,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ROUND((SUM(BE96:BE159)),  2)</f>
        <v>0</v>
      </c>
      <c r="G37" s="40"/>
      <c r="H37" s="40"/>
      <c r="I37" s="160">
        <v>0.20999999999999999</v>
      </c>
      <c r="J37" s="159">
        <f>ROUND(((SUM(BE96:BE159))*I37),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ROUND((SUM(BF96:BF159)),  2)</f>
        <v>0</v>
      </c>
      <c r="G38" s="40"/>
      <c r="H38" s="40"/>
      <c r="I38" s="160">
        <v>0.14999999999999999</v>
      </c>
      <c r="J38" s="159">
        <f>ROUND(((SUM(BF96:BF159))*I38),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ROUND((SUM(BG96:BG159)),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ROUND((SUM(BH96:BH159)),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ROUND((SUM(BI96:BI159)),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EZS - Elektronické zabezpečení stavby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Katerinec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J96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4679</v>
      </c>
      <c r="E68" s="180"/>
      <c r="F68" s="180"/>
      <c r="G68" s="180"/>
      <c r="H68" s="180"/>
      <c r="I68" s="180"/>
      <c r="J68" s="181">
        <f>J97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5397</v>
      </c>
      <c r="E69" s="185"/>
      <c r="F69" s="185"/>
      <c r="G69" s="185"/>
      <c r="H69" s="185"/>
      <c r="I69" s="185"/>
      <c r="J69" s="186">
        <f>J98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4681</v>
      </c>
      <c r="E70" s="185"/>
      <c r="F70" s="185"/>
      <c r="G70" s="185"/>
      <c r="H70" s="185"/>
      <c r="I70" s="185"/>
      <c r="J70" s="186">
        <f>J131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5398</v>
      </c>
      <c r="E71" s="185"/>
      <c r="F71" s="185"/>
      <c r="G71" s="185"/>
      <c r="H71" s="185"/>
      <c r="I71" s="185"/>
      <c r="J71" s="186">
        <f>J152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7"/>
      <c r="C72" s="178"/>
      <c r="D72" s="179" t="s">
        <v>180</v>
      </c>
      <c r="E72" s="180"/>
      <c r="F72" s="180"/>
      <c r="G72" s="180"/>
      <c r="H72" s="180"/>
      <c r="I72" s="180"/>
      <c r="J72" s="181">
        <f>J158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182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6.25" customHeight="1">
      <c r="A82" s="40"/>
      <c r="B82" s="41"/>
      <c r="C82" s="42"/>
      <c r="D82" s="42"/>
      <c r="E82" s="172" t="str">
        <f>E7</f>
        <v>STAVEBNÍ UPRAVY,PŘÍSTAVBA A NÁSTAVBA OBJEKTU ŠATEN A ZÁZEMÍ PRO SPORTOVCE FK BOLATICE</v>
      </c>
      <c r="F82" s="34"/>
      <c r="G82" s="34"/>
      <c r="H82" s="34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170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1" customFormat="1" ht="16.5" customHeight="1">
      <c r="B84" s="23"/>
      <c r="C84" s="24"/>
      <c r="D84" s="24"/>
      <c r="E84" s="172" t="s">
        <v>4031</v>
      </c>
      <c r="F84" s="24"/>
      <c r="G84" s="24"/>
      <c r="H84" s="24"/>
      <c r="I84" s="24"/>
      <c r="J84" s="24"/>
      <c r="K84" s="24"/>
      <c r="L84" s="22"/>
    </row>
    <row r="85" s="1" customFormat="1" ht="12" customHeight="1">
      <c r="B85" s="23"/>
      <c r="C85" s="34" t="s">
        <v>394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298" t="s">
        <v>4844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4033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E13</f>
        <v>EZS - Elektronické zabezpečení stavby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F16</f>
        <v>Bolatice, ul. Opavská131/45</v>
      </c>
      <c r="G90" s="42"/>
      <c r="H90" s="42"/>
      <c r="I90" s="34" t="s">
        <v>23</v>
      </c>
      <c r="J90" s="74" t="str">
        <f>IF(J16="","",J16)</f>
        <v>23. 3. 2022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25.65" customHeight="1">
      <c r="A92" s="40"/>
      <c r="B92" s="41"/>
      <c r="C92" s="34" t="s">
        <v>25</v>
      </c>
      <c r="D92" s="42"/>
      <c r="E92" s="42"/>
      <c r="F92" s="29" t="str">
        <f>E19</f>
        <v>Obec Bolatice, Hlučínská 95/3</v>
      </c>
      <c r="G92" s="42"/>
      <c r="H92" s="42"/>
      <c r="I92" s="34" t="s">
        <v>31</v>
      </c>
      <c r="J92" s="38" t="str">
        <f>E25</f>
        <v>BENPRO s.r.o. Bolatice 743/40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29</v>
      </c>
      <c r="D93" s="42"/>
      <c r="E93" s="42"/>
      <c r="F93" s="29" t="str">
        <f>IF(E22="","",E22)</f>
        <v>Vyplň údaj</v>
      </c>
      <c r="G93" s="42"/>
      <c r="H93" s="42"/>
      <c r="I93" s="34" t="s">
        <v>34</v>
      </c>
      <c r="J93" s="38" t="str">
        <f>E28</f>
        <v>Katerinec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183</v>
      </c>
      <c r="D95" s="191" t="s">
        <v>57</v>
      </c>
      <c r="E95" s="191" t="s">
        <v>53</v>
      </c>
      <c r="F95" s="191" t="s">
        <v>54</v>
      </c>
      <c r="G95" s="191" t="s">
        <v>184</v>
      </c>
      <c r="H95" s="191" t="s">
        <v>185</v>
      </c>
      <c r="I95" s="191" t="s">
        <v>186</v>
      </c>
      <c r="J95" s="192" t="s">
        <v>174</v>
      </c>
      <c r="K95" s="193" t="s">
        <v>187</v>
      </c>
      <c r="L95" s="194"/>
      <c r="M95" s="94" t="s">
        <v>19</v>
      </c>
      <c r="N95" s="95" t="s">
        <v>42</v>
      </c>
      <c r="O95" s="95" t="s">
        <v>188</v>
      </c>
      <c r="P95" s="95" t="s">
        <v>189</v>
      </c>
      <c r="Q95" s="95" t="s">
        <v>190</v>
      </c>
      <c r="R95" s="95" t="s">
        <v>191</v>
      </c>
      <c r="S95" s="95" t="s">
        <v>192</v>
      </c>
      <c r="T95" s="96" t="s">
        <v>193</v>
      </c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194</v>
      </c>
      <c r="D96" s="42"/>
      <c r="E96" s="42"/>
      <c r="F96" s="42"/>
      <c r="G96" s="42"/>
      <c r="H96" s="42"/>
      <c r="I96" s="42"/>
      <c r="J96" s="195">
        <f>BK96</f>
        <v>0</v>
      </c>
      <c r="K96" s="42"/>
      <c r="L96" s="46"/>
      <c r="M96" s="97"/>
      <c r="N96" s="196"/>
      <c r="O96" s="98"/>
      <c r="P96" s="197">
        <f>P97+P158</f>
        <v>0</v>
      </c>
      <c r="Q96" s="98"/>
      <c r="R96" s="197">
        <f>R97+R158</f>
        <v>0</v>
      </c>
      <c r="S96" s="98"/>
      <c r="T96" s="198">
        <f>T97+T158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71</v>
      </c>
      <c r="AU96" s="19" t="s">
        <v>175</v>
      </c>
      <c r="BK96" s="199">
        <f>BK97+BK158</f>
        <v>0</v>
      </c>
    </row>
    <row r="97" s="12" customFormat="1" ht="25.92" customHeight="1">
      <c r="A97" s="12"/>
      <c r="B97" s="200"/>
      <c r="C97" s="201"/>
      <c r="D97" s="202" t="s">
        <v>71</v>
      </c>
      <c r="E97" s="203" t="s">
        <v>602</v>
      </c>
      <c r="F97" s="203" t="s">
        <v>4683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P98+P131+P152</f>
        <v>0</v>
      </c>
      <c r="Q97" s="208"/>
      <c r="R97" s="209">
        <f>R98+R131+R152</f>
        <v>0</v>
      </c>
      <c r="S97" s="208"/>
      <c r="T97" s="210">
        <f>T98+T131+T152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103</v>
      </c>
      <c r="AT97" s="212" t="s">
        <v>71</v>
      </c>
      <c r="AU97" s="212" t="s">
        <v>72</v>
      </c>
      <c r="AY97" s="211" t="s">
        <v>197</v>
      </c>
      <c r="BK97" s="213">
        <f>BK98+BK131+BK152</f>
        <v>0</v>
      </c>
    </row>
    <row r="98" s="12" customFormat="1" ht="22.8" customHeight="1">
      <c r="A98" s="12"/>
      <c r="B98" s="200"/>
      <c r="C98" s="201"/>
      <c r="D98" s="202" t="s">
        <v>71</v>
      </c>
      <c r="E98" s="214" t="s">
        <v>4684</v>
      </c>
      <c r="F98" s="214" t="s">
        <v>5399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SUM(P99:P130)</f>
        <v>0</v>
      </c>
      <c r="Q98" s="208"/>
      <c r="R98" s="209">
        <f>SUM(R99:R130)</f>
        <v>0</v>
      </c>
      <c r="S98" s="208"/>
      <c r="T98" s="210">
        <f>SUM(T99:T130)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103</v>
      </c>
      <c r="AT98" s="212" t="s">
        <v>71</v>
      </c>
      <c r="AU98" s="212" t="s">
        <v>80</v>
      </c>
      <c r="AY98" s="211" t="s">
        <v>197</v>
      </c>
      <c r="BK98" s="213">
        <f>SUM(BK99:BK130)</f>
        <v>0</v>
      </c>
    </row>
    <row r="99" s="2" customFormat="1" ht="16.5" customHeight="1">
      <c r="A99" s="40"/>
      <c r="B99" s="41"/>
      <c r="C99" s="216" t="s">
        <v>80</v>
      </c>
      <c r="D99" s="216" t="s">
        <v>199</v>
      </c>
      <c r="E99" s="217" t="s">
        <v>5400</v>
      </c>
      <c r="F99" s="218" t="s">
        <v>5401</v>
      </c>
      <c r="G99" s="219" t="s">
        <v>4444</v>
      </c>
      <c r="H99" s="220">
        <v>460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969</v>
      </c>
      <c r="AT99" s="228" t="s">
        <v>199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969</v>
      </c>
      <c r="BM99" s="228" t="s">
        <v>82</v>
      </c>
    </row>
    <row r="100" s="2" customFormat="1" ht="16.5" customHeight="1">
      <c r="A100" s="40"/>
      <c r="B100" s="41"/>
      <c r="C100" s="216" t="s">
        <v>82</v>
      </c>
      <c r="D100" s="216" t="s">
        <v>199</v>
      </c>
      <c r="E100" s="217" t="s">
        <v>5402</v>
      </c>
      <c r="F100" s="218" t="s">
        <v>5403</v>
      </c>
      <c r="G100" s="219" t="s">
        <v>4752</v>
      </c>
      <c r="H100" s="220">
        <v>2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969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969</v>
      </c>
      <c r="BM100" s="228" t="s">
        <v>203</v>
      </c>
    </row>
    <row r="101" s="2" customFormat="1" ht="16.5" customHeight="1">
      <c r="A101" s="40"/>
      <c r="B101" s="41"/>
      <c r="C101" s="216" t="s">
        <v>103</v>
      </c>
      <c r="D101" s="216" t="s">
        <v>199</v>
      </c>
      <c r="E101" s="217" t="s">
        <v>5404</v>
      </c>
      <c r="F101" s="218" t="s">
        <v>5405</v>
      </c>
      <c r="G101" s="219" t="s">
        <v>4752</v>
      </c>
      <c r="H101" s="220">
        <v>1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969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969</v>
      </c>
      <c r="BM101" s="228" t="s">
        <v>265</v>
      </c>
    </row>
    <row r="102" s="2" customFormat="1" ht="16.5" customHeight="1">
      <c r="A102" s="40"/>
      <c r="B102" s="41"/>
      <c r="C102" s="216" t="s">
        <v>203</v>
      </c>
      <c r="D102" s="216" t="s">
        <v>199</v>
      </c>
      <c r="E102" s="217" t="s">
        <v>5406</v>
      </c>
      <c r="F102" s="218" t="s">
        <v>5407</v>
      </c>
      <c r="G102" s="219" t="s">
        <v>4444</v>
      </c>
      <c r="H102" s="220">
        <v>19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969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969</v>
      </c>
      <c r="BM102" s="228" t="s">
        <v>311</v>
      </c>
    </row>
    <row r="103" s="2" customFormat="1" ht="16.5" customHeight="1">
      <c r="A103" s="40"/>
      <c r="B103" s="41"/>
      <c r="C103" s="216" t="s">
        <v>235</v>
      </c>
      <c r="D103" s="216" t="s">
        <v>199</v>
      </c>
      <c r="E103" s="217" t="s">
        <v>5408</v>
      </c>
      <c r="F103" s="218" t="s">
        <v>5409</v>
      </c>
      <c r="G103" s="219" t="s">
        <v>4444</v>
      </c>
      <c r="H103" s="220">
        <v>19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969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969</v>
      </c>
      <c r="BM103" s="228" t="s">
        <v>322</v>
      </c>
    </row>
    <row r="104" s="2" customFormat="1" ht="16.5" customHeight="1">
      <c r="A104" s="40"/>
      <c r="B104" s="41"/>
      <c r="C104" s="216" t="s">
        <v>265</v>
      </c>
      <c r="D104" s="216" t="s">
        <v>199</v>
      </c>
      <c r="E104" s="217" t="s">
        <v>5410</v>
      </c>
      <c r="F104" s="218" t="s">
        <v>5411</v>
      </c>
      <c r="G104" s="219" t="s">
        <v>4444</v>
      </c>
      <c r="H104" s="220">
        <v>1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969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969</v>
      </c>
      <c r="BM104" s="228" t="s">
        <v>344</v>
      </c>
    </row>
    <row r="105" s="2" customFormat="1" ht="16.5" customHeight="1">
      <c r="A105" s="40"/>
      <c r="B105" s="41"/>
      <c r="C105" s="216" t="s">
        <v>273</v>
      </c>
      <c r="D105" s="216" t="s">
        <v>199</v>
      </c>
      <c r="E105" s="217" t="s">
        <v>5412</v>
      </c>
      <c r="F105" s="218" t="s">
        <v>5413</v>
      </c>
      <c r="G105" s="219" t="s">
        <v>4444</v>
      </c>
      <c r="H105" s="220">
        <v>3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969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969</v>
      </c>
      <c r="BM105" s="228" t="s">
        <v>362</v>
      </c>
    </row>
    <row r="106" s="2" customFormat="1" ht="16.5" customHeight="1">
      <c r="A106" s="40"/>
      <c r="B106" s="41"/>
      <c r="C106" s="216" t="s">
        <v>311</v>
      </c>
      <c r="D106" s="216" t="s">
        <v>199</v>
      </c>
      <c r="E106" s="217" t="s">
        <v>5414</v>
      </c>
      <c r="F106" s="218" t="s">
        <v>5415</v>
      </c>
      <c r="G106" s="219" t="s">
        <v>4444</v>
      </c>
      <c r="H106" s="220">
        <v>1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969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969</v>
      </c>
      <c r="BM106" s="228" t="s">
        <v>385</v>
      </c>
    </row>
    <row r="107" s="2" customFormat="1" ht="16.5" customHeight="1">
      <c r="A107" s="40"/>
      <c r="B107" s="41"/>
      <c r="C107" s="216" t="s">
        <v>221</v>
      </c>
      <c r="D107" s="216" t="s">
        <v>199</v>
      </c>
      <c r="E107" s="217" t="s">
        <v>5416</v>
      </c>
      <c r="F107" s="218" t="s">
        <v>5417</v>
      </c>
      <c r="G107" s="219" t="s">
        <v>4444</v>
      </c>
      <c r="H107" s="220">
        <v>2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969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969</v>
      </c>
      <c r="BM107" s="228" t="s">
        <v>557</v>
      </c>
    </row>
    <row r="108" s="2" customFormat="1" ht="16.5" customHeight="1">
      <c r="A108" s="40"/>
      <c r="B108" s="41"/>
      <c r="C108" s="216" t="s">
        <v>322</v>
      </c>
      <c r="D108" s="216" t="s">
        <v>199</v>
      </c>
      <c r="E108" s="217" t="s">
        <v>5418</v>
      </c>
      <c r="F108" s="218" t="s">
        <v>5419</v>
      </c>
      <c r="G108" s="219" t="s">
        <v>4444</v>
      </c>
      <c r="H108" s="220">
        <v>1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969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969</v>
      </c>
      <c r="BM108" s="228" t="s">
        <v>570</v>
      </c>
    </row>
    <row r="109" s="2" customFormat="1" ht="16.5" customHeight="1">
      <c r="A109" s="40"/>
      <c r="B109" s="41"/>
      <c r="C109" s="216" t="s">
        <v>335</v>
      </c>
      <c r="D109" s="216" t="s">
        <v>199</v>
      </c>
      <c r="E109" s="217" t="s">
        <v>5420</v>
      </c>
      <c r="F109" s="218" t="s">
        <v>5421</v>
      </c>
      <c r="G109" s="219" t="s">
        <v>4769</v>
      </c>
      <c r="H109" s="220">
        <v>1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969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969</v>
      </c>
      <c r="BM109" s="228" t="s">
        <v>582</v>
      </c>
    </row>
    <row r="110" s="2" customFormat="1" ht="16.5" customHeight="1">
      <c r="A110" s="40"/>
      <c r="B110" s="41"/>
      <c r="C110" s="216" t="s">
        <v>344</v>
      </c>
      <c r="D110" s="216" t="s">
        <v>199</v>
      </c>
      <c r="E110" s="217" t="s">
        <v>5422</v>
      </c>
      <c r="F110" s="218" t="s">
        <v>5423</v>
      </c>
      <c r="G110" s="219" t="s">
        <v>4769</v>
      </c>
      <c r="H110" s="220">
        <v>1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969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969</v>
      </c>
      <c r="BM110" s="228" t="s">
        <v>593</v>
      </c>
    </row>
    <row r="111" s="2" customFormat="1" ht="16.5" customHeight="1">
      <c r="A111" s="40"/>
      <c r="B111" s="41"/>
      <c r="C111" s="216" t="s">
        <v>351</v>
      </c>
      <c r="D111" s="216" t="s">
        <v>199</v>
      </c>
      <c r="E111" s="217" t="s">
        <v>5424</v>
      </c>
      <c r="F111" s="218" t="s">
        <v>5425</v>
      </c>
      <c r="G111" s="219" t="s">
        <v>4769</v>
      </c>
      <c r="H111" s="220">
        <v>1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969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969</v>
      </c>
      <c r="BM111" s="228" t="s">
        <v>607</v>
      </c>
    </row>
    <row r="112" s="2" customFormat="1" ht="16.5" customHeight="1">
      <c r="A112" s="40"/>
      <c r="B112" s="41"/>
      <c r="C112" s="216" t="s">
        <v>362</v>
      </c>
      <c r="D112" s="216" t="s">
        <v>199</v>
      </c>
      <c r="E112" s="217" t="s">
        <v>5426</v>
      </c>
      <c r="F112" s="218" t="s">
        <v>5427</v>
      </c>
      <c r="G112" s="219" t="s">
        <v>4444</v>
      </c>
      <c r="H112" s="220">
        <v>19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969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969</v>
      </c>
      <c r="BM112" s="228" t="s">
        <v>625</v>
      </c>
    </row>
    <row r="113" s="2" customFormat="1" ht="16.5" customHeight="1">
      <c r="A113" s="40"/>
      <c r="B113" s="41"/>
      <c r="C113" s="216" t="s">
        <v>8</v>
      </c>
      <c r="D113" s="216" t="s">
        <v>199</v>
      </c>
      <c r="E113" s="217" t="s">
        <v>5426</v>
      </c>
      <c r="F113" s="218" t="s">
        <v>5427</v>
      </c>
      <c r="G113" s="219" t="s">
        <v>4444</v>
      </c>
      <c r="H113" s="220">
        <v>19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969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969</v>
      </c>
      <c r="BM113" s="228" t="s">
        <v>644</v>
      </c>
    </row>
    <row r="114" s="2" customFormat="1" ht="16.5" customHeight="1">
      <c r="A114" s="40"/>
      <c r="B114" s="41"/>
      <c r="C114" s="216" t="s">
        <v>385</v>
      </c>
      <c r="D114" s="216" t="s">
        <v>199</v>
      </c>
      <c r="E114" s="217" t="s">
        <v>5428</v>
      </c>
      <c r="F114" s="218" t="s">
        <v>5429</v>
      </c>
      <c r="G114" s="219" t="s">
        <v>4444</v>
      </c>
      <c r="H114" s="220">
        <v>3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969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969</v>
      </c>
      <c r="BM114" s="228" t="s">
        <v>658</v>
      </c>
    </row>
    <row r="115" s="2" customFormat="1" ht="16.5" customHeight="1">
      <c r="A115" s="40"/>
      <c r="B115" s="41"/>
      <c r="C115" s="216" t="s">
        <v>550</v>
      </c>
      <c r="D115" s="216" t="s">
        <v>199</v>
      </c>
      <c r="E115" s="217" t="s">
        <v>5430</v>
      </c>
      <c r="F115" s="218" t="s">
        <v>5431</v>
      </c>
      <c r="G115" s="219" t="s">
        <v>4444</v>
      </c>
      <c r="H115" s="220">
        <v>2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969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969</v>
      </c>
      <c r="BM115" s="228" t="s">
        <v>675</v>
      </c>
    </row>
    <row r="116" s="2" customFormat="1" ht="16.5" customHeight="1">
      <c r="A116" s="40"/>
      <c r="B116" s="41"/>
      <c r="C116" s="216" t="s">
        <v>557</v>
      </c>
      <c r="D116" s="216" t="s">
        <v>199</v>
      </c>
      <c r="E116" s="217" t="s">
        <v>5432</v>
      </c>
      <c r="F116" s="218" t="s">
        <v>5433</v>
      </c>
      <c r="G116" s="219" t="s">
        <v>4444</v>
      </c>
      <c r="H116" s="220">
        <v>1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969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969</v>
      </c>
      <c r="BM116" s="228" t="s">
        <v>696</v>
      </c>
    </row>
    <row r="117" s="2" customFormat="1" ht="16.5" customHeight="1">
      <c r="A117" s="40"/>
      <c r="B117" s="41"/>
      <c r="C117" s="216" t="s">
        <v>563</v>
      </c>
      <c r="D117" s="216" t="s">
        <v>199</v>
      </c>
      <c r="E117" s="217" t="s">
        <v>5434</v>
      </c>
      <c r="F117" s="218" t="s">
        <v>5435</v>
      </c>
      <c r="G117" s="219" t="s">
        <v>19</v>
      </c>
      <c r="H117" s="220">
        <v>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969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969</v>
      </c>
      <c r="BM117" s="228" t="s">
        <v>717</v>
      </c>
    </row>
    <row r="118" s="2" customFormat="1" ht="16.5" customHeight="1">
      <c r="A118" s="40"/>
      <c r="B118" s="41"/>
      <c r="C118" s="216" t="s">
        <v>570</v>
      </c>
      <c r="D118" s="216" t="s">
        <v>199</v>
      </c>
      <c r="E118" s="217" t="s">
        <v>5436</v>
      </c>
      <c r="F118" s="218" t="s">
        <v>5437</v>
      </c>
      <c r="G118" s="219" t="s">
        <v>19</v>
      </c>
      <c r="H118" s="220">
        <v>1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969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969</v>
      </c>
      <c r="BM118" s="228" t="s">
        <v>729</v>
      </c>
    </row>
    <row r="119" s="2" customFormat="1" ht="16.5" customHeight="1">
      <c r="A119" s="40"/>
      <c r="B119" s="41"/>
      <c r="C119" s="216" t="s">
        <v>7</v>
      </c>
      <c r="D119" s="216" t="s">
        <v>199</v>
      </c>
      <c r="E119" s="217" t="s">
        <v>5438</v>
      </c>
      <c r="F119" s="218" t="s">
        <v>5439</v>
      </c>
      <c r="G119" s="219" t="s">
        <v>19</v>
      </c>
      <c r="H119" s="220">
        <v>1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969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969</v>
      </c>
      <c r="BM119" s="228" t="s">
        <v>792</v>
      </c>
    </row>
    <row r="120" s="2" customFormat="1" ht="16.5" customHeight="1">
      <c r="A120" s="40"/>
      <c r="B120" s="41"/>
      <c r="C120" s="216" t="s">
        <v>582</v>
      </c>
      <c r="D120" s="216" t="s">
        <v>199</v>
      </c>
      <c r="E120" s="217" t="s">
        <v>5440</v>
      </c>
      <c r="F120" s="218" t="s">
        <v>5441</v>
      </c>
      <c r="G120" s="219" t="s">
        <v>4769</v>
      </c>
      <c r="H120" s="220">
        <v>1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969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969</v>
      </c>
      <c r="BM120" s="228" t="s">
        <v>816</v>
      </c>
    </row>
    <row r="121" s="2" customFormat="1" ht="16.5" customHeight="1">
      <c r="A121" s="40"/>
      <c r="B121" s="41"/>
      <c r="C121" s="216" t="s">
        <v>588</v>
      </c>
      <c r="D121" s="216" t="s">
        <v>199</v>
      </c>
      <c r="E121" s="217" t="s">
        <v>5442</v>
      </c>
      <c r="F121" s="218" t="s">
        <v>5443</v>
      </c>
      <c r="G121" s="219" t="s">
        <v>4444</v>
      </c>
      <c r="H121" s="220">
        <v>19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969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969</v>
      </c>
      <c r="BM121" s="228" t="s">
        <v>845</v>
      </c>
    </row>
    <row r="122" s="2" customFormat="1" ht="16.5" customHeight="1">
      <c r="A122" s="40"/>
      <c r="B122" s="41"/>
      <c r="C122" s="216" t="s">
        <v>593</v>
      </c>
      <c r="D122" s="216" t="s">
        <v>199</v>
      </c>
      <c r="E122" s="217" t="s">
        <v>5442</v>
      </c>
      <c r="F122" s="218" t="s">
        <v>5443</v>
      </c>
      <c r="G122" s="219" t="s">
        <v>4444</v>
      </c>
      <c r="H122" s="220">
        <v>19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969</v>
      </c>
      <c r="AT122" s="228" t="s">
        <v>199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969</v>
      </c>
      <c r="BM122" s="228" t="s">
        <v>856</v>
      </c>
    </row>
    <row r="123" s="2" customFormat="1" ht="16.5" customHeight="1">
      <c r="A123" s="40"/>
      <c r="B123" s="41"/>
      <c r="C123" s="216" t="s">
        <v>601</v>
      </c>
      <c r="D123" s="216" t="s">
        <v>199</v>
      </c>
      <c r="E123" s="217" t="s">
        <v>5444</v>
      </c>
      <c r="F123" s="218" t="s">
        <v>5445</v>
      </c>
      <c r="G123" s="219" t="s">
        <v>4444</v>
      </c>
      <c r="H123" s="220">
        <v>3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969</v>
      </c>
      <c r="AT123" s="228" t="s">
        <v>199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969</v>
      </c>
      <c r="BM123" s="228" t="s">
        <v>888</v>
      </c>
    </row>
    <row r="124" s="2" customFormat="1" ht="16.5" customHeight="1">
      <c r="A124" s="40"/>
      <c r="B124" s="41"/>
      <c r="C124" s="216" t="s">
        <v>607</v>
      </c>
      <c r="D124" s="216" t="s">
        <v>199</v>
      </c>
      <c r="E124" s="217" t="s">
        <v>5446</v>
      </c>
      <c r="F124" s="218" t="s">
        <v>5447</v>
      </c>
      <c r="G124" s="219" t="s">
        <v>4444</v>
      </c>
      <c r="H124" s="220">
        <v>2</v>
      </c>
      <c r="I124" s="221"/>
      <c r="J124" s="222">
        <f>ROUND(I124*H124,2)</f>
        <v>0</v>
      </c>
      <c r="K124" s="223"/>
      <c r="L124" s="46"/>
      <c r="M124" s="224" t="s">
        <v>19</v>
      </c>
      <c r="N124" s="225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969</v>
      </c>
      <c r="AT124" s="228" t="s">
        <v>199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969</v>
      </c>
      <c r="BM124" s="228" t="s">
        <v>893</v>
      </c>
    </row>
    <row r="125" s="2" customFormat="1" ht="16.5" customHeight="1">
      <c r="A125" s="40"/>
      <c r="B125" s="41"/>
      <c r="C125" s="216" t="s">
        <v>612</v>
      </c>
      <c r="D125" s="216" t="s">
        <v>199</v>
      </c>
      <c r="E125" s="217" t="s">
        <v>5448</v>
      </c>
      <c r="F125" s="218" t="s">
        <v>5449</v>
      </c>
      <c r="G125" s="219" t="s">
        <v>4444</v>
      </c>
      <c r="H125" s="220">
        <v>1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969</v>
      </c>
      <c r="AT125" s="228" t="s">
        <v>199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969</v>
      </c>
      <c r="BM125" s="228" t="s">
        <v>904</v>
      </c>
    </row>
    <row r="126" s="2" customFormat="1" ht="16.5" customHeight="1">
      <c r="A126" s="40"/>
      <c r="B126" s="41"/>
      <c r="C126" s="216" t="s">
        <v>625</v>
      </c>
      <c r="D126" s="216" t="s">
        <v>199</v>
      </c>
      <c r="E126" s="217" t="s">
        <v>5450</v>
      </c>
      <c r="F126" s="218" t="s">
        <v>5451</v>
      </c>
      <c r="G126" s="219" t="s">
        <v>4444</v>
      </c>
      <c r="H126" s="220">
        <v>1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969</v>
      </c>
      <c r="AT126" s="228" t="s">
        <v>199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969</v>
      </c>
      <c r="BM126" s="228" t="s">
        <v>919</v>
      </c>
    </row>
    <row r="127" s="2" customFormat="1" ht="16.5" customHeight="1">
      <c r="A127" s="40"/>
      <c r="B127" s="41"/>
      <c r="C127" s="216" t="s">
        <v>636</v>
      </c>
      <c r="D127" s="216" t="s">
        <v>199</v>
      </c>
      <c r="E127" s="217" t="s">
        <v>5452</v>
      </c>
      <c r="F127" s="218" t="s">
        <v>5453</v>
      </c>
      <c r="G127" s="219" t="s">
        <v>19</v>
      </c>
      <c r="H127" s="220">
        <v>1</v>
      </c>
      <c r="I127" s="221"/>
      <c r="J127" s="222">
        <f>ROUND(I127*H127,2)</f>
        <v>0</v>
      </c>
      <c r="K127" s="223"/>
      <c r="L127" s="46"/>
      <c r="M127" s="224" t="s">
        <v>19</v>
      </c>
      <c r="N127" s="225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969</v>
      </c>
      <c r="AT127" s="228" t="s">
        <v>199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969</v>
      </c>
      <c r="BM127" s="228" t="s">
        <v>929</v>
      </c>
    </row>
    <row r="128" s="2" customFormat="1" ht="16.5" customHeight="1">
      <c r="A128" s="40"/>
      <c r="B128" s="41"/>
      <c r="C128" s="216" t="s">
        <v>644</v>
      </c>
      <c r="D128" s="216" t="s">
        <v>199</v>
      </c>
      <c r="E128" s="217" t="s">
        <v>4702</v>
      </c>
      <c r="F128" s="218" t="s">
        <v>4703</v>
      </c>
      <c r="G128" s="219" t="s">
        <v>661</v>
      </c>
      <c r="H128" s="220">
        <v>390</v>
      </c>
      <c r="I128" s="221"/>
      <c r="J128" s="222">
        <f>ROUND(I128*H128,2)</f>
        <v>0</v>
      </c>
      <c r="K128" s="223"/>
      <c r="L128" s="46"/>
      <c r="M128" s="224" t="s">
        <v>19</v>
      </c>
      <c r="N128" s="225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969</v>
      </c>
      <c r="AT128" s="228" t="s">
        <v>199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969</v>
      </c>
      <c r="BM128" s="228" t="s">
        <v>944</v>
      </c>
    </row>
    <row r="129" s="2" customFormat="1" ht="16.5" customHeight="1">
      <c r="A129" s="40"/>
      <c r="B129" s="41"/>
      <c r="C129" s="216" t="s">
        <v>652</v>
      </c>
      <c r="D129" s="216" t="s">
        <v>199</v>
      </c>
      <c r="E129" s="217" t="s">
        <v>5454</v>
      </c>
      <c r="F129" s="218" t="s">
        <v>5455</v>
      </c>
      <c r="G129" s="219" t="s">
        <v>661</v>
      </c>
      <c r="H129" s="220">
        <v>26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969</v>
      </c>
      <c r="AT129" s="228" t="s">
        <v>199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969</v>
      </c>
      <c r="BM129" s="228" t="s">
        <v>861</v>
      </c>
    </row>
    <row r="130" s="2" customFormat="1" ht="16.5" customHeight="1">
      <c r="A130" s="40"/>
      <c r="B130" s="41"/>
      <c r="C130" s="216" t="s">
        <v>658</v>
      </c>
      <c r="D130" s="216" t="s">
        <v>199</v>
      </c>
      <c r="E130" s="217" t="s">
        <v>4728</v>
      </c>
      <c r="F130" s="218" t="s">
        <v>4729</v>
      </c>
      <c r="G130" s="219" t="s">
        <v>661</v>
      </c>
      <c r="H130" s="220">
        <v>20</v>
      </c>
      <c r="I130" s="221"/>
      <c r="J130" s="222">
        <f>ROUND(I130*H130,2)</f>
        <v>0</v>
      </c>
      <c r="K130" s="223"/>
      <c r="L130" s="46"/>
      <c r="M130" s="224" t="s">
        <v>19</v>
      </c>
      <c r="N130" s="225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969</v>
      </c>
      <c r="AT130" s="228" t="s">
        <v>199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969</v>
      </c>
      <c r="BM130" s="228" t="s">
        <v>969</v>
      </c>
    </row>
    <row r="131" s="12" customFormat="1" ht="22.8" customHeight="1">
      <c r="A131" s="12"/>
      <c r="B131" s="200"/>
      <c r="C131" s="201"/>
      <c r="D131" s="202" t="s">
        <v>71</v>
      </c>
      <c r="E131" s="214" t="s">
        <v>4748</v>
      </c>
      <c r="F131" s="214" t="s">
        <v>4749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SUM(P132:P151)</f>
        <v>0</v>
      </c>
      <c r="Q131" s="208"/>
      <c r="R131" s="209">
        <f>SUM(R132:R151)</f>
        <v>0</v>
      </c>
      <c r="S131" s="208"/>
      <c r="T131" s="210">
        <f>SUM(T132:T151)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103</v>
      </c>
      <c r="AT131" s="212" t="s">
        <v>71</v>
      </c>
      <c r="AU131" s="212" t="s">
        <v>80</v>
      </c>
      <c r="AY131" s="211" t="s">
        <v>197</v>
      </c>
      <c r="BK131" s="213">
        <f>SUM(BK132:BK151)</f>
        <v>0</v>
      </c>
    </row>
    <row r="132" s="2" customFormat="1" ht="24.15" customHeight="1">
      <c r="A132" s="40"/>
      <c r="B132" s="41"/>
      <c r="C132" s="282" t="s">
        <v>72</v>
      </c>
      <c r="D132" s="282" t="s">
        <v>602</v>
      </c>
      <c r="E132" s="283" t="s">
        <v>5456</v>
      </c>
      <c r="F132" s="284" t="s">
        <v>5457</v>
      </c>
      <c r="G132" s="285" t="s">
        <v>4752</v>
      </c>
      <c r="H132" s="286">
        <v>1</v>
      </c>
      <c r="I132" s="287"/>
      <c r="J132" s="288">
        <f>ROUND(I132*H132,2)</f>
        <v>0</v>
      </c>
      <c r="K132" s="289"/>
      <c r="L132" s="290"/>
      <c r="M132" s="291" t="s">
        <v>19</v>
      </c>
      <c r="N132" s="292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2176</v>
      </c>
      <c r="AT132" s="228" t="s">
        <v>602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969</v>
      </c>
      <c r="BM132" s="228" t="s">
        <v>984</v>
      </c>
    </row>
    <row r="133" s="2" customFormat="1" ht="16.5" customHeight="1">
      <c r="A133" s="40"/>
      <c r="B133" s="41"/>
      <c r="C133" s="282" t="s">
        <v>72</v>
      </c>
      <c r="D133" s="282" t="s">
        <v>602</v>
      </c>
      <c r="E133" s="283" t="s">
        <v>5458</v>
      </c>
      <c r="F133" s="284" t="s">
        <v>5459</v>
      </c>
      <c r="G133" s="285" t="s">
        <v>4752</v>
      </c>
      <c r="H133" s="286">
        <v>1</v>
      </c>
      <c r="I133" s="287"/>
      <c r="J133" s="288">
        <f>ROUND(I133*H133,2)</f>
        <v>0</v>
      </c>
      <c r="K133" s="289"/>
      <c r="L133" s="290"/>
      <c r="M133" s="291" t="s">
        <v>19</v>
      </c>
      <c r="N133" s="292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2176</v>
      </c>
      <c r="AT133" s="228" t="s">
        <v>602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969</v>
      </c>
      <c r="BM133" s="228" t="s">
        <v>1003</v>
      </c>
    </row>
    <row r="134" s="2" customFormat="1" ht="16.5" customHeight="1">
      <c r="A134" s="40"/>
      <c r="B134" s="41"/>
      <c r="C134" s="282" t="s">
        <v>72</v>
      </c>
      <c r="D134" s="282" t="s">
        <v>602</v>
      </c>
      <c r="E134" s="283" t="s">
        <v>5460</v>
      </c>
      <c r="F134" s="284" t="s">
        <v>5461</v>
      </c>
      <c r="G134" s="285" t="s">
        <v>4752</v>
      </c>
      <c r="H134" s="286">
        <v>3</v>
      </c>
      <c r="I134" s="287"/>
      <c r="J134" s="288">
        <f>ROUND(I134*H134,2)</f>
        <v>0</v>
      </c>
      <c r="K134" s="289"/>
      <c r="L134" s="290"/>
      <c r="M134" s="291" t="s">
        <v>19</v>
      </c>
      <c r="N134" s="292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2176</v>
      </c>
      <c r="AT134" s="228" t="s">
        <v>602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969</v>
      </c>
      <c r="BM134" s="228" t="s">
        <v>1018</v>
      </c>
    </row>
    <row r="135" s="2" customFormat="1" ht="16.5" customHeight="1">
      <c r="A135" s="40"/>
      <c r="B135" s="41"/>
      <c r="C135" s="282" t="s">
        <v>72</v>
      </c>
      <c r="D135" s="282" t="s">
        <v>602</v>
      </c>
      <c r="E135" s="283" t="s">
        <v>5462</v>
      </c>
      <c r="F135" s="284" t="s">
        <v>5463</v>
      </c>
      <c r="G135" s="285" t="s">
        <v>4769</v>
      </c>
      <c r="H135" s="286">
        <v>1</v>
      </c>
      <c r="I135" s="287"/>
      <c r="J135" s="288">
        <f>ROUND(I135*H135,2)</f>
        <v>0</v>
      </c>
      <c r="K135" s="289"/>
      <c r="L135" s="290"/>
      <c r="M135" s="291" t="s">
        <v>19</v>
      </c>
      <c r="N135" s="292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2176</v>
      </c>
      <c r="AT135" s="228" t="s">
        <v>602</v>
      </c>
      <c r="AU135" s="228" t="s">
        <v>82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969</v>
      </c>
      <c r="BM135" s="228" t="s">
        <v>1044</v>
      </c>
    </row>
    <row r="136" s="2" customFormat="1" ht="16.5" customHeight="1">
      <c r="A136" s="40"/>
      <c r="B136" s="41"/>
      <c r="C136" s="282" t="s">
        <v>72</v>
      </c>
      <c r="D136" s="282" t="s">
        <v>602</v>
      </c>
      <c r="E136" s="283" t="s">
        <v>5464</v>
      </c>
      <c r="F136" s="284" t="s">
        <v>5465</v>
      </c>
      <c r="G136" s="285" t="s">
        <v>4752</v>
      </c>
      <c r="H136" s="286">
        <v>19</v>
      </c>
      <c r="I136" s="287"/>
      <c r="J136" s="288">
        <f>ROUND(I136*H136,2)</f>
        <v>0</v>
      </c>
      <c r="K136" s="289"/>
      <c r="L136" s="290"/>
      <c r="M136" s="291" t="s">
        <v>19</v>
      </c>
      <c r="N136" s="292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2176</v>
      </c>
      <c r="AT136" s="228" t="s">
        <v>602</v>
      </c>
      <c r="AU136" s="228" t="s">
        <v>82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969</v>
      </c>
      <c r="BM136" s="228" t="s">
        <v>1061</v>
      </c>
    </row>
    <row r="137" s="2" customFormat="1" ht="24.15" customHeight="1">
      <c r="A137" s="40"/>
      <c r="B137" s="41"/>
      <c r="C137" s="282" t="s">
        <v>72</v>
      </c>
      <c r="D137" s="282" t="s">
        <v>602</v>
      </c>
      <c r="E137" s="283" t="s">
        <v>5466</v>
      </c>
      <c r="F137" s="284" t="s">
        <v>5467</v>
      </c>
      <c r="G137" s="285" t="s">
        <v>4752</v>
      </c>
      <c r="H137" s="286">
        <v>2</v>
      </c>
      <c r="I137" s="287"/>
      <c r="J137" s="288">
        <f>ROUND(I137*H137,2)</f>
        <v>0</v>
      </c>
      <c r="K137" s="289"/>
      <c r="L137" s="290"/>
      <c r="M137" s="291" t="s">
        <v>19</v>
      </c>
      <c r="N137" s="292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2176</v>
      </c>
      <c r="AT137" s="228" t="s">
        <v>602</v>
      </c>
      <c r="AU137" s="228" t="s">
        <v>82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969</v>
      </c>
      <c r="BM137" s="228" t="s">
        <v>1077</v>
      </c>
    </row>
    <row r="138" s="2" customFormat="1" ht="21.75" customHeight="1">
      <c r="A138" s="40"/>
      <c r="B138" s="41"/>
      <c r="C138" s="282" t="s">
        <v>72</v>
      </c>
      <c r="D138" s="282" t="s">
        <v>602</v>
      </c>
      <c r="E138" s="283" t="s">
        <v>5468</v>
      </c>
      <c r="F138" s="284" t="s">
        <v>5469</v>
      </c>
      <c r="G138" s="285" t="s">
        <v>661</v>
      </c>
      <c r="H138" s="286">
        <v>460</v>
      </c>
      <c r="I138" s="287"/>
      <c r="J138" s="288">
        <f>ROUND(I138*H138,2)</f>
        <v>0</v>
      </c>
      <c r="K138" s="289"/>
      <c r="L138" s="290"/>
      <c r="M138" s="291" t="s">
        <v>19</v>
      </c>
      <c r="N138" s="292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2176</v>
      </c>
      <c r="AT138" s="228" t="s">
        <v>602</v>
      </c>
      <c r="AU138" s="228" t="s">
        <v>82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969</v>
      </c>
      <c r="BM138" s="228" t="s">
        <v>1085</v>
      </c>
    </row>
    <row r="139" s="2" customFormat="1" ht="16.5" customHeight="1">
      <c r="A139" s="40"/>
      <c r="B139" s="41"/>
      <c r="C139" s="282" t="s">
        <v>72</v>
      </c>
      <c r="D139" s="282" t="s">
        <v>602</v>
      </c>
      <c r="E139" s="283" t="s">
        <v>5470</v>
      </c>
      <c r="F139" s="284" t="s">
        <v>5471</v>
      </c>
      <c r="G139" s="285" t="s">
        <v>4752</v>
      </c>
      <c r="H139" s="286">
        <v>1</v>
      </c>
      <c r="I139" s="287"/>
      <c r="J139" s="288">
        <f>ROUND(I139*H139,2)</f>
        <v>0</v>
      </c>
      <c r="K139" s="289"/>
      <c r="L139" s="290"/>
      <c r="M139" s="291" t="s">
        <v>19</v>
      </c>
      <c r="N139" s="292" t="s">
        <v>43</v>
      </c>
      <c r="O139" s="86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2176</v>
      </c>
      <c r="AT139" s="228" t="s">
        <v>602</v>
      </c>
      <c r="AU139" s="228" t="s">
        <v>82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969</v>
      </c>
      <c r="BM139" s="228" t="s">
        <v>1099</v>
      </c>
    </row>
    <row r="140" s="2" customFormat="1" ht="16.5" customHeight="1">
      <c r="A140" s="40"/>
      <c r="B140" s="41"/>
      <c r="C140" s="282" t="s">
        <v>72</v>
      </c>
      <c r="D140" s="282" t="s">
        <v>602</v>
      </c>
      <c r="E140" s="283" t="s">
        <v>5472</v>
      </c>
      <c r="F140" s="284" t="s">
        <v>5473</v>
      </c>
      <c r="G140" s="285" t="s">
        <v>4752</v>
      </c>
      <c r="H140" s="286">
        <v>1</v>
      </c>
      <c r="I140" s="287"/>
      <c r="J140" s="288">
        <f>ROUND(I140*H140,2)</f>
        <v>0</v>
      </c>
      <c r="K140" s="289"/>
      <c r="L140" s="290"/>
      <c r="M140" s="291" t="s">
        <v>19</v>
      </c>
      <c r="N140" s="292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2176</v>
      </c>
      <c r="AT140" s="228" t="s">
        <v>602</v>
      </c>
      <c r="AU140" s="228" t="s">
        <v>82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969</v>
      </c>
      <c r="BM140" s="228" t="s">
        <v>1111</v>
      </c>
    </row>
    <row r="141" s="2" customFormat="1" ht="16.5" customHeight="1">
      <c r="A141" s="40"/>
      <c r="B141" s="41"/>
      <c r="C141" s="282" t="s">
        <v>72</v>
      </c>
      <c r="D141" s="282" t="s">
        <v>602</v>
      </c>
      <c r="E141" s="283" t="s">
        <v>5474</v>
      </c>
      <c r="F141" s="284" t="s">
        <v>5475</v>
      </c>
      <c r="G141" s="285" t="s">
        <v>4752</v>
      </c>
      <c r="H141" s="286">
        <v>1</v>
      </c>
      <c r="I141" s="287"/>
      <c r="J141" s="288">
        <f>ROUND(I141*H141,2)</f>
        <v>0</v>
      </c>
      <c r="K141" s="289"/>
      <c r="L141" s="290"/>
      <c r="M141" s="291" t="s">
        <v>19</v>
      </c>
      <c r="N141" s="292" t="s">
        <v>43</v>
      </c>
      <c r="O141" s="86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2176</v>
      </c>
      <c r="AT141" s="228" t="s">
        <v>602</v>
      </c>
      <c r="AU141" s="228" t="s">
        <v>82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969</v>
      </c>
      <c r="BM141" s="228" t="s">
        <v>1119</v>
      </c>
    </row>
    <row r="142" s="2" customFormat="1" ht="16.5" customHeight="1">
      <c r="A142" s="40"/>
      <c r="B142" s="41"/>
      <c r="C142" s="282" t="s">
        <v>335</v>
      </c>
      <c r="D142" s="282" t="s">
        <v>602</v>
      </c>
      <c r="E142" s="283" t="s">
        <v>4757</v>
      </c>
      <c r="F142" s="284" t="s">
        <v>4758</v>
      </c>
      <c r="G142" s="285" t="s">
        <v>602</v>
      </c>
      <c r="H142" s="286">
        <v>20</v>
      </c>
      <c r="I142" s="287"/>
      <c r="J142" s="288">
        <f>ROUND(I142*H142,2)</f>
        <v>0</v>
      </c>
      <c r="K142" s="289"/>
      <c r="L142" s="290"/>
      <c r="M142" s="291" t="s">
        <v>19</v>
      </c>
      <c r="N142" s="292" t="s">
        <v>43</v>
      </c>
      <c r="O142" s="86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2176</v>
      </c>
      <c r="AT142" s="228" t="s">
        <v>602</v>
      </c>
      <c r="AU142" s="228" t="s">
        <v>82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969</v>
      </c>
      <c r="BM142" s="228" t="s">
        <v>1131</v>
      </c>
    </row>
    <row r="143" s="2" customFormat="1" ht="16.5" customHeight="1">
      <c r="A143" s="40"/>
      <c r="B143" s="41"/>
      <c r="C143" s="282" t="s">
        <v>72</v>
      </c>
      <c r="D143" s="282" t="s">
        <v>602</v>
      </c>
      <c r="E143" s="283" t="s">
        <v>1244</v>
      </c>
      <c r="F143" s="284" t="s">
        <v>5476</v>
      </c>
      <c r="G143" s="285" t="s">
        <v>4769</v>
      </c>
      <c r="H143" s="286">
        <v>1</v>
      </c>
      <c r="I143" s="287"/>
      <c r="J143" s="288">
        <f>ROUND(I143*H143,2)</f>
        <v>0</v>
      </c>
      <c r="K143" s="289"/>
      <c r="L143" s="290"/>
      <c r="M143" s="291" t="s">
        <v>19</v>
      </c>
      <c r="N143" s="292" t="s">
        <v>43</v>
      </c>
      <c r="O143" s="86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2176</v>
      </c>
      <c r="AT143" s="228" t="s">
        <v>602</v>
      </c>
      <c r="AU143" s="228" t="s">
        <v>82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969</v>
      </c>
      <c r="BM143" s="228" t="s">
        <v>1146</v>
      </c>
    </row>
    <row r="144" s="2" customFormat="1" ht="16.5" customHeight="1">
      <c r="A144" s="40"/>
      <c r="B144" s="41"/>
      <c r="C144" s="282" t="s">
        <v>72</v>
      </c>
      <c r="D144" s="282" t="s">
        <v>602</v>
      </c>
      <c r="E144" s="283" t="s">
        <v>1250</v>
      </c>
      <c r="F144" s="284" t="s">
        <v>5477</v>
      </c>
      <c r="G144" s="285" t="s">
        <v>4769</v>
      </c>
      <c r="H144" s="286">
        <v>1</v>
      </c>
      <c r="I144" s="287"/>
      <c r="J144" s="288">
        <f>ROUND(I144*H144,2)</f>
        <v>0</v>
      </c>
      <c r="K144" s="289"/>
      <c r="L144" s="290"/>
      <c r="M144" s="291" t="s">
        <v>19</v>
      </c>
      <c r="N144" s="292" t="s">
        <v>43</v>
      </c>
      <c r="O144" s="86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2176</v>
      </c>
      <c r="AT144" s="228" t="s">
        <v>602</v>
      </c>
      <c r="AU144" s="228" t="s">
        <v>82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969</v>
      </c>
      <c r="BM144" s="228" t="s">
        <v>1156</v>
      </c>
    </row>
    <row r="145" s="2" customFormat="1" ht="16.5" customHeight="1">
      <c r="A145" s="40"/>
      <c r="B145" s="41"/>
      <c r="C145" s="282" t="s">
        <v>362</v>
      </c>
      <c r="D145" s="282" t="s">
        <v>602</v>
      </c>
      <c r="E145" s="283" t="s">
        <v>5089</v>
      </c>
      <c r="F145" s="284" t="s">
        <v>5090</v>
      </c>
      <c r="G145" s="285" t="s">
        <v>602</v>
      </c>
      <c r="H145" s="286">
        <v>390</v>
      </c>
      <c r="I145" s="287"/>
      <c r="J145" s="288">
        <f>ROUND(I145*H145,2)</f>
        <v>0</v>
      </c>
      <c r="K145" s="289"/>
      <c r="L145" s="290"/>
      <c r="M145" s="291" t="s">
        <v>19</v>
      </c>
      <c r="N145" s="292" t="s">
        <v>43</v>
      </c>
      <c r="O145" s="86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2176</v>
      </c>
      <c r="AT145" s="228" t="s">
        <v>602</v>
      </c>
      <c r="AU145" s="228" t="s">
        <v>82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969</v>
      </c>
      <c r="BM145" s="228" t="s">
        <v>1166</v>
      </c>
    </row>
    <row r="146" s="2" customFormat="1" ht="16.5" customHeight="1">
      <c r="A146" s="40"/>
      <c r="B146" s="41"/>
      <c r="C146" s="282" t="s">
        <v>8</v>
      </c>
      <c r="D146" s="282" t="s">
        <v>602</v>
      </c>
      <c r="E146" s="283" t="s">
        <v>5478</v>
      </c>
      <c r="F146" s="284" t="s">
        <v>5479</v>
      </c>
      <c r="G146" s="285" t="s">
        <v>4752</v>
      </c>
      <c r="H146" s="286">
        <v>26</v>
      </c>
      <c r="I146" s="287"/>
      <c r="J146" s="288">
        <f>ROUND(I146*H146,2)</f>
        <v>0</v>
      </c>
      <c r="K146" s="289"/>
      <c r="L146" s="290"/>
      <c r="M146" s="291" t="s">
        <v>19</v>
      </c>
      <c r="N146" s="292" t="s">
        <v>43</v>
      </c>
      <c r="O146" s="86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2176</v>
      </c>
      <c r="AT146" s="228" t="s">
        <v>602</v>
      </c>
      <c r="AU146" s="228" t="s">
        <v>82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969</v>
      </c>
      <c r="BM146" s="228" t="s">
        <v>1129</v>
      </c>
    </row>
    <row r="147" s="2" customFormat="1" ht="16.5" customHeight="1">
      <c r="A147" s="40"/>
      <c r="B147" s="41"/>
      <c r="C147" s="282" t="s">
        <v>385</v>
      </c>
      <c r="D147" s="282" t="s">
        <v>602</v>
      </c>
      <c r="E147" s="283" t="s">
        <v>5480</v>
      </c>
      <c r="F147" s="284" t="s">
        <v>5481</v>
      </c>
      <c r="G147" s="285" t="s">
        <v>4769</v>
      </c>
      <c r="H147" s="286">
        <v>0.52000000000000002</v>
      </c>
      <c r="I147" s="287"/>
      <c r="J147" s="288">
        <f>ROUND(I147*H147,2)</f>
        <v>0</v>
      </c>
      <c r="K147" s="289"/>
      <c r="L147" s="290"/>
      <c r="M147" s="291" t="s">
        <v>19</v>
      </c>
      <c r="N147" s="292" t="s">
        <v>43</v>
      </c>
      <c r="O147" s="86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8" t="s">
        <v>2176</v>
      </c>
      <c r="AT147" s="228" t="s">
        <v>602</v>
      </c>
      <c r="AU147" s="228" t="s">
        <v>82</v>
      </c>
      <c r="AY147" s="19" t="s">
        <v>197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9" t="s">
        <v>80</v>
      </c>
      <c r="BK147" s="229">
        <f>ROUND(I147*H147,2)</f>
        <v>0</v>
      </c>
      <c r="BL147" s="19" t="s">
        <v>969</v>
      </c>
      <c r="BM147" s="228" t="s">
        <v>1193</v>
      </c>
    </row>
    <row r="148" s="2" customFormat="1" ht="16.5" customHeight="1">
      <c r="A148" s="40"/>
      <c r="B148" s="41"/>
      <c r="C148" s="282" t="s">
        <v>550</v>
      </c>
      <c r="D148" s="282" t="s">
        <v>602</v>
      </c>
      <c r="E148" s="283" t="s">
        <v>5482</v>
      </c>
      <c r="F148" s="284" t="s">
        <v>5483</v>
      </c>
      <c r="G148" s="285" t="s">
        <v>4752</v>
      </c>
      <c r="H148" s="286">
        <v>13</v>
      </c>
      <c r="I148" s="287"/>
      <c r="J148" s="288">
        <f>ROUND(I148*H148,2)</f>
        <v>0</v>
      </c>
      <c r="K148" s="289"/>
      <c r="L148" s="290"/>
      <c r="M148" s="291" t="s">
        <v>19</v>
      </c>
      <c r="N148" s="292" t="s">
        <v>43</v>
      </c>
      <c r="O148" s="86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8" t="s">
        <v>2176</v>
      </c>
      <c r="AT148" s="228" t="s">
        <v>602</v>
      </c>
      <c r="AU148" s="228" t="s">
        <v>82</v>
      </c>
      <c r="AY148" s="19" t="s">
        <v>197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9" t="s">
        <v>80</v>
      </c>
      <c r="BK148" s="229">
        <f>ROUND(I148*H148,2)</f>
        <v>0</v>
      </c>
      <c r="BL148" s="19" t="s">
        <v>969</v>
      </c>
      <c r="BM148" s="228" t="s">
        <v>1206</v>
      </c>
    </row>
    <row r="149" s="2" customFormat="1" ht="16.5" customHeight="1">
      <c r="A149" s="40"/>
      <c r="B149" s="41"/>
      <c r="C149" s="282" t="s">
        <v>557</v>
      </c>
      <c r="D149" s="282" t="s">
        <v>602</v>
      </c>
      <c r="E149" s="283" t="s">
        <v>5484</v>
      </c>
      <c r="F149" s="284" t="s">
        <v>5485</v>
      </c>
      <c r="G149" s="285" t="s">
        <v>4752</v>
      </c>
      <c r="H149" s="286">
        <v>13</v>
      </c>
      <c r="I149" s="287"/>
      <c r="J149" s="288">
        <f>ROUND(I149*H149,2)</f>
        <v>0</v>
      </c>
      <c r="K149" s="289"/>
      <c r="L149" s="290"/>
      <c r="M149" s="291" t="s">
        <v>19</v>
      </c>
      <c r="N149" s="292" t="s">
        <v>43</v>
      </c>
      <c r="O149" s="86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8" t="s">
        <v>2176</v>
      </c>
      <c r="AT149" s="228" t="s">
        <v>602</v>
      </c>
      <c r="AU149" s="228" t="s">
        <v>82</v>
      </c>
      <c r="AY149" s="19" t="s">
        <v>197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9" t="s">
        <v>80</v>
      </c>
      <c r="BK149" s="229">
        <f>ROUND(I149*H149,2)</f>
        <v>0</v>
      </c>
      <c r="BL149" s="19" t="s">
        <v>969</v>
      </c>
      <c r="BM149" s="228" t="s">
        <v>1217</v>
      </c>
    </row>
    <row r="150" s="2" customFormat="1" ht="16.5" customHeight="1">
      <c r="A150" s="40"/>
      <c r="B150" s="41"/>
      <c r="C150" s="282" t="s">
        <v>563</v>
      </c>
      <c r="D150" s="282" t="s">
        <v>602</v>
      </c>
      <c r="E150" s="283" t="s">
        <v>5486</v>
      </c>
      <c r="F150" s="284" t="s">
        <v>5487</v>
      </c>
      <c r="G150" s="285" t="s">
        <v>4769</v>
      </c>
      <c r="H150" s="286">
        <v>26</v>
      </c>
      <c r="I150" s="287"/>
      <c r="J150" s="288">
        <f>ROUND(I150*H150,2)</f>
        <v>0</v>
      </c>
      <c r="K150" s="289"/>
      <c r="L150" s="290"/>
      <c r="M150" s="291" t="s">
        <v>19</v>
      </c>
      <c r="N150" s="292" t="s">
        <v>43</v>
      </c>
      <c r="O150" s="86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2176</v>
      </c>
      <c r="AT150" s="228" t="s">
        <v>602</v>
      </c>
      <c r="AU150" s="228" t="s">
        <v>82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969</v>
      </c>
      <c r="BM150" s="228" t="s">
        <v>1227</v>
      </c>
    </row>
    <row r="151" s="2" customFormat="1" ht="16.5" customHeight="1">
      <c r="A151" s="40"/>
      <c r="B151" s="41"/>
      <c r="C151" s="282" t="s">
        <v>675</v>
      </c>
      <c r="D151" s="282" t="s">
        <v>602</v>
      </c>
      <c r="E151" s="283" t="s">
        <v>4815</v>
      </c>
      <c r="F151" s="284" t="s">
        <v>4816</v>
      </c>
      <c r="G151" s="285" t="s">
        <v>1127</v>
      </c>
      <c r="H151" s="286">
        <v>1</v>
      </c>
      <c r="I151" s="287"/>
      <c r="J151" s="288">
        <f>ROUND(I151*H151,2)</f>
        <v>0</v>
      </c>
      <c r="K151" s="289"/>
      <c r="L151" s="290"/>
      <c r="M151" s="291" t="s">
        <v>19</v>
      </c>
      <c r="N151" s="292" t="s">
        <v>43</v>
      </c>
      <c r="O151" s="86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2176</v>
      </c>
      <c r="AT151" s="228" t="s">
        <v>602</v>
      </c>
      <c r="AU151" s="228" t="s">
        <v>82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969</v>
      </c>
      <c r="BM151" s="228" t="s">
        <v>5488</v>
      </c>
    </row>
    <row r="152" s="12" customFormat="1" ht="22.8" customHeight="1">
      <c r="A152" s="12"/>
      <c r="B152" s="200"/>
      <c r="C152" s="201"/>
      <c r="D152" s="202" t="s">
        <v>71</v>
      </c>
      <c r="E152" s="214" t="s">
        <v>4818</v>
      </c>
      <c r="F152" s="214" t="s">
        <v>4819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SUM(P153:P157)</f>
        <v>0</v>
      </c>
      <c r="Q152" s="208"/>
      <c r="R152" s="209">
        <f>SUM(R153:R157)</f>
        <v>0</v>
      </c>
      <c r="S152" s="208"/>
      <c r="T152" s="210">
        <f>SUM(T153:T157)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203</v>
      </c>
      <c r="AT152" s="212" t="s">
        <v>71</v>
      </c>
      <c r="AU152" s="212" t="s">
        <v>80</v>
      </c>
      <c r="AY152" s="211" t="s">
        <v>197</v>
      </c>
      <c r="BK152" s="213">
        <f>SUM(BK153:BK157)</f>
        <v>0</v>
      </c>
    </row>
    <row r="153" s="2" customFormat="1" ht="16.5" customHeight="1">
      <c r="A153" s="40"/>
      <c r="B153" s="41"/>
      <c r="C153" s="216" t="s">
        <v>80</v>
      </c>
      <c r="D153" s="216" t="s">
        <v>199</v>
      </c>
      <c r="E153" s="217" t="s">
        <v>5489</v>
      </c>
      <c r="F153" s="218" t="s">
        <v>4834</v>
      </c>
      <c r="G153" s="219" t="s">
        <v>4822</v>
      </c>
      <c r="H153" s="220">
        <v>5</v>
      </c>
      <c r="I153" s="221"/>
      <c r="J153" s="222">
        <f>ROUND(I153*H153,2)</f>
        <v>0</v>
      </c>
      <c r="K153" s="223"/>
      <c r="L153" s="46"/>
      <c r="M153" s="224" t="s">
        <v>19</v>
      </c>
      <c r="N153" s="225" t="s">
        <v>43</v>
      </c>
      <c r="O153" s="86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969</v>
      </c>
      <c r="AT153" s="228" t="s">
        <v>199</v>
      </c>
      <c r="AU153" s="228" t="s">
        <v>82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969</v>
      </c>
      <c r="BM153" s="228" t="s">
        <v>1239</v>
      </c>
    </row>
    <row r="154" s="2" customFormat="1" ht="16.5" customHeight="1">
      <c r="A154" s="40"/>
      <c r="B154" s="41"/>
      <c r="C154" s="216" t="s">
        <v>82</v>
      </c>
      <c r="D154" s="216" t="s">
        <v>199</v>
      </c>
      <c r="E154" s="217" t="s">
        <v>5490</v>
      </c>
      <c r="F154" s="218" t="s">
        <v>5122</v>
      </c>
      <c r="G154" s="219" t="s">
        <v>4822</v>
      </c>
      <c r="H154" s="220">
        <v>1</v>
      </c>
      <c r="I154" s="221"/>
      <c r="J154" s="222">
        <f>ROUND(I154*H154,2)</f>
        <v>0</v>
      </c>
      <c r="K154" s="223"/>
      <c r="L154" s="46"/>
      <c r="M154" s="224" t="s">
        <v>19</v>
      </c>
      <c r="N154" s="225" t="s">
        <v>43</v>
      </c>
      <c r="O154" s="86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969</v>
      </c>
      <c r="AT154" s="228" t="s">
        <v>199</v>
      </c>
      <c r="AU154" s="228" t="s">
        <v>82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969</v>
      </c>
      <c r="BM154" s="228" t="s">
        <v>1250</v>
      </c>
    </row>
    <row r="155" s="2" customFormat="1" ht="16.5" customHeight="1">
      <c r="A155" s="40"/>
      <c r="B155" s="41"/>
      <c r="C155" s="216" t="s">
        <v>103</v>
      </c>
      <c r="D155" s="216" t="s">
        <v>199</v>
      </c>
      <c r="E155" s="217" t="s">
        <v>5491</v>
      </c>
      <c r="F155" s="218" t="s">
        <v>5492</v>
      </c>
      <c r="G155" s="219" t="s">
        <v>4822</v>
      </c>
      <c r="H155" s="220">
        <v>12</v>
      </c>
      <c r="I155" s="221"/>
      <c r="J155" s="222">
        <f>ROUND(I155*H155,2)</f>
        <v>0</v>
      </c>
      <c r="K155" s="223"/>
      <c r="L155" s="46"/>
      <c r="M155" s="224" t="s">
        <v>19</v>
      </c>
      <c r="N155" s="225" t="s">
        <v>43</v>
      </c>
      <c r="O155" s="86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969</v>
      </c>
      <c r="AT155" s="228" t="s">
        <v>199</v>
      </c>
      <c r="AU155" s="228" t="s">
        <v>82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969</v>
      </c>
      <c r="BM155" s="228" t="s">
        <v>1267</v>
      </c>
    </row>
    <row r="156" s="2" customFormat="1" ht="16.5" customHeight="1">
      <c r="A156" s="40"/>
      <c r="B156" s="41"/>
      <c r="C156" s="216" t="s">
        <v>203</v>
      </c>
      <c r="D156" s="216" t="s">
        <v>199</v>
      </c>
      <c r="E156" s="217" t="s">
        <v>5124</v>
      </c>
      <c r="F156" s="218" t="s">
        <v>4821</v>
      </c>
      <c r="G156" s="219" t="s">
        <v>4822</v>
      </c>
      <c r="H156" s="220">
        <v>15</v>
      </c>
      <c r="I156" s="221"/>
      <c r="J156" s="222">
        <f>ROUND(I156*H156,2)</f>
        <v>0</v>
      </c>
      <c r="K156" s="223"/>
      <c r="L156" s="46"/>
      <c r="M156" s="224" t="s">
        <v>19</v>
      </c>
      <c r="N156" s="225" t="s">
        <v>43</v>
      </c>
      <c r="O156" s="86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969</v>
      </c>
      <c r="AT156" s="228" t="s">
        <v>199</v>
      </c>
      <c r="AU156" s="228" t="s">
        <v>82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969</v>
      </c>
      <c r="BM156" s="228" t="s">
        <v>1278</v>
      </c>
    </row>
    <row r="157" s="2" customFormat="1" ht="16.5" customHeight="1">
      <c r="A157" s="40"/>
      <c r="B157" s="41"/>
      <c r="C157" s="216" t="s">
        <v>235</v>
      </c>
      <c r="D157" s="216" t="s">
        <v>199</v>
      </c>
      <c r="E157" s="217" t="s">
        <v>5493</v>
      </c>
      <c r="F157" s="218" t="s">
        <v>5494</v>
      </c>
      <c r="G157" s="219" t="s">
        <v>4822</v>
      </c>
      <c r="H157" s="220">
        <v>8</v>
      </c>
      <c r="I157" s="221"/>
      <c r="J157" s="222">
        <f>ROUND(I157*H157,2)</f>
        <v>0</v>
      </c>
      <c r="K157" s="223"/>
      <c r="L157" s="46"/>
      <c r="M157" s="224" t="s">
        <v>19</v>
      </c>
      <c r="N157" s="225" t="s">
        <v>43</v>
      </c>
      <c r="O157" s="86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969</v>
      </c>
      <c r="AT157" s="228" t="s">
        <v>199</v>
      </c>
      <c r="AU157" s="228" t="s">
        <v>82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969</v>
      </c>
      <c r="BM157" s="228" t="s">
        <v>1293</v>
      </c>
    </row>
    <row r="158" s="12" customFormat="1" ht="25.92" customHeight="1">
      <c r="A158" s="12"/>
      <c r="B158" s="200"/>
      <c r="C158" s="201"/>
      <c r="D158" s="202" t="s">
        <v>71</v>
      </c>
      <c r="E158" s="203" t="s">
        <v>381</v>
      </c>
      <c r="F158" s="203" t="s">
        <v>382</v>
      </c>
      <c r="G158" s="201"/>
      <c r="H158" s="201"/>
      <c r="I158" s="204"/>
      <c r="J158" s="205">
        <f>BK158</f>
        <v>0</v>
      </c>
      <c r="K158" s="201"/>
      <c r="L158" s="206"/>
      <c r="M158" s="207"/>
      <c r="N158" s="208"/>
      <c r="O158" s="208"/>
      <c r="P158" s="209">
        <f>P159</f>
        <v>0</v>
      </c>
      <c r="Q158" s="208"/>
      <c r="R158" s="209">
        <f>R159</f>
        <v>0</v>
      </c>
      <c r="S158" s="208"/>
      <c r="T158" s="210">
        <f>T159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1" t="s">
        <v>235</v>
      </c>
      <c r="AT158" s="212" t="s">
        <v>71</v>
      </c>
      <c r="AU158" s="212" t="s">
        <v>72</v>
      </c>
      <c r="AY158" s="211" t="s">
        <v>197</v>
      </c>
      <c r="BK158" s="213">
        <f>BK159</f>
        <v>0</v>
      </c>
    </row>
    <row r="159" s="2" customFormat="1" ht="16.5" customHeight="1">
      <c r="A159" s="40"/>
      <c r="B159" s="41"/>
      <c r="C159" s="216" t="s">
        <v>664</v>
      </c>
      <c r="D159" s="216" t="s">
        <v>199</v>
      </c>
      <c r="E159" s="217" t="s">
        <v>4841</v>
      </c>
      <c r="F159" s="218" t="s">
        <v>4842</v>
      </c>
      <c r="G159" s="219" t="s">
        <v>1127</v>
      </c>
      <c r="H159" s="220">
        <v>1</v>
      </c>
      <c r="I159" s="221"/>
      <c r="J159" s="222">
        <f>ROUND(I159*H159,2)</f>
        <v>0</v>
      </c>
      <c r="K159" s="223"/>
      <c r="L159" s="46"/>
      <c r="M159" s="303" t="s">
        <v>19</v>
      </c>
      <c r="N159" s="304" t="s">
        <v>43</v>
      </c>
      <c r="O159" s="296"/>
      <c r="P159" s="301">
        <f>O159*H159</f>
        <v>0</v>
      </c>
      <c r="Q159" s="301">
        <v>0</v>
      </c>
      <c r="R159" s="301">
        <f>Q159*H159</f>
        <v>0</v>
      </c>
      <c r="S159" s="301">
        <v>0</v>
      </c>
      <c r="T159" s="302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389</v>
      </c>
      <c r="AT159" s="228" t="s">
        <v>199</v>
      </c>
      <c r="AU159" s="228" t="s">
        <v>80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389</v>
      </c>
      <c r="BM159" s="228" t="s">
        <v>5495</v>
      </c>
    </row>
    <row r="160" s="2" customFormat="1" ht="6.96" customHeight="1">
      <c r="A160" s="40"/>
      <c r="B160" s="61"/>
      <c r="C160" s="62"/>
      <c r="D160" s="62"/>
      <c r="E160" s="62"/>
      <c r="F160" s="62"/>
      <c r="G160" s="62"/>
      <c r="H160" s="62"/>
      <c r="I160" s="62"/>
      <c r="J160" s="62"/>
      <c r="K160" s="62"/>
      <c r="L160" s="46"/>
      <c r="M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</sheetData>
  <sheetProtection sheet="1" autoFilter="0" formatColumns="0" formatRows="0" objects="1" scenarios="1" spinCount="100000" saltValue="b4tnHXdPc52cjCtnBPc/e68cBRvmoQGttgR9/50+rE2spc7Zzrgys1Z16GlUldhX639yIlWcr1ONsoYR1LeUyw==" hashValue="7We9RnsoNyqtyJzGqtSZOx0kfb3ePIJwQNjL3+l/7+hdvFshuPmZkJee9MUfFqGPmamwmN96aIF071lK0lrP8g==" algorithmName="SHA-512" password="CC6F"/>
  <autoFilter ref="C95:K15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4844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5496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>Katerinec</v>
      </c>
      <c r="F28" s="40"/>
      <c r="G28" s="40"/>
      <c r="H28" s="40"/>
      <c r="I28" s="145" t="s">
        <v>28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ROUND(J97,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ROUND((SUM(BE97:BE210)),  2)</f>
        <v>0</v>
      </c>
      <c r="G37" s="40"/>
      <c r="H37" s="40"/>
      <c r="I37" s="160">
        <v>0.20999999999999999</v>
      </c>
      <c r="J37" s="159">
        <f>ROUND(((SUM(BE97:BE210))*I37),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ROUND((SUM(BF97:BF210)),  2)</f>
        <v>0</v>
      </c>
      <c r="G38" s="40"/>
      <c r="H38" s="40"/>
      <c r="I38" s="160">
        <v>0.14999999999999999</v>
      </c>
      <c r="J38" s="159">
        <f>ROUND(((SUM(BF97:BF210))*I38),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ROUND((SUM(BG97:BG210)),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ROUND((SUM(BH97:BH210)),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ROUND((SUM(BI97:BI210)),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4844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 xml:space="preserve">EL -  ELEKTROINSTALACE - SATNY ZAZEMI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Katerinec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4679</v>
      </c>
      <c r="E68" s="180"/>
      <c r="F68" s="180"/>
      <c r="G68" s="180"/>
      <c r="H68" s="180"/>
      <c r="I68" s="180"/>
      <c r="J68" s="181">
        <f>J98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4680</v>
      </c>
      <c r="E69" s="185"/>
      <c r="F69" s="185"/>
      <c r="G69" s="185"/>
      <c r="H69" s="185"/>
      <c r="I69" s="185"/>
      <c r="J69" s="186">
        <f>J99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4681</v>
      </c>
      <c r="E70" s="185"/>
      <c r="F70" s="185"/>
      <c r="G70" s="185"/>
      <c r="H70" s="185"/>
      <c r="I70" s="185"/>
      <c r="J70" s="186">
        <f>J149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5497</v>
      </c>
      <c r="E71" s="185"/>
      <c r="F71" s="185"/>
      <c r="G71" s="185"/>
      <c r="H71" s="185"/>
      <c r="I71" s="185"/>
      <c r="J71" s="186">
        <f>J190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5398</v>
      </c>
      <c r="E72" s="185"/>
      <c r="F72" s="185"/>
      <c r="G72" s="185"/>
      <c r="H72" s="185"/>
      <c r="I72" s="185"/>
      <c r="J72" s="186">
        <f>J197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7"/>
      <c r="C73" s="178"/>
      <c r="D73" s="179" t="s">
        <v>180</v>
      </c>
      <c r="E73" s="180"/>
      <c r="F73" s="180"/>
      <c r="G73" s="180"/>
      <c r="H73" s="180"/>
      <c r="I73" s="180"/>
      <c r="J73" s="181">
        <f>J209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182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26.25" customHeight="1">
      <c r="A83" s="40"/>
      <c r="B83" s="41"/>
      <c r="C83" s="42"/>
      <c r="D83" s="42"/>
      <c r="E83" s="172" t="str">
        <f>E7</f>
        <v>STAVEBNÍ UPRAVY,PŘÍSTAVBA A NÁSTAVBA OBJEKTU ŠATEN A ZÁZEMÍ PRO SPORTOVCE FK BOLATICE</v>
      </c>
      <c r="F83" s="34"/>
      <c r="G83" s="34"/>
      <c r="H83" s="34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170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4031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394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298" t="s">
        <v>4844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4033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 xml:space="preserve">EL -  ELEKTROINSTALACE - SATNY ZAZEMI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Bolatice, ul. Opavská131/45</v>
      </c>
      <c r="G91" s="42"/>
      <c r="H91" s="42"/>
      <c r="I91" s="34" t="s">
        <v>23</v>
      </c>
      <c r="J91" s="74" t="str">
        <f>IF(J16="","",J16)</f>
        <v>23. 3. 2022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Obec Bolatice, Hlučínská 95/3</v>
      </c>
      <c r="G93" s="42"/>
      <c r="H93" s="42"/>
      <c r="I93" s="34" t="s">
        <v>31</v>
      </c>
      <c r="J93" s="38" t="str">
        <f>E25</f>
        <v>BENPRO s.r.o. Bolatice 743/40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>Katerinec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183</v>
      </c>
      <c r="D96" s="191" t="s">
        <v>57</v>
      </c>
      <c r="E96" s="191" t="s">
        <v>53</v>
      </c>
      <c r="F96" s="191" t="s">
        <v>54</v>
      </c>
      <c r="G96" s="191" t="s">
        <v>184</v>
      </c>
      <c r="H96" s="191" t="s">
        <v>185</v>
      </c>
      <c r="I96" s="191" t="s">
        <v>186</v>
      </c>
      <c r="J96" s="192" t="s">
        <v>174</v>
      </c>
      <c r="K96" s="193" t="s">
        <v>187</v>
      </c>
      <c r="L96" s="194"/>
      <c r="M96" s="94" t="s">
        <v>19</v>
      </c>
      <c r="N96" s="95" t="s">
        <v>42</v>
      </c>
      <c r="O96" s="95" t="s">
        <v>188</v>
      </c>
      <c r="P96" s="95" t="s">
        <v>189</v>
      </c>
      <c r="Q96" s="95" t="s">
        <v>190</v>
      </c>
      <c r="R96" s="95" t="s">
        <v>191</v>
      </c>
      <c r="S96" s="95" t="s">
        <v>192</v>
      </c>
      <c r="T96" s="96" t="s">
        <v>193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194</v>
      </c>
      <c r="D97" s="42"/>
      <c r="E97" s="42"/>
      <c r="F97" s="42"/>
      <c r="G97" s="42"/>
      <c r="H97" s="42"/>
      <c r="I97" s="42"/>
      <c r="J97" s="195">
        <f>BK97</f>
        <v>0</v>
      </c>
      <c r="K97" s="42"/>
      <c r="L97" s="46"/>
      <c r="M97" s="97"/>
      <c r="N97" s="196"/>
      <c r="O97" s="98"/>
      <c r="P97" s="197">
        <f>P98+P209</f>
        <v>0</v>
      </c>
      <c r="Q97" s="98"/>
      <c r="R97" s="197">
        <f>R98+R209</f>
        <v>0</v>
      </c>
      <c r="S97" s="98"/>
      <c r="T97" s="198">
        <f>T98+T209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175</v>
      </c>
      <c r="BK97" s="199">
        <f>BK98+BK209</f>
        <v>0</v>
      </c>
    </row>
    <row r="98" s="12" customFormat="1" ht="25.92" customHeight="1">
      <c r="A98" s="12"/>
      <c r="B98" s="200"/>
      <c r="C98" s="201"/>
      <c r="D98" s="202" t="s">
        <v>71</v>
      </c>
      <c r="E98" s="203" t="s">
        <v>602</v>
      </c>
      <c r="F98" s="203" t="s">
        <v>4683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P99+P149+P190+P197</f>
        <v>0</v>
      </c>
      <c r="Q98" s="208"/>
      <c r="R98" s="209">
        <f>R99+R149+R190+R197</f>
        <v>0</v>
      </c>
      <c r="S98" s="208"/>
      <c r="T98" s="210">
        <f>T99+T149+T190+T197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103</v>
      </c>
      <c r="AT98" s="212" t="s">
        <v>71</v>
      </c>
      <c r="AU98" s="212" t="s">
        <v>72</v>
      </c>
      <c r="AY98" s="211" t="s">
        <v>197</v>
      </c>
      <c r="BK98" s="213">
        <f>BK99+BK149+BK190+BK197</f>
        <v>0</v>
      </c>
    </row>
    <row r="99" s="12" customFormat="1" ht="22.8" customHeight="1">
      <c r="A99" s="12"/>
      <c r="B99" s="200"/>
      <c r="C99" s="201"/>
      <c r="D99" s="202" t="s">
        <v>71</v>
      </c>
      <c r="E99" s="214" t="s">
        <v>4684</v>
      </c>
      <c r="F99" s="214" t="s">
        <v>4685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SUM(P100:P148)</f>
        <v>0</v>
      </c>
      <c r="Q99" s="208"/>
      <c r="R99" s="209">
        <f>SUM(R100:R148)</f>
        <v>0</v>
      </c>
      <c r="S99" s="208"/>
      <c r="T99" s="210">
        <f>SUM(T100:T148)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103</v>
      </c>
      <c r="AT99" s="212" t="s">
        <v>71</v>
      </c>
      <c r="AU99" s="212" t="s">
        <v>80</v>
      </c>
      <c r="AY99" s="211" t="s">
        <v>197</v>
      </c>
      <c r="BK99" s="213">
        <f>SUM(BK100:BK148)</f>
        <v>0</v>
      </c>
    </row>
    <row r="100" s="2" customFormat="1" ht="16.5" customHeight="1">
      <c r="A100" s="40"/>
      <c r="B100" s="41"/>
      <c r="C100" s="216" t="s">
        <v>80</v>
      </c>
      <c r="D100" s="216" t="s">
        <v>199</v>
      </c>
      <c r="E100" s="217" t="s">
        <v>4686</v>
      </c>
      <c r="F100" s="218" t="s">
        <v>5498</v>
      </c>
      <c r="G100" s="219" t="s">
        <v>19</v>
      </c>
      <c r="H100" s="220">
        <v>4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969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969</v>
      </c>
      <c r="BM100" s="228" t="s">
        <v>82</v>
      </c>
    </row>
    <row r="101" s="2" customFormat="1" ht="16.5" customHeight="1">
      <c r="A101" s="40"/>
      <c r="B101" s="41"/>
      <c r="C101" s="216" t="s">
        <v>82</v>
      </c>
      <c r="D101" s="216" t="s">
        <v>199</v>
      </c>
      <c r="E101" s="217" t="s">
        <v>4688</v>
      </c>
      <c r="F101" s="218" t="s">
        <v>4691</v>
      </c>
      <c r="G101" s="219" t="s">
        <v>19</v>
      </c>
      <c r="H101" s="220">
        <v>6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969</v>
      </c>
      <c r="AT101" s="228" t="s">
        <v>199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969</v>
      </c>
      <c r="BM101" s="228" t="s">
        <v>203</v>
      </c>
    </row>
    <row r="102" s="2" customFormat="1" ht="16.5" customHeight="1">
      <c r="A102" s="40"/>
      <c r="B102" s="41"/>
      <c r="C102" s="216" t="s">
        <v>103</v>
      </c>
      <c r="D102" s="216" t="s">
        <v>199</v>
      </c>
      <c r="E102" s="217" t="s">
        <v>4690</v>
      </c>
      <c r="F102" s="218" t="s">
        <v>4687</v>
      </c>
      <c r="G102" s="219" t="s">
        <v>19</v>
      </c>
      <c r="H102" s="220">
        <v>7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969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969</v>
      </c>
      <c r="BM102" s="228" t="s">
        <v>265</v>
      </c>
    </row>
    <row r="103" s="2" customFormat="1" ht="16.5" customHeight="1">
      <c r="A103" s="40"/>
      <c r="B103" s="41"/>
      <c r="C103" s="216" t="s">
        <v>203</v>
      </c>
      <c r="D103" s="216" t="s">
        <v>199</v>
      </c>
      <c r="E103" s="217" t="s">
        <v>4692</v>
      </c>
      <c r="F103" s="218" t="s">
        <v>4693</v>
      </c>
      <c r="G103" s="219" t="s">
        <v>19</v>
      </c>
      <c r="H103" s="220">
        <v>44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969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969</v>
      </c>
      <c r="BM103" s="228" t="s">
        <v>311</v>
      </c>
    </row>
    <row r="104" s="2" customFormat="1" ht="16.5" customHeight="1">
      <c r="A104" s="40"/>
      <c r="B104" s="41"/>
      <c r="C104" s="216" t="s">
        <v>235</v>
      </c>
      <c r="D104" s="216" t="s">
        <v>199</v>
      </c>
      <c r="E104" s="217" t="s">
        <v>4694</v>
      </c>
      <c r="F104" s="218" t="s">
        <v>4695</v>
      </c>
      <c r="G104" s="219" t="s">
        <v>19</v>
      </c>
      <c r="H104" s="220">
        <v>46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969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969</v>
      </c>
      <c r="BM104" s="228" t="s">
        <v>322</v>
      </c>
    </row>
    <row r="105" s="2" customFormat="1" ht="16.5" customHeight="1">
      <c r="A105" s="40"/>
      <c r="B105" s="41"/>
      <c r="C105" s="216" t="s">
        <v>265</v>
      </c>
      <c r="D105" s="216" t="s">
        <v>199</v>
      </c>
      <c r="E105" s="217" t="s">
        <v>4696</v>
      </c>
      <c r="F105" s="218" t="s">
        <v>4689</v>
      </c>
      <c r="G105" s="219" t="s">
        <v>19</v>
      </c>
      <c r="H105" s="220">
        <v>10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969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969</v>
      </c>
      <c r="BM105" s="228" t="s">
        <v>344</v>
      </c>
    </row>
    <row r="106" s="2" customFormat="1" ht="16.5" customHeight="1">
      <c r="A106" s="40"/>
      <c r="B106" s="41"/>
      <c r="C106" s="216" t="s">
        <v>273</v>
      </c>
      <c r="D106" s="216" t="s">
        <v>199</v>
      </c>
      <c r="E106" s="217" t="s">
        <v>4698</v>
      </c>
      <c r="F106" s="218" t="s">
        <v>5499</v>
      </c>
      <c r="G106" s="219" t="s">
        <v>19</v>
      </c>
      <c r="H106" s="220">
        <v>2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969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969</v>
      </c>
      <c r="BM106" s="228" t="s">
        <v>362</v>
      </c>
    </row>
    <row r="107" s="2" customFormat="1" ht="16.5" customHeight="1">
      <c r="A107" s="40"/>
      <c r="B107" s="41"/>
      <c r="C107" s="216" t="s">
        <v>311</v>
      </c>
      <c r="D107" s="216" t="s">
        <v>199</v>
      </c>
      <c r="E107" s="217" t="s">
        <v>4700</v>
      </c>
      <c r="F107" s="218" t="s">
        <v>4699</v>
      </c>
      <c r="G107" s="219" t="s">
        <v>19</v>
      </c>
      <c r="H107" s="220">
        <v>1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969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969</v>
      </c>
      <c r="BM107" s="228" t="s">
        <v>385</v>
      </c>
    </row>
    <row r="108" s="2" customFormat="1" ht="16.5" customHeight="1">
      <c r="A108" s="40"/>
      <c r="B108" s="41"/>
      <c r="C108" s="216" t="s">
        <v>221</v>
      </c>
      <c r="D108" s="216" t="s">
        <v>199</v>
      </c>
      <c r="E108" s="217" t="s">
        <v>4702</v>
      </c>
      <c r="F108" s="218" t="s">
        <v>4703</v>
      </c>
      <c r="G108" s="219" t="s">
        <v>661</v>
      </c>
      <c r="H108" s="220">
        <v>160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969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969</v>
      </c>
      <c r="BM108" s="228" t="s">
        <v>557</v>
      </c>
    </row>
    <row r="109" s="2" customFormat="1" ht="21.75" customHeight="1">
      <c r="A109" s="40"/>
      <c r="B109" s="41"/>
      <c r="C109" s="216" t="s">
        <v>322</v>
      </c>
      <c r="D109" s="216" t="s">
        <v>199</v>
      </c>
      <c r="E109" s="217" t="s">
        <v>4704</v>
      </c>
      <c r="F109" s="218" t="s">
        <v>4705</v>
      </c>
      <c r="G109" s="219" t="s">
        <v>4444</v>
      </c>
      <c r="H109" s="220">
        <v>64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969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969</v>
      </c>
      <c r="BM109" s="228" t="s">
        <v>570</v>
      </c>
    </row>
    <row r="110" s="2" customFormat="1" ht="21.75" customHeight="1">
      <c r="A110" s="40"/>
      <c r="B110" s="41"/>
      <c r="C110" s="216" t="s">
        <v>335</v>
      </c>
      <c r="D110" s="216" t="s">
        <v>199</v>
      </c>
      <c r="E110" s="217" t="s">
        <v>4704</v>
      </c>
      <c r="F110" s="218" t="s">
        <v>4705</v>
      </c>
      <c r="G110" s="219" t="s">
        <v>4444</v>
      </c>
      <c r="H110" s="220">
        <v>36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969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969</v>
      </c>
      <c r="BM110" s="228" t="s">
        <v>582</v>
      </c>
    </row>
    <row r="111" s="2" customFormat="1" ht="21.75" customHeight="1">
      <c r="A111" s="40"/>
      <c r="B111" s="41"/>
      <c r="C111" s="216" t="s">
        <v>344</v>
      </c>
      <c r="D111" s="216" t="s">
        <v>199</v>
      </c>
      <c r="E111" s="217" t="s">
        <v>4704</v>
      </c>
      <c r="F111" s="218" t="s">
        <v>4705</v>
      </c>
      <c r="G111" s="219" t="s">
        <v>4444</v>
      </c>
      <c r="H111" s="220">
        <v>18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969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969</v>
      </c>
      <c r="BM111" s="228" t="s">
        <v>593</v>
      </c>
    </row>
    <row r="112" s="2" customFormat="1" ht="21.75" customHeight="1">
      <c r="A112" s="40"/>
      <c r="B112" s="41"/>
      <c r="C112" s="216" t="s">
        <v>351</v>
      </c>
      <c r="D112" s="216" t="s">
        <v>199</v>
      </c>
      <c r="E112" s="217" t="s">
        <v>4706</v>
      </c>
      <c r="F112" s="218" t="s">
        <v>4707</v>
      </c>
      <c r="G112" s="219" t="s">
        <v>4444</v>
      </c>
      <c r="H112" s="220">
        <v>61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969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969</v>
      </c>
      <c r="BM112" s="228" t="s">
        <v>607</v>
      </c>
    </row>
    <row r="113" s="2" customFormat="1" ht="16.5" customHeight="1">
      <c r="A113" s="40"/>
      <c r="B113" s="41"/>
      <c r="C113" s="216" t="s">
        <v>362</v>
      </c>
      <c r="D113" s="216" t="s">
        <v>199</v>
      </c>
      <c r="E113" s="217" t="s">
        <v>4708</v>
      </c>
      <c r="F113" s="218" t="s">
        <v>4709</v>
      </c>
      <c r="G113" s="219" t="s">
        <v>4444</v>
      </c>
      <c r="H113" s="220">
        <v>120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969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969</v>
      </c>
      <c r="BM113" s="228" t="s">
        <v>625</v>
      </c>
    </row>
    <row r="114" s="2" customFormat="1" ht="16.5" customHeight="1">
      <c r="A114" s="40"/>
      <c r="B114" s="41"/>
      <c r="C114" s="216" t="s">
        <v>8</v>
      </c>
      <c r="D114" s="216" t="s">
        <v>199</v>
      </c>
      <c r="E114" s="217" t="s">
        <v>5500</v>
      </c>
      <c r="F114" s="218" t="s">
        <v>5501</v>
      </c>
      <c r="G114" s="219" t="s">
        <v>4444</v>
      </c>
      <c r="H114" s="220">
        <v>386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969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969</v>
      </c>
      <c r="BM114" s="228" t="s">
        <v>644</v>
      </c>
    </row>
    <row r="115" s="2" customFormat="1" ht="16.5" customHeight="1">
      <c r="A115" s="40"/>
      <c r="B115" s="41"/>
      <c r="C115" s="216" t="s">
        <v>385</v>
      </c>
      <c r="D115" s="216" t="s">
        <v>199</v>
      </c>
      <c r="E115" s="217" t="s">
        <v>5502</v>
      </c>
      <c r="F115" s="218" t="s">
        <v>5291</v>
      </c>
      <c r="G115" s="219" t="s">
        <v>4444</v>
      </c>
      <c r="H115" s="220">
        <v>10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969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969</v>
      </c>
      <c r="BM115" s="228" t="s">
        <v>658</v>
      </c>
    </row>
    <row r="116" s="2" customFormat="1" ht="16.5" customHeight="1">
      <c r="A116" s="40"/>
      <c r="B116" s="41"/>
      <c r="C116" s="216" t="s">
        <v>550</v>
      </c>
      <c r="D116" s="216" t="s">
        <v>199</v>
      </c>
      <c r="E116" s="217" t="s">
        <v>5503</v>
      </c>
      <c r="F116" s="218" t="s">
        <v>5504</v>
      </c>
      <c r="G116" s="219" t="s">
        <v>4444</v>
      </c>
      <c r="H116" s="220">
        <v>40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969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969</v>
      </c>
      <c r="BM116" s="228" t="s">
        <v>675</v>
      </c>
    </row>
    <row r="117" s="2" customFormat="1" ht="16.5" customHeight="1">
      <c r="A117" s="40"/>
      <c r="B117" s="41"/>
      <c r="C117" s="216" t="s">
        <v>557</v>
      </c>
      <c r="D117" s="216" t="s">
        <v>199</v>
      </c>
      <c r="E117" s="217" t="s">
        <v>4710</v>
      </c>
      <c r="F117" s="218" t="s">
        <v>4711</v>
      </c>
      <c r="G117" s="219" t="s">
        <v>4444</v>
      </c>
      <c r="H117" s="220">
        <v>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969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969</v>
      </c>
      <c r="BM117" s="228" t="s">
        <v>696</v>
      </c>
    </row>
    <row r="118" s="2" customFormat="1" ht="16.5" customHeight="1">
      <c r="A118" s="40"/>
      <c r="B118" s="41"/>
      <c r="C118" s="216" t="s">
        <v>563</v>
      </c>
      <c r="D118" s="216" t="s">
        <v>199</v>
      </c>
      <c r="E118" s="217" t="s">
        <v>4714</v>
      </c>
      <c r="F118" s="218" t="s">
        <v>4715</v>
      </c>
      <c r="G118" s="219" t="s">
        <v>4444</v>
      </c>
      <c r="H118" s="220">
        <v>36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969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969</v>
      </c>
      <c r="BM118" s="228" t="s">
        <v>717</v>
      </c>
    </row>
    <row r="119" s="2" customFormat="1" ht="16.5" customHeight="1">
      <c r="A119" s="40"/>
      <c r="B119" s="41"/>
      <c r="C119" s="216" t="s">
        <v>570</v>
      </c>
      <c r="D119" s="216" t="s">
        <v>199</v>
      </c>
      <c r="E119" s="217" t="s">
        <v>4716</v>
      </c>
      <c r="F119" s="218" t="s">
        <v>4717</v>
      </c>
      <c r="G119" s="219" t="s">
        <v>4444</v>
      </c>
      <c r="H119" s="220">
        <v>18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969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969</v>
      </c>
      <c r="BM119" s="228" t="s">
        <v>729</v>
      </c>
    </row>
    <row r="120" s="2" customFormat="1" ht="16.5" customHeight="1">
      <c r="A120" s="40"/>
      <c r="B120" s="41"/>
      <c r="C120" s="216" t="s">
        <v>7</v>
      </c>
      <c r="D120" s="216" t="s">
        <v>199</v>
      </c>
      <c r="E120" s="217" t="s">
        <v>5505</v>
      </c>
      <c r="F120" s="218" t="s">
        <v>5506</v>
      </c>
      <c r="G120" s="219" t="s">
        <v>4444</v>
      </c>
      <c r="H120" s="220">
        <v>1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969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969</v>
      </c>
      <c r="BM120" s="228" t="s">
        <v>792</v>
      </c>
    </row>
    <row r="121" s="2" customFormat="1" ht="16.5" customHeight="1">
      <c r="A121" s="40"/>
      <c r="B121" s="41"/>
      <c r="C121" s="216" t="s">
        <v>582</v>
      </c>
      <c r="D121" s="216" t="s">
        <v>199</v>
      </c>
      <c r="E121" s="217" t="s">
        <v>4718</v>
      </c>
      <c r="F121" s="218" t="s">
        <v>4719</v>
      </c>
      <c r="G121" s="219" t="s">
        <v>4444</v>
      </c>
      <c r="H121" s="220">
        <v>3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969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969</v>
      </c>
      <c r="BM121" s="228" t="s">
        <v>816</v>
      </c>
    </row>
    <row r="122" s="2" customFormat="1" ht="16.5" customHeight="1">
      <c r="A122" s="40"/>
      <c r="B122" s="41"/>
      <c r="C122" s="216" t="s">
        <v>588</v>
      </c>
      <c r="D122" s="216" t="s">
        <v>199</v>
      </c>
      <c r="E122" s="217" t="s">
        <v>5507</v>
      </c>
      <c r="F122" s="218" t="s">
        <v>5508</v>
      </c>
      <c r="G122" s="219" t="s">
        <v>4444</v>
      </c>
      <c r="H122" s="220">
        <v>1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969</v>
      </c>
      <c r="AT122" s="228" t="s">
        <v>199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969</v>
      </c>
      <c r="BM122" s="228" t="s">
        <v>845</v>
      </c>
    </row>
    <row r="123" s="2" customFormat="1" ht="16.5" customHeight="1">
      <c r="A123" s="40"/>
      <c r="B123" s="41"/>
      <c r="C123" s="216" t="s">
        <v>593</v>
      </c>
      <c r="D123" s="216" t="s">
        <v>199</v>
      </c>
      <c r="E123" s="217" t="s">
        <v>5509</v>
      </c>
      <c r="F123" s="218" t="s">
        <v>5510</v>
      </c>
      <c r="G123" s="219" t="s">
        <v>4444</v>
      </c>
      <c r="H123" s="220">
        <v>1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969</v>
      </c>
      <c r="AT123" s="228" t="s">
        <v>199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969</v>
      </c>
      <c r="BM123" s="228" t="s">
        <v>856</v>
      </c>
    </row>
    <row r="124" s="2" customFormat="1" ht="16.5" customHeight="1">
      <c r="A124" s="40"/>
      <c r="B124" s="41"/>
      <c r="C124" s="216" t="s">
        <v>601</v>
      </c>
      <c r="D124" s="216" t="s">
        <v>199</v>
      </c>
      <c r="E124" s="217" t="s">
        <v>5511</v>
      </c>
      <c r="F124" s="218" t="s">
        <v>5512</v>
      </c>
      <c r="G124" s="219" t="s">
        <v>4444</v>
      </c>
      <c r="H124" s="220">
        <v>1</v>
      </c>
      <c r="I124" s="221"/>
      <c r="J124" s="222">
        <f>ROUND(I124*H124,2)</f>
        <v>0</v>
      </c>
      <c r="K124" s="223"/>
      <c r="L124" s="46"/>
      <c r="M124" s="224" t="s">
        <v>19</v>
      </c>
      <c r="N124" s="225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969</v>
      </c>
      <c r="AT124" s="228" t="s">
        <v>199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969</v>
      </c>
      <c r="BM124" s="228" t="s">
        <v>888</v>
      </c>
    </row>
    <row r="125" s="2" customFormat="1" ht="16.5" customHeight="1">
      <c r="A125" s="40"/>
      <c r="B125" s="41"/>
      <c r="C125" s="216" t="s">
        <v>607</v>
      </c>
      <c r="D125" s="216" t="s">
        <v>199</v>
      </c>
      <c r="E125" s="217" t="s">
        <v>5513</v>
      </c>
      <c r="F125" s="218" t="s">
        <v>5514</v>
      </c>
      <c r="G125" s="219" t="s">
        <v>4444</v>
      </c>
      <c r="H125" s="220">
        <v>1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969</v>
      </c>
      <c r="AT125" s="228" t="s">
        <v>199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969</v>
      </c>
      <c r="BM125" s="228" t="s">
        <v>893</v>
      </c>
    </row>
    <row r="126" s="2" customFormat="1" ht="16.5" customHeight="1">
      <c r="A126" s="40"/>
      <c r="B126" s="41"/>
      <c r="C126" s="216" t="s">
        <v>612</v>
      </c>
      <c r="D126" s="216" t="s">
        <v>199</v>
      </c>
      <c r="E126" s="217" t="s">
        <v>5515</v>
      </c>
      <c r="F126" s="218" t="s">
        <v>5516</v>
      </c>
      <c r="G126" s="219" t="s">
        <v>4444</v>
      </c>
      <c r="H126" s="220">
        <v>1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969</v>
      </c>
      <c r="AT126" s="228" t="s">
        <v>199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969</v>
      </c>
      <c r="BM126" s="228" t="s">
        <v>904</v>
      </c>
    </row>
    <row r="127" s="2" customFormat="1" ht="16.5" customHeight="1">
      <c r="A127" s="40"/>
      <c r="B127" s="41"/>
      <c r="C127" s="216" t="s">
        <v>625</v>
      </c>
      <c r="D127" s="216" t="s">
        <v>199</v>
      </c>
      <c r="E127" s="217" t="s">
        <v>4724</v>
      </c>
      <c r="F127" s="218" t="s">
        <v>4725</v>
      </c>
      <c r="G127" s="219" t="s">
        <v>4444</v>
      </c>
      <c r="H127" s="220">
        <v>44</v>
      </c>
      <c r="I127" s="221"/>
      <c r="J127" s="222">
        <f>ROUND(I127*H127,2)</f>
        <v>0</v>
      </c>
      <c r="K127" s="223"/>
      <c r="L127" s="46"/>
      <c r="M127" s="224" t="s">
        <v>19</v>
      </c>
      <c r="N127" s="225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969</v>
      </c>
      <c r="AT127" s="228" t="s">
        <v>199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969</v>
      </c>
      <c r="BM127" s="228" t="s">
        <v>919</v>
      </c>
    </row>
    <row r="128" s="2" customFormat="1" ht="16.5" customHeight="1">
      <c r="A128" s="40"/>
      <c r="B128" s="41"/>
      <c r="C128" s="216" t="s">
        <v>636</v>
      </c>
      <c r="D128" s="216" t="s">
        <v>199</v>
      </c>
      <c r="E128" s="217" t="s">
        <v>4726</v>
      </c>
      <c r="F128" s="218" t="s">
        <v>5517</v>
      </c>
      <c r="G128" s="219" t="s">
        <v>661</v>
      </c>
      <c r="H128" s="220">
        <v>12</v>
      </c>
      <c r="I128" s="221"/>
      <c r="J128" s="222">
        <f>ROUND(I128*H128,2)</f>
        <v>0</v>
      </c>
      <c r="K128" s="223"/>
      <c r="L128" s="46"/>
      <c r="M128" s="224" t="s">
        <v>19</v>
      </c>
      <c r="N128" s="225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969</v>
      </c>
      <c r="AT128" s="228" t="s">
        <v>199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969</v>
      </c>
      <c r="BM128" s="228" t="s">
        <v>929</v>
      </c>
    </row>
    <row r="129" s="2" customFormat="1" ht="16.5" customHeight="1">
      <c r="A129" s="40"/>
      <c r="B129" s="41"/>
      <c r="C129" s="216" t="s">
        <v>644</v>
      </c>
      <c r="D129" s="216" t="s">
        <v>199</v>
      </c>
      <c r="E129" s="217" t="s">
        <v>5518</v>
      </c>
      <c r="F129" s="218" t="s">
        <v>4727</v>
      </c>
      <c r="G129" s="219" t="s">
        <v>661</v>
      </c>
      <c r="H129" s="220">
        <v>1360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969</v>
      </c>
      <c r="AT129" s="228" t="s">
        <v>199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969</v>
      </c>
      <c r="BM129" s="228" t="s">
        <v>944</v>
      </c>
    </row>
    <row r="130" s="2" customFormat="1" ht="16.5" customHeight="1">
      <c r="A130" s="40"/>
      <c r="B130" s="41"/>
      <c r="C130" s="216" t="s">
        <v>652</v>
      </c>
      <c r="D130" s="216" t="s">
        <v>199</v>
      </c>
      <c r="E130" s="217" t="s">
        <v>5518</v>
      </c>
      <c r="F130" s="218" t="s">
        <v>4727</v>
      </c>
      <c r="G130" s="219" t="s">
        <v>661</v>
      </c>
      <c r="H130" s="220">
        <v>290</v>
      </c>
      <c r="I130" s="221"/>
      <c r="J130" s="222">
        <f>ROUND(I130*H130,2)</f>
        <v>0</v>
      </c>
      <c r="K130" s="223"/>
      <c r="L130" s="46"/>
      <c r="M130" s="224" t="s">
        <v>19</v>
      </c>
      <c r="N130" s="225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969</v>
      </c>
      <c r="AT130" s="228" t="s">
        <v>199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969</v>
      </c>
      <c r="BM130" s="228" t="s">
        <v>861</v>
      </c>
    </row>
    <row r="131" s="2" customFormat="1" ht="16.5" customHeight="1">
      <c r="A131" s="40"/>
      <c r="B131" s="41"/>
      <c r="C131" s="216" t="s">
        <v>658</v>
      </c>
      <c r="D131" s="216" t="s">
        <v>199</v>
      </c>
      <c r="E131" s="217" t="s">
        <v>4728</v>
      </c>
      <c r="F131" s="218" t="s">
        <v>4729</v>
      </c>
      <c r="G131" s="219" t="s">
        <v>661</v>
      </c>
      <c r="H131" s="220">
        <v>1250</v>
      </c>
      <c r="I131" s="221"/>
      <c r="J131" s="222">
        <f>ROUND(I131*H131,2)</f>
        <v>0</v>
      </c>
      <c r="K131" s="223"/>
      <c r="L131" s="46"/>
      <c r="M131" s="224" t="s">
        <v>19</v>
      </c>
      <c r="N131" s="225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969</v>
      </c>
      <c r="AT131" s="228" t="s">
        <v>199</v>
      </c>
      <c r="AU131" s="228" t="s">
        <v>82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969</v>
      </c>
      <c r="BM131" s="228" t="s">
        <v>969</v>
      </c>
    </row>
    <row r="132" s="2" customFormat="1" ht="16.5" customHeight="1">
      <c r="A132" s="40"/>
      <c r="B132" s="41"/>
      <c r="C132" s="216" t="s">
        <v>664</v>
      </c>
      <c r="D132" s="216" t="s">
        <v>199</v>
      </c>
      <c r="E132" s="217" t="s">
        <v>4730</v>
      </c>
      <c r="F132" s="218" t="s">
        <v>4731</v>
      </c>
      <c r="G132" s="219" t="s">
        <v>661</v>
      </c>
      <c r="H132" s="220">
        <v>190</v>
      </c>
      <c r="I132" s="221"/>
      <c r="J132" s="222">
        <f>ROUND(I132*H132,2)</f>
        <v>0</v>
      </c>
      <c r="K132" s="223"/>
      <c r="L132" s="46"/>
      <c r="M132" s="224" t="s">
        <v>19</v>
      </c>
      <c r="N132" s="225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969</v>
      </c>
      <c r="AT132" s="228" t="s">
        <v>199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969</v>
      </c>
      <c r="BM132" s="228" t="s">
        <v>984</v>
      </c>
    </row>
    <row r="133" s="2" customFormat="1" ht="16.5" customHeight="1">
      <c r="A133" s="40"/>
      <c r="B133" s="41"/>
      <c r="C133" s="216" t="s">
        <v>675</v>
      </c>
      <c r="D133" s="216" t="s">
        <v>199</v>
      </c>
      <c r="E133" s="217" t="s">
        <v>5519</v>
      </c>
      <c r="F133" s="218" t="s">
        <v>5520</v>
      </c>
      <c r="G133" s="219" t="s">
        <v>661</v>
      </c>
      <c r="H133" s="220">
        <v>55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969</v>
      </c>
      <c r="AT133" s="228" t="s">
        <v>199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969</v>
      </c>
      <c r="BM133" s="228" t="s">
        <v>1003</v>
      </c>
    </row>
    <row r="134" s="2" customFormat="1" ht="16.5" customHeight="1">
      <c r="A134" s="40"/>
      <c r="B134" s="41"/>
      <c r="C134" s="216" t="s">
        <v>686</v>
      </c>
      <c r="D134" s="216" t="s">
        <v>199</v>
      </c>
      <c r="E134" s="217" t="s">
        <v>5521</v>
      </c>
      <c r="F134" s="218" t="s">
        <v>5522</v>
      </c>
      <c r="G134" s="219" t="s">
        <v>661</v>
      </c>
      <c r="H134" s="220">
        <v>32</v>
      </c>
      <c r="I134" s="221"/>
      <c r="J134" s="222">
        <f>ROUND(I134*H134,2)</f>
        <v>0</v>
      </c>
      <c r="K134" s="223"/>
      <c r="L134" s="46"/>
      <c r="M134" s="224" t="s">
        <v>19</v>
      </c>
      <c r="N134" s="225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969</v>
      </c>
      <c r="AT134" s="228" t="s">
        <v>199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969</v>
      </c>
      <c r="BM134" s="228" t="s">
        <v>1018</v>
      </c>
    </row>
    <row r="135" s="2" customFormat="1" ht="16.5" customHeight="1">
      <c r="A135" s="40"/>
      <c r="B135" s="41"/>
      <c r="C135" s="216" t="s">
        <v>696</v>
      </c>
      <c r="D135" s="216" t="s">
        <v>199</v>
      </c>
      <c r="E135" s="217" t="s">
        <v>5523</v>
      </c>
      <c r="F135" s="218" t="s">
        <v>5524</v>
      </c>
      <c r="G135" s="219" t="s">
        <v>661</v>
      </c>
      <c r="H135" s="220">
        <v>25</v>
      </c>
      <c r="I135" s="221"/>
      <c r="J135" s="222">
        <f>ROUND(I135*H135,2)</f>
        <v>0</v>
      </c>
      <c r="K135" s="223"/>
      <c r="L135" s="46"/>
      <c r="M135" s="224" t="s">
        <v>19</v>
      </c>
      <c r="N135" s="225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969</v>
      </c>
      <c r="AT135" s="228" t="s">
        <v>199</v>
      </c>
      <c r="AU135" s="228" t="s">
        <v>82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969</v>
      </c>
      <c r="BM135" s="228" t="s">
        <v>1044</v>
      </c>
    </row>
    <row r="136" s="2" customFormat="1" ht="16.5" customHeight="1">
      <c r="A136" s="40"/>
      <c r="B136" s="41"/>
      <c r="C136" s="216" t="s">
        <v>701</v>
      </c>
      <c r="D136" s="216" t="s">
        <v>199</v>
      </c>
      <c r="E136" s="217" t="s">
        <v>5525</v>
      </c>
      <c r="F136" s="218" t="s">
        <v>5526</v>
      </c>
      <c r="G136" s="219" t="s">
        <v>4444</v>
      </c>
      <c r="H136" s="220">
        <v>6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969</v>
      </c>
      <c r="AT136" s="228" t="s">
        <v>199</v>
      </c>
      <c r="AU136" s="228" t="s">
        <v>82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969</v>
      </c>
      <c r="BM136" s="228" t="s">
        <v>1061</v>
      </c>
    </row>
    <row r="137" s="2" customFormat="1" ht="16.5" customHeight="1">
      <c r="A137" s="40"/>
      <c r="B137" s="41"/>
      <c r="C137" s="216" t="s">
        <v>717</v>
      </c>
      <c r="D137" s="216" t="s">
        <v>199</v>
      </c>
      <c r="E137" s="217" t="s">
        <v>4732</v>
      </c>
      <c r="F137" s="218" t="s">
        <v>4733</v>
      </c>
      <c r="G137" s="219" t="s">
        <v>19</v>
      </c>
      <c r="H137" s="220">
        <v>2</v>
      </c>
      <c r="I137" s="221"/>
      <c r="J137" s="222">
        <f>ROUND(I137*H137,2)</f>
        <v>0</v>
      </c>
      <c r="K137" s="223"/>
      <c r="L137" s="46"/>
      <c r="M137" s="224" t="s">
        <v>19</v>
      </c>
      <c r="N137" s="225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969</v>
      </c>
      <c r="AT137" s="228" t="s">
        <v>199</v>
      </c>
      <c r="AU137" s="228" t="s">
        <v>82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969</v>
      </c>
      <c r="BM137" s="228" t="s">
        <v>1077</v>
      </c>
    </row>
    <row r="138" s="2" customFormat="1" ht="16.5" customHeight="1">
      <c r="A138" s="40"/>
      <c r="B138" s="41"/>
      <c r="C138" s="216" t="s">
        <v>723</v>
      </c>
      <c r="D138" s="216" t="s">
        <v>199</v>
      </c>
      <c r="E138" s="217" t="s">
        <v>5527</v>
      </c>
      <c r="F138" s="218" t="s">
        <v>5528</v>
      </c>
      <c r="G138" s="219" t="s">
        <v>4444</v>
      </c>
      <c r="H138" s="220">
        <v>6</v>
      </c>
      <c r="I138" s="221"/>
      <c r="J138" s="222">
        <f>ROUND(I138*H138,2)</f>
        <v>0</v>
      </c>
      <c r="K138" s="223"/>
      <c r="L138" s="46"/>
      <c r="M138" s="224" t="s">
        <v>19</v>
      </c>
      <c r="N138" s="225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969</v>
      </c>
      <c r="AT138" s="228" t="s">
        <v>199</v>
      </c>
      <c r="AU138" s="228" t="s">
        <v>82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969</v>
      </c>
      <c r="BM138" s="228" t="s">
        <v>1085</v>
      </c>
    </row>
    <row r="139" s="2" customFormat="1" ht="16.5" customHeight="1">
      <c r="A139" s="40"/>
      <c r="B139" s="41"/>
      <c r="C139" s="216" t="s">
        <v>729</v>
      </c>
      <c r="D139" s="216" t="s">
        <v>199</v>
      </c>
      <c r="E139" s="217" t="s">
        <v>4738</v>
      </c>
      <c r="F139" s="218" t="s">
        <v>4739</v>
      </c>
      <c r="G139" s="219" t="s">
        <v>661</v>
      </c>
      <c r="H139" s="220">
        <v>125</v>
      </c>
      <c r="I139" s="221"/>
      <c r="J139" s="222">
        <f>ROUND(I139*H139,2)</f>
        <v>0</v>
      </c>
      <c r="K139" s="223"/>
      <c r="L139" s="46"/>
      <c r="M139" s="224" t="s">
        <v>19</v>
      </c>
      <c r="N139" s="225" t="s">
        <v>43</v>
      </c>
      <c r="O139" s="86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969</v>
      </c>
      <c r="AT139" s="228" t="s">
        <v>199</v>
      </c>
      <c r="AU139" s="228" t="s">
        <v>82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969</v>
      </c>
      <c r="BM139" s="228" t="s">
        <v>1099</v>
      </c>
    </row>
    <row r="140" s="2" customFormat="1" ht="21.75" customHeight="1">
      <c r="A140" s="40"/>
      <c r="B140" s="41"/>
      <c r="C140" s="216" t="s">
        <v>760</v>
      </c>
      <c r="D140" s="216" t="s">
        <v>199</v>
      </c>
      <c r="E140" s="217" t="s">
        <v>4740</v>
      </c>
      <c r="F140" s="218" t="s">
        <v>4741</v>
      </c>
      <c r="G140" s="219" t="s">
        <v>4444</v>
      </c>
      <c r="H140" s="220">
        <v>64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969</v>
      </c>
      <c r="AT140" s="228" t="s">
        <v>199</v>
      </c>
      <c r="AU140" s="228" t="s">
        <v>82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969</v>
      </c>
      <c r="BM140" s="228" t="s">
        <v>1111</v>
      </c>
    </row>
    <row r="141" s="2" customFormat="1" ht="16.5" customHeight="1">
      <c r="A141" s="40"/>
      <c r="B141" s="41"/>
      <c r="C141" s="216" t="s">
        <v>792</v>
      </c>
      <c r="D141" s="216" t="s">
        <v>199</v>
      </c>
      <c r="E141" s="217" t="s">
        <v>4742</v>
      </c>
      <c r="F141" s="218" t="s">
        <v>4743</v>
      </c>
      <c r="G141" s="219" t="s">
        <v>4444</v>
      </c>
      <c r="H141" s="220">
        <v>6</v>
      </c>
      <c r="I141" s="221"/>
      <c r="J141" s="222">
        <f>ROUND(I141*H141,2)</f>
        <v>0</v>
      </c>
      <c r="K141" s="223"/>
      <c r="L141" s="46"/>
      <c r="M141" s="224" t="s">
        <v>19</v>
      </c>
      <c r="N141" s="225" t="s">
        <v>43</v>
      </c>
      <c r="O141" s="86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969</v>
      </c>
      <c r="AT141" s="228" t="s">
        <v>199</v>
      </c>
      <c r="AU141" s="228" t="s">
        <v>82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969</v>
      </c>
      <c r="BM141" s="228" t="s">
        <v>1119</v>
      </c>
    </row>
    <row r="142" s="2" customFormat="1" ht="16.5" customHeight="1">
      <c r="A142" s="40"/>
      <c r="B142" s="41"/>
      <c r="C142" s="216" t="s">
        <v>797</v>
      </c>
      <c r="D142" s="216" t="s">
        <v>199</v>
      </c>
      <c r="E142" s="217" t="s">
        <v>4742</v>
      </c>
      <c r="F142" s="218" t="s">
        <v>4743</v>
      </c>
      <c r="G142" s="219" t="s">
        <v>4444</v>
      </c>
      <c r="H142" s="220">
        <v>6</v>
      </c>
      <c r="I142" s="221"/>
      <c r="J142" s="222">
        <f>ROUND(I142*H142,2)</f>
        <v>0</v>
      </c>
      <c r="K142" s="223"/>
      <c r="L142" s="46"/>
      <c r="M142" s="224" t="s">
        <v>19</v>
      </c>
      <c r="N142" s="225" t="s">
        <v>43</v>
      </c>
      <c r="O142" s="86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969</v>
      </c>
      <c r="AT142" s="228" t="s">
        <v>199</v>
      </c>
      <c r="AU142" s="228" t="s">
        <v>82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969</v>
      </c>
      <c r="BM142" s="228" t="s">
        <v>1131</v>
      </c>
    </row>
    <row r="143" s="2" customFormat="1" ht="16.5" customHeight="1">
      <c r="A143" s="40"/>
      <c r="B143" s="41"/>
      <c r="C143" s="216" t="s">
        <v>816</v>
      </c>
      <c r="D143" s="216" t="s">
        <v>199</v>
      </c>
      <c r="E143" s="217" t="s">
        <v>4744</v>
      </c>
      <c r="F143" s="218" t="s">
        <v>5529</v>
      </c>
      <c r="G143" s="219" t="s">
        <v>4444</v>
      </c>
      <c r="H143" s="220">
        <v>2</v>
      </c>
      <c r="I143" s="221"/>
      <c r="J143" s="222">
        <f>ROUND(I143*H143,2)</f>
        <v>0</v>
      </c>
      <c r="K143" s="223"/>
      <c r="L143" s="46"/>
      <c r="M143" s="224" t="s">
        <v>19</v>
      </c>
      <c r="N143" s="225" t="s">
        <v>43</v>
      </c>
      <c r="O143" s="86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969</v>
      </c>
      <c r="AT143" s="228" t="s">
        <v>199</v>
      </c>
      <c r="AU143" s="228" t="s">
        <v>82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969</v>
      </c>
      <c r="BM143" s="228" t="s">
        <v>1146</v>
      </c>
    </row>
    <row r="144" s="2" customFormat="1" ht="16.5" customHeight="1">
      <c r="A144" s="40"/>
      <c r="B144" s="41"/>
      <c r="C144" s="216" t="s">
        <v>826</v>
      </c>
      <c r="D144" s="216" t="s">
        <v>199</v>
      </c>
      <c r="E144" s="217" t="s">
        <v>5530</v>
      </c>
      <c r="F144" s="218" t="s">
        <v>5531</v>
      </c>
      <c r="G144" s="219" t="s">
        <v>4444</v>
      </c>
      <c r="H144" s="220">
        <v>1</v>
      </c>
      <c r="I144" s="221"/>
      <c r="J144" s="222">
        <f>ROUND(I144*H144,2)</f>
        <v>0</v>
      </c>
      <c r="K144" s="223"/>
      <c r="L144" s="46"/>
      <c r="M144" s="224" t="s">
        <v>19</v>
      </c>
      <c r="N144" s="225" t="s">
        <v>43</v>
      </c>
      <c r="O144" s="86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969</v>
      </c>
      <c r="AT144" s="228" t="s">
        <v>199</v>
      </c>
      <c r="AU144" s="228" t="s">
        <v>82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969</v>
      </c>
      <c r="BM144" s="228" t="s">
        <v>1156</v>
      </c>
    </row>
    <row r="145" s="2" customFormat="1" ht="16.5" customHeight="1">
      <c r="A145" s="40"/>
      <c r="B145" s="41"/>
      <c r="C145" s="216" t="s">
        <v>845</v>
      </c>
      <c r="D145" s="216" t="s">
        <v>199</v>
      </c>
      <c r="E145" s="217" t="s">
        <v>5532</v>
      </c>
      <c r="F145" s="218" t="s">
        <v>5533</v>
      </c>
      <c r="G145" s="219" t="s">
        <v>4444</v>
      </c>
      <c r="H145" s="220">
        <v>1</v>
      </c>
      <c r="I145" s="221"/>
      <c r="J145" s="222">
        <f>ROUND(I145*H145,2)</f>
        <v>0</v>
      </c>
      <c r="K145" s="223"/>
      <c r="L145" s="46"/>
      <c r="M145" s="224" t="s">
        <v>19</v>
      </c>
      <c r="N145" s="225" t="s">
        <v>43</v>
      </c>
      <c r="O145" s="86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969</v>
      </c>
      <c r="AT145" s="228" t="s">
        <v>199</v>
      </c>
      <c r="AU145" s="228" t="s">
        <v>82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969</v>
      </c>
      <c r="BM145" s="228" t="s">
        <v>1166</v>
      </c>
    </row>
    <row r="146" s="2" customFormat="1" ht="16.5" customHeight="1">
      <c r="A146" s="40"/>
      <c r="B146" s="41"/>
      <c r="C146" s="216" t="s">
        <v>850</v>
      </c>
      <c r="D146" s="216" t="s">
        <v>199</v>
      </c>
      <c r="E146" s="217" t="s">
        <v>5534</v>
      </c>
      <c r="F146" s="218" t="s">
        <v>4745</v>
      </c>
      <c r="G146" s="219" t="s">
        <v>4444</v>
      </c>
      <c r="H146" s="220">
        <v>3</v>
      </c>
      <c r="I146" s="221"/>
      <c r="J146" s="222">
        <f>ROUND(I146*H146,2)</f>
        <v>0</v>
      </c>
      <c r="K146" s="223"/>
      <c r="L146" s="46"/>
      <c r="M146" s="224" t="s">
        <v>19</v>
      </c>
      <c r="N146" s="225" t="s">
        <v>43</v>
      </c>
      <c r="O146" s="86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969</v>
      </c>
      <c r="AT146" s="228" t="s">
        <v>199</v>
      </c>
      <c r="AU146" s="228" t="s">
        <v>82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969</v>
      </c>
      <c r="BM146" s="228" t="s">
        <v>1129</v>
      </c>
    </row>
    <row r="147" s="2" customFormat="1" ht="16.5" customHeight="1">
      <c r="A147" s="40"/>
      <c r="B147" s="41"/>
      <c r="C147" s="216" t="s">
        <v>856</v>
      </c>
      <c r="D147" s="216" t="s">
        <v>199</v>
      </c>
      <c r="E147" s="217" t="s">
        <v>5535</v>
      </c>
      <c r="F147" s="218" t="s">
        <v>5536</v>
      </c>
      <c r="G147" s="219" t="s">
        <v>4444</v>
      </c>
      <c r="H147" s="220">
        <v>1</v>
      </c>
      <c r="I147" s="221"/>
      <c r="J147" s="222">
        <f>ROUND(I147*H147,2)</f>
        <v>0</v>
      </c>
      <c r="K147" s="223"/>
      <c r="L147" s="46"/>
      <c r="M147" s="224" t="s">
        <v>19</v>
      </c>
      <c r="N147" s="225" t="s">
        <v>43</v>
      </c>
      <c r="O147" s="86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8" t="s">
        <v>969</v>
      </c>
      <c r="AT147" s="228" t="s">
        <v>199</v>
      </c>
      <c r="AU147" s="228" t="s">
        <v>82</v>
      </c>
      <c r="AY147" s="19" t="s">
        <v>197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9" t="s">
        <v>80</v>
      </c>
      <c r="BK147" s="229">
        <f>ROUND(I147*H147,2)</f>
        <v>0</v>
      </c>
      <c r="BL147" s="19" t="s">
        <v>969</v>
      </c>
      <c r="BM147" s="228" t="s">
        <v>1193</v>
      </c>
    </row>
    <row r="148" s="2" customFormat="1" ht="16.5" customHeight="1">
      <c r="A148" s="40"/>
      <c r="B148" s="41"/>
      <c r="C148" s="216" t="s">
        <v>863</v>
      </c>
      <c r="D148" s="216" t="s">
        <v>199</v>
      </c>
      <c r="E148" s="217" t="s">
        <v>4746</v>
      </c>
      <c r="F148" s="218" t="s">
        <v>4747</v>
      </c>
      <c r="G148" s="219" t="s">
        <v>4444</v>
      </c>
      <c r="H148" s="220">
        <v>410</v>
      </c>
      <c r="I148" s="221"/>
      <c r="J148" s="222">
        <f>ROUND(I148*H148,2)</f>
        <v>0</v>
      </c>
      <c r="K148" s="223"/>
      <c r="L148" s="46"/>
      <c r="M148" s="224" t="s">
        <v>19</v>
      </c>
      <c r="N148" s="225" t="s">
        <v>43</v>
      </c>
      <c r="O148" s="86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8" t="s">
        <v>969</v>
      </c>
      <c r="AT148" s="228" t="s">
        <v>199</v>
      </c>
      <c r="AU148" s="228" t="s">
        <v>82</v>
      </c>
      <c r="AY148" s="19" t="s">
        <v>197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9" t="s">
        <v>80</v>
      </c>
      <c r="BK148" s="229">
        <f>ROUND(I148*H148,2)</f>
        <v>0</v>
      </c>
      <c r="BL148" s="19" t="s">
        <v>969</v>
      </c>
      <c r="BM148" s="228" t="s">
        <v>1206</v>
      </c>
    </row>
    <row r="149" s="12" customFormat="1" ht="22.8" customHeight="1">
      <c r="A149" s="12"/>
      <c r="B149" s="200"/>
      <c r="C149" s="201"/>
      <c r="D149" s="202" t="s">
        <v>71</v>
      </c>
      <c r="E149" s="214" t="s">
        <v>4748</v>
      </c>
      <c r="F149" s="214" t="s">
        <v>4749</v>
      </c>
      <c r="G149" s="201"/>
      <c r="H149" s="201"/>
      <c r="I149" s="204"/>
      <c r="J149" s="215">
        <f>BK149</f>
        <v>0</v>
      </c>
      <c r="K149" s="201"/>
      <c r="L149" s="206"/>
      <c r="M149" s="207"/>
      <c r="N149" s="208"/>
      <c r="O149" s="208"/>
      <c r="P149" s="209">
        <f>SUM(P150:P189)</f>
        <v>0</v>
      </c>
      <c r="Q149" s="208"/>
      <c r="R149" s="209">
        <f>SUM(R150:R189)</f>
        <v>0</v>
      </c>
      <c r="S149" s="208"/>
      <c r="T149" s="210">
        <f>SUM(T150:T189)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1" t="s">
        <v>103</v>
      </c>
      <c r="AT149" s="212" t="s">
        <v>71</v>
      </c>
      <c r="AU149" s="212" t="s">
        <v>80</v>
      </c>
      <c r="AY149" s="211" t="s">
        <v>197</v>
      </c>
      <c r="BK149" s="213">
        <f>SUM(BK150:BK189)</f>
        <v>0</v>
      </c>
    </row>
    <row r="150" s="2" customFormat="1" ht="16.5" customHeight="1">
      <c r="A150" s="40"/>
      <c r="B150" s="41"/>
      <c r="C150" s="282" t="s">
        <v>80</v>
      </c>
      <c r="D150" s="282" t="s">
        <v>602</v>
      </c>
      <c r="E150" s="283" t="s">
        <v>4750</v>
      </c>
      <c r="F150" s="284" t="s">
        <v>4751</v>
      </c>
      <c r="G150" s="285" t="s">
        <v>4752</v>
      </c>
      <c r="H150" s="286">
        <v>2</v>
      </c>
      <c r="I150" s="287"/>
      <c r="J150" s="288">
        <f>ROUND(I150*H150,2)</f>
        <v>0</v>
      </c>
      <c r="K150" s="289"/>
      <c r="L150" s="290"/>
      <c r="M150" s="291" t="s">
        <v>19</v>
      </c>
      <c r="N150" s="292" t="s">
        <v>43</v>
      </c>
      <c r="O150" s="86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2176</v>
      </c>
      <c r="AT150" s="228" t="s">
        <v>602</v>
      </c>
      <c r="AU150" s="228" t="s">
        <v>82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969</v>
      </c>
      <c r="BM150" s="228" t="s">
        <v>1217</v>
      </c>
    </row>
    <row r="151" s="2" customFormat="1" ht="16.5" customHeight="1">
      <c r="A151" s="40"/>
      <c r="B151" s="41"/>
      <c r="C151" s="282" t="s">
        <v>82</v>
      </c>
      <c r="D151" s="282" t="s">
        <v>602</v>
      </c>
      <c r="E151" s="283" t="s">
        <v>4753</v>
      </c>
      <c r="F151" s="284" t="s">
        <v>4754</v>
      </c>
      <c r="G151" s="285" t="s">
        <v>4444</v>
      </c>
      <c r="H151" s="286">
        <v>120</v>
      </c>
      <c r="I151" s="287"/>
      <c r="J151" s="288">
        <f>ROUND(I151*H151,2)</f>
        <v>0</v>
      </c>
      <c r="K151" s="289"/>
      <c r="L151" s="290"/>
      <c r="M151" s="291" t="s">
        <v>19</v>
      </c>
      <c r="N151" s="292" t="s">
        <v>43</v>
      </c>
      <c r="O151" s="86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2176</v>
      </c>
      <c r="AT151" s="228" t="s">
        <v>602</v>
      </c>
      <c r="AU151" s="228" t="s">
        <v>82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969</v>
      </c>
      <c r="BM151" s="228" t="s">
        <v>1227</v>
      </c>
    </row>
    <row r="152" s="2" customFormat="1" ht="16.5" customHeight="1">
      <c r="A152" s="40"/>
      <c r="B152" s="41"/>
      <c r="C152" s="282" t="s">
        <v>103</v>
      </c>
      <c r="D152" s="282" t="s">
        <v>602</v>
      </c>
      <c r="E152" s="283" t="s">
        <v>4755</v>
      </c>
      <c r="F152" s="284" t="s">
        <v>4756</v>
      </c>
      <c r="G152" s="285" t="s">
        <v>602</v>
      </c>
      <c r="H152" s="286">
        <v>1360</v>
      </c>
      <c r="I152" s="287"/>
      <c r="J152" s="288">
        <f>ROUND(I152*H152,2)</f>
        <v>0</v>
      </c>
      <c r="K152" s="289"/>
      <c r="L152" s="290"/>
      <c r="M152" s="291" t="s">
        <v>19</v>
      </c>
      <c r="N152" s="292" t="s">
        <v>43</v>
      </c>
      <c r="O152" s="86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2176</v>
      </c>
      <c r="AT152" s="228" t="s">
        <v>602</v>
      </c>
      <c r="AU152" s="228" t="s">
        <v>82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969</v>
      </c>
      <c r="BM152" s="228" t="s">
        <v>1239</v>
      </c>
    </row>
    <row r="153" s="2" customFormat="1" ht="16.5" customHeight="1">
      <c r="A153" s="40"/>
      <c r="B153" s="41"/>
      <c r="C153" s="282" t="s">
        <v>203</v>
      </c>
      <c r="D153" s="282" t="s">
        <v>602</v>
      </c>
      <c r="E153" s="283" t="s">
        <v>4755</v>
      </c>
      <c r="F153" s="284" t="s">
        <v>4756</v>
      </c>
      <c r="G153" s="285" t="s">
        <v>602</v>
      </c>
      <c r="H153" s="286">
        <v>290</v>
      </c>
      <c r="I153" s="287"/>
      <c r="J153" s="288">
        <f>ROUND(I153*H153,2)</f>
        <v>0</v>
      </c>
      <c r="K153" s="289"/>
      <c r="L153" s="290"/>
      <c r="M153" s="291" t="s">
        <v>19</v>
      </c>
      <c r="N153" s="292" t="s">
        <v>43</v>
      </c>
      <c r="O153" s="86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2176</v>
      </c>
      <c r="AT153" s="228" t="s">
        <v>602</v>
      </c>
      <c r="AU153" s="228" t="s">
        <v>82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969</v>
      </c>
      <c r="BM153" s="228" t="s">
        <v>1250</v>
      </c>
    </row>
    <row r="154" s="2" customFormat="1" ht="16.5" customHeight="1">
      <c r="A154" s="40"/>
      <c r="B154" s="41"/>
      <c r="C154" s="282" t="s">
        <v>235</v>
      </c>
      <c r="D154" s="282" t="s">
        <v>602</v>
      </c>
      <c r="E154" s="283" t="s">
        <v>4757</v>
      </c>
      <c r="F154" s="284" t="s">
        <v>4758</v>
      </c>
      <c r="G154" s="285" t="s">
        <v>602</v>
      </c>
      <c r="H154" s="286">
        <v>1250</v>
      </c>
      <c r="I154" s="287"/>
      <c r="J154" s="288">
        <f>ROUND(I154*H154,2)</f>
        <v>0</v>
      </c>
      <c r="K154" s="289"/>
      <c r="L154" s="290"/>
      <c r="M154" s="291" t="s">
        <v>19</v>
      </c>
      <c r="N154" s="292" t="s">
        <v>43</v>
      </c>
      <c r="O154" s="86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2176</v>
      </c>
      <c r="AT154" s="228" t="s">
        <v>602</v>
      </c>
      <c r="AU154" s="228" t="s">
        <v>82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969</v>
      </c>
      <c r="BM154" s="228" t="s">
        <v>1267</v>
      </c>
    </row>
    <row r="155" s="2" customFormat="1" ht="16.5" customHeight="1">
      <c r="A155" s="40"/>
      <c r="B155" s="41"/>
      <c r="C155" s="282" t="s">
        <v>265</v>
      </c>
      <c r="D155" s="282" t="s">
        <v>602</v>
      </c>
      <c r="E155" s="283" t="s">
        <v>5537</v>
      </c>
      <c r="F155" s="284" t="s">
        <v>5538</v>
      </c>
      <c r="G155" s="285" t="s">
        <v>602</v>
      </c>
      <c r="H155" s="286">
        <v>55</v>
      </c>
      <c r="I155" s="287"/>
      <c r="J155" s="288">
        <f>ROUND(I155*H155,2)</f>
        <v>0</v>
      </c>
      <c r="K155" s="289"/>
      <c r="L155" s="290"/>
      <c r="M155" s="291" t="s">
        <v>19</v>
      </c>
      <c r="N155" s="292" t="s">
        <v>43</v>
      </c>
      <c r="O155" s="86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2176</v>
      </c>
      <c r="AT155" s="228" t="s">
        <v>602</v>
      </c>
      <c r="AU155" s="228" t="s">
        <v>82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969</v>
      </c>
      <c r="BM155" s="228" t="s">
        <v>1278</v>
      </c>
    </row>
    <row r="156" s="2" customFormat="1" ht="16.5" customHeight="1">
      <c r="A156" s="40"/>
      <c r="B156" s="41"/>
      <c r="C156" s="282" t="s">
        <v>273</v>
      </c>
      <c r="D156" s="282" t="s">
        <v>602</v>
      </c>
      <c r="E156" s="283" t="s">
        <v>4759</v>
      </c>
      <c r="F156" s="284" t="s">
        <v>4760</v>
      </c>
      <c r="G156" s="285" t="s">
        <v>602</v>
      </c>
      <c r="H156" s="286">
        <v>190</v>
      </c>
      <c r="I156" s="287"/>
      <c r="J156" s="288">
        <f>ROUND(I156*H156,2)</f>
        <v>0</v>
      </c>
      <c r="K156" s="289"/>
      <c r="L156" s="290"/>
      <c r="M156" s="291" t="s">
        <v>19</v>
      </c>
      <c r="N156" s="292" t="s">
        <v>43</v>
      </c>
      <c r="O156" s="86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2176</v>
      </c>
      <c r="AT156" s="228" t="s">
        <v>602</v>
      </c>
      <c r="AU156" s="228" t="s">
        <v>82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969</v>
      </c>
      <c r="BM156" s="228" t="s">
        <v>1293</v>
      </c>
    </row>
    <row r="157" s="2" customFormat="1" ht="16.5" customHeight="1">
      <c r="A157" s="40"/>
      <c r="B157" s="41"/>
      <c r="C157" s="282" t="s">
        <v>311</v>
      </c>
      <c r="D157" s="282" t="s">
        <v>602</v>
      </c>
      <c r="E157" s="283" t="s">
        <v>5539</v>
      </c>
      <c r="F157" s="284" t="s">
        <v>5540</v>
      </c>
      <c r="G157" s="285" t="s">
        <v>602</v>
      </c>
      <c r="H157" s="286">
        <v>25</v>
      </c>
      <c r="I157" s="287"/>
      <c r="J157" s="288">
        <f>ROUND(I157*H157,2)</f>
        <v>0</v>
      </c>
      <c r="K157" s="289"/>
      <c r="L157" s="290"/>
      <c r="M157" s="291" t="s">
        <v>19</v>
      </c>
      <c r="N157" s="292" t="s">
        <v>43</v>
      </c>
      <c r="O157" s="86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2176</v>
      </c>
      <c r="AT157" s="228" t="s">
        <v>602</v>
      </c>
      <c r="AU157" s="228" t="s">
        <v>82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969</v>
      </c>
      <c r="BM157" s="228" t="s">
        <v>1306</v>
      </c>
    </row>
    <row r="158" s="2" customFormat="1" ht="16.5" customHeight="1">
      <c r="A158" s="40"/>
      <c r="B158" s="41"/>
      <c r="C158" s="282" t="s">
        <v>221</v>
      </c>
      <c r="D158" s="282" t="s">
        <v>602</v>
      </c>
      <c r="E158" s="283" t="s">
        <v>5541</v>
      </c>
      <c r="F158" s="284" t="s">
        <v>5542</v>
      </c>
      <c r="G158" s="285" t="s">
        <v>602</v>
      </c>
      <c r="H158" s="286">
        <v>32</v>
      </c>
      <c r="I158" s="287"/>
      <c r="J158" s="288">
        <f>ROUND(I158*H158,2)</f>
        <v>0</v>
      </c>
      <c r="K158" s="289"/>
      <c r="L158" s="290"/>
      <c r="M158" s="291" t="s">
        <v>19</v>
      </c>
      <c r="N158" s="292" t="s">
        <v>43</v>
      </c>
      <c r="O158" s="86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8" t="s">
        <v>2176</v>
      </c>
      <c r="AT158" s="228" t="s">
        <v>602</v>
      </c>
      <c r="AU158" s="228" t="s">
        <v>82</v>
      </c>
      <c r="AY158" s="19" t="s">
        <v>197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9" t="s">
        <v>80</v>
      </c>
      <c r="BK158" s="229">
        <f>ROUND(I158*H158,2)</f>
        <v>0</v>
      </c>
      <c r="BL158" s="19" t="s">
        <v>969</v>
      </c>
      <c r="BM158" s="228" t="s">
        <v>1319</v>
      </c>
    </row>
    <row r="159" s="2" customFormat="1" ht="16.5" customHeight="1">
      <c r="A159" s="40"/>
      <c r="B159" s="41"/>
      <c r="C159" s="282" t="s">
        <v>72</v>
      </c>
      <c r="D159" s="282" t="s">
        <v>602</v>
      </c>
      <c r="E159" s="283" t="s">
        <v>5543</v>
      </c>
      <c r="F159" s="284" t="s">
        <v>5544</v>
      </c>
      <c r="G159" s="285" t="s">
        <v>4769</v>
      </c>
      <c r="H159" s="286">
        <v>5</v>
      </c>
      <c r="I159" s="287"/>
      <c r="J159" s="288">
        <f>ROUND(I159*H159,2)</f>
        <v>0</v>
      </c>
      <c r="K159" s="289"/>
      <c r="L159" s="290"/>
      <c r="M159" s="291" t="s">
        <v>19</v>
      </c>
      <c r="N159" s="292" t="s">
        <v>43</v>
      </c>
      <c r="O159" s="86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2176</v>
      </c>
      <c r="AT159" s="228" t="s">
        <v>602</v>
      </c>
      <c r="AU159" s="228" t="s">
        <v>82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969</v>
      </c>
      <c r="BM159" s="228" t="s">
        <v>1330</v>
      </c>
    </row>
    <row r="160" s="2" customFormat="1" ht="16.5" customHeight="1">
      <c r="A160" s="40"/>
      <c r="B160" s="41"/>
      <c r="C160" s="282" t="s">
        <v>72</v>
      </c>
      <c r="D160" s="282" t="s">
        <v>602</v>
      </c>
      <c r="E160" s="283" t="s">
        <v>5545</v>
      </c>
      <c r="F160" s="284" t="s">
        <v>5546</v>
      </c>
      <c r="G160" s="285" t="s">
        <v>4769</v>
      </c>
      <c r="H160" s="286">
        <v>1</v>
      </c>
      <c r="I160" s="287"/>
      <c r="J160" s="288">
        <f>ROUND(I160*H160,2)</f>
        <v>0</v>
      </c>
      <c r="K160" s="289"/>
      <c r="L160" s="290"/>
      <c r="M160" s="291" t="s">
        <v>19</v>
      </c>
      <c r="N160" s="292" t="s">
        <v>43</v>
      </c>
      <c r="O160" s="86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2176</v>
      </c>
      <c r="AT160" s="228" t="s">
        <v>602</v>
      </c>
      <c r="AU160" s="228" t="s">
        <v>82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969</v>
      </c>
      <c r="BM160" s="228" t="s">
        <v>1356</v>
      </c>
    </row>
    <row r="161" s="2" customFormat="1" ht="16.5" customHeight="1">
      <c r="A161" s="40"/>
      <c r="B161" s="41"/>
      <c r="C161" s="282" t="s">
        <v>72</v>
      </c>
      <c r="D161" s="282" t="s">
        <v>602</v>
      </c>
      <c r="E161" s="283" t="s">
        <v>5547</v>
      </c>
      <c r="F161" s="284" t="s">
        <v>5548</v>
      </c>
      <c r="G161" s="285" t="s">
        <v>4444</v>
      </c>
      <c r="H161" s="286">
        <v>2</v>
      </c>
      <c r="I161" s="287"/>
      <c r="J161" s="288">
        <f>ROUND(I161*H161,2)</f>
        <v>0</v>
      </c>
      <c r="K161" s="289"/>
      <c r="L161" s="290"/>
      <c r="M161" s="291" t="s">
        <v>19</v>
      </c>
      <c r="N161" s="292" t="s">
        <v>43</v>
      </c>
      <c r="O161" s="86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8" t="s">
        <v>2176</v>
      </c>
      <c r="AT161" s="228" t="s">
        <v>602</v>
      </c>
      <c r="AU161" s="228" t="s">
        <v>82</v>
      </c>
      <c r="AY161" s="19" t="s">
        <v>197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9" t="s">
        <v>80</v>
      </c>
      <c r="BK161" s="229">
        <f>ROUND(I161*H161,2)</f>
        <v>0</v>
      </c>
      <c r="BL161" s="19" t="s">
        <v>969</v>
      </c>
      <c r="BM161" s="228" t="s">
        <v>1369</v>
      </c>
    </row>
    <row r="162" s="2" customFormat="1" ht="16.5" customHeight="1">
      <c r="A162" s="40"/>
      <c r="B162" s="41"/>
      <c r="C162" s="282" t="s">
        <v>72</v>
      </c>
      <c r="D162" s="282" t="s">
        <v>602</v>
      </c>
      <c r="E162" s="283" t="s">
        <v>5549</v>
      </c>
      <c r="F162" s="284" t="s">
        <v>5550</v>
      </c>
      <c r="G162" s="285" t="s">
        <v>602</v>
      </c>
      <c r="H162" s="286">
        <v>12</v>
      </c>
      <c r="I162" s="287"/>
      <c r="J162" s="288">
        <f>ROUND(I162*H162,2)</f>
        <v>0</v>
      </c>
      <c r="K162" s="289"/>
      <c r="L162" s="290"/>
      <c r="M162" s="291" t="s">
        <v>19</v>
      </c>
      <c r="N162" s="292" t="s">
        <v>43</v>
      </c>
      <c r="O162" s="86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8" t="s">
        <v>2176</v>
      </c>
      <c r="AT162" s="228" t="s">
        <v>602</v>
      </c>
      <c r="AU162" s="228" t="s">
        <v>82</v>
      </c>
      <c r="AY162" s="19" t="s">
        <v>197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9" t="s">
        <v>80</v>
      </c>
      <c r="BK162" s="229">
        <f>ROUND(I162*H162,2)</f>
        <v>0</v>
      </c>
      <c r="BL162" s="19" t="s">
        <v>969</v>
      </c>
      <c r="BM162" s="228" t="s">
        <v>1380</v>
      </c>
    </row>
    <row r="163" s="2" customFormat="1" ht="24.15" customHeight="1">
      <c r="A163" s="40"/>
      <c r="B163" s="41"/>
      <c r="C163" s="282" t="s">
        <v>72</v>
      </c>
      <c r="D163" s="282" t="s">
        <v>602</v>
      </c>
      <c r="E163" s="283" t="s">
        <v>5551</v>
      </c>
      <c r="F163" s="284" t="s">
        <v>5552</v>
      </c>
      <c r="G163" s="285" t="s">
        <v>4769</v>
      </c>
      <c r="H163" s="286">
        <v>1</v>
      </c>
      <c r="I163" s="287"/>
      <c r="J163" s="288">
        <f>ROUND(I163*H163,2)</f>
        <v>0</v>
      </c>
      <c r="K163" s="289"/>
      <c r="L163" s="290"/>
      <c r="M163" s="291" t="s">
        <v>19</v>
      </c>
      <c r="N163" s="292" t="s">
        <v>43</v>
      </c>
      <c r="O163" s="86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8" t="s">
        <v>2176</v>
      </c>
      <c r="AT163" s="228" t="s">
        <v>602</v>
      </c>
      <c r="AU163" s="228" t="s">
        <v>82</v>
      </c>
      <c r="AY163" s="19" t="s">
        <v>197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9" t="s">
        <v>80</v>
      </c>
      <c r="BK163" s="229">
        <f>ROUND(I163*H163,2)</f>
        <v>0</v>
      </c>
      <c r="BL163" s="19" t="s">
        <v>969</v>
      </c>
      <c r="BM163" s="228" t="s">
        <v>1392</v>
      </c>
    </row>
    <row r="164" s="2" customFormat="1" ht="16.5" customHeight="1">
      <c r="A164" s="40"/>
      <c r="B164" s="41"/>
      <c r="C164" s="282" t="s">
        <v>8</v>
      </c>
      <c r="D164" s="282" t="s">
        <v>602</v>
      </c>
      <c r="E164" s="283" t="s">
        <v>4761</v>
      </c>
      <c r="F164" s="284" t="s">
        <v>4762</v>
      </c>
      <c r="G164" s="285" t="s">
        <v>4752</v>
      </c>
      <c r="H164" s="286">
        <v>3</v>
      </c>
      <c r="I164" s="287"/>
      <c r="J164" s="288">
        <f>ROUND(I164*H164,2)</f>
        <v>0</v>
      </c>
      <c r="K164" s="289"/>
      <c r="L164" s="290"/>
      <c r="M164" s="291" t="s">
        <v>19</v>
      </c>
      <c r="N164" s="292" t="s">
        <v>43</v>
      </c>
      <c r="O164" s="86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2176</v>
      </c>
      <c r="AT164" s="228" t="s">
        <v>602</v>
      </c>
      <c r="AU164" s="228" t="s">
        <v>82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969</v>
      </c>
      <c r="BM164" s="228" t="s">
        <v>1402</v>
      </c>
    </row>
    <row r="165" s="2" customFormat="1" ht="16.5" customHeight="1">
      <c r="A165" s="40"/>
      <c r="B165" s="41"/>
      <c r="C165" s="282" t="s">
        <v>385</v>
      </c>
      <c r="D165" s="282" t="s">
        <v>602</v>
      </c>
      <c r="E165" s="283" t="s">
        <v>4763</v>
      </c>
      <c r="F165" s="284" t="s">
        <v>4764</v>
      </c>
      <c r="G165" s="285" t="s">
        <v>602</v>
      </c>
      <c r="H165" s="286">
        <v>160</v>
      </c>
      <c r="I165" s="287"/>
      <c r="J165" s="288">
        <f>ROUND(I165*H165,2)</f>
        <v>0</v>
      </c>
      <c r="K165" s="289"/>
      <c r="L165" s="290"/>
      <c r="M165" s="291" t="s">
        <v>19</v>
      </c>
      <c r="N165" s="292" t="s">
        <v>43</v>
      </c>
      <c r="O165" s="86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8" t="s">
        <v>2176</v>
      </c>
      <c r="AT165" s="228" t="s">
        <v>602</v>
      </c>
      <c r="AU165" s="228" t="s">
        <v>82</v>
      </c>
      <c r="AY165" s="19" t="s">
        <v>197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9" t="s">
        <v>80</v>
      </c>
      <c r="BK165" s="229">
        <f>ROUND(I165*H165,2)</f>
        <v>0</v>
      </c>
      <c r="BL165" s="19" t="s">
        <v>969</v>
      </c>
      <c r="BM165" s="228" t="s">
        <v>1423</v>
      </c>
    </row>
    <row r="166" s="2" customFormat="1" ht="16.5" customHeight="1">
      <c r="A166" s="40"/>
      <c r="B166" s="41"/>
      <c r="C166" s="282" t="s">
        <v>550</v>
      </c>
      <c r="D166" s="282" t="s">
        <v>602</v>
      </c>
      <c r="E166" s="283" t="s">
        <v>4767</v>
      </c>
      <c r="F166" s="284" t="s">
        <v>4768</v>
      </c>
      <c r="G166" s="285" t="s">
        <v>4769</v>
      </c>
      <c r="H166" s="286">
        <v>18</v>
      </c>
      <c r="I166" s="287"/>
      <c r="J166" s="288">
        <f>ROUND(I166*H166,2)</f>
        <v>0</v>
      </c>
      <c r="K166" s="289"/>
      <c r="L166" s="290"/>
      <c r="M166" s="291" t="s">
        <v>19</v>
      </c>
      <c r="N166" s="292" t="s">
        <v>43</v>
      </c>
      <c r="O166" s="86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8" t="s">
        <v>2176</v>
      </c>
      <c r="AT166" s="228" t="s">
        <v>602</v>
      </c>
      <c r="AU166" s="228" t="s">
        <v>82</v>
      </c>
      <c r="AY166" s="19" t="s">
        <v>197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9" t="s">
        <v>80</v>
      </c>
      <c r="BK166" s="229">
        <f>ROUND(I166*H166,2)</f>
        <v>0</v>
      </c>
      <c r="BL166" s="19" t="s">
        <v>969</v>
      </c>
      <c r="BM166" s="228" t="s">
        <v>1433</v>
      </c>
    </row>
    <row r="167" s="2" customFormat="1" ht="16.5" customHeight="1">
      <c r="A167" s="40"/>
      <c r="B167" s="41"/>
      <c r="C167" s="282" t="s">
        <v>557</v>
      </c>
      <c r="D167" s="282" t="s">
        <v>602</v>
      </c>
      <c r="E167" s="283" t="s">
        <v>4770</v>
      </c>
      <c r="F167" s="284" t="s">
        <v>4771</v>
      </c>
      <c r="G167" s="285" t="s">
        <v>4769</v>
      </c>
      <c r="H167" s="286">
        <v>36</v>
      </c>
      <c r="I167" s="287"/>
      <c r="J167" s="288">
        <f>ROUND(I167*H167,2)</f>
        <v>0</v>
      </c>
      <c r="K167" s="289"/>
      <c r="L167" s="290"/>
      <c r="M167" s="291" t="s">
        <v>19</v>
      </c>
      <c r="N167" s="292" t="s">
        <v>43</v>
      </c>
      <c r="O167" s="86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8" t="s">
        <v>2176</v>
      </c>
      <c r="AT167" s="228" t="s">
        <v>602</v>
      </c>
      <c r="AU167" s="228" t="s">
        <v>82</v>
      </c>
      <c r="AY167" s="19" t="s">
        <v>197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9" t="s">
        <v>80</v>
      </c>
      <c r="BK167" s="229">
        <f>ROUND(I167*H167,2)</f>
        <v>0</v>
      </c>
      <c r="BL167" s="19" t="s">
        <v>969</v>
      </c>
      <c r="BM167" s="228" t="s">
        <v>1444</v>
      </c>
    </row>
    <row r="168" s="2" customFormat="1" ht="16.5" customHeight="1">
      <c r="A168" s="40"/>
      <c r="B168" s="41"/>
      <c r="C168" s="282" t="s">
        <v>72</v>
      </c>
      <c r="D168" s="282" t="s">
        <v>602</v>
      </c>
      <c r="E168" s="283" t="s">
        <v>5553</v>
      </c>
      <c r="F168" s="284" t="s">
        <v>5554</v>
      </c>
      <c r="G168" s="285" t="s">
        <v>4769</v>
      </c>
      <c r="H168" s="286">
        <v>6</v>
      </c>
      <c r="I168" s="287"/>
      <c r="J168" s="288">
        <f>ROUND(I168*H168,2)</f>
        <v>0</v>
      </c>
      <c r="K168" s="289"/>
      <c r="L168" s="290"/>
      <c r="M168" s="291" t="s">
        <v>19</v>
      </c>
      <c r="N168" s="292" t="s">
        <v>43</v>
      </c>
      <c r="O168" s="86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8" t="s">
        <v>2176</v>
      </c>
      <c r="AT168" s="228" t="s">
        <v>602</v>
      </c>
      <c r="AU168" s="228" t="s">
        <v>82</v>
      </c>
      <c r="AY168" s="19" t="s">
        <v>197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9" t="s">
        <v>80</v>
      </c>
      <c r="BK168" s="229">
        <f>ROUND(I168*H168,2)</f>
        <v>0</v>
      </c>
      <c r="BL168" s="19" t="s">
        <v>969</v>
      </c>
      <c r="BM168" s="228" t="s">
        <v>1454</v>
      </c>
    </row>
    <row r="169" s="2" customFormat="1" ht="16.5" customHeight="1">
      <c r="A169" s="40"/>
      <c r="B169" s="41"/>
      <c r="C169" s="282" t="s">
        <v>570</v>
      </c>
      <c r="D169" s="282" t="s">
        <v>602</v>
      </c>
      <c r="E169" s="283" t="s">
        <v>4772</v>
      </c>
      <c r="F169" s="284" t="s">
        <v>4773</v>
      </c>
      <c r="G169" s="285" t="s">
        <v>4769</v>
      </c>
      <c r="H169" s="286">
        <v>1</v>
      </c>
      <c r="I169" s="287"/>
      <c r="J169" s="288">
        <f>ROUND(I169*H169,2)</f>
        <v>0</v>
      </c>
      <c r="K169" s="289"/>
      <c r="L169" s="290"/>
      <c r="M169" s="291" t="s">
        <v>19</v>
      </c>
      <c r="N169" s="292" t="s">
        <v>43</v>
      </c>
      <c r="O169" s="86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8" t="s">
        <v>2176</v>
      </c>
      <c r="AT169" s="228" t="s">
        <v>602</v>
      </c>
      <c r="AU169" s="228" t="s">
        <v>82</v>
      </c>
      <c r="AY169" s="19" t="s">
        <v>197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9" t="s">
        <v>80</v>
      </c>
      <c r="BK169" s="229">
        <f>ROUND(I169*H169,2)</f>
        <v>0</v>
      </c>
      <c r="BL169" s="19" t="s">
        <v>969</v>
      </c>
      <c r="BM169" s="228" t="s">
        <v>1467</v>
      </c>
    </row>
    <row r="170" s="2" customFormat="1" ht="16.5" customHeight="1">
      <c r="A170" s="40"/>
      <c r="B170" s="41"/>
      <c r="C170" s="282" t="s">
        <v>7</v>
      </c>
      <c r="D170" s="282" t="s">
        <v>602</v>
      </c>
      <c r="E170" s="283" t="s">
        <v>4778</v>
      </c>
      <c r="F170" s="284" t="s">
        <v>4779</v>
      </c>
      <c r="G170" s="285" t="s">
        <v>4752</v>
      </c>
      <c r="H170" s="286">
        <v>44</v>
      </c>
      <c r="I170" s="287"/>
      <c r="J170" s="288">
        <f>ROUND(I170*H170,2)</f>
        <v>0</v>
      </c>
      <c r="K170" s="289"/>
      <c r="L170" s="290"/>
      <c r="M170" s="291" t="s">
        <v>19</v>
      </c>
      <c r="N170" s="292" t="s">
        <v>43</v>
      </c>
      <c r="O170" s="86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8" t="s">
        <v>2176</v>
      </c>
      <c r="AT170" s="228" t="s">
        <v>602</v>
      </c>
      <c r="AU170" s="228" t="s">
        <v>82</v>
      </c>
      <c r="AY170" s="19" t="s">
        <v>197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9" t="s">
        <v>80</v>
      </c>
      <c r="BK170" s="229">
        <f>ROUND(I170*H170,2)</f>
        <v>0</v>
      </c>
      <c r="BL170" s="19" t="s">
        <v>969</v>
      </c>
      <c r="BM170" s="228" t="s">
        <v>1478</v>
      </c>
    </row>
    <row r="171" s="2" customFormat="1" ht="16.5" customHeight="1">
      <c r="A171" s="40"/>
      <c r="B171" s="41"/>
      <c r="C171" s="282" t="s">
        <v>582</v>
      </c>
      <c r="D171" s="282" t="s">
        <v>602</v>
      </c>
      <c r="E171" s="283" t="s">
        <v>4780</v>
      </c>
      <c r="F171" s="284" t="s">
        <v>4781</v>
      </c>
      <c r="G171" s="285" t="s">
        <v>4752</v>
      </c>
      <c r="H171" s="286">
        <v>44</v>
      </c>
      <c r="I171" s="287"/>
      <c r="J171" s="288">
        <f>ROUND(I171*H171,2)</f>
        <v>0</v>
      </c>
      <c r="K171" s="289"/>
      <c r="L171" s="290"/>
      <c r="M171" s="291" t="s">
        <v>19</v>
      </c>
      <c r="N171" s="292" t="s">
        <v>43</v>
      </c>
      <c r="O171" s="86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2176</v>
      </c>
      <c r="AT171" s="228" t="s">
        <v>602</v>
      </c>
      <c r="AU171" s="228" t="s">
        <v>82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969</v>
      </c>
      <c r="BM171" s="228" t="s">
        <v>1490</v>
      </c>
    </row>
    <row r="172" s="2" customFormat="1" ht="16.5" customHeight="1">
      <c r="A172" s="40"/>
      <c r="B172" s="41"/>
      <c r="C172" s="282" t="s">
        <v>588</v>
      </c>
      <c r="D172" s="282" t="s">
        <v>602</v>
      </c>
      <c r="E172" s="283" t="s">
        <v>4782</v>
      </c>
      <c r="F172" s="284" t="s">
        <v>4783</v>
      </c>
      <c r="G172" s="285" t="s">
        <v>4769</v>
      </c>
      <c r="H172" s="286">
        <v>64</v>
      </c>
      <c r="I172" s="287"/>
      <c r="J172" s="288">
        <f>ROUND(I172*H172,2)</f>
        <v>0</v>
      </c>
      <c r="K172" s="289"/>
      <c r="L172" s="290"/>
      <c r="M172" s="291" t="s">
        <v>19</v>
      </c>
      <c r="N172" s="292" t="s">
        <v>43</v>
      </c>
      <c r="O172" s="86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8" t="s">
        <v>2176</v>
      </c>
      <c r="AT172" s="228" t="s">
        <v>602</v>
      </c>
      <c r="AU172" s="228" t="s">
        <v>82</v>
      </c>
      <c r="AY172" s="19" t="s">
        <v>197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9" t="s">
        <v>80</v>
      </c>
      <c r="BK172" s="229">
        <f>ROUND(I172*H172,2)</f>
        <v>0</v>
      </c>
      <c r="BL172" s="19" t="s">
        <v>969</v>
      </c>
      <c r="BM172" s="228" t="s">
        <v>1504</v>
      </c>
    </row>
    <row r="173" s="2" customFormat="1" ht="16.5" customHeight="1">
      <c r="A173" s="40"/>
      <c r="B173" s="41"/>
      <c r="C173" s="282" t="s">
        <v>593</v>
      </c>
      <c r="D173" s="282" t="s">
        <v>602</v>
      </c>
      <c r="E173" s="283" t="s">
        <v>4782</v>
      </c>
      <c r="F173" s="284" t="s">
        <v>4783</v>
      </c>
      <c r="G173" s="285" t="s">
        <v>4769</v>
      </c>
      <c r="H173" s="286">
        <v>36</v>
      </c>
      <c r="I173" s="287"/>
      <c r="J173" s="288">
        <f>ROUND(I173*H173,2)</f>
        <v>0</v>
      </c>
      <c r="K173" s="289"/>
      <c r="L173" s="290"/>
      <c r="M173" s="291" t="s">
        <v>19</v>
      </c>
      <c r="N173" s="292" t="s">
        <v>43</v>
      </c>
      <c r="O173" s="86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8" t="s">
        <v>2176</v>
      </c>
      <c r="AT173" s="228" t="s">
        <v>602</v>
      </c>
      <c r="AU173" s="228" t="s">
        <v>82</v>
      </c>
      <c r="AY173" s="19" t="s">
        <v>197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9" t="s">
        <v>80</v>
      </c>
      <c r="BK173" s="229">
        <f>ROUND(I173*H173,2)</f>
        <v>0</v>
      </c>
      <c r="BL173" s="19" t="s">
        <v>969</v>
      </c>
      <c r="BM173" s="228" t="s">
        <v>1520</v>
      </c>
    </row>
    <row r="174" s="2" customFormat="1" ht="16.5" customHeight="1">
      <c r="A174" s="40"/>
      <c r="B174" s="41"/>
      <c r="C174" s="282" t="s">
        <v>601</v>
      </c>
      <c r="D174" s="282" t="s">
        <v>602</v>
      </c>
      <c r="E174" s="283" t="s">
        <v>4782</v>
      </c>
      <c r="F174" s="284" t="s">
        <v>4783</v>
      </c>
      <c r="G174" s="285" t="s">
        <v>4769</v>
      </c>
      <c r="H174" s="286">
        <v>18</v>
      </c>
      <c r="I174" s="287"/>
      <c r="J174" s="288">
        <f>ROUND(I174*H174,2)</f>
        <v>0</v>
      </c>
      <c r="K174" s="289"/>
      <c r="L174" s="290"/>
      <c r="M174" s="291" t="s">
        <v>19</v>
      </c>
      <c r="N174" s="292" t="s">
        <v>43</v>
      </c>
      <c r="O174" s="86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8" t="s">
        <v>2176</v>
      </c>
      <c r="AT174" s="228" t="s">
        <v>602</v>
      </c>
      <c r="AU174" s="228" t="s">
        <v>82</v>
      </c>
      <c r="AY174" s="19" t="s">
        <v>197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9" t="s">
        <v>80</v>
      </c>
      <c r="BK174" s="229">
        <f>ROUND(I174*H174,2)</f>
        <v>0</v>
      </c>
      <c r="BL174" s="19" t="s">
        <v>969</v>
      </c>
      <c r="BM174" s="228" t="s">
        <v>1531</v>
      </c>
    </row>
    <row r="175" s="2" customFormat="1" ht="16.5" customHeight="1">
      <c r="A175" s="40"/>
      <c r="B175" s="41"/>
      <c r="C175" s="282" t="s">
        <v>607</v>
      </c>
      <c r="D175" s="282" t="s">
        <v>602</v>
      </c>
      <c r="E175" s="283" t="s">
        <v>4784</v>
      </c>
      <c r="F175" s="284" t="s">
        <v>4785</v>
      </c>
      <c r="G175" s="285" t="s">
        <v>4769</v>
      </c>
      <c r="H175" s="286">
        <v>61</v>
      </c>
      <c r="I175" s="287"/>
      <c r="J175" s="288">
        <f>ROUND(I175*H175,2)</f>
        <v>0</v>
      </c>
      <c r="K175" s="289"/>
      <c r="L175" s="290"/>
      <c r="M175" s="291" t="s">
        <v>19</v>
      </c>
      <c r="N175" s="292" t="s">
        <v>43</v>
      </c>
      <c r="O175" s="86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8" t="s">
        <v>2176</v>
      </c>
      <c r="AT175" s="228" t="s">
        <v>602</v>
      </c>
      <c r="AU175" s="228" t="s">
        <v>82</v>
      </c>
      <c r="AY175" s="19" t="s">
        <v>197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9" t="s">
        <v>80</v>
      </c>
      <c r="BK175" s="229">
        <f>ROUND(I175*H175,2)</f>
        <v>0</v>
      </c>
      <c r="BL175" s="19" t="s">
        <v>969</v>
      </c>
      <c r="BM175" s="228" t="s">
        <v>1549</v>
      </c>
    </row>
    <row r="176" s="2" customFormat="1" ht="16.5" customHeight="1">
      <c r="A176" s="40"/>
      <c r="B176" s="41"/>
      <c r="C176" s="282" t="s">
        <v>72</v>
      </c>
      <c r="D176" s="282" t="s">
        <v>602</v>
      </c>
      <c r="E176" s="283" t="s">
        <v>5555</v>
      </c>
      <c r="F176" s="284" t="s">
        <v>5556</v>
      </c>
      <c r="G176" s="285" t="s">
        <v>4769</v>
      </c>
      <c r="H176" s="286">
        <v>1</v>
      </c>
      <c r="I176" s="287"/>
      <c r="J176" s="288">
        <f>ROUND(I176*H176,2)</f>
        <v>0</v>
      </c>
      <c r="K176" s="289"/>
      <c r="L176" s="290"/>
      <c r="M176" s="291" t="s">
        <v>19</v>
      </c>
      <c r="N176" s="292" t="s">
        <v>43</v>
      </c>
      <c r="O176" s="86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8" t="s">
        <v>2176</v>
      </c>
      <c r="AT176" s="228" t="s">
        <v>602</v>
      </c>
      <c r="AU176" s="228" t="s">
        <v>82</v>
      </c>
      <c r="AY176" s="19" t="s">
        <v>197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9" t="s">
        <v>80</v>
      </c>
      <c r="BK176" s="229">
        <f>ROUND(I176*H176,2)</f>
        <v>0</v>
      </c>
      <c r="BL176" s="19" t="s">
        <v>969</v>
      </c>
      <c r="BM176" s="228" t="s">
        <v>1562</v>
      </c>
    </row>
    <row r="177" s="2" customFormat="1" ht="24.15" customHeight="1">
      <c r="A177" s="40"/>
      <c r="B177" s="41"/>
      <c r="C177" s="282" t="s">
        <v>72</v>
      </c>
      <c r="D177" s="282" t="s">
        <v>602</v>
      </c>
      <c r="E177" s="283" t="s">
        <v>4788</v>
      </c>
      <c r="F177" s="284" t="s">
        <v>5557</v>
      </c>
      <c r="G177" s="285" t="s">
        <v>4769</v>
      </c>
      <c r="H177" s="286">
        <v>4</v>
      </c>
      <c r="I177" s="287"/>
      <c r="J177" s="288">
        <f>ROUND(I177*H177,2)</f>
        <v>0</v>
      </c>
      <c r="K177" s="289"/>
      <c r="L177" s="290"/>
      <c r="M177" s="291" t="s">
        <v>19</v>
      </c>
      <c r="N177" s="292" t="s">
        <v>43</v>
      </c>
      <c r="O177" s="86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8" t="s">
        <v>2176</v>
      </c>
      <c r="AT177" s="228" t="s">
        <v>602</v>
      </c>
      <c r="AU177" s="228" t="s">
        <v>82</v>
      </c>
      <c r="AY177" s="19" t="s">
        <v>197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9" t="s">
        <v>80</v>
      </c>
      <c r="BK177" s="229">
        <f>ROUND(I177*H177,2)</f>
        <v>0</v>
      </c>
      <c r="BL177" s="19" t="s">
        <v>969</v>
      </c>
      <c r="BM177" s="228" t="s">
        <v>1572</v>
      </c>
    </row>
    <row r="178" s="2" customFormat="1" ht="24.15" customHeight="1">
      <c r="A178" s="40"/>
      <c r="B178" s="41"/>
      <c r="C178" s="282" t="s">
        <v>72</v>
      </c>
      <c r="D178" s="282" t="s">
        <v>602</v>
      </c>
      <c r="E178" s="283" t="s">
        <v>4790</v>
      </c>
      <c r="F178" s="284" t="s">
        <v>4791</v>
      </c>
      <c r="G178" s="285" t="s">
        <v>4769</v>
      </c>
      <c r="H178" s="286">
        <v>6</v>
      </c>
      <c r="I178" s="287"/>
      <c r="J178" s="288">
        <f>ROUND(I178*H178,2)</f>
        <v>0</v>
      </c>
      <c r="K178" s="289"/>
      <c r="L178" s="290"/>
      <c r="M178" s="291" t="s">
        <v>19</v>
      </c>
      <c r="N178" s="292" t="s">
        <v>43</v>
      </c>
      <c r="O178" s="86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8" t="s">
        <v>2176</v>
      </c>
      <c r="AT178" s="228" t="s">
        <v>602</v>
      </c>
      <c r="AU178" s="228" t="s">
        <v>82</v>
      </c>
      <c r="AY178" s="19" t="s">
        <v>197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9" t="s">
        <v>80</v>
      </c>
      <c r="BK178" s="229">
        <f>ROUND(I178*H178,2)</f>
        <v>0</v>
      </c>
      <c r="BL178" s="19" t="s">
        <v>969</v>
      </c>
      <c r="BM178" s="228" t="s">
        <v>1585</v>
      </c>
    </row>
    <row r="179" s="2" customFormat="1" ht="24.15" customHeight="1">
      <c r="A179" s="40"/>
      <c r="B179" s="41"/>
      <c r="C179" s="282" t="s">
        <v>72</v>
      </c>
      <c r="D179" s="282" t="s">
        <v>602</v>
      </c>
      <c r="E179" s="283" t="s">
        <v>4792</v>
      </c>
      <c r="F179" s="284" t="s">
        <v>4789</v>
      </c>
      <c r="G179" s="285" t="s">
        <v>4769</v>
      </c>
      <c r="H179" s="286">
        <v>7</v>
      </c>
      <c r="I179" s="287"/>
      <c r="J179" s="288">
        <f>ROUND(I179*H179,2)</f>
        <v>0</v>
      </c>
      <c r="K179" s="289"/>
      <c r="L179" s="290"/>
      <c r="M179" s="291" t="s">
        <v>19</v>
      </c>
      <c r="N179" s="292" t="s">
        <v>43</v>
      </c>
      <c r="O179" s="86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2176</v>
      </c>
      <c r="AT179" s="228" t="s">
        <v>602</v>
      </c>
      <c r="AU179" s="228" t="s">
        <v>82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969</v>
      </c>
      <c r="BM179" s="228" t="s">
        <v>1595</v>
      </c>
    </row>
    <row r="180" s="2" customFormat="1" ht="24.15" customHeight="1">
      <c r="A180" s="40"/>
      <c r="B180" s="41"/>
      <c r="C180" s="216" t="s">
        <v>72</v>
      </c>
      <c r="D180" s="216" t="s">
        <v>199</v>
      </c>
      <c r="E180" s="217" t="s">
        <v>4788</v>
      </c>
      <c r="F180" s="218" t="s">
        <v>5558</v>
      </c>
      <c r="G180" s="219" t="s">
        <v>4769</v>
      </c>
      <c r="H180" s="220">
        <v>44</v>
      </c>
      <c r="I180" s="221"/>
      <c r="J180" s="222">
        <f>ROUND(I180*H180,2)</f>
        <v>0</v>
      </c>
      <c r="K180" s="223"/>
      <c r="L180" s="46"/>
      <c r="M180" s="224" t="s">
        <v>19</v>
      </c>
      <c r="N180" s="225" t="s">
        <v>43</v>
      </c>
      <c r="O180" s="86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8" t="s">
        <v>969</v>
      </c>
      <c r="AT180" s="228" t="s">
        <v>199</v>
      </c>
      <c r="AU180" s="228" t="s">
        <v>82</v>
      </c>
      <c r="AY180" s="19" t="s">
        <v>197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9" t="s">
        <v>80</v>
      </c>
      <c r="BK180" s="229">
        <f>ROUND(I180*H180,2)</f>
        <v>0</v>
      </c>
      <c r="BL180" s="19" t="s">
        <v>969</v>
      </c>
      <c r="BM180" s="228" t="s">
        <v>1607</v>
      </c>
    </row>
    <row r="181" s="2" customFormat="1" ht="24.15" customHeight="1">
      <c r="A181" s="40"/>
      <c r="B181" s="41"/>
      <c r="C181" s="216" t="s">
        <v>72</v>
      </c>
      <c r="D181" s="216" t="s">
        <v>199</v>
      </c>
      <c r="E181" s="217" t="s">
        <v>4790</v>
      </c>
      <c r="F181" s="218" t="s">
        <v>5559</v>
      </c>
      <c r="G181" s="219" t="s">
        <v>4769</v>
      </c>
      <c r="H181" s="220">
        <v>46</v>
      </c>
      <c r="I181" s="221"/>
      <c r="J181" s="222">
        <f>ROUND(I181*H181,2)</f>
        <v>0</v>
      </c>
      <c r="K181" s="223"/>
      <c r="L181" s="46"/>
      <c r="M181" s="224" t="s">
        <v>19</v>
      </c>
      <c r="N181" s="225" t="s">
        <v>43</v>
      </c>
      <c r="O181" s="86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8" t="s">
        <v>969</v>
      </c>
      <c r="AT181" s="228" t="s">
        <v>199</v>
      </c>
      <c r="AU181" s="228" t="s">
        <v>82</v>
      </c>
      <c r="AY181" s="19" t="s">
        <v>197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9" t="s">
        <v>80</v>
      </c>
      <c r="BK181" s="229">
        <f>ROUND(I181*H181,2)</f>
        <v>0</v>
      </c>
      <c r="BL181" s="19" t="s">
        <v>969</v>
      </c>
      <c r="BM181" s="228" t="s">
        <v>1621</v>
      </c>
    </row>
    <row r="182" s="2" customFormat="1" ht="24.15" customHeight="1">
      <c r="A182" s="40"/>
      <c r="B182" s="41"/>
      <c r="C182" s="216" t="s">
        <v>72</v>
      </c>
      <c r="D182" s="216" t="s">
        <v>199</v>
      </c>
      <c r="E182" s="217" t="s">
        <v>4792</v>
      </c>
      <c r="F182" s="218" t="s">
        <v>5560</v>
      </c>
      <c r="G182" s="219" t="s">
        <v>4769</v>
      </c>
      <c r="H182" s="220">
        <v>2</v>
      </c>
      <c r="I182" s="221"/>
      <c r="J182" s="222">
        <f>ROUND(I182*H182,2)</f>
        <v>0</v>
      </c>
      <c r="K182" s="223"/>
      <c r="L182" s="46"/>
      <c r="M182" s="224" t="s">
        <v>19</v>
      </c>
      <c r="N182" s="225" t="s">
        <v>43</v>
      </c>
      <c r="O182" s="86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8" t="s">
        <v>969</v>
      </c>
      <c r="AT182" s="228" t="s">
        <v>199</v>
      </c>
      <c r="AU182" s="228" t="s">
        <v>82</v>
      </c>
      <c r="AY182" s="19" t="s">
        <v>197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9" t="s">
        <v>80</v>
      </c>
      <c r="BK182" s="229">
        <f>ROUND(I182*H182,2)</f>
        <v>0</v>
      </c>
      <c r="BL182" s="19" t="s">
        <v>969</v>
      </c>
      <c r="BM182" s="228" t="s">
        <v>1633</v>
      </c>
    </row>
    <row r="183" s="2" customFormat="1" ht="24.15" customHeight="1">
      <c r="A183" s="40"/>
      <c r="B183" s="41"/>
      <c r="C183" s="216" t="s">
        <v>72</v>
      </c>
      <c r="D183" s="216" t="s">
        <v>199</v>
      </c>
      <c r="E183" s="217" t="s">
        <v>4794</v>
      </c>
      <c r="F183" s="218" t="s">
        <v>4797</v>
      </c>
      <c r="G183" s="219" t="s">
        <v>4769</v>
      </c>
      <c r="H183" s="220">
        <v>1</v>
      </c>
      <c r="I183" s="221"/>
      <c r="J183" s="222">
        <f>ROUND(I183*H183,2)</f>
        <v>0</v>
      </c>
      <c r="K183" s="223"/>
      <c r="L183" s="46"/>
      <c r="M183" s="224" t="s">
        <v>19</v>
      </c>
      <c r="N183" s="225" t="s">
        <v>43</v>
      </c>
      <c r="O183" s="86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8" t="s">
        <v>969</v>
      </c>
      <c r="AT183" s="228" t="s">
        <v>199</v>
      </c>
      <c r="AU183" s="228" t="s">
        <v>82</v>
      </c>
      <c r="AY183" s="19" t="s">
        <v>197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9" t="s">
        <v>80</v>
      </c>
      <c r="BK183" s="229">
        <f>ROUND(I183*H183,2)</f>
        <v>0</v>
      </c>
      <c r="BL183" s="19" t="s">
        <v>969</v>
      </c>
      <c r="BM183" s="228" t="s">
        <v>1647</v>
      </c>
    </row>
    <row r="184" s="2" customFormat="1" ht="24.15" customHeight="1">
      <c r="A184" s="40"/>
      <c r="B184" s="41"/>
      <c r="C184" s="282" t="s">
        <v>72</v>
      </c>
      <c r="D184" s="282" t="s">
        <v>602</v>
      </c>
      <c r="E184" s="283" t="s">
        <v>4800</v>
      </c>
      <c r="F184" s="284" t="s">
        <v>4801</v>
      </c>
      <c r="G184" s="285" t="s">
        <v>4769</v>
      </c>
      <c r="H184" s="286">
        <v>10</v>
      </c>
      <c r="I184" s="287"/>
      <c r="J184" s="288">
        <f>ROUND(I184*H184,2)</f>
        <v>0</v>
      </c>
      <c r="K184" s="289"/>
      <c r="L184" s="290"/>
      <c r="M184" s="291" t="s">
        <v>19</v>
      </c>
      <c r="N184" s="292" t="s">
        <v>43</v>
      </c>
      <c r="O184" s="86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2176</v>
      </c>
      <c r="AT184" s="228" t="s">
        <v>602</v>
      </c>
      <c r="AU184" s="228" t="s">
        <v>82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969</v>
      </c>
      <c r="BM184" s="228" t="s">
        <v>1660</v>
      </c>
    </row>
    <row r="185" s="2" customFormat="1" ht="16.5" customHeight="1">
      <c r="A185" s="40"/>
      <c r="B185" s="41"/>
      <c r="C185" s="282" t="s">
        <v>72</v>
      </c>
      <c r="D185" s="282" t="s">
        <v>602</v>
      </c>
      <c r="E185" s="283" t="s">
        <v>4804</v>
      </c>
      <c r="F185" s="284" t="s">
        <v>4805</v>
      </c>
      <c r="G185" s="285" t="s">
        <v>4806</v>
      </c>
      <c r="H185" s="286">
        <v>80</v>
      </c>
      <c r="I185" s="287"/>
      <c r="J185" s="288">
        <f>ROUND(I185*H185,2)</f>
        <v>0</v>
      </c>
      <c r="K185" s="289"/>
      <c r="L185" s="290"/>
      <c r="M185" s="291" t="s">
        <v>19</v>
      </c>
      <c r="N185" s="292" t="s">
        <v>43</v>
      </c>
      <c r="O185" s="86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8" t="s">
        <v>2176</v>
      </c>
      <c r="AT185" s="228" t="s">
        <v>602</v>
      </c>
      <c r="AU185" s="228" t="s">
        <v>82</v>
      </c>
      <c r="AY185" s="19" t="s">
        <v>197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9" t="s">
        <v>80</v>
      </c>
      <c r="BK185" s="229">
        <f>ROUND(I185*H185,2)</f>
        <v>0</v>
      </c>
      <c r="BL185" s="19" t="s">
        <v>969</v>
      </c>
      <c r="BM185" s="228" t="s">
        <v>1673</v>
      </c>
    </row>
    <row r="186" s="2" customFormat="1" ht="16.5" customHeight="1">
      <c r="A186" s="40"/>
      <c r="B186" s="41"/>
      <c r="C186" s="282" t="s">
        <v>701</v>
      </c>
      <c r="D186" s="282" t="s">
        <v>602</v>
      </c>
      <c r="E186" s="283" t="s">
        <v>4809</v>
      </c>
      <c r="F186" s="284" t="s">
        <v>4810</v>
      </c>
      <c r="G186" s="285" t="s">
        <v>602</v>
      </c>
      <c r="H186" s="286">
        <v>125</v>
      </c>
      <c r="I186" s="287"/>
      <c r="J186" s="288">
        <f>ROUND(I186*H186,2)</f>
        <v>0</v>
      </c>
      <c r="K186" s="289"/>
      <c r="L186" s="290"/>
      <c r="M186" s="291" t="s">
        <v>19</v>
      </c>
      <c r="N186" s="292" t="s">
        <v>43</v>
      </c>
      <c r="O186" s="86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8" t="s">
        <v>2176</v>
      </c>
      <c r="AT186" s="228" t="s">
        <v>602</v>
      </c>
      <c r="AU186" s="228" t="s">
        <v>82</v>
      </c>
      <c r="AY186" s="19" t="s">
        <v>197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9" t="s">
        <v>80</v>
      </c>
      <c r="BK186" s="229">
        <f>ROUND(I186*H186,2)</f>
        <v>0</v>
      </c>
      <c r="BL186" s="19" t="s">
        <v>969</v>
      </c>
      <c r="BM186" s="228" t="s">
        <v>1686</v>
      </c>
    </row>
    <row r="187" s="2" customFormat="1" ht="16.5" customHeight="1">
      <c r="A187" s="40"/>
      <c r="B187" s="41"/>
      <c r="C187" s="282" t="s">
        <v>72</v>
      </c>
      <c r="D187" s="282" t="s">
        <v>602</v>
      </c>
      <c r="E187" s="283" t="s">
        <v>4811</v>
      </c>
      <c r="F187" s="284" t="s">
        <v>4812</v>
      </c>
      <c r="G187" s="285" t="s">
        <v>4769</v>
      </c>
      <c r="H187" s="286">
        <v>410</v>
      </c>
      <c r="I187" s="287"/>
      <c r="J187" s="288">
        <f>ROUND(I187*H187,2)</f>
        <v>0</v>
      </c>
      <c r="K187" s="289"/>
      <c r="L187" s="290"/>
      <c r="M187" s="291" t="s">
        <v>19</v>
      </c>
      <c r="N187" s="292" t="s">
        <v>43</v>
      </c>
      <c r="O187" s="86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8" t="s">
        <v>2176</v>
      </c>
      <c r="AT187" s="228" t="s">
        <v>602</v>
      </c>
      <c r="AU187" s="228" t="s">
        <v>82</v>
      </c>
      <c r="AY187" s="19" t="s">
        <v>197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9" t="s">
        <v>80</v>
      </c>
      <c r="BK187" s="229">
        <f>ROUND(I187*H187,2)</f>
        <v>0</v>
      </c>
      <c r="BL187" s="19" t="s">
        <v>969</v>
      </c>
      <c r="BM187" s="228" t="s">
        <v>1697</v>
      </c>
    </row>
    <row r="188" s="2" customFormat="1" ht="16.5" customHeight="1">
      <c r="A188" s="40"/>
      <c r="B188" s="41"/>
      <c r="C188" s="282" t="s">
        <v>723</v>
      </c>
      <c r="D188" s="282" t="s">
        <v>602</v>
      </c>
      <c r="E188" s="283" t="s">
        <v>4813</v>
      </c>
      <c r="F188" s="284" t="s">
        <v>4814</v>
      </c>
      <c r="G188" s="285" t="s">
        <v>4769</v>
      </c>
      <c r="H188" s="286">
        <v>64</v>
      </c>
      <c r="I188" s="287"/>
      <c r="J188" s="288">
        <f>ROUND(I188*H188,2)</f>
        <v>0</v>
      </c>
      <c r="K188" s="289"/>
      <c r="L188" s="290"/>
      <c r="M188" s="291" t="s">
        <v>19</v>
      </c>
      <c r="N188" s="292" t="s">
        <v>43</v>
      </c>
      <c r="O188" s="86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8" t="s">
        <v>2176</v>
      </c>
      <c r="AT188" s="228" t="s">
        <v>602</v>
      </c>
      <c r="AU188" s="228" t="s">
        <v>82</v>
      </c>
      <c r="AY188" s="19" t="s">
        <v>197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9" t="s">
        <v>80</v>
      </c>
      <c r="BK188" s="229">
        <f>ROUND(I188*H188,2)</f>
        <v>0</v>
      </c>
      <c r="BL188" s="19" t="s">
        <v>969</v>
      </c>
      <c r="BM188" s="228" t="s">
        <v>1709</v>
      </c>
    </row>
    <row r="189" s="2" customFormat="1" ht="16.5" customHeight="1">
      <c r="A189" s="40"/>
      <c r="B189" s="41"/>
      <c r="C189" s="282" t="s">
        <v>901</v>
      </c>
      <c r="D189" s="282" t="s">
        <v>602</v>
      </c>
      <c r="E189" s="283" t="s">
        <v>5561</v>
      </c>
      <c r="F189" s="284" t="s">
        <v>4816</v>
      </c>
      <c r="G189" s="285" t="s">
        <v>1127</v>
      </c>
      <c r="H189" s="286">
        <v>1</v>
      </c>
      <c r="I189" s="287"/>
      <c r="J189" s="288">
        <f>ROUND(I189*H189,2)</f>
        <v>0</v>
      </c>
      <c r="K189" s="289"/>
      <c r="L189" s="290"/>
      <c r="M189" s="291" t="s">
        <v>19</v>
      </c>
      <c r="N189" s="292" t="s">
        <v>43</v>
      </c>
      <c r="O189" s="86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8" t="s">
        <v>2176</v>
      </c>
      <c r="AT189" s="228" t="s">
        <v>602</v>
      </c>
      <c r="AU189" s="228" t="s">
        <v>82</v>
      </c>
      <c r="AY189" s="19" t="s">
        <v>197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9" t="s">
        <v>80</v>
      </c>
      <c r="BK189" s="229">
        <f>ROUND(I189*H189,2)</f>
        <v>0</v>
      </c>
      <c r="BL189" s="19" t="s">
        <v>969</v>
      </c>
      <c r="BM189" s="228" t="s">
        <v>5562</v>
      </c>
    </row>
    <row r="190" s="12" customFormat="1" ht="22.8" customHeight="1">
      <c r="A190" s="12"/>
      <c r="B190" s="200"/>
      <c r="C190" s="201"/>
      <c r="D190" s="202" t="s">
        <v>71</v>
      </c>
      <c r="E190" s="214" t="s">
        <v>5563</v>
      </c>
      <c r="F190" s="214" t="s">
        <v>5564</v>
      </c>
      <c r="G190" s="201"/>
      <c r="H190" s="201"/>
      <c r="I190" s="204"/>
      <c r="J190" s="215">
        <f>BK190</f>
        <v>0</v>
      </c>
      <c r="K190" s="201"/>
      <c r="L190" s="206"/>
      <c r="M190" s="207"/>
      <c r="N190" s="208"/>
      <c r="O190" s="208"/>
      <c r="P190" s="209">
        <f>SUM(P191:P196)</f>
        <v>0</v>
      </c>
      <c r="Q190" s="208"/>
      <c r="R190" s="209">
        <f>SUM(R191:R196)</f>
        <v>0</v>
      </c>
      <c r="S190" s="208"/>
      <c r="T190" s="210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1" t="s">
        <v>103</v>
      </c>
      <c r="AT190" s="212" t="s">
        <v>71</v>
      </c>
      <c r="AU190" s="212" t="s">
        <v>80</v>
      </c>
      <c r="AY190" s="211" t="s">
        <v>197</v>
      </c>
      <c r="BK190" s="213">
        <f>SUM(BK191:BK196)</f>
        <v>0</v>
      </c>
    </row>
    <row r="191" s="2" customFormat="1" ht="21.75" customHeight="1">
      <c r="A191" s="40"/>
      <c r="B191" s="41"/>
      <c r="C191" s="216" t="s">
        <v>72</v>
      </c>
      <c r="D191" s="216" t="s">
        <v>199</v>
      </c>
      <c r="E191" s="217" t="s">
        <v>5565</v>
      </c>
      <c r="F191" s="218" t="s">
        <v>5566</v>
      </c>
      <c r="G191" s="219" t="s">
        <v>4444</v>
      </c>
      <c r="H191" s="220">
        <v>1</v>
      </c>
      <c r="I191" s="221"/>
      <c r="J191" s="222">
        <f>ROUND(I191*H191,2)</f>
        <v>0</v>
      </c>
      <c r="K191" s="223"/>
      <c r="L191" s="46"/>
      <c r="M191" s="224" t="s">
        <v>19</v>
      </c>
      <c r="N191" s="225" t="s">
        <v>43</v>
      </c>
      <c r="O191" s="86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8" t="s">
        <v>969</v>
      </c>
      <c r="AT191" s="228" t="s">
        <v>199</v>
      </c>
      <c r="AU191" s="228" t="s">
        <v>82</v>
      </c>
      <c r="AY191" s="19" t="s">
        <v>197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9" t="s">
        <v>80</v>
      </c>
      <c r="BK191" s="229">
        <f>ROUND(I191*H191,2)</f>
        <v>0</v>
      </c>
      <c r="BL191" s="19" t="s">
        <v>969</v>
      </c>
      <c r="BM191" s="228" t="s">
        <v>1720</v>
      </c>
    </row>
    <row r="192" s="2" customFormat="1" ht="21.75" customHeight="1">
      <c r="A192" s="40"/>
      <c r="B192" s="41"/>
      <c r="C192" s="216" t="s">
        <v>72</v>
      </c>
      <c r="D192" s="216" t="s">
        <v>199</v>
      </c>
      <c r="E192" s="217" t="s">
        <v>5567</v>
      </c>
      <c r="F192" s="218" t="s">
        <v>5568</v>
      </c>
      <c r="G192" s="219" t="s">
        <v>4444</v>
      </c>
      <c r="H192" s="220">
        <v>1</v>
      </c>
      <c r="I192" s="221"/>
      <c r="J192" s="222">
        <f>ROUND(I192*H192,2)</f>
        <v>0</v>
      </c>
      <c r="K192" s="223"/>
      <c r="L192" s="46"/>
      <c r="M192" s="224" t="s">
        <v>19</v>
      </c>
      <c r="N192" s="225" t="s">
        <v>43</v>
      </c>
      <c r="O192" s="86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8" t="s">
        <v>969</v>
      </c>
      <c r="AT192" s="228" t="s">
        <v>199</v>
      </c>
      <c r="AU192" s="228" t="s">
        <v>82</v>
      </c>
      <c r="AY192" s="19" t="s">
        <v>197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9" t="s">
        <v>80</v>
      </c>
      <c r="BK192" s="229">
        <f>ROUND(I192*H192,2)</f>
        <v>0</v>
      </c>
      <c r="BL192" s="19" t="s">
        <v>969</v>
      </c>
      <c r="BM192" s="228" t="s">
        <v>1731</v>
      </c>
    </row>
    <row r="193" s="2" customFormat="1" ht="21.75" customHeight="1">
      <c r="A193" s="40"/>
      <c r="B193" s="41"/>
      <c r="C193" s="216" t="s">
        <v>72</v>
      </c>
      <c r="D193" s="216" t="s">
        <v>199</v>
      </c>
      <c r="E193" s="217" t="s">
        <v>5569</v>
      </c>
      <c r="F193" s="218" t="s">
        <v>5570</v>
      </c>
      <c r="G193" s="219" t="s">
        <v>4444</v>
      </c>
      <c r="H193" s="220">
        <v>1</v>
      </c>
      <c r="I193" s="221"/>
      <c r="J193" s="222">
        <f>ROUND(I193*H193,2)</f>
        <v>0</v>
      </c>
      <c r="K193" s="223"/>
      <c r="L193" s="46"/>
      <c r="M193" s="224" t="s">
        <v>19</v>
      </c>
      <c r="N193" s="225" t="s">
        <v>43</v>
      </c>
      <c r="O193" s="86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8" t="s">
        <v>969</v>
      </c>
      <c r="AT193" s="228" t="s">
        <v>199</v>
      </c>
      <c r="AU193" s="228" t="s">
        <v>82</v>
      </c>
      <c r="AY193" s="19" t="s">
        <v>197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9" t="s">
        <v>80</v>
      </c>
      <c r="BK193" s="229">
        <f>ROUND(I193*H193,2)</f>
        <v>0</v>
      </c>
      <c r="BL193" s="19" t="s">
        <v>969</v>
      </c>
      <c r="BM193" s="228" t="s">
        <v>1747</v>
      </c>
    </row>
    <row r="194" s="2" customFormat="1" ht="21.75" customHeight="1">
      <c r="A194" s="40"/>
      <c r="B194" s="41"/>
      <c r="C194" s="216" t="s">
        <v>72</v>
      </c>
      <c r="D194" s="216" t="s">
        <v>199</v>
      </c>
      <c r="E194" s="217" t="s">
        <v>5571</v>
      </c>
      <c r="F194" s="218" t="s">
        <v>5572</v>
      </c>
      <c r="G194" s="219" t="s">
        <v>4444</v>
      </c>
      <c r="H194" s="220">
        <v>1</v>
      </c>
      <c r="I194" s="221"/>
      <c r="J194" s="222">
        <f>ROUND(I194*H194,2)</f>
        <v>0</v>
      </c>
      <c r="K194" s="223"/>
      <c r="L194" s="46"/>
      <c r="M194" s="224" t="s">
        <v>19</v>
      </c>
      <c r="N194" s="225" t="s">
        <v>43</v>
      </c>
      <c r="O194" s="86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8" t="s">
        <v>969</v>
      </c>
      <c r="AT194" s="228" t="s">
        <v>199</v>
      </c>
      <c r="AU194" s="228" t="s">
        <v>82</v>
      </c>
      <c r="AY194" s="19" t="s">
        <v>197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9" t="s">
        <v>80</v>
      </c>
      <c r="BK194" s="229">
        <f>ROUND(I194*H194,2)</f>
        <v>0</v>
      </c>
      <c r="BL194" s="19" t="s">
        <v>969</v>
      </c>
      <c r="BM194" s="228" t="s">
        <v>1761</v>
      </c>
    </row>
    <row r="195" s="2" customFormat="1" ht="21.75" customHeight="1">
      <c r="A195" s="40"/>
      <c r="B195" s="41"/>
      <c r="C195" s="216" t="s">
        <v>72</v>
      </c>
      <c r="D195" s="216" t="s">
        <v>199</v>
      </c>
      <c r="E195" s="217" t="s">
        <v>5573</v>
      </c>
      <c r="F195" s="218" t="s">
        <v>5574</v>
      </c>
      <c r="G195" s="219" t="s">
        <v>4444</v>
      </c>
      <c r="H195" s="220">
        <v>1</v>
      </c>
      <c r="I195" s="221"/>
      <c r="J195" s="222">
        <f>ROUND(I195*H195,2)</f>
        <v>0</v>
      </c>
      <c r="K195" s="223"/>
      <c r="L195" s="46"/>
      <c r="M195" s="224" t="s">
        <v>19</v>
      </c>
      <c r="N195" s="225" t="s">
        <v>43</v>
      </c>
      <c r="O195" s="86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8" t="s">
        <v>969</v>
      </c>
      <c r="AT195" s="228" t="s">
        <v>199</v>
      </c>
      <c r="AU195" s="228" t="s">
        <v>82</v>
      </c>
      <c r="AY195" s="19" t="s">
        <v>197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9" t="s">
        <v>80</v>
      </c>
      <c r="BK195" s="229">
        <f>ROUND(I195*H195,2)</f>
        <v>0</v>
      </c>
      <c r="BL195" s="19" t="s">
        <v>969</v>
      </c>
      <c r="BM195" s="228" t="s">
        <v>1773</v>
      </c>
    </row>
    <row r="196" s="2" customFormat="1" ht="16.5" customHeight="1">
      <c r="A196" s="40"/>
      <c r="B196" s="41"/>
      <c r="C196" s="282" t="s">
        <v>904</v>
      </c>
      <c r="D196" s="282" t="s">
        <v>602</v>
      </c>
      <c r="E196" s="283" t="s">
        <v>4815</v>
      </c>
      <c r="F196" s="284" t="s">
        <v>4816</v>
      </c>
      <c r="G196" s="285" t="s">
        <v>1127</v>
      </c>
      <c r="H196" s="286">
        <v>1</v>
      </c>
      <c r="I196" s="287"/>
      <c r="J196" s="288">
        <f>ROUND(I196*H196,2)</f>
        <v>0</v>
      </c>
      <c r="K196" s="289"/>
      <c r="L196" s="290"/>
      <c r="M196" s="291" t="s">
        <v>19</v>
      </c>
      <c r="N196" s="292" t="s">
        <v>43</v>
      </c>
      <c r="O196" s="86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8" t="s">
        <v>2176</v>
      </c>
      <c r="AT196" s="228" t="s">
        <v>602</v>
      </c>
      <c r="AU196" s="228" t="s">
        <v>82</v>
      </c>
      <c r="AY196" s="19" t="s">
        <v>197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9" t="s">
        <v>80</v>
      </c>
      <c r="BK196" s="229">
        <f>ROUND(I196*H196,2)</f>
        <v>0</v>
      </c>
      <c r="BL196" s="19" t="s">
        <v>969</v>
      </c>
      <c r="BM196" s="228" t="s">
        <v>5575</v>
      </c>
    </row>
    <row r="197" s="12" customFormat="1" ht="22.8" customHeight="1">
      <c r="A197" s="12"/>
      <c r="B197" s="200"/>
      <c r="C197" s="201"/>
      <c r="D197" s="202" t="s">
        <v>71</v>
      </c>
      <c r="E197" s="214" t="s">
        <v>4818</v>
      </c>
      <c r="F197" s="214" t="s">
        <v>4819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SUM(P198:P208)</f>
        <v>0</v>
      </c>
      <c r="Q197" s="208"/>
      <c r="R197" s="209">
        <f>SUM(R198:R208)</f>
        <v>0</v>
      </c>
      <c r="S197" s="208"/>
      <c r="T197" s="210">
        <f>SUM(T198:T208)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203</v>
      </c>
      <c r="AT197" s="212" t="s">
        <v>71</v>
      </c>
      <c r="AU197" s="212" t="s">
        <v>80</v>
      </c>
      <c r="AY197" s="211" t="s">
        <v>197</v>
      </c>
      <c r="BK197" s="213">
        <f>SUM(BK198:BK208)</f>
        <v>0</v>
      </c>
    </row>
    <row r="198" s="2" customFormat="1" ht="16.5" customHeight="1">
      <c r="A198" s="40"/>
      <c r="B198" s="41"/>
      <c r="C198" s="216" t="s">
        <v>80</v>
      </c>
      <c r="D198" s="216" t="s">
        <v>199</v>
      </c>
      <c r="E198" s="217" t="s">
        <v>4820</v>
      </c>
      <c r="F198" s="218" t="s">
        <v>4821</v>
      </c>
      <c r="G198" s="219" t="s">
        <v>4822</v>
      </c>
      <c r="H198" s="220">
        <v>160</v>
      </c>
      <c r="I198" s="221"/>
      <c r="J198" s="222">
        <f>ROUND(I198*H198,2)</f>
        <v>0</v>
      </c>
      <c r="K198" s="223"/>
      <c r="L198" s="46"/>
      <c r="M198" s="224" t="s">
        <v>19</v>
      </c>
      <c r="N198" s="225" t="s">
        <v>43</v>
      </c>
      <c r="O198" s="86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8" t="s">
        <v>969</v>
      </c>
      <c r="AT198" s="228" t="s">
        <v>199</v>
      </c>
      <c r="AU198" s="228" t="s">
        <v>82</v>
      </c>
      <c r="AY198" s="19" t="s">
        <v>197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9" t="s">
        <v>80</v>
      </c>
      <c r="BK198" s="229">
        <f>ROUND(I198*H198,2)</f>
        <v>0</v>
      </c>
      <c r="BL198" s="19" t="s">
        <v>969</v>
      </c>
      <c r="BM198" s="228" t="s">
        <v>1787</v>
      </c>
    </row>
    <row r="199" s="2" customFormat="1" ht="16.5" customHeight="1">
      <c r="A199" s="40"/>
      <c r="B199" s="41"/>
      <c r="C199" s="216" t="s">
        <v>82</v>
      </c>
      <c r="D199" s="216" t="s">
        <v>199</v>
      </c>
      <c r="E199" s="217" t="s">
        <v>4823</v>
      </c>
      <c r="F199" s="218" t="s">
        <v>4824</v>
      </c>
      <c r="G199" s="219" t="s">
        <v>4822</v>
      </c>
      <c r="H199" s="220">
        <v>60</v>
      </c>
      <c r="I199" s="221"/>
      <c r="J199" s="222">
        <f>ROUND(I199*H199,2)</f>
        <v>0</v>
      </c>
      <c r="K199" s="223"/>
      <c r="L199" s="46"/>
      <c r="M199" s="224" t="s">
        <v>19</v>
      </c>
      <c r="N199" s="225" t="s">
        <v>43</v>
      </c>
      <c r="O199" s="86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8" t="s">
        <v>969</v>
      </c>
      <c r="AT199" s="228" t="s">
        <v>199</v>
      </c>
      <c r="AU199" s="228" t="s">
        <v>82</v>
      </c>
      <c r="AY199" s="19" t="s">
        <v>197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9" t="s">
        <v>80</v>
      </c>
      <c r="BK199" s="229">
        <f>ROUND(I199*H199,2)</f>
        <v>0</v>
      </c>
      <c r="BL199" s="19" t="s">
        <v>969</v>
      </c>
      <c r="BM199" s="228" t="s">
        <v>1795</v>
      </c>
    </row>
    <row r="200" s="2" customFormat="1" ht="16.5" customHeight="1">
      <c r="A200" s="40"/>
      <c r="B200" s="41"/>
      <c r="C200" s="216" t="s">
        <v>103</v>
      </c>
      <c r="D200" s="216" t="s">
        <v>199</v>
      </c>
      <c r="E200" s="217" t="s">
        <v>4825</v>
      </c>
      <c r="F200" s="218" t="s">
        <v>4826</v>
      </c>
      <c r="G200" s="219" t="s">
        <v>4822</v>
      </c>
      <c r="H200" s="220">
        <v>40</v>
      </c>
      <c r="I200" s="221"/>
      <c r="J200" s="222">
        <f>ROUND(I200*H200,2)</f>
        <v>0</v>
      </c>
      <c r="K200" s="223"/>
      <c r="L200" s="46"/>
      <c r="M200" s="224" t="s">
        <v>19</v>
      </c>
      <c r="N200" s="225" t="s">
        <v>43</v>
      </c>
      <c r="O200" s="86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8" t="s">
        <v>969</v>
      </c>
      <c r="AT200" s="228" t="s">
        <v>199</v>
      </c>
      <c r="AU200" s="228" t="s">
        <v>82</v>
      </c>
      <c r="AY200" s="19" t="s">
        <v>197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9" t="s">
        <v>80</v>
      </c>
      <c r="BK200" s="229">
        <f>ROUND(I200*H200,2)</f>
        <v>0</v>
      </c>
      <c r="BL200" s="19" t="s">
        <v>969</v>
      </c>
      <c r="BM200" s="228" t="s">
        <v>1806</v>
      </c>
    </row>
    <row r="201" s="2" customFormat="1" ht="16.5" customHeight="1">
      <c r="A201" s="40"/>
      <c r="B201" s="41"/>
      <c r="C201" s="216" t="s">
        <v>203</v>
      </c>
      <c r="D201" s="216" t="s">
        <v>199</v>
      </c>
      <c r="E201" s="217" t="s">
        <v>4827</v>
      </c>
      <c r="F201" s="218" t="s">
        <v>4828</v>
      </c>
      <c r="G201" s="219" t="s">
        <v>4822</v>
      </c>
      <c r="H201" s="220">
        <v>60</v>
      </c>
      <c r="I201" s="221"/>
      <c r="J201" s="222">
        <f>ROUND(I201*H201,2)</f>
        <v>0</v>
      </c>
      <c r="K201" s="223"/>
      <c r="L201" s="46"/>
      <c r="M201" s="224" t="s">
        <v>19</v>
      </c>
      <c r="N201" s="225" t="s">
        <v>43</v>
      </c>
      <c r="O201" s="86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8" t="s">
        <v>969</v>
      </c>
      <c r="AT201" s="228" t="s">
        <v>199</v>
      </c>
      <c r="AU201" s="228" t="s">
        <v>82</v>
      </c>
      <c r="AY201" s="19" t="s">
        <v>197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9" t="s">
        <v>80</v>
      </c>
      <c r="BK201" s="229">
        <f>ROUND(I201*H201,2)</f>
        <v>0</v>
      </c>
      <c r="BL201" s="19" t="s">
        <v>969</v>
      </c>
      <c r="BM201" s="228" t="s">
        <v>1819</v>
      </c>
    </row>
    <row r="202" s="2" customFormat="1" ht="16.5" customHeight="1">
      <c r="A202" s="40"/>
      <c r="B202" s="41"/>
      <c r="C202" s="216" t="s">
        <v>235</v>
      </c>
      <c r="D202" s="216" t="s">
        <v>199</v>
      </c>
      <c r="E202" s="217" t="s">
        <v>4829</v>
      </c>
      <c r="F202" s="218" t="s">
        <v>4830</v>
      </c>
      <c r="G202" s="219" t="s">
        <v>4822</v>
      </c>
      <c r="H202" s="220">
        <v>160</v>
      </c>
      <c r="I202" s="221"/>
      <c r="J202" s="222">
        <f>ROUND(I202*H202,2)</f>
        <v>0</v>
      </c>
      <c r="K202" s="223"/>
      <c r="L202" s="46"/>
      <c r="M202" s="224" t="s">
        <v>19</v>
      </c>
      <c r="N202" s="225" t="s">
        <v>43</v>
      </c>
      <c r="O202" s="86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8" t="s">
        <v>969</v>
      </c>
      <c r="AT202" s="228" t="s">
        <v>199</v>
      </c>
      <c r="AU202" s="228" t="s">
        <v>82</v>
      </c>
      <c r="AY202" s="19" t="s">
        <v>197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9" t="s">
        <v>80</v>
      </c>
      <c r="BK202" s="229">
        <f>ROUND(I202*H202,2)</f>
        <v>0</v>
      </c>
      <c r="BL202" s="19" t="s">
        <v>969</v>
      </c>
      <c r="BM202" s="228" t="s">
        <v>1829</v>
      </c>
    </row>
    <row r="203" s="2" customFormat="1" ht="16.5" customHeight="1">
      <c r="A203" s="40"/>
      <c r="B203" s="41"/>
      <c r="C203" s="216" t="s">
        <v>265</v>
      </c>
      <c r="D203" s="216" t="s">
        <v>199</v>
      </c>
      <c r="E203" s="217" t="s">
        <v>4831</v>
      </c>
      <c r="F203" s="218" t="s">
        <v>4832</v>
      </c>
      <c r="G203" s="219" t="s">
        <v>4822</v>
      </c>
      <c r="H203" s="220">
        <v>120</v>
      </c>
      <c r="I203" s="221"/>
      <c r="J203" s="222">
        <f>ROUND(I203*H203,2)</f>
        <v>0</v>
      </c>
      <c r="K203" s="223"/>
      <c r="L203" s="46"/>
      <c r="M203" s="224" t="s">
        <v>19</v>
      </c>
      <c r="N203" s="225" t="s">
        <v>43</v>
      </c>
      <c r="O203" s="86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8" t="s">
        <v>969</v>
      </c>
      <c r="AT203" s="228" t="s">
        <v>199</v>
      </c>
      <c r="AU203" s="228" t="s">
        <v>82</v>
      </c>
      <c r="AY203" s="19" t="s">
        <v>197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9" t="s">
        <v>80</v>
      </c>
      <c r="BK203" s="229">
        <f>ROUND(I203*H203,2)</f>
        <v>0</v>
      </c>
      <c r="BL203" s="19" t="s">
        <v>969</v>
      </c>
      <c r="BM203" s="228" t="s">
        <v>1844</v>
      </c>
    </row>
    <row r="204" s="2" customFormat="1" ht="16.5" customHeight="1">
      <c r="A204" s="40"/>
      <c r="B204" s="41"/>
      <c r="C204" s="216" t="s">
        <v>273</v>
      </c>
      <c r="D204" s="216" t="s">
        <v>199</v>
      </c>
      <c r="E204" s="217" t="s">
        <v>4833</v>
      </c>
      <c r="F204" s="218" t="s">
        <v>4834</v>
      </c>
      <c r="G204" s="219" t="s">
        <v>4822</v>
      </c>
      <c r="H204" s="220">
        <v>44</v>
      </c>
      <c r="I204" s="221"/>
      <c r="J204" s="222">
        <f>ROUND(I204*H204,2)</f>
        <v>0</v>
      </c>
      <c r="K204" s="223"/>
      <c r="L204" s="46"/>
      <c r="M204" s="224" t="s">
        <v>19</v>
      </c>
      <c r="N204" s="225" t="s">
        <v>43</v>
      </c>
      <c r="O204" s="86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8" t="s">
        <v>969</v>
      </c>
      <c r="AT204" s="228" t="s">
        <v>199</v>
      </c>
      <c r="AU204" s="228" t="s">
        <v>82</v>
      </c>
      <c r="AY204" s="19" t="s">
        <v>197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9" t="s">
        <v>80</v>
      </c>
      <c r="BK204" s="229">
        <f>ROUND(I204*H204,2)</f>
        <v>0</v>
      </c>
      <c r="BL204" s="19" t="s">
        <v>969</v>
      </c>
      <c r="BM204" s="228" t="s">
        <v>1852</v>
      </c>
    </row>
    <row r="205" s="2" customFormat="1" ht="16.5" customHeight="1">
      <c r="A205" s="40"/>
      <c r="B205" s="41"/>
      <c r="C205" s="216" t="s">
        <v>311</v>
      </c>
      <c r="D205" s="216" t="s">
        <v>199</v>
      </c>
      <c r="E205" s="217" t="s">
        <v>4835</v>
      </c>
      <c r="F205" s="218" t="s">
        <v>4836</v>
      </c>
      <c r="G205" s="219" t="s">
        <v>4822</v>
      </c>
      <c r="H205" s="220">
        <v>80</v>
      </c>
      <c r="I205" s="221"/>
      <c r="J205" s="222">
        <f>ROUND(I205*H205,2)</f>
        <v>0</v>
      </c>
      <c r="K205" s="223"/>
      <c r="L205" s="46"/>
      <c r="M205" s="224" t="s">
        <v>19</v>
      </c>
      <c r="N205" s="225" t="s">
        <v>43</v>
      </c>
      <c r="O205" s="86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8" t="s">
        <v>969</v>
      </c>
      <c r="AT205" s="228" t="s">
        <v>199</v>
      </c>
      <c r="AU205" s="228" t="s">
        <v>82</v>
      </c>
      <c r="AY205" s="19" t="s">
        <v>197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9" t="s">
        <v>80</v>
      </c>
      <c r="BK205" s="229">
        <f>ROUND(I205*H205,2)</f>
        <v>0</v>
      </c>
      <c r="BL205" s="19" t="s">
        <v>969</v>
      </c>
      <c r="BM205" s="228" t="s">
        <v>1862</v>
      </c>
    </row>
    <row r="206" s="2" customFormat="1" ht="16.5" customHeight="1">
      <c r="A206" s="40"/>
      <c r="B206" s="41"/>
      <c r="C206" s="216" t="s">
        <v>221</v>
      </c>
      <c r="D206" s="216" t="s">
        <v>199</v>
      </c>
      <c r="E206" s="217" t="s">
        <v>4837</v>
      </c>
      <c r="F206" s="218" t="s">
        <v>4838</v>
      </c>
      <c r="G206" s="219" t="s">
        <v>4822</v>
      </c>
      <c r="H206" s="220">
        <v>50</v>
      </c>
      <c r="I206" s="221"/>
      <c r="J206" s="222">
        <f>ROUND(I206*H206,2)</f>
        <v>0</v>
      </c>
      <c r="K206" s="223"/>
      <c r="L206" s="46"/>
      <c r="M206" s="224" t="s">
        <v>19</v>
      </c>
      <c r="N206" s="225" t="s">
        <v>43</v>
      </c>
      <c r="O206" s="86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8" t="s">
        <v>969</v>
      </c>
      <c r="AT206" s="228" t="s">
        <v>199</v>
      </c>
      <c r="AU206" s="228" t="s">
        <v>82</v>
      </c>
      <c r="AY206" s="19" t="s">
        <v>197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9" t="s">
        <v>80</v>
      </c>
      <c r="BK206" s="229">
        <f>ROUND(I206*H206,2)</f>
        <v>0</v>
      </c>
      <c r="BL206" s="19" t="s">
        <v>969</v>
      </c>
      <c r="BM206" s="228" t="s">
        <v>1871</v>
      </c>
    </row>
    <row r="207" s="2" customFormat="1" ht="16.5" customHeight="1">
      <c r="A207" s="40"/>
      <c r="B207" s="41"/>
      <c r="C207" s="216" t="s">
        <v>322</v>
      </c>
      <c r="D207" s="216" t="s">
        <v>199</v>
      </c>
      <c r="E207" s="217" t="s">
        <v>4839</v>
      </c>
      <c r="F207" s="218" t="s">
        <v>4840</v>
      </c>
      <c r="G207" s="219" t="s">
        <v>4822</v>
      </c>
      <c r="H207" s="220">
        <v>220</v>
      </c>
      <c r="I207" s="221"/>
      <c r="J207" s="222">
        <f>ROUND(I207*H207,2)</f>
        <v>0</v>
      </c>
      <c r="K207" s="223"/>
      <c r="L207" s="46"/>
      <c r="M207" s="224" t="s">
        <v>19</v>
      </c>
      <c r="N207" s="225" t="s">
        <v>43</v>
      </c>
      <c r="O207" s="86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8" t="s">
        <v>969</v>
      </c>
      <c r="AT207" s="228" t="s">
        <v>199</v>
      </c>
      <c r="AU207" s="228" t="s">
        <v>82</v>
      </c>
      <c r="AY207" s="19" t="s">
        <v>197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9" t="s">
        <v>80</v>
      </c>
      <c r="BK207" s="229">
        <f>ROUND(I207*H207,2)</f>
        <v>0</v>
      </c>
      <c r="BL207" s="19" t="s">
        <v>969</v>
      </c>
      <c r="BM207" s="228" t="s">
        <v>1882</v>
      </c>
    </row>
    <row r="208" s="2" customFormat="1" ht="16.5" customHeight="1">
      <c r="A208" s="40"/>
      <c r="B208" s="41"/>
      <c r="C208" s="216" t="s">
        <v>335</v>
      </c>
      <c r="D208" s="216" t="s">
        <v>199</v>
      </c>
      <c r="E208" s="217" t="s">
        <v>5576</v>
      </c>
      <c r="F208" s="218" t="s">
        <v>5577</v>
      </c>
      <c r="G208" s="219" t="s">
        <v>4822</v>
      </c>
      <c r="H208" s="220">
        <v>65</v>
      </c>
      <c r="I208" s="221"/>
      <c r="J208" s="222">
        <f>ROUND(I208*H208,2)</f>
        <v>0</v>
      </c>
      <c r="K208" s="223"/>
      <c r="L208" s="46"/>
      <c r="M208" s="224" t="s">
        <v>19</v>
      </c>
      <c r="N208" s="225" t="s">
        <v>43</v>
      </c>
      <c r="O208" s="86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8" t="s">
        <v>969</v>
      </c>
      <c r="AT208" s="228" t="s">
        <v>199</v>
      </c>
      <c r="AU208" s="228" t="s">
        <v>82</v>
      </c>
      <c r="AY208" s="19" t="s">
        <v>197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9" t="s">
        <v>80</v>
      </c>
      <c r="BK208" s="229">
        <f>ROUND(I208*H208,2)</f>
        <v>0</v>
      </c>
      <c r="BL208" s="19" t="s">
        <v>969</v>
      </c>
      <c r="BM208" s="228" t="s">
        <v>1893</v>
      </c>
    </row>
    <row r="209" s="12" customFormat="1" ht="25.92" customHeight="1">
      <c r="A209" s="12"/>
      <c r="B209" s="200"/>
      <c r="C209" s="201"/>
      <c r="D209" s="202" t="s">
        <v>71</v>
      </c>
      <c r="E209" s="203" t="s">
        <v>381</v>
      </c>
      <c r="F209" s="203" t="s">
        <v>382</v>
      </c>
      <c r="G209" s="201"/>
      <c r="H209" s="201"/>
      <c r="I209" s="204"/>
      <c r="J209" s="205">
        <f>BK209</f>
        <v>0</v>
      </c>
      <c r="K209" s="201"/>
      <c r="L209" s="206"/>
      <c r="M209" s="207"/>
      <c r="N209" s="208"/>
      <c r="O209" s="208"/>
      <c r="P209" s="209">
        <f>P210</f>
        <v>0</v>
      </c>
      <c r="Q209" s="208"/>
      <c r="R209" s="209">
        <f>R210</f>
        <v>0</v>
      </c>
      <c r="S209" s="208"/>
      <c r="T209" s="210">
        <f>T210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1" t="s">
        <v>235</v>
      </c>
      <c r="AT209" s="212" t="s">
        <v>71</v>
      </c>
      <c r="AU209" s="212" t="s">
        <v>72</v>
      </c>
      <c r="AY209" s="211" t="s">
        <v>197</v>
      </c>
      <c r="BK209" s="213">
        <f>BK210</f>
        <v>0</v>
      </c>
    </row>
    <row r="210" s="2" customFormat="1" ht="16.5" customHeight="1">
      <c r="A210" s="40"/>
      <c r="B210" s="41"/>
      <c r="C210" s="216" t="s">
        <v>890</v>
      </c>
      <c r="D210" s="216" t="s">
        <v>199</v>
      </c>
      <c r="E210" s="217" t="s">
        <v>4841</v>
      </c>
      <c r="F210" s="218" t="s">
        <v>4842</v>
      </c>
      <c r="G210" s="219" t="s">
        <v>1127</v>
      </c>
      <c r="H210" s="220">
        <v>1</v>
      </c>
      <c r="I210" s="221"/>
      <c r="J210" s="222">
        <f>ROUND(I210*H210,2)</f>
        <v>0</v>
      </c>
      <c r="K210" s="223"/>
      <c r="L210" s="46"/>
      <c r="M210" s="303" t="s">
        <v>19</v>
      </c>
      <c r="N210" s="304" t="s">
        <v>43</v>
      </c>
      <c r="O210" s="296"/>
      <c r="P210" s="301">
        <f>O210*H210</f>
        <v>0</v>
      </c>
      <c r="Q210" s="301">
        <v>0</v>
      </c>
      <c r="R210" s="301">
        <f>Q210*H210</f>
        <v>0</v>
      </c>
      <c r="S210" s="301">
        <v>0</v>
      </c>
      <c r="T210" s="302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8" t="s">
        <v>389</v>
      </c>
      <c r="AT210" s="228" t="s">
        <v>199</v>
      </c>
      <c r="AU210" s="228" t="s">
        <v>80</v>
      </c>
      <c r="AY210" s="19" t="s">
        <v>197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9" t="s">
        <v>80</v>
      </c>
      <c r="BK210" s="229">
        <f>ROUND(I210*H210,2)</f>
        <v>0</v>
      </c>
      <c r="BL210" s="19" t="s">
        <v>389</v>
      </c>
      <c r="BM210" s="228" t="s">
        <v>5578</v>
      </c>
    </row>
    <row r="211" s="2" customFormat="1" ht="6.96" customHeight="1">
      <c r="A211" s="40"/>
      <c r="B211" s="61"/>
      <c r="C211" s="62"/>
      <c r="D211" s="62"/>
      <c r="E211" s="62"/>
      <c r="F211" s="62"/>
      <c r="G211" s="62"/>
      <c r="H211" s="62"/>
      <c r="I211" s="62"/>
      <c r="J211" s="62"/>
      <c r="K211" s="62"/>
      <c r="L211" s="46"/>
      <c r="M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</sheetData>
  <sheetProtection sheet="1" autoFilter="0" formatColumns="0" formatRows="0" objects="1" scenarios="1" spinCount="100000" saltValue="YrJrTpScBHMhNmZpjdW7NoRAts7nrQl29gzqYeaq8E1LTwIY6q+LCNxPDctaKEv0j9A+8e4Vtb69mxslQD+StQ==" hashValue="n1japRevtXzDce52Dx4ObKZFQUAd2EtUvVPO+hreXM2oHBHkw/cXtMqx5o1Zi3Lifz5xbetUHMeNsMFqOKhi4A==" algorithmName="SHA-512" password="CC6F"/>
  <autoFilter ref="C96:K21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170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5579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23. 3. 2022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ROUND(J85,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ROUND((SUM(BE85:BE134)),  2)</f>
        <v>0</v>
      </c>
      <c r="G33" s="40"/>
      <c r="H33" s="40"/>
      <c r="I33" s="160">
        <v>0.20999999999999999</v>
      </c>
      <c r="J33" s="159">
        <f>ROUND(((SUM(BE85:BE134))*I33),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ROUND((SUM(BF85:BF134)),  2)</f>
        <v>0</v>
      </c>
      <c r="G34" s="40"/>
      <c r="H34" s="40"/>
      <c r="I34" s="160">
        <v>0.14999999999999999</v>
      </c>
      <c r="J34" s="159">
        <f>ROUND(((SUM(BF85:BF134))*I34),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ROUND((SUM(BG85:BG134)),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ROUND((SUM(BH85:BH134)),  2)</f>
        <v>0</v>
      </c>
      <c r="G36" s="40"/>
      <c r="H36" s="40"/>
      <c r="I36" s="160">
        <v>0.14999999999999999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ROUND((SUM(BI85:BI134)),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172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26.25" customHeight="1">
      <c r="A48" s="40"/>
      <c r="B48" s="41"/>
      <c r="C48" s="42"/>
      <c r="D48" s="42"/>
      <c r="E48" s="172" t="str">
        <f>E7</f>
        <v>STAVEBNÍ UPRAVY,PŘÍSTAVBA A NÁSTAVBA OBJEKTU ŠATEN A ZÁZEMÍ PRO SPORTOVCE FK BOLATICE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170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03 - Zpevněné plochy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Bolatice, ul. Opavská131/45</v>
      </c>
      <c r="G52" s="42"/>
      <c r="H52" s="42"/>
      <c r="I52" s="34" t="s">
        <v>23</v>
      </c>
      <c r="J52" s="74" t="str">
        <f>IF(J12="","",J12)</f>
        <v>23. 3. 2022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25.65" customHeight="1">
      <c r="A54" s="40"/>
      <c r="B54" s="41"/>
      <c r="C54" s="34" t="s">
        <v>25</v>
      </c>
      <c r="D54" s="42"/>
      <c r="E54" s="42"/>
      <c r="F54" s="29" t="str">
        <f>E15</f>
        <v>Obec Bolatice, Hlučínská 95/3</v>
      </c>
      <c r="G54" s="42"/>
      <c r="H54" s="42"/>
      <c r="I54" s="34" t="s">
        <v>31</v>
      </c>
      <c r="J54" s="38" t="str">
        <f>E21</f>
        <v>BENPRO s.r.o. Bolatice 743/40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Katerinec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173</v>
      </c>
      <c r="D57" s="174"/>
      <c r="E57" s="174"/>
      <c r="F57" s="174"/>
      <c r="G57" s="174"/>
      <c r="H57" s="174"/>
      <c r="I57" s="174"/>
      <c r="J57" s="175" t="s">
        <v>174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175</v>
      </c>
    </row>
    <row r="60" s="9" customFormat="1" ht="24.96" customHeight="1">
      <c r="A60" s="9"/>
      <c r="B60" s="177"/>
      <c r="C60" s="178"/>
      <c r="D60" s="179" t="s">
        <v>176</v>
      </c>
      <c r="E60" s="180"/>
      <c r="F60" s="180"/>
      <c r="G60" s="180"/>
      <c r="H60" s="180"/>
      <c r="I60" s="180"/>
      <c r="J60" s="181">
        <f>J86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7"/>
      <c r="D61" s="184" t="s">
        <v>177</v>
      </c>
      <c r="E61" s="185"/>
      <c r="F61" s="185"/>
      <c r="G61" s="185"/>
      <c r="H61" s="185"/>
      <c r="I61" s="185"/>
      <c r="J61" s="186">
        <f>J87</f>
        <v>0</v>
      </c>
      <c r="K61" s="127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7"/>
      <c r="D62" s="184" t="s">
        <v>3882</v>
      </c>
      <c r="E62" s="185"/>
      <c r="F62" s="185"/>
      <c r="G62" s="185"/>
      <c r="H62" s="185"/>
      <c r="I62" s="185"/>
      <c r="J62" s="186">
        <f>J93</f>
        <v>0</v>
      </c>
      <c r="K62" s="127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3"/>
      <c r="C63" s="127"/>
      <c r="D63" s="184" t="s">
        <v>178</v>
      </c>
      <c r="E63" s="185"/>
      <c r="F63" s="185"/>
      <c r="G63" s="185"/>
      <c r="H63" s="185"/>
      <c r="I63" s="185"/>
      <c r="J63" s="186">
        <f>J116</f>
        <v>0</v>
      </c>
      <c r="K63" s="127"/>
      <c r="L63" s="18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3"/>
      <c r="C64" s="127"/>
      <c r="D64" s="184" t="s">
        <v>179</v>
      </c>
      <c r="E64" s="185"/>
      <c r="F64" s="185"/>
      <c r="G64" s="185"/>
      <c r="H64" s="185"/>
      <c r="I64" s="185"/>
      <c r="J64" s="186">
        <f>J124</f>
        <v>0</v>
      </c>
      <c r="K64" s="127"/>
      <c r="L64" s="187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3"/>
      <c r="C65" s="127"/>
      <c r="D65" s="184" t="s">
        <v>404</v>
      </c>
      <c r="E65" s="185"/>
      <c r="F65" s="185"/>
      <c r="G65" s="185"/>
      <c r="H65" s="185"/>
      <c r="I65" s="185"/>
      <c r="J65" s="186">
        <f>J132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182</v>
      </c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6.25" customHeight="1">
      <c r="A75" s="40"/>
      <c r="B75" s="41"/>
      <c r="C75" s="42"/>
      <c r="D75" s="42"/>
      <c r="E75" s="172" t="str">
        <f>E7</f>
        <v>STAVEBNÍ UPRAVY,PŘÍSTAVBA A NÁSTAVBA OBJEKTU ŠATEN A ZÁZEMÍ PRO SPORTOVCE FK BOLATICE</v>
      </c>
      <c r="F75" s="34"/>
      <c r="G75" s="34"/>
      <c r="H75" s="34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170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6.5" customHeight="1">
      <c r="A77" s="40"/>
      <c r="B77" s="41"/>
      <c r="C77" s="42"/>
      <c r="D77" s="42"/>
      <c r="E77" s="71" t="str">
        <f>E9</f>
        <v>03 - Zpevněné plochy</v>
      </c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21</v>
      </c>
      <c r="D79" s="42"/>
      <c r="E79" s="42"/>
      <c r="F79" s="29" t="str">
        <f>F12</f>
        <v>Bolatice, ul. Opavská131/45</v>
      </c>
      <c r="G79" s="42"/>
      <c r="H79" s="42"/>
      <c r="I79" s="34" t="s">
        <v>23</v>
      </c>
      <c r="J79" s="74" t="str">
        <f>IF(J12="","",J12)</f>
        <v>23. 3. 2022</v>
      </c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5.65" customHeight="1">
      <c r="A81" s="40"/>
      <c r="B81" s="41"/>
      <c r="C81" s="34" t="s">
        <v>25</v>
      </c>
      <c r="D81" s="42"/>
      <c r="E81" s="42"/>
      <c r="F81" s="29" t="str">
        <f>E15</f>
        <v>Obec Bolatice, Hlučínská 95/3</v>
      </c>
      <c r="G81" s="42"/>
      <c r="H81" s="42"/>
      <c r="I81" s="34" t="s">
        <v>31</v>
      </c>
      <c r="J81" s="38" t="str">
        <f>E21</f>
        <v>BENPRO s.r.o. Bolatice 743/40</v>
      </c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15" customHeight="1">
      <c r="A82" s="40"/>
      <c r="B82" s="41"/>
      <c r="C82" s="34" t="s">
        <v>29</v>
      </c>
      <c r="D82" s="42"/>
      <c r="E82" s="42"/>
      <c r="F82" s="29" t="str">
        <f>IF(E18="","",E18)</f>
        <v>Vyplň údaj</v>
      </c>
      <c r="G82" s="42"/>
      <c r="H82" s="42"/>
      <c r="I82" s="34" t="s">
        <v>34</v>
      </c>
      <c r="J82" s="38" t="str">
        <f>E24</f>
        <v>Katerinec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88"/>
      <c r="B84" s="189"/>
      <c r="C84" s="190" t="s">
        <v>183</v>
      </c>
      <c r="D84" s="191" t="s">
        <v>57</v>
      </c>
      <c r="E84" s="191" t="s">
        <v>53</v>
      </c>
      <c r="F84" s="191" t="s">
        <v>54</v>
      </c>
      <c r="G84" s="191" t="s">
        <v>184</v>
      </c>
      <c r="H84" s="191" t="s">
        <v>185</v>
      </c>
      <c r="I84" s="191" t="s">
        <v>186</v>
      </c>
      <c r="J84" s="192" t="s">
        <v>174</v>
      </c>
      <c r="K84" s="193" t="s">
        <v>187</v>
      </c>
      <c r="L84" s="194"/>
      <c r="M84" s="94" t="s">
        <v>19</v>
      </c>
      <c r="N84" s="95" t="s">
        <v>42</v>
      </c>
      <c r="O84" s="95" t="s">
        <v>188</v>
      </c>
      <c r="P84" s="95" t="s">
        <v>189</v>
      </c>
      <c r="Q84" s="95" t="s">
        <v>190</v>
      </c>
      <c r="R84" s="95" t="s">
        <v>191</v>
      </c>
      <c r="S84" s="95" t="s">
        <v>192</v>
      </c>
      <c r="T84" s="96" t="s">
        <v>193</v>
      </c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</row>
    <row r="85" s="2" customFormat="1" ht="22.8" customHeight="1">
      <c r="A85" s="40"/>
      <c r="B85" s="41"/>
      <c r="C85" s="101" t="s">
        <v>194</v>
      </c>
      <c r="D85" s="42"/>
      <c r="E85" s="42"/>
      <c r="F85" s="42"/>
      <c r="G85" s="42"/>
      <c r="H85" s="42"/>
      <c r="I85" s="42"/>
      <c r="J85" s="195">
        <f>BK85</f>
        <v>0</v>
      </c>
      <c r="K85" s="42"/>
      <c r="L85" s="46"/>
      <c r="M85" s="97"/>
      <c r="N85" s="196"/>
      <c r="O85" s="98"/>
      <c r="P85" s="197">
        <f>P86</f>
        <v>0</v>
      </c>
      <c r="Q85" s="98"/>
      <c r="R85" s="197">
        <f>R86</f>
        <v>64.927424760000008</v>
      </c>
      <c r="S85" s="98"/>
      <c r="T85" s="198">
        <f>T86</f>
        <v>31.671200000000002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71</v>
      </c>
      <c r="AU85" s="19" t="s">
        <v>175</v>
      </c>
      <c r="BK85" s="199">
        <f>BK86</f>
        <v>0</v>
      </c>
    </row>
    <row r="86" s="12" customFormat="1" ht="25.92" customHeight="1">
      <c r="A86" s="12"/>
      <c r="B86" s="200"/>
      <c r="C86" s="201"/>
      <c r="D86" s="202" t="s">
        <v>71</v>
      </c>
      <c r="E86" s="203" t="s">
        <v>195</v>
      </c>
      <c r="F86" s="203" t="s">
        <v>196</v>
      </c>
      <c r="G86" s="201"/>
      <c r="H86" s="201"/>
      <c r="I86" s="204"/>
      <c r="J86" s="205">
        <f>BK86</f>
        <v>0</v>
      </c>
      <c r="K86" s="201"/>
      <c r="L86" s="206"/>
      <c r="M86" s="207"/>
      <c r="N86" s="208"/>
      <c r="O86" s="208"/>
      <c r="P86" s="209">
        <f>P87+P93+P116+P124+P132</f>
        <v>0</v>
      </c>
      <c r="Q86" s="208"/>
      <c r="R86" s="209">
        <f>R87+R93+R116+R124+R132</f>
        <v>64.927424760000008</v>
      </c>
      <c r="S86" s="208"/>
      <c r="T86" s="210">
        <f>T87+T93+T116+T124+T132</f>
        <v>31.671200000000002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11" t="s">
        <v>80</v>
      </c>
      <c r="AT86" s="212" t="s">
        <v>71</v>
      </c>
      <c r="AU86" s="212" t="s">
        <v>72</v>
      </c>
      <c r="AY86" s="211" t="s">
        <v>197</v>
      </c>
      <c r="BK86" s="213">
        <f>BK87+BK93+BK116+BK124+BK132</f>
        <v>0</v>
      </c>
    </row>
    <row r="87" s="12" customFormat="1" ht="22.8" customHeight="1">
      <c r="A87" s="12"/>
      <c r="B87" s="200"/>
      <c r="C87" s="201"/>
      <c r="D87" s="202" t="s">
        <v>71</v>
      </c>
      <c r="E87" s="214" t="s">
        <v>80</v>
      </c>
      <c r="F87" s="214" t="s">
        <v>198</v>
      </c>
      <c r="G87" s="201"/>
      <c r="H87" s="201"/>
      <c r="I87" s="204"/>
      <c r="J87" s="215">
        <f>BK87</f>
        <v>0</v>
      </c>
      <c r="K87" s="201"/>
      <c r="L87" s="206"/>
      <c r="M87" s="207"/>
      <c r="N87" s="208"/>
      <c r="O87" s="208"/>
      <c r="P87" s="209">
        <f>SUM(P88:P92)</f>
        <v>0</v>
      </c>
      <c r="Q87" s="208"/>
      <c r="R87" s="209">
        <f>SUM(R88:R92)</f>
        <v>0</v>
      </c>
      <c r="S87" s="208"/>
      <c r="T87" s="210">
        <f>SUM(T88:T92)</f>
        <v>31.671200000000002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80</v>
      </c>
      <c r="AT87" s="212" t="s">
        <v>71</v>
      </c>
      <c r="AU87" s="212" t="s">
        <v>80</v>
      </c>
      <c r="AY87" s="211" t="s">
        <v>197</v>
      </c>
      <c r="BK87" s="213">
        <f>SUM(BK88:BK92)</f>
        <v>0</v>
      </c>
    </row>
    <row r="88" s="2" customFormat="1" ht="62.7" customHeight="1">
      <c r="A88" s="40"/>
      <c r="B88" s="41"/>
      <c r="C88" s="216" t="s">
        <v>80</v>
      </c>
      <c r="D88" s="216" t="s">
        <v>199</v>
      </c>
      <c r="E88" s="217" t="s">
        <v>5580</v>
      </c>
      <c r="F88" s="218" t="s">
        <v>5581</v>
      </c>
      <c r="G88" s="219" t="s">
        <v>202</v>
      </c>
      <c r="H88" s="220">
        <v>143.96000000000001</v>
      </c>
      <c r="I88" s="221"/>
      <c r="J88" s="222">
        <f>ROUND(I88*H88,2)</f>
        <v>0</v>
      </c>
      <c r="K88" s="223"/>
      <c r="L88" s="46"/>
      <c r="M88" s="224" t="s">
        <v>19</v>
      </c>
      <c r="N88" s="225" t="s">
        <v>43</v>
      </c>
      <c r="O88" s="86"/>
      <c r="P88" s="226">
        <f>O88*H88</f>
        <v>0</v>
      </c>
      <c r="Q88" s="226">
        <v>0</v>
      </c>
      <c r="R88" s="226">
        <f>Q88*H88</f>
        <v>0</v>
      </c>
      <c r="S88" s="226">
        <v>0.22</v>
      </c>
      <c r="T88" s="227">
        <f>S88*H88</f>
        <v>31.671200000000002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8" t="s">
        <v>203</v>
      </c>
      <c r="AT88" s="228" t="s">
        <v>199</v>
      </c>
      <c r="AU88" s="228" t="s">
        <v>82</v>
      </c>
      <c r="AY88" s="19" t="s">
        <v>197</v>
      </c>
      <c r="BE88" s="229">
        <f>IF(N88="základní",J88,0)</f>
        <v>0</v>
      </c>
      <c r="BF88" s="229">
        <f>IF(N88="snížená",J88,0)</f>
        <v>0</v>
      </c>
      <c r="BG88" s="229">
        <f>IF(N88="zákl. přenesená",J88,0)</f>
        <v>0</v>
      </c>
      <c r="BH88" s="229">
        <f>IF(N88="sníž. přenesená",J88,0)</f>
        <v>0</v>
      </c>
      <c r="BI88" s="229">
        <f>IF(N88="nulová",J88,0)</f>
        <v>0</v>
      </c>
      <c r="BJ88" s="19" t="s">
        <v>80</v>
      </c>
      <c r="BK88" s="229">
        <f>ROUND(I88*H88,2)</f>
        <v>0</v>
      </c>
      <c r="BL88" s="19" t="s">
        <v>203</v>
      </c>
      <c r="BM88" s="228" t="s">
        <v>2055</v>
      </c>
    </row>
    <row r="89" s="2" customFormat="1">
      <c r="A89" s="40"/>
      <c r="B89" s="41"/>
      <c r="C89" s="42"/>
      <c r="D89" s="230" t="s">
        <v>205</v>
      </c>
      <c r="E89" s="42"/>
      <c r="F89" s="231" t="s">
        <v>5582</v>
      </c>
      <c r="G89" s="42"/>
      <c r="H89" s="42"/>
      <c r="I89" s="232"/>
      <c r="J89" s="42"/>
      <c r="K89" s="42"/>
      <c r="L89" s="46"/>
      <c r="M89" s="233"/>
      <c r="N89" s="234"/>
      <c r="O89" s="86"/>
      <c r="P89" s="86"/>
      <c r="Q89" s="86"/>
      <c r="R89" s="86"/>
      <c r="S89" s="86"/>
      <c r="T89" s="87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205</v>
      </c>
      <c r="AU89" s="19" t="s">
        <v>82</v>
      </c>
    </row>
    <row r="90" s="13" customFormat="1">
      <c r="A90" s="13"/>
      <c r="B90" s="235"/>
      <c r="C90" s="236"/>
      <c r="D90" s="237" t="s">
        <v>207</v>
      </c>
      <c r="E90" s="238" t="s">
        <v>19</v>
      </c>
      <c r="F90" s="239" t="s">
        <v>5583</v>
      </c>
      <c r="G90" s="236"/>
      <c r="H90" s="240">
        <v>101.45999999999999</v>
      </c>
      <c r="I90" s="241"/>
      <c r="J90" s="236"/>
      <c r="K90" s="236"/>
      <c r="L90" s="242"/>
      <c r="M90" s="243"/>
      <c r="N90" s="244"/>
      <c r="O90" s="244"/>
      <c r="P90" s="244"/>
      <c r="Q90" s="244"/>
      <c r="R90" s="244"/>
      <c r="S90" s="244"/>
      <c r="T90" s="245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6" t="s">
        <v>207</v>
      </c>
      <c r="AU90" s="246" t="s">
        <v>82</v>
      </c>
      <c r="AV90" s="13" t="s">
        <v>82</v>
      </c>
      <c r="AW90" s="13" t="s">
        <v>33</v>
      </c>
      <c r="AX90" s="13" t="s">
        <v>72</v>
      </c>
      <c r="AY90" s="246" t="s">
        <v>197</v>
      </c>
    </row>
    <row r="91" s="13" customFormat="1">
      <c r="A91" s="13"/>
      <c r="B91" s="235"/>
      <c r="C91" s="236"/>
      <c r="D91" s="237" t="s">
        <v>207</v>
      </c>
      <c r="E91" s="238" t="s">
        <v>19</v>
      </c>
      <c r="F91" s="239" t="s">
        <v>5584</v>
      </c>
      <c r="G91" s="236"/>
      <c r="H91" s="240">
        <v>42.5</v>
      </c>
      <c r="I91" s="241"/>
      <c r="J91" s="236"/>
      <c r="K91" s="236"/>
      <c r="L91" s="242"/>
      <c r="M91" s="243"/>
      <c r="N91" s="244"/>
      <c r="O91" s="244"/>
      <c r="P91" s="244"/>
      <c r="Q91" s="244"/>
      <c r="R91" s="244"/>
      <c r="S91" s="244"/>
      <c r="T91" s="245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6" t="s">
        <v>207</v>
      </c>
      <c r="AU91" s="246" t="s">
        <v>82</v>
      </c>
      <c r="AV91" s="13" t="s">
        <v>82</v>
      </c>
      <c r="AW91" s="13" t="s">
        <v>33</v>
      </c>
      <c r="AX91" s="13" t="s">
        <v>72</v>
      </c>
      <c r="AY91" s="246" t="s">
        <v>197</v>
      </c>
    </row>
    <row r="92" s="15" customFormat="1">
      <c r="A92" s="15"/>
      <c r="B92" s="257"/>
      <c r="C92" s="258"/>
      <c r="D92" s="237" t="s">
        <v>207</v>
      </c>
      <c r="E92" s="259" t="s">
        <v>19</v>
      </c>
      <c r="F92" s="260" t="s">
        <v>234</v>
      </c>
      <c r="G92" s="258"/>
      <c r="H92" s="261">
        <v>143.95999999999998</v>
      </c>
      <c r="I92" s="262"/>
      <c r="J92" s="258"/>
      <c r="K92" s="258"/>
      <c r="L92" s="263"/>
      <c r="M92" s="264"/>
      <c r="N92" s="265"/>
      <c r="O92" s="265"/>
      <c r="P92" s="265"/>
      <c r="Q92" s="265"/>
      <c r="R92" s="265"/>
      <c r="S92" s="265"/>
      <c r="T92" s="266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T92" s="267" t="s">
        <v>207</v>
      </c>
      <c r="AU92" s="267" t="s">
        <v>82</v>
      </c>
      <c r="AV92" s="15" t="s">
        <v>203</v>
      </c>
      <c r="AW92" s="15" t="s">
        <v>33</v>
      </c>
      <c r="AX92" s="15" t="s">
        <v>80</v>
      </c>
      <c r="AY92" s="267" t="s">
        <v>197</v>
      </c>
    </row>
    <row r="93" s="12" customFormat="1" ht="22.8" customHeight="1">
      <c r="A93" s="12"/>
      <c r="B93" s="200"/>
      <c r="C93" s="201"/>
      <c r="D93" s="202" t="s">
        <v>71</v>
      </c>
      <c r="E93" s="214" t="s">
        <v>235</v>
      </c>
      <c r="F93" s="214" t="s">
        <v>3909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SUM(P94:P115)</f>
        <v>0</v>
      </c>
      <c r="Q93" s="208"/>
      <c r="R93" s="209">
        <f>SUM(R94:R115)</f>
        <v>41.961405259999999</v>
      </c>
      <c r="S93" s="208"/>
      <c r="T93" s="210">
        <f>SUM(T94:T115)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80</v>
      </c>
      <c r="AT93" s="212" t="s">
        <v>71</v>
      </c>
      <c r="AU93" s="212" t="s">
        <v>80</v>
      </c>
      <c r="AY93" s="211" t="s">
        <v>197</v>
      </c>
      <c r="BK93" s="213">
        <f>SUM(BK94:BK115)</f>
        <v>0</v>
      </c>
    </row>
    <row r="94" s="2" customFormat="1" ht="37.8" customHeight="1">
      <c r="A94" s="40"/>
      <c r="B94" s="41"/>
      <c r="C94" s="216" t="s">
        <v>82</v>
      </c>
      <c r="D94" s="216" t="s">
        <v>199</v>
      </c>
      <c r="E94" s="217" t="s">
        <v>3910</v>
      </c>
      <c r="F94" s="218" t="s">
        <v>3911</v>
      </c>
      <c r="G94" s="219" t="s">
        <v>202</v>
      </c>
      <c r="H94" s="220">
        <v>292.59300000000002</v>
      </c>
      <c r="I94" s="221"/>
      <c r="J94" s="222">
        <f>ROUND(I94*H94,2)</f>
        <v>0</v>
      </c>
      <c r="K94" s="223"/>
      <c r="L94" s="46"/>
      <c r="M94" s="224" t="s">
        <v>19</v>
      </c>
      <c r="N94" s="225" t="s">
        <v>43</v>
      </c>
      <c r="O94" s="86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8" t="s">
        <v>203</v>
      </c>
      <c r="AT94" s="228" t="s">
        <v>199</v>
      </c>
      <c r="AU94" s="228" t="s">
        <v>82</v>
      </c>
      <c r="AY94" s="19" t="s">
        <v>197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19" t="s">
        <v>80</v>
      </c>
      <c r="BK94" s="229">
        <f>ROUND(I94*H94,2)</f>
        <v>0</v>
      </c>
      <c r="BL94" s="19" t="s">
        <v>203</v>
      </c>
      <c r="BM94" s="228" t="s">
        <v>5585</v>
      </c>
    </row>
    <row r="95" s="2" customFormat="1">
      <c r="A95" s="40"/>
      <c r="B95" s="41"/>
      <c r="C95" s="42"/>
      <c r="D95" s="230" t="s">
        <v>205</v>
      </c>
      <c r="E95" s="42"/>
      <c r="F95" s="231" t="s">
        <v>3913</v>
      </c>
      <c r="G95" s="42"/>
      <c r="H95" s="42"/>
      <c r="I95" s="232"/>
      <c r="J95" s="42"/>
      <c r="K95" s="42"/>
      <c r="L95" s="46"/>
      <c r="M95" s="233"/>
      <c r="N95" s="234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205</v>
      </c>
      <c r="AU95" s="19" t="s">
        <v>82</v>
      </c>
    </row>
    <row r="96" s="13" customFormat="1">
      <c r="A96" s="13"/>
      <c r="B96" s="235"/>
      <c r="C96" s="236"/>
      <c r="D96" s="237" t="s">
        <v>207</v>
      </c>
      <c r="E96" s="238" t="s">
        <v>19</v>
      </c>
      <c r="F96" s="239" t="s">
        <v>5586</v>
      </c>
      <c r="G96" s="236"/>
      <c r="H96" s="240">
        <v>292.59300000000002</v>
      </c>
      <c r="I96" s="241"/>
      <c r="J96" s="236"/>
      <c r="K96" s="236"/>
      <c r="L96" s="242"/>
      <c r="M96" s="243"/>
      <c r="N96" s="244"/>
      <c r="O96" s="244"/>
      <c r="P96" s="244"/>
      <c r="Q96" s="244"/>
      <c r="R96" s="244"/>
      <c r="S96" s="244"/>
      <c r="T96" s="245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6" t="s">
        <v>207</v>
      </c>
      <c r="AU96" s="246" t="s">
        <v>82</v>
      </c>
      <c r="AV96" s="13" t="s">
        <v>82</v>
      </c>
      <c r="AW96" s="13" t="s">
        <v>33</v>
      </c>
      <c r="AX96" s="13" t="s">
        <v>80</v>
      </c>
      <c r="AY96" s="246" t="s">
        <v>197</v>
      </c>
    </row>
    <row r="97" s="2" customFormat="1" ht="33" customHeight="1">
      <c r="A97" s="40"/>
      <c r="B97" s="41"/>
      <c r="C97" s="216" t="s">
        <v>103</v>
      </c>
      <c r="D97" s="216" t="s">
        <v>199</v>
      </c>
      <c r="E97" s="217" t="s">
        <v>3914</v>
      </c>
      <c r="F97" s="218" t="s">
        <v>3915</v>
      </c>
      <c r="G97" s="219" t="s">
        <v>202</v>
      </c>
      <c r="H97" s="220">
        <v>292.59300000000002</v>
      </c>
      <c r="I97" s="221"/>
      <c r="J97" s="222">
        <f>ROUND(I97*H97,2)</f>
        <v>0</v>
      </c>
      <c r="K97" s="223"/>
      <c r="L97" s="46"/>
      <c r="M97" s="224" t="s">
        <v>19</v>
      </c>
      <c r="N97" s="225" t="s">
        <v>43</v>
      </c>
      <c r="O97" s="86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203</v>
      </c>
      <c r="AT97" s="228" t="s">
        <v>199</v>
      </c>
      <c r="AU97" s="228" t="s">
        <v>82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203</v>
      </c>
      <c r="BM97" s="228" t="s">
        <v>5587</v>
      </c>
    </row>
    <row r="98" s="2" customFormat="1">
      <c r="A98" s="40"/>
      <c r="B98" s="41"/>
      <c r="C98" s="42"/>
      <c r="D98" s="230" t="s">
        <v>205</v>
      </c>
      <c r="E98" s="42"/>
      <c r="F98" s="231" t="s">
        <v>3917</v>
      </c>
      <c r="G98" s="42"/>
      <c r="H98" s="42"/>
      <c r="I98" s="232"/>
      <c r="J98" s="42"/>
      <c r="K98" s="42"/>
      <c r="L98" s="46"/>
      <c r="M98" s="233"/>
      <c r="N98" s="234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205</v>
      </c>
      <c r="AU98" s="19" t="s">
        <v>82</v>
      </c>
    </row>
    <row r="99" s="14" customFormat="1">
      <c r="A99" s="14"/>
      <c r="B99" s="247"/>
      <c r="C99" s="248"/>
      <c r="D99" s="237" t="s">
        <v>207</v>
      </c>
      <c r="E99" s="249" t="s">
        <v>19</v>
      </c>
      <c r="F99" s="250" t="s">
        <v>3918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207</v>
      </c>
      <c r="AU99" s="256" t="s">
        <v>82</v>
      </c>
      <c r="AV99" s="14" t="s">
        <v>80</v>
      </c>
      <c r="AW99" s="14" t="s">
        <v>33</v>
      </c>
      <c r="AX99" s="14" t="s">
        <v>72</v>
      </c>
      <c r="AY99" s="256" t="s">
        <v>197</v>
      </c>
    </row>
    <row r="100" s="14" customFormat="1">
      <c r="A100" s="14"/>
      <c r="B100" s="247"/>
      <c r="C100" s="248"/>
      <c r="D100" s="237" t="s">
        <v>207</v>
      </c>
      <c r="E100" s="249" t="s">
        <v>19</v>
      </c>
      <c r="F100" s="250" t="s">
        <v>3897</v>
      </c>
      <c r="G100" s="248"/>
      <c r="H100" s="249" t="s">
        <v>19</v>
      </c>
      <c r="I100" s="251"/>
      <c r="J100" s="248"/>
      <c r="K100" s="248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207</v>
      </c>
      <c r="AU100" s="256" t="s">
        <v>82</v>
      </c>
      <c r="AV100" s="14" t="s">
        <v>80</v>
      </c>
      <c r="AW100" s="14" t="s">
        <v>33</v>
      </c>
      <c r="AX100" s="14" t="s">
        <v>72</v>
      </c>
      <c r="AY100" s="256" t="s">
        <v>197</v>
      </c>
    </row>
    <row r="101" s="13" customFormat="1">
      <c r="A101" s="13"/>
      <c r="B101" s="235"/>
      <c r="C101" s="236"/>
      <c r="D101" s="237" t="s">
        <v>207</v>
      </c>
      <c r="E101" s="238" t="s">
        <v>19</v>
      </c>
      <c r="F101" s="239" t="s">
        <v>5586</v>
      </c>
      <c r="G101" s="236"/>
      <c r="H101" s="240">
        <v>292.59300000000002</v>
      </c>
      <c r="I101" s="241"/>
      <c r="J101" s="236"/>
      <c r="K101" s="236"/>
      <c r="L101" s="242"/>
      <c r="M101" s="243"/>
      <c r="N101" s="244"/>
      <c r="O101" s="244"/>
      <c r="P101" s="244"/>
      <c r="Q101" s="244"/>
      <c r="R101" s="244"/>
      <c r="S101" s="244"/>
      <c r="T101" s="245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6" t="s">
        <v>207</v>
      </c>
      <c r="AU101" s="246" t="s">
        <v>82</v>
      </c>
      <c r="AV101" s="13" t="s">
        <v>82</v>
      </c>
      <c r="AW101" s="13" t="s">
        <v>33</v>
      </c>
      <c r="AX101" s="13" t="s">
        <v>80</v>
      </c>
      <c r="AY101" s="246" t="s">
        <v>197</v>
      </c>
    </row>
    <row r="102" s="2" customFormat="1" ht="78" customHeight="1">
      <c r="A102" s="40"/>
      <c r="B102" s="41"/>
      <c r="C102" s="216" t="s">
        <v>203</v>
      </c>
      <c r="D102" s="216" t="s">
        <v>199</v>
      </c>
      <c r="E102" s="217" t="s">
        <v>3920</v>
      </c>
      <c r="F102" s="218" t="s">
        <v>3921</v>
      </c>
      <c r="G102" s="219" t="s">
        <v>202</v>
      </c>
      <c r="H102" s="220">
        <v>292.59300000000002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0.089219999999999994</v>
      </c>
      <c r="R102" s="226">
        <f>Q102*H102</f>
        <v>26.105147460000001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203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203</v>
      </c>
      <c r="BM102" s="228" t="s">
        <v>5588</v>
      </c>
    </row>
    <row r="103" s="2" customFormat="1">
      <c r="A103" s="40"/>
      <c r="B103" s="41"/>
      <c r="C103" s="42"/>
      <c r="D103" s="230" t="s">
        <v>205</v>
      </c>
      <c r="E103" s="42"/>
      <c r="F103" s="231" t="s">
        <v>3923</v>
      </c>
      <c r="G103" s="42"/>
      <c r="H103" s="42"/>
      <c r="I103" s="232"/>
      <c r="J103" s="42"/>
      <c r="K103" s="42"/>
      <c r="L103" s="46"/>
      <c r="M103" s="233"/>
      <c r="N103" s="234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205</v>
      </c>
      <c r="AU103" s="19" t="s">
        <v>82</v>
      </c>
    </row>
    <row r="104" s="14" customFormat="1">
      <c r="A104" s="14"/>
      <c r="B104" s="247"/>
      <c r="C104" s="248"/>
      <c r="D104" s="237" t="s">
        <v>207</v>
      </c>
      <c r="E104" s="249" t="s">
        <v>19</v>
      </c>
      <c r="F104" s="250" t="s">
        <v>5589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207</v>
      </c>
      <c r="AU104" s="256" t="s">
        <v>82</v>
      </c>
      <c r="AV104" s="14" t="s">
        <v>80</v>
      </c>
      <c r="AW104" s="14" t="s">
        <v>33</v>
      </c>
      <c r="AX104" s="14" t="s">
        <v>72</v>
      </c>
      <c r="AY104" s="256" t="s">
        <v>197</v>
      </c>
    </row>
    <row r="105" s="13" customFormat="1">
      <c r="A105" s="13"/>
      <c r="B105" s="235"/>
      <c r="C105" s="236"/>
      <c r="D105" s="237" t="s">
        <v>207</v>
      </c>
      <c r="E105" s="238" t="s">
        <v>19</v>
      </c>
      <c r="F105" s="239" t="s">
        <v>5586</v>
      </c>
      <c r="G105" s="236"/>
      <c r="H105" s="240">
        <v>292.59300000000002</v>
      </c>
      <c r="I105" s="241"/>
      <c r="J105" s="236"/>
      <c r="K105" s="236"/>
      <c r="L105" s="242"/>
      <c r="M105" s="243"/>
      <c r="N105" s="244"/>
      <c r="O105" s="244"/>
      <c r="P105" s="244"/>
      <c r="Q105" s="244"/>
      <c r="R105" s="244"/>
      <c r="S105" s="244"/>
      <c r="T105" s="245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6" t="s">
        <v>207</v>
      </c>
      <c r="AU105" s="246" t="s">
        <v>82</v>
      </c>
      <c r="AV105" s="13" t="s">
        <v>82</v>
      </c>
      <c r="AW105" s="13" t="s">
        <v>33</v>
      </c>
      <c r="AX105" s="13" t="s">
        <v>80</v>
      </c>
      <c r="AY105" s="246" t="s">
        <v>197</v>
      </c>
    </row>
    <row r="106" s="2" customFormat="1" ht="21.75" customHeight="1">
      <c r="A106" s="40"/>
      <c r="B106" s="41"/>
      <c r="C106" s="282" t="s">
        <v>235</v>
      </c>
      <c r="D106" s="282" t="s">
        <v>602</v>
      </c>
      <c r="E106" s="283" t="s">
        <v>5590</v>
      </c>
      <c r="F106" s="284" t="s">
        <v>5591</v>
      </c>
      <c r="G106" s="285" t="s">
        <v>202</v>
      </c>
      <c r="H106" s="286">
        <v>44.767000000000003</v>
      </c>
      <c r="I106" s="287"/>
      <c r="J106" s="288">
        <f>ROUND(I106*H106,2)</f>
        <v>0</v>
      </c>
      <c r="K106" s="289"/>
      <c r="L106" s="290"/>
      <c r="M106" s="291" t="s">
        <v>19</v>
      </c>
      <c r="N106" s="292" t="s">
        <v>43</v>
      </c>
      <c r="O106" s="86"/>
      <c r="P106" s="226">
        <f>O106*H106</f>
        <v>0</v>
      </c>
      <c r="Q106" s="226">
        <v>0.13100000000000001</v>
      </c>
      <c r="R106" s="226">
        <f>Q106*H106</f>
        <v>5.8644770000000008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311</v>
      </c>
      <c r="AT106" s="228" t="s">
        <v>602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203</v>
      </c>
      <c r="BM106" s="228" t="s">
        <v>5592</v>
      </c>
    </row>
    <row r="107" s="14" customFormat="1">
      <c r="A107" s="14"/>
      <c r="B107" s="247"/>
      <c r="C107" s="248"/>
      <c r="D107" s="237" t="s">
        <v>207</v>
      </c>
      <c r="E107" s="249" t="s">
        <v>19</v>
      </c>
      <c r="F107" s="250" t="s">
        <v>5593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207</v>
      </c>
      <c r="AU107" s="256" t="s">
        <v>82</v>
      </c>
      <c r="AV107" s="14" t="s">
        <v>80</v>
      </c>
      <c r="AW107" s="14" t="s">
        <v>33</v>
      </c>
      <c r="AX107" s="14" t="s">
        <v>72</v>
      </c>
      <c r="AY107" s="256" t="s">
        <v>197</v>
      </c>
    </row>
    <row r="108" s="13" customFormat="1">
      <c r="A108" s="13"/>
      <c r="B108" s="235"/>
      <c r="C108" s="236"/>
      <c r="D108" s="237" t="s">
        <v>207</v>
      </c>
      <c r="E108" s="238" t="s">
        <v>19</v>
      </c>
      <c r="F108" s="239" t="s">
        <v>5594</v>
      </c>
      <c r="G108" s="236"/>
      <c r="H108" s="240">
        <v>44.767000000000003</v>
      </c>
      <c r="I108" s="241"/>
      <c r="J108" s="236"/>
      <c r="K108" s="236"/>
      <c r="L108" s="242"/>
      <c r="M108" s="243"/>
      <c r="N108" s="244"/>
      <c r="O108" s="244"/>
      <c r="P108" s="244"/>
      <c r="Q108" s="244"/>
      <c r="R108" s="244"/>
      <c r="S108" s="244"/>
      <c r="T108" s="24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6" t="s">
        <v>207</v>
      </c>
      <c r="AU108" s="246" t="s">
        <v>82</v>
      </c>
      <c r="AV108" s="13" t="s">
        <v>82</v>
      </c>
      <c r="AW108" s="13" t="s">
        <v>33</v>
      </c>
      <c r="AX108" s="13" t="s">
        <v>80</v>
      </c>
      <c r="AY108" s="246" t="s">
        <v>197</v>
      </c>
    </row>
    <row r="109" s="2" customFormat="1" ht="66.75" customHeight="1">
      <c r="A109" s="40"/>
      <c r="B109" s="41"/>
      <c r="C109" s="216" t="s">
        <v>265</v>
      </c>
      <c r="D109" s="216" t="s">
        <v>199</v>
      </c>
      <c r="E109" s="217" t="s">
        <v>5595</v>
      </c>
      <c r="F109" s="218" t="s">
        <v>5596</v>
      </c>
      <c r="G109" s="219" t="s">
        <v>202</v>
      </c>
      <c r="H109" s="220">
        <v>101.45999999999999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0.098479999999999998</v>
      </c>
      <c r="R109" s="226">
        <f>Q109*H109</f>
        <v>9.991780799999999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203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203</v>
      </c>
      <c r="BM109" s="228" t="s">
        <v>2145</v>
      </c>
    </row>
    <row r="110" s="2" customFormat="1">
      <c r="A110" s="40"/>
      <c r="B110" s="41"/>
      <c r="C110" s="42"/>
      <c r="D110" s="230" t="s">
        <v>205</v>
      </c>
      <c r="E110" s="42"/>
      <c r="F110" s="231" t="s">
        <v>5597</v>
      </c>
      <c r="G110" s="42"/>
      <c r="H110" s="42"/>
      <c r="I110" s="232"/>
      <c r="J110" s="42"/>
      <c r="K110" s="42"/>
      <c r="L110" s="46"/>
      <c r="M110" s="233"/>
      <c r="N110" s="234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205</v>
      </c>
      <c r="AU110" s="19" t="s">
        <v>82</v>
      </c>
    </row>
    <row r="111" s="13" customFormat="1">
      <c r="A111" s="13"/>
      <c r="B111" s="235"/>
      <c r="C111" s="236"/>
      <c r="D111" s="237" t="s">
        <v>207</v>
      </c>
      <c r="E111" s="238" t="s">
        <v>19</v>
      </c>
      <c r="F111" s="239" t="s">
        <v>5583</v>
      </c>
      <c r="G111" s="236"/>
      <c r="H111" s="240">
        <v>101.45999999999999</v>
      </c>
      <c r="I111" s="241"/>
      <c r="J111" s="236"/>
      <c r="K111" s="236"/>
      <c r="L111" s="242"/>
      <c r="M111" s="243"/>
      <c r="N111" s="244"/>
      <c r="O111" s="244"/>
      <c r="P111" s="244"/>
      <c r="Q111" s="244"/>
      <c r="R111" s="244"/>
      <c r="S111" s="244"/>
      <c r="T111" s="245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6" t="s">
        <v>207</v>
      </c>
      <c r="AU111" s="246" t="s">
        <v>82</v>
      </c>
      <c r="AV111" s="13" t="s">
        <v>82</v>
      </c>
      <c r="AW111" s="13" t="s">
        <v>33</v>
      </c>
      <c r="AX111" s="13" t="s">
        <v>80</v>
      </c>
      <c r="AY111" s="246" t="s">
        <v>197</v>
      </c>
    </row>
    <row r="112" s="2" customFormat="1" ht="49.05" customHeight="1">
      <c r="A112" s="40"/>
      <c r="B112" s="41"/>
      <c r="C112" s="216" t="s">
        <v>273</v>
      </c>
      <c r="D112" s="216" t="s">
        <v>199</v>
      </c>
      <c r="E112" s="217" t="s">
        <v>5598</v>
      </c>
      <c r="F112" s="218" t="s">
        <v>5599</v>
      </c>
      <c r="G112" s="219" t="s">
        <v>202</v>
      </c>
      <c r="H112" s="220">
        <v>101.45999999999999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203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203</v>
      </c>
      <c r="BM112" s="228" t="s">
        <v>5600</v>
      </c>
    </row>
    <row r="113" s="2" customFormat="1">
      <c r="A113" s="40"/>
      <c r="B113" s="41"/>
      <c r="C113" s="42"/>
      <c r="D113" s="230" t="s">
        <v>205</v>
      </c>
      <c r="E113" s="42"/>
      <c r="F113" s="231" t="s">
        <v>5601</v>
      </c>
      <c r="G113" s="42"/>
      <c r="H113" s="42"/>
      <c r="I113" s="232"/>
      <c r="J113" s="42"/>
      <c r="K113" s="42"/>
      <c r="L113" s="46"/>
      <c r="M113" s="233"/>
      <c r="N113" s="234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205</v>
      </c>
      <c r="AU113" s="19" t="s">
        <v>82</v>
      </c>
    </row>
    <row r="114" s="2" customFormat="1" ht="44.25" customHeight="1">
      <c r="A114" s="40"/>
      <c r="B114" s="41"/>
      <c r="C114" s="216" t="s">
        <v>311</v>
      </c>
      <c r="D114" s="216" t="s">
        <v>199</v>
      </c>
      <c r="E114" s="217" t="s">
        <v>5602</v>
      </c>
      <c r="F114" s="218" t="s">
        <v>5603</v>
      </c>
      <c r="G114" s="219" t="s">
        <v>202</v>
      </c>
      <c r="H114" s="220">
        <v>101.45999999999999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203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203</v>
      </c>
      <c r="BM114" s="228" t="s">
        <v>5604</v>
      </c>
    </row>
    <row r="115" s="13" customFormat="1">
      <c r="A115" s="13"/>
      <c r="B115" s="235"/>
      <c r="C115" s="236"/>
      <c r="D115" s="237" t="s">
        <v>207</v>
      </c>
      <c r="E115" s="238" t="s">
        <v>19</v>
      </c>
      <c r="F115" s="239" t="s">
        <v>5583</v>
      </c>
      <c r="G115" s="236"/>
      <c r="H115" s="240">
        <v>101.45999999999999</v>
      </c>
      <c r="I115" s="241"/>
      <c r="J115" s="236"/>
      <c r="K115" s="236"/>
      <c r="L115" s="242"/>
      <c r="M115" s="243"/>
      <c r="N115" s="244"/>
      <c r="O115" s="244"/>
      <c r="P115" s="244"/>
      <c r="Q115" s="244"/>
      <c r="R115" s="244"/>
      <c r="S115" s="244"/>
      <c r="T115" s="245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6" t="s">
        <v>207</v>
      </c>
      <c r="AU115" s="246" t="s">
        <v>82</v>
      </c>
      <c r="AV115" s="13" t="s">
        <v>82</v>
      </c>
      <c r="AW115" s="13" t="s">
        <v>33</v>
      </c>
      <c r="AX115" s="13" t="s">
        <v>80</v>
      </c>
      <c r="AY115" s="246" t="s">
        <v>197</v>
      </c>
    </row>
    <row r="116" s="12" customFormat="1" ht="22.8" customHeight="1">
      <c r="A116" s="12"/>
      <c r="B116" s="200"/>
      <c r="C116" s="201"/>
      <c r="D116" s="202" t="s">
        <v>71</v>
      </c>
      <c r="E116" s="214" t="s">
        <v>221</v>
      </c>
      <c r="F116" s="214" t="s">
        <v>222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SUM(P117:P123)</f>
        <v>0</v>
      </c>
      <c r="Q116" s="208"/>
      <c r="R116" s="209">
        <f>SUM(R117:R123)</f>
        <v>22.966019500000002</v>
      </c>
      <c r="S116" s="208"/>
      <c r="T116" s="210">
        <f>SUM(T117:T123)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80</v>
      </c>
      <c r="AT116" s="212" t="s">
        <v>71</v>
      </c>
      <c r="AU116" s="212" t="s">
        <v>80</v>
      </c>
      <c r="AY116" s="211" t="s">
        <v>197</v>
      </c>
      <c r="BK116" s="213">
        <f>SUM(BK117:BK123)</f>
        <v>0</v>
      </c>
    </row>
    <row r="117" s="2" customFormat="1" ht="44.25" customHeight="1">
      <c r="A117" s="40"/>
      <c r="B117" s="41"/>
      <c r="C117" s="216" t="s">
        <v>221</v>
      </c>
      <c r="D117" s="216" t="s">
        <v>199</v>
      </c>
      <c r="E117" s="217" t="s">
        <v>5605</v>
      </c>
      <c r="F117" s="218" t="s">
        <v>5606</v>
      </c>
      <c r="G117" s="219" t="s">
        <v>661</v>
      </c>
      <c r="H117" s="220">
        <v>177.33000000000001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0.10095</v>
      </c>
      <c r="R117" s="226">
        <f>Q117*H117</f>
        <v>17.901463500000002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203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203</v>
      </c>
      <c r="BM117" s="228" t="s">
        <v>5607</v>
      </c>
    </row>
    <row r="118" s="2" customFormat="1">
      <c r="A118" s="40"/>
      <c r="B118" s="41"/>
      <c r="C118" s="42"/>
      <c r="D118" s="230" t="s">
        <v>205</v>
      </c>
      <c r="E118" s="42"/>
      <c r="F118" s="231" t="s">
        <v>5608</v>
      </c>
      <c r="G118" s="42"/>
      <c r="H118" s="42"/>
      <c r="I118" s="232"/>
      <c r="J118" s="42"/>
      <c r="K118" s="42"/>
      <c r="L118" s="46"/>
      <c r="M118" s="233"/>
      <c r="N118" s="234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205</v>
      </c>
      <c r="AU118" s="19" t="s">
        <v>82</v>
      </c>
    </row>
    <row r="119" s="13" customFormat="1">
      <c r="A119" s="13"/>
      <c r="B119" s="235"/>
      <c r="C119" s="236"/>
      <c r="D119" s="237" t="s">
        <v>207</v>
      </c>
      <c r="E119" s="238" t="s">
        <v>19</v>
      </c>
      <c r="F119" s="239" t="s">
        <v>5609</v>
      </c>
      <c r="G119" s="236"/>
      <c r="H119" s="240">
        <v>72.329999999999998</v>
      </c>
      <c r="I119" s="241"/>
      <c r="J119" s="236"/>
      <c r="K119" s="236"/>
      <c r="L119" s="242"/>
      <c r="M119" s="243"/>
      <c r="N119" s="244"/>
      <c r="O119" s="244"/>
      <c r="P119" s="244"/>
      <c r="Q119" s="244"/>
      <c r="R119" s="244"/>
      <c r="S119" s="244"/>
      <c r="T119" s="24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6" t="s">
        <v>207</v>
      </c>
      <c r="AU119" s="246" t="s">
        <v>82</v>
      </c>
      <c r="AV119" s="13" t="s">
        <v>82</v>
      </c>
      <c r="AW119" s="13" t="s">
        <v>33</v>
      </c>
      <c r="AX119" s="13" t="s">
        <v>72</v>
      </c>
      <c r="AY119" s="246" t="s">
        <v>197</v>
      </c>
    </row>
    <row r="120" s="13" customFormat="1">
      <c r="A120" s="13"/>
      <c r="B120" s="235"/>
      <c r="C120" s="236"/>
      <c r="D120" s="237" t="s">
        <v>207</v>
      </c>
      <c r="E120" s="238" t="s">
        <v>19</v>
      </c>
      <c r="F120" s="239" t="s">
        <v>5610</v>
      </c>
      <c r="G120" s="236"/>
      <c r="H120" s="240">
        <v>105</v>
      </c>
      <c r="I120" s="241"/>
      <c r="J120" s="236"/>
      <c r="K120" s="236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207</v>
      </c>
      <c r="AU120" s="246" t="s">
        <v>82</v>
      </c>
      <c r="AV120" s="13" t="s">
        <v>82</v>
      </c>
      <c r="AW120" s="13" t="s">
        <v>33</v>
      </c>
      <c r="AX120" s="13" t="s">
        <v>72</v>
      </c>
      <c r="AY120" s="246" t="s">
        <v>197</v>
      </c>
    </row>
    <row r="121" s="15" customFormat="1">
      <c r="A121" s="15"/>
      <c r="B121" s="257"/>
      <c r="C121" s="258"/>
      <c r="D121" s="237" t="s">
        <v>207</v>
      </c>
      <c r="E121" s="259" t="s">
        <v>19</v>
      </c>
      <c r="F121" s="260" t="s">
        <v>234</v>
      </c>
      <c r="G121" s="258"/>
      <c r="H121" s="261">
        <v>177.32999999999998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207</v>
      </c>
      <c r="AU121" s="267" t="s">
        <v>82</v>
      </c>
      <c r="AV121" s="15" t="s">
        <v>203</v>
      </c>
      <c r="AW121" s="15" t="s">
        <v>33</v>
      </c>
      <c r="AX121" s="15" t="s">
        <v>80</v>
      </c>
      <c r="AY121" s="267" t="s">
        <v>197</v>
      </c>
    </row>
    <row r="122" s="2" customFormat="1" ht="16.5" customHeight="1">
      <c r="A122" s="40"/>
      <c r="B122" s="41"/>
      <c r="C122" s="282" t="s">
        <v>322</v>
      </c>
      <c r="D122" s="282" t="s">
        <v>602</v>
      </c>
      <c r="E122" s="283" t="s">
        <v>5611</v>
      </c>
      <c r="F122" s="284" t="s">
        <v>5612</v>
      </c>
      <c r="G122" s="285" t="s">
        <v>661</v>
      </c>
      <c r="H122" s="286">
        <v>180.87700000000001</v>
      </c>
      <c r="I122" s="287"/>
      <c r="J122" s="288">
        <f>ROUND(I122*H122,2)</f>
        <v>0</v>
      </c>
      <c r="K122" s="289"/>
      <c r="L122" s="290"/>
      <c r="M122" s="291" t="s">
        <v>19</v>
      </c>
      <c r="N122" s="292" t="s">
        <v>43</v>
      </c>
      <c r="O122" s="86"/>
      <c r="P122" s="226">
        <f>O122*H122</f>
        <v>0</v>
      </c>
      <c r="Q122" s="226">
        <v>0.028000000000000001</v>
      </c>
      <c r="R122" s="226">
        <f>Q122*H122</f>
        <v>5.0645560000000005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311</v>
      </c>
      <c r="AT122" s="228" t="s">
        <v>602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203</v>
      </c>
      <c r="BM122" s="228" t="s">
        <v>5613</v>
      </c>
    </row>
    <row r="123" s="13" customFormat="1">
      <c r="A123" s="13"/>
      <c r="B123" s="235"/>
      <c r="C123" s="236"/>
      <c r="D123" s="237" t="s">
        <v>207</v>
      </c>
      <c r="E123" s="236"/>
      <c r="F123" s="239" t="s">
        <v>5614</v>
      </c>
      <c r="G123" s="236"/>
      <c r="H123" s="240">
        <v>180.87700000000001</v>
      </c>
      <c r="I123" s="241"/>
      <c r="J123" s="236"/>
      <c r="K123" s="236"/>
      <c r="L123" s="242"/>
      <c r="M123" s="243"/>
      <c r="N123" s="244"/>
      <c r="O123" s="244"/>
      <c r="P123" s="244"/>
      <c r="Q123" s="244"/>
      <c r="R123" s="244"/>
      <c r="S123" s="244"/>
      <c r="T123" s="245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6" t="s">
        <v>207</v>
      </c>
      <c r="AU123" s="246" t="s">
        <v>82</v>
      </c>
      <c r="AV123" s="13" t="s">
        <v>82</v>
      </c>
      <c r="AW123" s="13" t="s">
        <v>4</v>
      </c>
      <c r="AX123" s="13" t="s">
        <v>80</v>
      </c>
      <c r="AY123" s="246" t="s">
        <v>197</v>
      </c>
    </row>
    <row r="124" s="12" customFormat="1" ht="22.8" customHeight="1">
      <c r="A124" s="12"/>
      <c r="B124" s="200"/>
      <c r="C124" s="201"/>
      <c r="D124" s="202" t="s">
        <v>71</v>
      </c>
      <c r="E124" s="214" t="s">
        <v>309</v>
      </c>
      <c r="F124" s="214" t="s">
        <v>310</v>
      </c>
      <c r="G124" s="201"/>
      <c r="H124" s="201"/>
      <c r="I124" s="204"/>
      <c r="J124" s="215">
        <f>BK124</f>
        <v>0</v>
      </c>
      <c r="K124" s="201"/>
      <c r="L124" s="206"/>
      <c r="M124" s="207"/>
      <c r="N124" s="208"/>
      <c r="O124" s="208"/>
      <c r="P124" s="209">
        <f>SUM(P125:P131)</f>
        <v>0</v>
      </c>
      <c r="Q124" s="208"/>
      <c r="R124" s="209">
        <f>SUM(R125:R131)</f>
        <v>0</v>
      </c>
      <c r="S124" s="208"/>
      <c r="T124" s="210">
        <f>SUM(T125:T131)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1" t="s">
        <v>80</v>
      </c>
      <c r="AT124" s="212" t="s">
        <v>71</v>
      </c>
      <c r="AU124" s="212" t="s">
        <v>80</v>
      </c>
      <c r="AY124" s="211" t="s">
        <v>197</v>
      </c>
      <c r="BK124" s="213">
        <f>SUM(BK125:BK131)</f>
        <v>0</v>
      </c>
    </row>
    <row r="125" s="2" customFormat="1" ht="37.8" customHeight="1">
      <c r="A125" s="40"/>
      <c r="B125" s="41"/>
      <c r="C125" s="216" t="s">
        <v>335</v>
      </c>
      <c r="D125" s="216" t="s">
        <v>199</v>
      </c>
      <c r="E125" s="217" t="s">
        <v>5615</v>
      </c>
      <c r="F125" s="218" t="s">
        <v>5616</v>
      </c>
      <c r="G125" s="219" t="s">
        <v>217</v>
      </c>
      <c r="H125" s="220">
        <v>31.670999999999999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203</v>
      </c>
      <c r="AT125" s="228" t="s">
        <v>199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203</v>
      </c>
      <c r="BM125" s="228" t="s">
        <v>5617</v>
      </c>
    </row>
    <row r="126" s="2" customFormat="1">
      <c r="A126" s="40"/>
      <c r="B126" s="41"/>
      <c r="C126" s="42"/>
      <c r="D126" s="230" t="s">
        <v>205</v>
      </c>
      <c r="E126" s="42"/>
      <c r="F126" s="231" t="s">
        <v>5618</v>
      </c>
      <c r="G126" s="42"/>
      <c r="H126" s="42"/>
      <c r="I126" s="232"/>
      <c r="J126" s="42"/>
      <c r="K126" s="42"/>
      <c r="L126" s="46"/>
      <c r="M126" s="233"/>
      <c r="N126" s="234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205</v>
      </c>
      <c r="AU126" s="19" t="s">
        <v>82</v>
      </c>
    </row>
    <row r="127" s="2" customFormat="1" ht="37.8" customHeight="1">
      <c r="A127" s="40"/>
      <c r="B127" s="41"/>
      <c r="C127" s="216" t="s">
        <v>344</v>
      </c>
      <c r="D127" s="216" t="s">
        <v>199</v>
      </c>
      <c r="E127" s="217" t="s">
        <v>5619</v>
      </c>
      <c r="F127" s="218" t="s">
        <v>5620</v>
      </c>
      <c r="G127" s="219" t="s">
        <v>217</v>
      </c>
      <c r="H127" s="220">
        <v>158.35499999999999</v>
      </c>
      <c r="I127" s="221"/>
      <c r="J127" s="222">
        <f>ROUND(I127*H127,2)</f>
        <v>0</v>
      </c>
      <c r="K127" s="223"/>
      <c r="L127" s="46"/>
      <c r="M127" s="224" t="s">
        <v>19</v>
      </c>
      <c r="N127" s="225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203</v>
      </c>
      <c r="AT127" s="228" t="s">
        <v>199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203</v>
      </c>
      <c r="BM127" s="228" t="s">
        <v>5621</v>
      </c>
    </row>
    <row r="128" s="2" customFormat="1">
      <c r="A128" s="40"/>
      <c r="B128" s="41"/>
      <c r="C128" s="42"/>
      <c r="D128" s="230" t="s">
        <v>205</v>
      </c>
      <c r="E128" s="42"/>
      <c r="F128" s="231" t="s">
        <v>5622</v>
      </c>
      <c r="G128" s="42"/>
      <c r="H128" s="42"/>
      <c r="I128" s="232"/>
      <c r="J128" s="42"/>
      <c r="K128" s="42"/>
      <c r="L128" s="46"/>
      <c r="M128" s="233"/>
      <c r="N128" s="234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205</v>
      </c>
      <c r="AU128" s="19" t="s">
        <v>82</v>
      </c>
    </row>
    <row r="129" s="13" customFormat="1">
      <c r="A129" s="13"/>
      <c r="B129" s="235"/>
      <c r="C129" s="236"/>
      <c r="D129" s="237" t="s">
        <v>207</v>
      </c>
      <c r="E129" s="236"/>
      <c r="F129" s="239" t="s">
        <v>5623</v>
      </c>
      <c r="G129" s="236"/>
      <c r="H129" s="240">
        <v>158.35499999999999</v>
      </c>
      <c r="I129" s="241"/>
      <c r="J129" s="236"/>
      <c r="K129" s="236"/>
      <c r="L129" s="242"/>
      <c r="M129" s="243"/>
      <c r="N129" s="244"/>
      <c r="O129" s="244"/>
      <c r="P129" s="244"/>
      <c r="Q129" s="244"/>
      <c r="R129" s="244"/>
      <c r="S129" s="244"/>
      <c r="T129" s="245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6" t="s">
        <v>207</v>
      </c>
      <c r="AU129" s="246" t="s">
        <v>82</v>
      </c>
      <c r="AV129" s="13" t="s">
        <v>82</v>
      </c>
      <c r="AW129" s="13" t="s">
        <v>4</v>
      </c>
      <c r="AX129" s="13" t="s">
        <v>80</v>
      </c>
      <c r="AY129" s="246" t="s">
        <v>197</v>
      </c>
    </row>
    <row r="130" s="2" customFormat="1" ht="44.25" customHeight="1">
      <c r="A130" s="40"/>
      <c r="B130" s="41"/>
      <c r="C130" s="216" t="s">
        <v>351</v>
      </c>
      <c r="D130" s="216" t="s">
        <v>199</v>
      </c>
      <c r="E130" s="217" t="s">
        <v>5624</v>
      </c>
      <c r="F130" s="218" t="s">
        <v>5625</v>
      </c>
      <c r="G130" s="219" t="s">
        <v>217</v>
      </c>
      <c r="H130" s="220">
        <v>22.321000000000002</v>
      </c>
      <c r="I130" s="221"/>
      <c r="J130" s="222">
        <f>ROUND(I130*H130,2)</f>
        <v>0</v>
      </c>
      <c r="K130" s="223"/>
      <c r="L130" s="46"/>
      <c r="M130" s="224" t="s">
        <v>19</v>
      </c>
      <c r="N130" s="225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203</v>
      </c>
      <c r="AT130" s="228" t="s">
        <v>199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203</v>
      </c>
      <c r="BM130" s="228" t="s">
        <v>5626</v>
      </c>
    </row>
    <row r="131" s="2" customFormat="1">
      <c r="A131" s="40"/>
      <c r="B131" s="41"/>
      <c r="C131" s="42"/>
      <c r="D131" s="230" t="s">
        <v>205</v>
      </c>
      <c r="E131" s="42"/>
      <c r="F131" s="231" t="s">
        <v>5627</v>
      </c>
      <c r="G131" s="42"/>
      <c r="H131" s="42"/>
      <c r="I131" s="232"/>
      <c r="J131" s="42"/>
      <c r="K131" s="42"/>
      <c r="L131" s="46"/>
      <c r="M131" s="233"/>
      <c r="N131" s="234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205</v>
      </c>
      <c r="AU131" s="19" t="s">
        <v>82</v>
      </c>
    </row>
    <row r="132" s="12" customFormat="1" ht="22.8" customHeight="1">
      <c r="A132" s="12"/>
      <c r="B132" s="200"/>
      <c r="C132" s="201"/>
      <c r="D132" s="202" t="s">
        <v>71</v>
      </c>
      <c r="E132" s="214" t="s">
        <v>1171</v>
      </c>
      <c r="F132" s="214" t="s">
        <v>1172</v>
      </c>
      <c r="G132" s="201"/>
      <c r="H132" s="201"/>
      <c r="I132" s="204"/>
      <c r="J132" s="215">
        <f>BK132</f>
        <v>0</v>
      </c>
      <c r="K132" s="201"/>
      <c r="L132" s="206"/>
      <c r="M132" s="207"/>
      <c r="N132" s="208"/>
      <c r="O132" s="208"/>
      <c r="P132" s="209">
        <f>SUM(P133:P134)</f>
        <v>0</v>
      </c>
      <c r="Q132" s="208"/>
      <c r="R132" s="209">
        <f>SUM(R133:R134)</f>
        <v>0</v>
      </c>
      <c r="S132" s="208"/>
      <c r="T132" s="210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1" t="s">
        <v>80</v>
      </c>
      <c r="AT132" s="212" t="s">
        <v>71</v>
      </c>
      <c r="AU132" s="212" t="s">
        <v>80</v>
      </c>
      <c r="AY132" s="211" t="s">
        <v>197</v>
      </c>
      <c r="BK132" s="213">
        <f>SUM(BK133:BK134)</f>
        <v>0</v>
      </c>
    </row>
    <row r="133" s="2" customFormat="1" ht="37.8" customHeight="1">
      <c r="A133" s="40"/>
      <c r="B133" s="41"/>
      <c r="C133" s="216" t="s">
        <v>362</v>
      </c>
      <c r="D133" s="216" t="s">
        <v>199</v>
      </c>
      <c r="E133" s="217" t="s">
        <v>3937</v>
      </c>
      <c r="F133" s="218" t="s">
        <v>3938</v>
      </c>
      <c r="G133" s="219" t="s">
        <v>217</v>
      </c>
      <c r="H133" s="220">
        <v>64.927000000000007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203</v>
      </c>
      <c r="AT133" s="228" t="s">
        <v>199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203</v>
      </c>
      <c r="BM133" s="228" t="s">
        <v>5628</v>
      </c>
    </row>
    <row r="134" s="2" customFormat="1">
      <c r="A134" s="40"/>
      <c r="B134" s="41"/>
      <c r="C134" s="42"/>
      <c r="D134" s="230" t="s">
        <v>205</v>
      </c>
      <c r="E134" s="42"/>
      <c r="F134" s="231" t="s">
        <v>3940</v>
      </c>
      <c r="G134" s="42"/>
      <c r="H134" s="42"/>
      <c r="I134" s="232"/>
      <c r="J134" s="42"/>
      <c r="K134" s="42"/>
      <c r="L134" s="46"/>
      <c r="M134" s="294"/>
      <c r="N134" s="295"/>
      <c r="O134" s="296"/>
      <c r="P134" s="296"/>
      <c r="Q134" s="296"/>
      <c r="R134" s="296"/>
      <c r="S134" s="296"/>
      <c r="T134" s="29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205</v>
      </c>
      <c r="AU134" s="19" t="s">
        <v>82</v>
      </c>
    </row>
    <row r="135" s="2" customFormat="1" ht="6.96" customHeight="1">
      <c r="A135" s="40"/>
      <c r="B135" s="61"/>
      <c r="C135" s="62"/>
      <c r="D135" s="62"/>
      <c r="E135" s="62"/>
      <c r="F135" s="62"/>
      <c r="G135" s="62"/>
      <c r="H135" s="62"/>
      <c r="I135" s="62"/>
      <c r="J135" s="62"/>
      <c r="K135" s="62"/>
      <c r="L135" s="46"/>
      <c r="M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</sheetData>
  <sheetProtection sheet="1" autoFilter="0" formatColumns="0" formatRows="0" objects="1" scenarios="1" spinCount="100000" saltValue="cNsjejsLHy7fOXJuzUx1tmunZunKjCov/kZFDWFsxVAhQbyruasPyQP3/14YZaUKYW+m7FJXQKgZ8W6OCWjS3w==" hashValue="gsxw1By5tJRaBkOCgKX91sEo9q0HFwVYNr9VIrp5F3olk9nVGsjjDvcSPu/I61ehv24bm9+wCHGQaQYrwRmVdQ==" algorithmName="SHA-512" password="CC6F"/>
  <autoFilter ref="C84:K134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hyperlinks>
    <hyperlink ref="F89" r:id="rId1" display="https://podminky.urs.cz/item/CS_URS_2022_01/113107182"/>
    <hyperlink ref="F95" r:id="rId2" display="https://podminky.urs.cz/item/CS_URS_2022_01/564211011"/>
    <hyperlink ref="F98" r:id="rId3" display="https://podminky.urs.cz/item/CS_URS_2022_01/564861011"/>
    <hyperlink ref="F103" r:id="rId4" display="https://podminky.urs.cz/item/CS_URS_2022_01/596211111"/>
    <hyperlink ref="F110" r:id="rId5" display="https://podminky.urs.cz/item/CS_URS_2022_01/566301111"/>
    <hyperlink ref="F113" r:id="rId6" display="https://podminky.urs.cz/item/CS_URS_2022_01/565145121"/>
    <hyperlink ref="F118" r:id="rId7" display="https://podminky.urs.cz/item/CS_URS_2022_01/916331112"/>
    <hyperlink ref="F126" r:id="rId8" display="https://podminky.urs.cz/item/CS_URS_2022_01/997221561"/>
    <hyperlink ref="F128" r:id="rId9" display="https://podminky.urs.cz/item/CS_URS_2022_01/997221569"/>
    <hyperlink ref="F131" r:id="rId10" display="https://podminky.urs.cz/item/CS_URS_2022_01/997013645"/>
    <hyperlink ref="F134" r:id="rId11" display="https://podminky.urs.cz/item/CS_URS_2022_01/9982230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 s="1" customFormat="1" ht="12" customHeight="1">
      <c r="B8" s="22"/>
      <c r="D8" s="145" t="s">
        <v>170</v>
      </c>
      <c r="L8" s="22"/>
    </row>
    <row r="9" s="2" customFormat="1" ht="16.5" customHeight="1">
      <c r="A9" s="40"/>
      <c r="B9" s="46"/>
      <c r="C9" s="40"/>
      <c r="D9" s="40"/>
      <c r="E9" s="146" t="s">
        <v>5629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394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5630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23. 3. 2022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4310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ROUND(J92,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ROUND((SUM(BE92:BE195)),  2)</f>
        <v>0</v>
      </c>
      <c r="G35" s="40"/>
      <c r="H35" s="40"/>
      <c r="I35" s="160">
        <v>0.20999999999999999</v>
      </c>
      <c r="J35" s="159">
        <f>ROUND(((SUM(BE92:BE195))*I35),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ROUND((SUM(BF92:BF195)),  2)</f>
        <v>0</v>
      </c>
      <c r="G36" s="40"/>
      <c r="H36" s="40"/>
      <c r="I36" s="160">
        <v>0.14999999999999999</v>
      </c>
      <c r="J36" s="159">
        <f>ROUND(((SUM(BF92:BF195))*I36),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ROUND((SUM(BG92:BG195)),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ROUND((SUM(BH92:BH195)),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ROUND((SUM(BI92:BI195)),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172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26.25" customHeight="1">
      <c r="A50" s="40"/>
      <c r="B50" s="41"/>
      <c r="C50" s="42"/>
      <c r="D50" s="42"/>
      <c r="E50" s="172" t="str">
        <f>E7</f>
        <v>STAVEBNÍ UPRAVY,PŘÍSTAVBA A NÁSTAVBA OBJEKTU ŠATEN A ZÁZEMÍ PRO SPORTOVCE FK BOLATICE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170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5629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394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 xml:space="preserve">ZTI -  VENKOVNÍ KANALIZACE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Bolatice, ul. Opavská131/45</v>
      </c>
      <c r="G56" s="42"/>
      <c r="H56" s="42"/>
      <c r="I56" s="34" t="s">
        <v>23</v>
      </c>
      <c r="J56" s="74" t="str">
        <f>IF(J14="","",J14)</f>
        <v>23. 3. 2022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Obec Bolatice, Hlučínská 95/3</v>
      </c>
      <c r="G58" s="42"/>
      <c r="H58" s="42"/>
      <c r="I58" s="34" t="s">
        <v>31</v>
      </c>
      <c r="J58" s="38" t="str">
        <f>E23</f>
        <v>BENPRO s.r.o. Bolatice 743/40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ing.Jiří Jurečka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173</v>
      </c>
      <c r="D61" s="174"/>
      <c r="E61" s="174"/>
      <c r="F61" s="174"/>
      <c r="G61" s="174"/>
      <c r="H61" s="174"/>
      <c r="I61" s="174"/>
      <c r="J61" s="175" t="s">
        <v>174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J92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175</v>
      </c>
    </row>
    <row r="64" s="9" customFormat="1" ht="24.96" customHeight="1">
      <c r="A64" s="9"/>
      <c r="B64" s="177"/>
      <c r="C64" s="178"/>
      <c r="D64" s="179" t="s">
        <v>4375</v>
      </c>
      <c r="E64" s="180"/>
      <c r="F64" s="180"/>
      <c r="G64" s="180"/>
      <c r="H64" s="180"/>
      <c r="I64" s="180"/>
      <c r="J64" s="181">
        <f>J93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5631</v>
      </c>
      <c r="E65" s="180"/>
      <c r="F65" s="180"/>
      <c r="G65" s="180"/>
      <c r="H65" s="180"/>
      <c r="I65" s="180"/>
      <c r="J65" s="181">
        <f>J139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5632</v>
      </c>
      <c r="E66" s="180"/>
      <c r="F66" s="180"/>
      <c r="G66" s="180"/>
      <c r="H66" s="180"/>
      <c r="I66" s="180"/>
      <c r="J66" s="181">
        <f>J146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5633</v>
      </c>
      <c r="E67" s="180"/>
      <c r="F67" s="180"/>
      <c r="G67" s="180"/>
      <c r="H67" s="180"/>
      <c r="I67" s="180"/>
      <c r="J67" s="181">
        <f>J148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5634</v>
      </c>
      <c r="E68" s="180"/>
      <c r="F68" s="180"/>
      <c r="G68" s="180"/>
      <c r="H68" s="180"/>
      <c r="I68" s="180"/>
      <c r="J68" s="181">
        <f>J164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5635</v>
      </c>
      <c r="E69" s="180"/>
      <c r="F69" s="180"/>
      <c r="G69" s="180"/>
      <c r="H69" s="180"/>
      <c r="I69" s="180"/>
      <c r="J69" s="181">
        <f>J190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4313</v>
      </c>
      <c r="E70" s="180"/>
      <c r="F70" s="180"/>
      <c r="G70" s="180"/>
      <c r="H70" s="180"/>
      <c r="I70" s="180"/>
      <c r="J70" s="181">
        <f>J192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182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6.25" customHeight="1">
      <c r="A80" s="40"/>
      <c r="B80" s="41"/>
      <c r="C80" s="42"/>
      <c r="D80" s="42"/>
      <c r="E80" s="172" t="str">
        <f>E7</f>
        <v>STAVEBNÍ UPRAVY,PŘÍSTAVBA A NÁSTAVBA OBJEKTU ŠATEN A ZÁZEMÍ PRO SPORTOVCE FK BOLATICE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170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172" t="s">
        <v>5629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394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E11</f>
        <v xml:space="preserve">ZTI -  VENKOVNÍ KANALIZACE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F14</f>
        <v>Bolatice, ul. Opavská131/45</v>
      </c>
      <c r="G86" s="42"/>
      <c r="H86" s="42"/>
      <c r="I86" s="34" t="s">
        <v>23</v>
      </c>
      <c r="J86" s="74" t="str">
        <f>IF(J14="","",J14)</f>
        <v>23. 3. 2022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5.65" customHeight="1">
      <c r="A88" s="40"/>
      <c r="B88" s="41"/>
      <c r="C88" s="34" t="s">
        <v>25</v>
      </c>
      <c r="D88" s="42"/>
      <c r="E88" s="42"/>
      <c r="F88" s="29" t="str">
        <f>E17</f>
        <v>Obec Bolatice, Hlučínská 95/3</v>
      </c>
      <c r="G88" s="42"/>
      <c r="H88" s="42"/>
      <c r="I88" s="34" t="s">
        <v>31</v>
      </c>
      <c r="J88" s="38" t="str">
        <f>E23</f>
        <v>BENPRO s.r.o. Bolatice 743/40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29</v>
      </c>
      <c r="D89" s="42"/>
      <c r="E89" s="42"/>
      <c r="F89" s="29" t="str">
        <f>IF(E20="","",E20)</f>
        <v>Vyplň údaj</v>
      </c>
      <c r="G89" s="42"/>
      <c r="H89" s="42"/>
      <c r="I89" s="34" t="s">
        <v>34</v>
      </c>
      <c r="J89" s="38" t="str">
        <f>E26</f>
        <v>ing.Jiří Jurečka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183</v>
      </c>
      <c r="D91" s="191" t="s">
        <v>57</v>
      </c>
      <c r="E91" s="191" t="s">
        <v>53</v>
      </c>
      <c r="F91" s="191" t="s">
        <v>54</v>
      </c>
      <c r="G91" s="191" t="s">
        <v>184</v>
      </c>
      <c r="H91" s="191" t="s">
        <v>185</v>
      </c>
      <c r="I91" s="191" t="s">
        <v>186</v>
      </c>
      <c r="J91" s="192" t="s">
        <v>174</v>
      </c>
      <c r="K91" s="193" t="s">
        <v>187</v>
      </c>
      <c r="L91" s="194"/>
      <c r="M91" s="94" t="s">
        <v>19</v>
      </c>
      <c r="N91" s="95" t="s">
        <v>42</v>
      </c>
      <c r="O91" s="95" t="s">
        <v>188</v>
      </c>
      <c r="P91" s="95" t="s">
        <v>189</v>
      </c>
      <c r="Q91" s="95" t="s">
        <v>190</v>
      </c>
      <c r="R91" s="95" t="s">
        <v>191</v>
      </c>
      <c r="S91" s="95" t="s">
        <v>192</v>
      </c>
      <c r="T91" s="96" t="s">
        <v>193</v>
      </c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194</v>
      </c>
      <c r="D92" s="42"/>
      <c r="E92" s="42"/>
      <c r="F92" s="42"/>
      <c r="G92" s="42"/>
      <c r="H92" s="42"/>
      <c r="I92" s="42"/>
      <c r="J92" s="195">
        <f>BK92</f>
        <v>0</v>
      </c>
      <c r="K92" s="42"/>
      <c r="L92" s="46"/>
      <c r="M92" s="97"/>
      <c r="N92" s="196"/>
      <c r="O92" s="98"/>
      <c r="P92" s="197">
        <f>P93+P139+P146+P148+P164+P190+P192</f>
        <v>0</v>
      </c>
      <c r="Q92" s="98"/>
      <c r="R92" s="197">
        <f>R93+R139+R146+R148+R164+R190+R192</f>
        <v>168.06412000000003</v>
      </c>
      <c r="S92" s="98"/>
      <c r="T92" s="198">
        <f>T93+T139+T146+T148+T164+T190+T192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71</v>
      </c>
      <c r="AU92" s="19" t="s">
        <v>175</v>
      </c>
      <c r="BK92" s="199">
        <f>BK93+BK139+BK146+BK148+BK164+BK190+BK192</f>
        <v>0</v>
      </c>
    </row>
    <row r="93" s="12" customFormat="1" ht="25.92" customHeight="1">
      <c r="A93" s="12"/>
      <c r="B93" s="200"/>
      <c r="C93" s="201"/>
      <c r="D93" s="202" t="s">
        <v>71</v>
      </c>
      <c r="E93" s="203" t="s">
        <v>80</v>
      </c>
      <c r="F93" s="203" t="s">
        <v>198</v>
      </c>
      <c r="G93" s="201"/>
      <c r="H93" s="201"/>
      <c r="I93" s="204"/>
      <c r="J93" s="205">
        <f>BK93</f>
        <v>0</v>
      </c>
      <c r="K93" s="201"/>
      <c r="L93" s="206"/>
      <c r="M93" s="207"/>
      <c r="N93" s="208"/>
      <c r="O93" s="208"/>
      <c r="P93" s="209">
        <f>SUM(P94:P138)</f>
        <v>0</v>
      </c>
      <c r="Q93" s="208"/>
      <c r="R93" s="209">
        <f>SUM(R94:R138)</f>
        <v>134.13986</v>
      </c>
      <c r="S93" s="208"/>
      <c r="T93" s="210">
        <f>SUM(T94:T138)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80</v>
      </c>
      <c r="AT93" s="212" t="s">
        <v>71</v>
      </c>
      <c r="AU93" s="212" t="s">
        <v>72</v>
      </c>
      <c r="AY93" s="211" t="s">
        <v>197</v>
      </c>
      <c r="BK93" s="213">
        <f>SUM(BK94:BK138)</f>
        <v>0</v>
      </c>
    </row>
    <row r="94" s="2" customFormat="1" ht="21.75" customHeight="1">
      <c r="A94" s="40"/>
      <c r="B94" s="41"/>
      <c r="C94" s="216" t="s">
        <v>80</v>
      </c>
      <c r="D94" s="216" t="s">
        <v>199</v>
      </c>
      <c r="E94" s="217" t="s">
        <v>5636</v>
      </c>
      <c r="F94" s="218" t="s">
        <v>5637</v>
      </c>
      <c r="G94" s="219" t="s">
        <v>225</v>
      </c>
      <c r="H94" s="220">
        <v>76.319999999999993</v>
      </c>
      <c r="I94" s="221"/>
      <c r="J94" s="222">
        <f>ROUND(I94*H94,2)</f>
        <v>0</v>
      </c>
      <c r="K94" s="223"/>
      <c r="L94" s="46"/>
      <c r="M94" s="224" t="s">
        <v>19</v>
      </c>
      <c r="N94" s="225" t="s">
        <v>43</v>
      </c>
      <c r="O94" s="86"/>
      <c r="P94" s="226">
        <f>O94*H94</f>
        <v>0</v>
      </c>
      <c r="Q94" s="226">
        <v>0</v>
      </c>
      <c r="R94" s="226">
        <f>Q94*H94</f>
        <v>0</v>
      </c>
      <c r="S94" s="226">
        <v>0</v>
      </c>
      <c r="T94" s="227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8" t="s">
        <v>203</v>
      </c>
      <c r="AT94" s="228" t="s">
        <v>199</v>
      </c>
      <c r="AU94" s="228" t="s">
        <v>80</v>
      </c>
      <c r="AY94" s="19" t="s">
        <v>197</v>
      </c>
      <c r="BE94" s="229">
        <f>IF(N94="základní",J94,0)</f>
        <v>0</v>
      </c>
      <c r="BF94" s="229">
        <f>IF(N94="snížená",J94,0)</f>
        <v>0</v>
      </c>
      <c r="BG94" s="229">
        <f>IF(N94="zákl. přenesená",J94,0)</f>
        <v>0</v>
      </c>
      <c r="BH94" s="229">
        <f>IF(N94="sníž. přenesená",J94,0)</f>
        <v>0</v>
      </c>
      <c r="BI94" s="229">
        <f>IF(N94="nulová",J94,0)</f>
        <v>0</v>
      </c>
      <c r="BJ94" s="19" t="s">
        <v>80</v>
      </c>
      <c r="BK94" s="229">
        <f>ROUND(I94*H94,2)</f>
        <v>0</v>
      </c>
      <c r="BL94" s="19" t="s">
        <v>203</v>
      </c>
      <c r="BM94" s="228" t="s">
        <v>82</v>
      </c>
    </row>
    <row r="95" s="2" customFormat="1" ht="21.75" customHeight="1">
      <c r="A95" s="40"/>
      <c r="B95" s="41"/>
      <c r="C95" s="216" t="s">
        <v>82</v>
      </c>
      <c r="D95" s="216" t="s">
        <v>199</v>
      </c>
      <c r="E95" s="217" t="s">
        <v>5638</v>
      </c>
      <c r="F95" s="218" t="s">
        <v>5639</v>
      </c>
      <c r="G95" s="219" t="s">
        <v>225</v>
      </c>
      <c r="H95" s="220">
        <v>76.319999999999993</v>
      </c>
      <c r="I95" s="221"/>
      <c r="J95" s="222">
        <f>ROUND(I95*H95,2)</f>
        <v>0</v>
      </c>
      <c r="K95" s="223"/>
      <c r="L95" s="46"/>
      <c r="M95" s="224" t="s">
        <v>19</v>
      </c>
      <c r="N95" s="225" t="s">
        <v>43</v>
      </c>
      <c r="O95" s="86"/>
      <c r="P95" s="226">
        <f>O95*H95</f>
        <v>0</v>
      </c>
      <c r="Q95" s="226">
        <v>0</v>
      </c>
      <c r="R95" s="226">
        <f>Q95*H95</f>
        <v>0</v>
      </c>
      <c r="S95" s="226">
        <v>0</v>
      </c>
      <c r="T95" s="227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8" t="s">
        <v>203</v>
      </c>
      <c r="AT95" s="228" t="s">
        <v>199</v>
      </c>
      <c r="AU95" s="228" t="s">
        <v>80</v>
      </c>
      <c r="AY95" s="19" t="s">
        <v>197</v>
      </c>
      <c r="BE95" s="229">
        <f>IF(N95="základní",J95,0)</f>
        <v>0</v>
      </c>
      <c r="BF95" s="229">
        <f>IF(N95="snížená",J95,0)</f>
        <v>0</v>
      </c>
      <c r="BG95" s="229">
        <f>IF(N95="zákl. přenesená",J95,0)</f>
        <v>0</v>
      </c>
      <c r="BH95" s="229">
        <f>IF(N95="sníž. přenesená",J95,0)</f>
        <v>0</v>
      </c>
      <c r="BI95" s="229">
        <f>IF(N95="nulová",J95,0)</f>
        <v>0</v>
      </c>
      <c r="BJ95" s="19" t="s">
        <v>80</v>
      </c>
      <c r="BK95" s="229">
        <f>ROUND(I95*H95,2)</f>
        <v>0</v>
      </c>
      <c r="BL95" s="19" t="s">
        <v>203</v>
      </c>
      <c r="BM95" s="228" t="s">
        <v>203</v>
      </c>
    </row>
    <row r="96" s="13" customFormat="1">
      <c r="A96" s="13"/>
      <c r="B96" s="235"/>
      <c r="C96" s="236"/>
      <c r="D96" s="237" t="s">
        <v>207</v>
      </c>
      <c r="E96" s="238" t="s">
        <v>19</v>
      </c>
      <c r="F96" s="239" t="s">
        <v>5640</v>
      </c>
      <c r="G96" s="236"/>
      <c r="H96" s="240">
        <v>76.319999999999993</v>
      </c>
      <c r="I96" s="241"/>
      <c r="J96" s="236"/>
      <c r="K96" s="236"/>
      <c r="L96" s="242"/>
      <c r="M96" s="243"/>
      <c r="N96" s="244"/>
      <c r="O96" s="244"/>
      <c r="P96" s="244"/>
      <c r="Q96" s="244"/>
      <c r="R96" s="244"/>
      <c r="S96" s="244"/>
      <c r="T96" s="245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6" t="s">
        <v>207</v>
      </c>
      <c r="AU96" s="246" t="s">
        <v>80</v>
      </c>
      <c r="AV96" s="13" t="s">
        <v>82</v>
      </c>
      <c r="AW96" s="13" t="s">
        <v>33</v>
      </c>
      <c r="AX96" s="13" t="s">
        <v>72</v>
      </c>
      <c r="AY96" s="246" t="s">
        <v>197</v>
      </c>
    </row>
    <row r="97" s="15" customFormat="1">
      <c r="A97" s="15"/>
      <c r="B97" s="257"/>
      <c r="C97" s="258"/>
      <c r="D97" s="237" t="s">
        <v>207</v>
      </c>
      <c r="E97" s="259" t="s">
        <v>19</v>
      </c>
      <c r="F97" s="260" t="s">
        <v>234</v>
      </c>
      <c r="G97" s="258"/>
      <c r="H97" s="261">
        <v>76.319999999999993</v>
      </c>
      <c r="I97" s="262"/>
      <c r="J97" s="258"/>
      <c r="K97" s="258"/>
      <c r="L97" s="263"/>
      <c r="M97" s="264"/>
      <c r="N97" s="265"/>
      <c r="O97" s="265"/>
      <c r="P97" s="265"/>
      <c r="Q97" s="265"/>
      <c r="R97" s="265"/>
      <c r="S97" s="265"/>
      <c r="T97" s="266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7" t="s">
        <v>207</v>
      </c>
      <c r="AU97" s="267" t="s">
        <v>80</v>
      </c>
      <c r="AV97" s="15" t="s">
        <v>203</v>
      </c>
      <c r="AW97" s="15" t="s">
        <v>33</v>
      </c>
      <c r="AX97" s="15" t="s">
        <v>80</v>
      </c>
      <c r="AY97" s="267" t="s">
        <v>197</v>
      </c>
    </row>
    <row r="98" s="2" customFormat="1" ht="16.5" customHeight="1">
      <c r="A98" s="40"/>
      <c r="B98" s="41"/>
      <c r="C98" s="216" t="s">
        <v>103</v>
      </c>
      <c r="D98" s="216" t="s">
        <v>199</v>
      </c>
      <c r="E98" s="217" t="s">
        <v>5641</v>
      </c>
      <c r="F98" s="218" t="s">
        <v>5642</v>
      </c>
      <c r="G98" s="219" t="s">
        <v>217</v>
      </c>
      <c r="H98" s="220">
        <v>231.22800000000001</v>
      </c>
      <c r="I98" s="221"/>
      <c r="J98" s="222">
        <f>ROUND(I98*H98,2)</f>
        <v>0</v>
      </c>
      <c r="K98" s="223"/>
      <c r="L98" s="46"/>
      <c r="M98" s="224" t="s">
        <v>19</v>
      </c>
      <c r="N98" s="225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203</v>
      </c>
      <c r="AT98" s="228" t="s">
        <v>199</v>
      </c>
      <c r="AU98" s="228" t="s">
        <v>80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203</v>
      </c>
      <c r="BM98" s="228" t="s">
        <v>265</v>
      </c>
    </row>
    <row r="99" s="13" customFormat="1">
      <c r="A99" s="13"/>
      <c r="B99" s="235"/>
      <c r="C99" s="236"/>
      <c r="D99" s="237" t="s">
        <v>207</v>
      </c>
      <c r="E99" s="238" t="s">
        <v>19</v>
      </c>
      <c r="F99" s="239" t="s">
        <v>5643</v>
      </c>
      <c r="G99" s="236"/>
      <c r="H99" s="240">
        <v>231.22800000000001</v>
      </c>
      <c r="I99" s="241"/>
      <c r="J99" s="236"/>
      <c r="K99" s="236"/>
      <c r="L99" s="242"/>
      <c r="M99" s="243"/>
      <c r="N99" s="244"/>
      <c r="O99" s="244"/>
      <c r="P99" s="244"/>
      <c r="Q99" s="244"/>
      <c r="R99" s="244"/>
      <c r="S99" s="244"/>
      <c r="T99" s="245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6" t="s">
        <v>207</v>
      </c>
      <c r="AU99" s="246" t="s">
        <v>80</v>
      </c>
      <c r="AV99" s="13" t="s">
        <v>82</v>
      </c>
      <c r="AW99" s="13" t="s">
        <v>33</v>
      </c>
      <c r="AX99" s="13" t="s">
        <v>72</v>
      </c>
      <c r="AY99" s="246" t="s">
        <v>197</v>
      </c>
    </row>
    <row r="100" s="15" customFormat="1">
      <c r="A100" s="15"/>
      <c r="B100" s="257"/>
      <c r="C100" s="258"/>
      <c r="D100" s="237" t="s">
        <v>207</v>
      </c>
      <c r="E100" s="259" t="s">
        <v>19</v>
      </c>
      <c r="F100" s="260" t="s">
        <v>234</v>
      </c>
      <c r="G100" s="258"/>
      <c r="H100" s="261">
        <v>231.22800000000001</v>
      </c>
      <c r="I100" s="262"/>
      <c r="J100" s="258"/>
      <c r="K100" s="258"/>
      <c r="L100" s="263"/>
      <c r="M100" s="264"/>
      <c r="N100" s="265"/>
      <c r="O100" s="265"/>
      <c r="P100" s="265"/>
      <c r="Q100" s="265"/>
      <c r="R100" s="265"/>
      <c r="S100" s="265"/>
      <c r="T100" s="266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T100" s="267" t="s">
        <v>207</v>
      </c>
      <c r="AU100" s="267" t="s">
        <v>80</v>
      </c>
      <c r="AV100" s="15" t="s">
        <v>203</v>
      </c>
      <c r="AW100" s="15" t="s">
        <v>33</v>
      </c>
      <c r="AX100" s="15" t="s">
        <v>80</v>
      </c>
      <c r="AY100" s="267" t="s">
        <v>197</v>
      </c>
    </row>
    <row r="101" s="2" customFormat="1" ht="16.5" customHeight="1">
      <c r="A101" s="40"/>
      <c r="B101" s="41"/>
      <c r="C101" s="216" t="s">
        <v>203</v>
      </c>
      <c r="D101" s="216" t="s">
        <v>199</v>
      </c>
      <c r="E101" s="217" t="s">
        <v>5644</v>
      </c>
      <c r="F101" s="218" t="s">
        <v>5645</v>
      </c>
      <c r="G101" s="219" t="s">
        <v>202</v>
      </c>
      <c r="H101" s="220">
        <v>120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203</v>
      </c>
      <c r="AT101" s="228" t="s">
        <v>199</v>
      </c>
      <c r="AU101" s="228" t="s">
        <v>80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203</v>
      </c>
      <c r="BM101" s="228" t="s">
        <v>311</v>
      </c>
    </row>
    <row r="102" s="2" customFormat="1" ht="16.5" customHeight="1">
      <c r="A102" s="40"/>
      <c r="B102" s="41"/>
      <c r="C102" s="216" t="s">
        <v>235</v>
      </c>
      <c r="D102" s="216" t="s">
        <v>199</v>
      </c>
      <c r="E102" s="217" t="s">
        <v>5646</v>
      </c>
      <c r="F102" s="218" t="s">
        <v>5647</v>
      </c>
      <c r="G102" s="219" t="s">
        <v>202</v>
      </c>
      <c r="H102" s="220">
        <v>120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203</v>
      </c>
      <c r="AT102" s="228" t="s">
        <v>199</v>
      </c>
      <c r="AU102" s="228" t="s">
        <v>80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203</v>
      </c>
      <c r="BM102" s="228" t="s">
        <v>322</v>
      </c>
    </row>
    <row r="103" s="2" customFormat="1" ht="21.75" customHeight="1">
      <c r="A103" s="40"/>
      <c r="B103" s="41"/>
      <c r="C103" s="216" t="s">
        <v>265</v>
      </c>
      <c r="D103" s="216" t="s">
        <v>199</v>
      </c>
      <c r="E103" s="217" t="s">
        <v>5648</v>
      </c>
      <c r="F103" s="218" t="s">
        <v>5649</v>
      </c>
      <c r="G103" s="219" t="s">
        <v>5650</v>
      </c>
      <c r="H103" s="220">
        <v>500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203</v>
      </c>
      <c r="AT103" s="228" t="s">
        <v>199</v>
      </c>
      <c r="AU103" s="228" t="s">
        <v>80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203</v>
      </c>
      <c r="BM103" s="228" t="s">
        <v>344</v>
      </c>
    </row>
    <row r="104" s="2" customFormat="1" ht="21.75" customHeight="1">
      <c r="A104" s="40"/>
      <c r="B104" s="41"/>
      <c r="C104" s="216" t="s">
        <v>273</v>
      </c>
      <c r="D104" s="216" t="s">
        <v>199</v>
      </c>
      <c r="E104" s="217" t="s">
        <v>5651</v>
      </c>
      <c r="F104" s="218" t="s">
        <v>5652</v>
      </c>
      <c r="G104" s="219" t="s">
        <v>5653</v>
      </c>
      <c r="H104" s="220">
        <v>30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203</v>
      </c>
      <c r="AT104" s="228" t="s">
        <v>199</v>
      </c>
      <c r="AU104" s="228" t="s">
        <v>80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203</v>
      </c>
      <c r="BM104" s="228" t="s">
        <v>362</v>
      </c>
    </row>
    <row r="105" s="2" customFormat="1" ht="21.75" customHeight="1">
      <c r="A105" s="40"/>
      <c r="B105" s="41"/>
      <c r="C105" s="216" t="s">
        <v>311</v>
      </c>
      <c r="D105" s="216" t="s">
        <v>199</v>
      </c>
      <c r="E105" s="217" t="s">
        <v>5654</v>
      </c>
      <c r="F105" s="218" t="s">
        <v>5655</v>
      </c>
      <c r="G105" s="219" t="s">
        <v>661</v>
      </c>
      <c r="H105" s="220">
        <v>6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0.060999999999999999</v>
      </c>
      <c r="R105" s="226">
        <f>Q105*H105</f>
        <v>0.36599999999999999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203</v>
      </c>
      <c r="AT105" s="228" t="s">
        <v>199</v>
      </c>
      <c r="AU105" s="228" t="s">
        <v>80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203</v>
      </c>
      <c r="BM105" s="228" t="s">
        <v>385</v>
      </c>
    </row>
    <row r="106" s="2" customFormat="1" ht="16.5" customHeight="1">
      <c r="A106" s="40"/>
      <c r="B106" s="41"/>
      <c r="C106" s="216" t="s">
        <v>221</v>
      </c>
      <c r="D106" s="216" t="s">
        <v>199</v>
      </c>
      <c r="E106" s="217" t="s">
        <v>5656</v>
      </c>
      <c r="F106" s="218" t="s">
        <v>5657</v>
      </c>
      <c r="G106" s="219" t="s">
        <v>225</v>
      </c>
      <c r="H106" s="220">
        <v>111.37000000000001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203</v>
      </c>
      <c r="AT106" s="228" t="s">
        <v>199</v>
      </c>
      <c r="AU106" s="228" t="s">
        <v>80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203</v>
      </c>
      <c r="BM106" s="228" t="s">
        <v>557</v>
      </c>
    </row>
    <row r="107" s="2" customFormat="1" ht="21.75" customHeight="1">
      <c r="A107" s="40"/>
      <c r="B107" s="41"/>
      <c r="C107" s="216" t="s">
        <v>322</v>
      </c>
      <c r="D107" s="216" t="s">
        <v>199</v>
      </c>
      <c r="E107" s="217" t="s">
        <v>5658</v>
      </c>
      <c r="F107" s="218" t="s">
        <v>5659</v>
      </c>
      <c r="G107" s="219" t="s">
        <v>225</v>
      </c>
      <c r="H107" s="220">
        <v>111.37000000000001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203</v>
      </c>
      <c r="AT107" s="228" t="s">
        <v>199</v>
      </c>
      <c r="AU107" s="228" t="s">
        <v>80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203</v>
      </c>
      <c r="BM107" s="228" t="s">
        <v>570</v>
      </c>
    </row>
    <row r="108" s="2" customFormat="1" ht="16.5" customHeight="1">
      <c r="A108" s="40"/>
      <c r="B108" s="41"/>
      <c r="C108" s="216" t="s">
        <v>335</v>
      </c>
      <c r="D108" s="216" t="s">
        <v>199</v>
      </c>
      <c r="E108" s="217" t="s">
        <v>5660</v>
      </c>
      <c r="F108" s="218" t="s">
        <v>4386</v>
      </c>
      <c r="G108" s="219" t="s">
        <v>225</v>
      </c>
      <c r="H108" s="220">
        <v>0.5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203</v>
      </c>
      <c r="AT108" s="228" t="s">
        <v>199</v>
      </c>
      <c r="AU108" s="228" t="s">
        <v>80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203</v>
      </c>
      <c r="BM108" s="228" t="s">
        <v>582</v>
      </c>
    </row>
    <row r="109" s="2" customFormat="1" ht="21.75" customHeight="1">
      <c r="A109" s="40"/>
      <c r="B109" s="41"/>
      <c r="C109" s="216" t="s">
        <v>344</v>
      </c>
      <c r="D109" s="216" t="s">
        <v>199</v>
      </c>
      <c r="E109" s="217" t="s">
        <v>5661</v>
      </c>
      <c r="F109" s="218" t="s">
        <v>5662</v>
      </c>
      <c r="G109" s="219" t="s">
        <v>202</v>
      </c>
      <c r="H109" s="220">
        <v>85.879999999999995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0.00086003726129482998</v>
      </c>
      <c r="R109" s="226">
        <f>Q109*H109</f>
        <v>0.073859999999999995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203</v>
      </c>
      <c r="AT109" s="228" t="s">
        <v>199</v>
      </c>
      <c r="AU109" s="228" t="s">
        <v>80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203</v>
      </c>
      <c r="BM109" s="228" t="s">
        <v>593</v>
      </c>
    </row>
    <row r="110" s="13" customFormat="1">
      <c r="A110" s="13"/>
      <c r="B110" s="235"/>
      <c r="C110" s="236"/>
      <c r="D110" s="237" t="s">
        <v>207</v>
      </c>
      <c r="E110" s="238" t="s">
        <v>19</v>
      </c>
      <c r="F110" s="239" t="s">
        <v>5663</v>
      </c>
      <c r="G110" s="236"/>
      <c r="H110" s="240">
        <v>85.879999999999995</v>
      </c>
      <c r="I110" s="241"/>
      <c r="J110" s="236"/>
      <c r="K110" s="236"/>
      <c r="L110" s="242"/>
      <c r="M110" s="243"/>
      <c r="N110" s="244"/>
      <c r="O110" s="244"/>
      <c r="P110" s="244"/>
      <c r="Q110" s="244"/>
      <c r="R110" s="244"/>
      <c r="S110" s="244"/>
      <c r="T110" s="245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6" t="s">
        <v>207</v>
      </c>
      <c r="AU110" s="246" t="s">
        <v>80</v>
      </c>
      <c r="AV110" s="13" t="s">
        <v>82</v>
      </c>
      <c r="AW110" s="13" t="s">
        <v>33</v>
      </c>
      <c r="AX110" s="13" t="s">
        <v>72</v>
      </c>
      <c r="AY110" s="246" t="s">
        <v>197</v>
      </c>
    </row>
    <row r="111" s="15" customFormat="1">
      <c r="A111" s="15"/>
      <c r="B111" s="257"/>
      <c r="C111" s="258"/>
      <c r="D111" s="237" t="s">
        <v>207</v>
      </c>
      <c r="E111" s="259" t="s">
        <v>19</v>
      </c>
      <c r="F111" s="260" t="s">
        <v>234</v>
      </c>
      <c r="G111" s="258"/>
      <c r="H111" s="261">
        <v>85.879999999999995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207</v>
      </c>
      <c r="AU111" s="267" t="s">
        <v>80</v>
      </c>
      <c r="AV111" s="15" t="s">
        <v>203</v>
      </c>
      <c r="AW111" s="15" t="s">
        <v>33</v>
      </c>
      <c r="AX111" s="15" t="s">
        <v>80</v>
      </c>
      <c r="AY111" s="267" t="s">
        <v>197</v>
      </c>
    </row>
    <row r="112" s="2" customFormat="1" ht="21.75" customHeight="1">
      <c r="A112" s="40"/>
      <c r="B112" s="41"/>
      <c r="C112" s="216" t="s">
        <v>351</v>
      </c>
      <c r="D112" s="216" t="s">
        <v>199</v>
      </c>
      <c r="E112" s="217" t="s">
        <v>5664</v>
      </c>
      <c r="F112" s="218" t="s">
        <v>5665</v>
      </c>
      <c r="G112" s="219" t="s">
        <v>202</v>
      </c>
      <c r="H112" s="220">
        <v>85.879999999999995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203</v>
      </c>
      <c r="AT112" s="228" t="s">
        <v>199</v>
      </c>
      <c r="AU112" s="228" t="s">
        <v>80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203</v>
      </c>
      <c r="BM112" s="228" t="s">
        <v>607</v>
      </c>
    </row>
    <row r="113" s="2" customFormat="1" ht="16.5" customHeight="1">
      <c r="A113" s="40"/>
      <c r="B113" s="41"/>
      <c r="C113" s="216" t="s">
        <v>362</v>
      </c>
      <c r="D113" s="216" t="s">
        <v>199</v>
      </c>
      <c r="E113" s="217" t="s">
        <v>5666</v>
      </c>
      <c r="F113" s="218" t="s">
        <v>5667</v>
      </c>
      <c r="G113" s="219" t="s">
        <v>225</v>
      </c>
      <c r="H113" s="220">
        <v>85.230000000000004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203</v>
      </c>
      <c r="AT113" s="228" t="s">
        <v>199</v>
      </c>
      <c r="AU113" s="228" t="s">
        <v>80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203</v>
      </c>
      <c r="BM113" s="228" t="s">
        <v>625</v>
      </c>
    </row>
    <row r="114" s="13" customFormat="1">
      <c r="A114" s="13"/>
      <c r="B114" s="235"/>
      <c r="C114" s="236"/>
      <c r="D114" s="237" t="s">
        <v>207</v>
      </c>
      <c r="E114" s="238" t="s">
        <v>19</v>
      </c>
      <c r="F114" s="239" t="s">
        <v>5668</v>
      </c>
      <c r="G114" s="236"/>
      <c r="H114" s="240">
        <v>85.230000000000004</v>
      </c>
      <c r="I114" s="241"/>
      <c r="J114" s="236"/>
      <c r="K114" s="236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207</v>
      </c>
      <c r="AU114" s="246" t="s">
        <v>80</v>
      </c>
      <c r="AV114" s="13" t="s">
        <v>82</v>
      </c>
      <c r="AW114" s="13" t="s">
        <v>33</v>
      </c>
      <c r="AX114" s="13" t="s">
        <v>72</v>
      </c>
      <c r="AY114" s="246" t="s">
        <v>197</v>
      </c>
    </row>
    <row r="115" s="15" customFormat="1">
      <c r="A115" s="15"/>
      <c r="B115" s="257"/>
      <c r="C115" s="258"/>
      <c r="D115" s="237" t="s">
        <v>207</v>
      </c>
      <c r="E115" s="259" t="s">
        <v>19</v>
      </c>
      <c r="F115" s="260" t="s">
        <v>234</v>
      </c>
      <c r="G115" s="258"/>
      <c r="H115" s="261">
        <v>85.230000000000004</v>
      </c>
      <c r="I115" s="262"/>
      <c r="J115" s="258"/>
      <c r="K115" s="258"/>
      <c r="L115" s="263"/>
      <c r="M115" s="264"/>
      <c r="N115" s="265"/>
      <c r="O115" s="265"/>
      <c r="P115" s="265"/>
      <c r="Q115" s="265"/>
      <c r="R115" s="265"/>
      <c r="S115" s="265"/>
      <c r="T115" s="266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7" t="s">
        <v>207</v>
      </c>
      <c r="AU115" s="267" t="s">
        <v>80</v>
      </c>
      <c r="AV115" s="15" t="s">
        <v>203</v>
      </c>
      <c r="AW115" s="15" t="s">
        <v>33</v>
      </c>
      <c r="AX115" s="15" t="s">
        <v>80</v>
      </c>
      <c r="AY115" s="267" t="s">
        <v>197</v>
      </c>
    </row>
    <row r="116" s="2" customFormat="1" ht="21.75" customHeight="1">
      <c r="A116" s="40"/>
      <c r="B116" s="41"/>
      <c r="C116" s="216" t="s">
        <v>8</v>
      </c>
      <c r="D116" s="216" t="s">
        <v>199</v>
      </c>
      <c r="E116" s="217" t="s">
        <v>5669</v>
      </c>
      <c r="F116" s="218" t="s">
        <v>5670</v>
      </c>
      <c r="G116" s="219" t="s">
        <v>225</v>
      </c>
      <c r="H116" s="220">
        <v>118.45999999999999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203</v>
      </c>
      <c r="AT116" s="228" t="s">
        <v>199</v>
      </c>
      <c r="AU116" s="228" t="s">
        <v>80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203</v>
      </c>
      <c r="BM116" s="228" t="s">
        <v>644</v>
      </c>
    </row>
    <row r="117" s="13" customFormat="1">
      <c r="A117" s="13"/>
      <c r="B117" s="235"/>
      <c r="C117" s="236"/>
      <c r="D117" s="237" t="s">
        <v>207</v>
      </c>
      <c r="E117" s="238" t="s">
        <v>19</v>
      </c>
      <c r="F117" s="239" t="s">
        <v>5671</v>
      </c>
      <c r="G117" s="236"/>
      <c r="H117" s="240">
        <v>118.45999999999999</v>
      </c>
      <c r="I117" s="241"/>
      <c r="J117" s="236"/>
      <c r="K117" s="236"/>
      <c r="L117" s="242"/>
      <c r="M117" s="243"/>
      <c r="N117" s="244"/>
      <c r="O117" s="244"/>
      <c r="P117" s="244"/>
      <c r="Q117" s="244"/>
      <c r="R117" s="244"/>
      <c r="S117" s="244"/>
      <c r="T117" s="245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6" t="s">
        <v>207</v>
      </c>
      <c r="AU117" s="246" t="s">
        <v>80</v>
      </c>
      <c r="AV117" s="13" t="s">
        <v>82</v>
      </c>
      <c r="AW117" s="13" t="s">
        <v>33</v>
      </c>
      <c r="AX117" s="13" t="s">
        <v>72</v>
      </c>
      <c r="AY117" s="246" t="s">
        <v>197</v>
      </c>
    </row>
    <row r="118" s="15" customFormat="1">
      <c r="A118" s="15"/>
      <c r="B118" s="257"/>
      <c r="C118" s="258"/>
      <c r="D118" s="237" t="s">
        <v>207</v>
      </c>
      <c r="E118" s="259" t="s">
        <v>19</v>
      </c>
      <c r="F118" s="260" t="s">
        <v>234</v>
      </c>
      <c r="G118" s="258"/>
      <c r="H118" s="261">
        <v>118.45999999999999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207</v>
      </c>
      <c r="AU118" s="267" t="s">
        <v>80</v>
      </c>
      <c r="AV118" s="15" t="s">
        <v>203</v>
      </c>
      <c r="AW118" s="15" t="s">
        <v>33</v>
      </c>
      <c r="AX118" s="15" t="s">
        <v>80</v>
      </c>
      <c r="AY118" s="267" t="s">
        <v>197</v>
      </c>
    </row>
    <row r="119" s="2" customFormat="1" ht="21.75" customHeight="1">
      <c r="A119" s="40"/>
      <c r="B119" s="41"/>
      <c r="C119" s="216" t="s">
        <v>385</v>
      </c>
      <c r="D119" s="216" t="s">
        <v>199</v>
      </c>
      <c r="E119" s="217" t="s">
        <v>5672</v>
      </c>
      <c r="F119" s="218" t="s">
        <v>4388</v>
      </c>
      <c r="G119" s="219" t="s">
        <v>225</v>
      </c>
      <c r="H119" s="220">
        <v>128.46000000000001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203</v>
      </c>
      <c r="AT119" s="228" t="s">
        <v>199</v>
      </c>
      <c r="AU119" s="228" t="s">
        <v>80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203</v>
      </c>
      <c r="BM119" s="228" t="s">
        <v>658</v>
      </c>
    </row>
    <row r="120" s="13" customFormat="1">
      <c r="A120" s="13"/>
      <c r="B120" s="235"/>
      <c r="C120" s="236"/>
      <c r="D120" s="237" t="s">
        <v>207</v>
      </c>
      <c r="E120" s="238" t="s">
        <v>19</v>
      </c>
      <c r="F120" s="239" t="s">
        <v>5673</v>
      </c>
      <c r="G120" s="236"/>
      <c r="H120" s="240">
        <v>128.46000000000001</v>
      </c>
      <c r="I120" s="241"/>
      <c r="J120" s="236"/>
      <c r="K120" s="236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207</v>
      </c>
      <c r="AU120" s="246" t="s">
        <v>80</v>
      </c>
      <c r="AV120" s="13" t="s">
        <v>82</v>
      </c>
      <c r="AW120" s="13" t="s">
        <v>33</v>
      </c>
      <c r="AX120" s="13" t="s">
        <v>72</v>
      </c>
      <c r="AY120" s="246" t="s">
        <v>197</v>
      </c>
    </row>
    <row r="121" s="15" customFormat="1">
      <c r="A121" s="15"/>
      <c r="B121" s="257"/>
      <c r="C121" s="258"/>
      <c r="D121" s="237" t="s">
        <v>207</v>
      </c>
      <c r="E121" s="259" t="s">
        <v>19</v>
      </c>
      <c r="F121" s="260" t="s">
        <v>234</v>
      </c>
      <c r="G121" s="258"/>
      <c r="H121" s="261">
        <v>128.46000000000001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207</v>
      </c>
      <c r="AU121" s="267" t="s">
        <v>80</v>
      </c>
      <c r="AV121" s="15" t="s">
        <v>203</v>
      </c>
      <c r="AW121" s="15" t="s">
        <v>33</v>
      </c>
      <c r="AX121" s="15" t="s">
        <v>80</v>
      </c>
      <c r="AY121" s="267" t="s">
        <v>197</v>
      </c>
    </row>
    <row r="122" s="2" customFormat="1" ht="21.75" customHeight="1">
      <c r="A122" s="40"/>
      <c r="B122" s="41"/>
      <c r="C122" s="216" t="s">
        <v>550</v>
      </c>
      <c r="D122" s="216" t="s">
        <v>199</v>
      </c>
      <c r="E122" s="217" t="s">
        <v>5674</v>
      </c>
      <c r="F122" s="218" t="s">
        <v>5675</v>
      </c>
      <c r="G122" s="219" t="s">
        <v>225</v>
      </c>
      <c r="H122" s="220">
        <v>59.229999999999997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203</v>
      </c>
      <c r="AT122" s="228" t="s">
        <v>199</v>
      </c>
      <c r="AU122" s="228" t="s">
        <v>80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203</v>
      </c>
      <c r="BM122" s="228" t="s">
        <v>675</v>
      </c>
    </row>
    <row r="123" s="2" customFormat="1" ht="16.5" customHeight="1">
      <c r="A123" s="40"/>
      <c r="B123" s="41"/>
      <c r="C123" s="216" t="s">
        <v>557</v>
      </c>
      <c r="D123" s="216" t="s">
        <v>199</v>
      </c>
      <c r="E123" s="217" t="s">
        <v>5676</v>
      </c>
      <c r="F123" s="218" t="s">
        <v>5677</v>
      </c>
      <c r="G123" s="219" t="s">
        <v>225</v>
      </c>
      <c r="H123" s="220">
        <v>19.68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203</v>
      </c>
      <c r="AT123" s="228" t="s">
        <v>199</v>
      </c>
      <c r="AU123" s="228" t="s">
        <v>80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203</v>
      </c>
      <c r="BM123" s="228" t="s">
        <v>696</v>
      </c>
    </row>
    <row r="124" s="13" customFormat="1">
      <c r="A124" s="13"/>
      <c r="B124" s="235"/>
      <c r="C124" s="236"/>
      <c r="D124" s="237" t="s">
        <v>207</v>
      </c>
      <c r="E124" s="238" t="s">
        <v>19</v>
      </c>
      <c r="F124" s="239" t="s">
        <v>5678</v>
      </c>
      <c r="G124" s="236"/>
      <c r="H124" s="240">
        <v>19.68</v>
      </c>
      <c r="I124" s="241"/>
      <c r="J124" s="236"/>
      <c r="K124" s="236"/>
      <c r="L124" s="242"/>
      <c r="M124" s="243"/>
      <c r="N124" s="244"/>
      <c r="O124" s="244"/>
      <c r="P124" s="244"/>
      <c r="Q124" s="244"/>
      <c r="R124" s="244"/>
      <c r="S124" s="244"/>
      <c r="T124" s="245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6" t="s">
        <v>207</v>
      </c>
      <c r="AU124" s="246" t="s">
        <v>80</v>
      </c>
      <c r="AV124" s="13" t="s">
        <v>82</v>
      </c>
      <c r="AW124" s="13" t="s">
        <v>33</v>
      </c>
      <c r="AX124" s="13" t="s">
        <v>72</v>
      </c>
      <c r="AY124" s="246" t="s">
        <v>197</v>
      </c>
    </row>
    <row r="125" s="15" customFormat="1">
      <c r="A125" s="15"/>
      <c r="B125" s="257"/>
      <c r="C125" s="258"/>
      <c r="D125" s="237" t="s">
        <v>207</v>
      </c>
      <c r="E125" s="259" t="s">
        <v>19</v>
      </c>
      <c r="F125" s="260" t="s">
        <v>234</v>
      </c>
      <c r="G125" s="258"/>
      <c r="H125" s="261">
        <v>19.68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207</v>
      </c>
      <c r="AU125" s="267" t="s">
        <v>80</v>
      </c>
      <c r="AV125" s="15" t="s">
        <v>203</v>
      </c>
      <c r="AW125" s="15" t="s">
        <v>33</v>
      </c>
      <c r="AX125" s="15" t="s">
        <v>80</v>
      </c>
      <c r="AY125" s="267" t="s">
        <v>197</v>
      </c>
    </row>
    <row r="126" s="2" customFormat="1" ht="16.5" customHeight="1">
      <c r="A126" s="40"/>
      <c r="B126" s="41"/>
      <c r="C126" s="216" t="s">
        <v>563</v>
      </c>
      <c r="D126" s="216" t="s">
        <v>199</v>
      </c>
      <c r="E126" s="217" t="s">
        <v>5679</v>
      </c>
      <c r="F126" s="218" t="s">
        <v>5680</v>
      </c>
      <c r="G126" s="219" t="s">
        <v>225</v>
      </c>
      <c r="H126" s="220">
        <v>47.200000000000003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203</v>
      </c>
      <c r="AT126" s="228" t="s">
        <v>199</v>
      </c>
      <c r="AU126" s="228" t="s">
        <v>80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203</v>
      </c>
      <c r="BM126" s="228" t="s">
        <v>717</v>
      </c>
    </row>
    <row r="127" s="13" customFormat="1">
      <c r="A127" s="13"/>
      <c r="B127" s="235"/>
      <c r="C127" s="236"/>
      <c r="D127" s="237" t="s">
        <v>207</v>
      </c>
      <c r="E127" s="238" t="s">
        <v>19</v>
      </c>
      <c r="F127" s="239" t="s">
        <v>5681</v>
      </c>
      <c r="G127" s="236"/>
      <c r="H127" s="240">
        <v>47.200000000000003</v>
      </c>
      <c r="I127" s="241"/>
      <c r="J127" s="236"/>
      <c r="K127" s="236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207</v>
      </c>
      <c r="AU127" s="246" t="s">
        <v>80</v>
      </c>
      <c r="AV127" s="13" t="s">
        <v>82</v>
      </c>
      <c r="AW127" s="13" t="s">
        <v>33</v>
      </c>
      <c r="AX127" s="13" t="s">
        <v>72</v>
      </c>
      <c r="AY127" s="246" t="s">
        <v>197</v>
      </c>
    </row>
    <row r="128" s="15" customFormat="1">
      <c r="A128" s="15"/>
      <c r="B128" s="257"/>
      <c r="C128" s="258"/>
      <c r="D128" s="237" t="s">
        <v>207</v>
      </c>
      <c r="E128" s="259" t="s">
        <v>19</v>
      </c>
      <c r="F128" s="260" t="s">
        <v>234</v>
      </c>
      <c r="G128" s="258"/>
      <c r="H128" s="261">
        <v>47.200000000000003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207</v>
      </c>
      <c r="AU128" s="267" t="s">
        <v>80</v>
      </c>
      <c r="AV128" s="15" t="s">
        <v>203</v>
      </c>
      <c r="AW128" s="15" t="s">
        <v>33</v>
      </c>
      <c r="AX128" s="15" t="s">
        <v>80</v>
      </c>
      <c r="AY128" s="267" t="s">
        <v>197</v>
      </c>
    </row>
    <row r="129" s="2" customFormat="1" ht="16.5" customHeight="1">
      <c r="A129" s="40"/>
      <c r="B129" s="41"/>
      <c r="C129" s="216" t="s">
        <v>570</v>
      </c>
      <c r="D129" s="216" t="s">
        <v>199</v>
      </c>
      <c r="E129" s="217" t="s">
        <v>5682</v>
      </c>
      <c r="F129" s="218" t="s">
        <v>5683</v>
      </c>
      <c r="G129" s="219" t="s">
        <v>225</v>
      </c>
      <c r="H129" s="220">
        <v>59.229999999999997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203</v>
      </c>
      <c r="AT129" s="228" t="s">
        <v>199</v>
      </c>
      <c r="AU129" s="228" t="s">
        <v>80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203</v>
      </c>
      <c r="BM129" s="228" t="s">
        <v>729</v>
      </c>
    </row>
    <row r="130" s="13" customFormat="1">
      <c r="A130" s="13"/>
      <c r="B130" s="235"/>
      <c r="C130" s="236"/>
      <c r="D130" s="237" t="s">
        <v>207</v>
      </c>
      <c r="E130" s="238" t="s">
        <v>19</v>
      </c>
      <c r="F130" s="239" t="s">
        <v>5684</v>
      </c>
      <c r="G130" s="236"/>
      <c r="H130" s="240">
        <v>59.229999999999997</v>
      </c>
      <c r="I130" s="241"/>
      <c r="J130" s="236"/>
      <c r="K130" s="236"/>
      <c r="L130" s="242"/>
      <c r="M130" s="243"/>
      <c r="N130" s="244"/>
      <c r="O130" s="244"/>
      <c r="P130" s="244"/>
      <c r="Q130" s="244"/>
      <c r="R130" s="244"/>
      <c r="S130" s="244"/>
      <c r="T130" s="245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6" t="s">
        <v>207</v>
      </c>
      <c r="AU130" s="246" t="s">
        <v>80</v>
      </c>
      <c r="AV130" s="13" t="s">
        <v>82</v>
      </c>
      <c r="AW130" s="13" t="s">
        <v>33</v>
      </c>
      <c r="AX130" s="13" t="s">
        <v>72</v>
      </c>
      <c r="AY130" s="246" t="s">
        <v>197</v>
      </c>
    </row>
    <row r="131" s="15" customFormat="1">
      <c r="A131" s="15"/>
      <c r="B131" s="257"/>
      <c r="C131" s="258"/>
      <c r="D131" s="237" t="s">
        <v>207</v>
      </c>
      <c r="E131" s="259" t="s">
        <v>19</v>
      </c>
      <c r="F131" s="260" t="s">
        <v>234</v>
      </c>
      <c r="G131" s="258"/>
      <c r="H131" s="261">
        <v>59.229999999999997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207</v>
      </c>
      <c r="AU131" s="267" t="s">
        <v>80</v>
      </c>
      <c r="AV131" s="15" t="s">
        <v>203</v>
      </c>
      <c r="AW131" s="15" t="s">
        <v>33</v>
      </c>
      <c r="AX131" s="15" t="s">
        <v>80</v>
      </c>
      <c r="AY131" s="267" t="s">
        <v>197</v>
      </c>
    </row>
    <row r="132" s="2" customFormat="1" ht="21.75" customHeight="1">
      <c r="A132" s="40"/>
      <c r="B132" s="41"/>
      <c r="C132" s="216" t="s">
        <v>7</v>
      </c>
      <c r="D132" s="216" t="s">
        <v>199</v>
      </c>
      <c r="E132" s="217" t="s">
        <v>5685</v>
      </c>
      <c r="F132" s="218" t="s">
        <v>5686</v>
      </c>
      <c r="G132" s="219" t="s">
        <v>225</v>
      </c>
      <c r="H132" s="220">
        <v>59.229999999999997</v>
      </c>
      <c r="I132" s="221"/>
      <c r="J132" s="222">
        <f>ROUND(I132*H132,2)</f>
        <v>0</v>
      </c>
      <c r="K132" s="223"/>
      <c r="L132" s="46"/>
      <c r="M132" s="224" t="s">
        <v>19</v>
      </c>
      <c r="N132" s="225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203</v>
      </c>
      <c r="AT132" s="228" t="s">
        <v>199</v>
      </c>
      <c r="AU132" s="228" t="s">
        <v>80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203</v>
      </c>
      <c r="BM132" s="228" t="s">
        <v>792</v>
      </c>
    </row>
    <row r="133" s="2" customFormat="1" ht="16.5" customHeight="1">
      <c r="A133" s="40"/>
      <c r="B133" s="41"/>
      <c r="C133" s="216" t="s">
        <v>582</v>
      </c>
      <c r="D133" s="216" t="s">
        <v>199</v>
      </c>
      <c r="E133" s="217" t="s">
        <v>5687</v>
      </c>
      <c r="F133" s="218" t="s">
        <v>5688</v>
      </c>
      <c r="G133" s="219" t="s">
        <v>5689</v>
      </c>
      <c r="H133" s="220">
        <v>94.400000000000006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1</v>
      </c>
      <c r="R133" s="226">
        <f>Q133*H133</f>
        <v>94.400000000000006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203</v>
      </c>
      <c r="AT133" s="228" t="s">
        <v>199</v>
      </c>
      <c r="AU133" s="228" t="s">
        <v>80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203</v>
      </c>
      <c r="BM133" s="228" t="s">
        <v>816</v>
      </c>
    </row>
    <row r="134" s="13" customFormat="1">
      <c r="A134" s="13"/>
      <c r="B134" s="235"/>
      <c r="C134" s="236"/>
      <c r="D134" s="237" t="s">
        <v>207</v>
      </c>
      <c r="E134" s="238" t="s">
        <v>19</v>
      </c>
      <c r="F134" s="239" t="s">
        <v>5690</v>
      </c>
      <c r="G134" s="236"/>
      <c r="H134" s="240">
        <v>94.400000000000006</v>
      </c>
      <c r="I134" s="241"/>
      <c r="J134" s="236"/>
      <c r="K134" s="236"/>
      <c r="L134" s="242"/>
      <c r="M134" s="243"/>
      <c r="N134" s="244"/>
      <c r="O134" s="244"/>
      <c r="P134" s="244"/>
      <c r="Q134" s="244"/>
      <c r="R134" s="244"/>
      <c r="S134" s="244"/>
      <c r="T134" s="24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6" t="s">
        <v>207</v>
      </c>
      <c r="AU134" s="246" t="s">
        <v>80</v>
      </c>
      <c r="AV134" s="13" t="s">
        <v>82</v>
      </c>
      <c r="AW134" s="13" t="s">
        <v>33</v>
      </c>
      <c r="AX134" s="13" t="s">
        <v>72</v>
      </c>
      <c r="AY134" s="246" t="s">
        <v>197</v>
      </c>
    </row>
    <row r="135" s="15" customFormat="1">
      <c r="A135" s="15"/>
      <c r="B135" s="257"/>
      <c r="C135" s="258"/>
      <c r="D135" s="237" t="s">
        <v>207</v>
      </c>
      <c r="E135" s="259" t="s">
        <v>19</v>
      </c>
      <c r="F135" s="260" t="s">
        <v>234</v>
      </c>
      <c r="G135" s="258"/>
      <c r="H135" s="261">
        <v>94.400000000000006</v>
      </c>
      <c r="I135" s="262"/>
      <c r="J135" s="258"/>
      <c r="K135" s="258"/>
      <c r="L135" s="263"/>
      <c r="M135" s="264"/>
      <c r="N135" s="265"/>
      <c r="O135" s="265"/>
      <c r="P135" s="265"/>
      <c r="Q135" s="265"/>
      <c r="R135" s="265"/>
      <c r="S135" s="265"/>
      <c r="T135" s="26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7" t="s">
        <v>207</v>
      </c>
      <c r="AU135" s="267" t="s">
        <v>80</v>
      </c>
      <c r="AV135" s="15" t="s">
        <v>203</v>
      </c>
      <c r="AW135" s="15" t="s">
        <v>33</v>
      </c>
      <c r="AX135" s="15" t="s">
        <v>80</v>
      </c>
      <c r="AY135" s="267" t="s">
        <v>197</v>
      </c>
    </row>
    <row r="136" s="2" customFormat="1" ht="16.5" customHeight="1">
      <c r="A136" s="40"/>
      <c r="B136" s="41"/>
      <c r="C136" s="216" t="s">
        <v>588</v>
      </c>
      <c r="D136" s="216" t="s">
        <v>199</v>
      </c>
      <c r="E136" s="217" t="s">
        <v>5691</v>
      </c>
      <c r="F136" s="218" t="s">
        <v>5692</v>
      </c>
      <c r="G136" s="219" t="s">
        <v>5689</v>
      </c>
      <c r="H136" s="220">
        <v>39.299999999999997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1</v>
      </c>
      <c r="R136" s="226">
        <f>Q136*H136</f>
        <v>39.299999999999997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203</v>
      </c>
      <c r="AT136" s="228" t="s">
        <v>199</v>
      </c>
      <c r="AU136" s="228" t="s">
        <v>80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203</v>
      </c>
      <c r="BM136" s="228" t="s">
        <v>845</v>
      </c>
    </row>
    <row r="137" s="13" customFormat="1">
      <c r="A137" s="13"/>
      <c r="B137" s="235"/>
      <c r="C137" s="236"/>
      <c r="D137" s="237" t="s">
        <v>207</v>
      </c>
      <c r="E137" s="238" t="s">
        <v>19</v>
      </c>
      <c r="F137" s="239" t="s">
        <v>5693</v>
      </c>
      <c r="G137" s="236"/>
      <c r="H137" s="240">
        <v>39.299999999999997</v>
      </c>
      <c r="I137" s="241"/>
      <c r="J137" s="236"/>
      <c r="K137" s="236"/>
      <c r="L137" s="242"/>
      <c r="M137" s="243"/>
      <c r="N137" s="244"/>
      <c r="O137" s="244"/>
      <c r="P137" s="244"/>
      <c r="Q137" s="244"/>
      <c r="R137" s="244"/>
      <c r="S137" s="244"/>
      <c r="T137" s="245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6" t="s">
        <v>207</v>
      </c>
      <c r="AU137" s="246" t="s">
        <v>80</v>
      </c>
      <c r="AV137" s="13" t="s">
        <v>82</v>
      </c>
      <c r="AW137" s="13" t="s">
        <v>33</v>
      </c>
      <c r="AX137" s="13" t="s">
        <v>72</v>
      </c>
      <c r="AY137" s="246" t="s">
        <v>197</v>
      </c>
    </row>
    <row r="138" s="15" customFormat="1">
      <c r="A138" s="15"/>
      <c r="B138" s="257"/>
      <c r="C138" s="258"/>
      <c r="D138" s="237" t="s">
        <v>207</v>
      </c>
      <c r="E138" s="259" t="s">
        <v>19</v>
      </c>
      <c r="F138" s="260" t="s">
        <v>234</v>
      </c>
      <c r="G138" s="258"/>
      <c r="H138" s="261">
        <v>39.299999999999997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207</v>
      </c>
      <c r="AU138" s="267" t="s">
        <v>80</v>
      </c>
      <c r="AV138" s="15" t="s">
        <v>203</v>
      </c>
      <c r="AW138" s="15" t="s">
        <v>33</v>
      </c>
      <c r="AX138" s="15" t="s">
        <v>80</v>
      </c>
      <c r="AY138" s="267" t="s">
        <v>197</v>
      </c>
    </row>
    <row r="139" s="12" customFormat="1" ht="25.92" customHeight="1">
      <c r="A139" s="12"/>
      <c r="B139" s="200"/>
      <c r="C139" s="201"/>
      <c r="D139" s="202" t="s">
        <v>71</v>
      </c>
      <c r="E139" s="203" t="s">
        <v>203</v>
      </c>
      <c r="F139" s="203" t="s">
        <v>651</v>
      </c>
      <c r="G139" s="201"/>
      <c r="H139" s="201"/>
      <c r="I139" s="204"/>
      <c r="J139" s="205">
        <f>BK139</f>
        <v>0</v>
      </c>
      <c r="K139" s="201"/>
      <c r="L139" s="206"/>
      <c r="M139" s="207"/>
      <c r="N139" s="208"/>
      <c r="O139" s="208"/>
      <c r="P139" s="209">
        <f>SUM(P140:P145)</f>
        <v>0</v>
      </c>
      <c r="Q139" s="208"/>
      <c r="R139" s="209">
        <f>SUM(R140:R145)</f>
        <v>25.538530000000023</v>
      </c>
      <c r="S139" s="208"/>
      <c r="T139" s="210">
        <f>SUM(T140:T145)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1" t="s">
        <v>80</v>
      </c>
      <c r="AT139" s="212" t="s">
        <v>71</v>
      </c>
      <c r="AU139" s="212" t="s">
        <v>72</v>
      </c>
      <c r="AY139" s="211" t="s">
        <v>197</v>
      </c>
      <c r="BK139" s="213">
        <f>SUM(BK140:BK145)</f>
        <v>0</v>
      </c>
    </row>
    <row r="140" s="2" customFormat="1" ht="21.75" customHeight="1">
      <c r="A140" s="40"/>
      <c r="B140" s="41"/>
      <c r="C140" s="216" t="s">
        <v>593</v>
      </c>
      <c r="D140" s="216" t="s">
        <v>199</v>
      </c>
      <c r="E140" s="217" t="s">
        <v>5694</v>
      </c>
      <c r="F140" s="218" t="s">
        <v>5695</v>
      </c>
      <c r="G140" s="219" t="s">
        <v>202</v>
      </c>
      <c r="H140" s="220">
        <v>4.5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0.19275999999999999</v>
      </c>
      <c r="R140" s="226">
        <f>Q140*H140</f>
        <v>0.86741999999999997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203</v>
      </c>
      <c r="AT140" s="228" t="s">
        <v>199</v>
      </c>
      <c r="AU140" s="228" t="s">
        <v>80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203</v>
      </c>
      <c r="BM140" s="228" t="s">
        <v>856</v>
      </c>
    </row>
    <row r="141" s="2" customFormat="1" ht="16.5" customHeight="1">
      <c r="A141" s="40"/>
      <c r="B141" s="41"/>
      <c r="C141" s="216" t="s">
        <v>601</v>
      </c>
      <c r="D141" s="216" t="s">
        <v>199</v>
      </c>
      <c r="E141" s="217" t="s">
        <v>5696</v>
      </c>
      <c r="F141" s="218" t="s">
        <v>5697</v>
      </c>
      <c r="G141" s="219" t="s">
        <v>202</v>
      </c>
      <c r="H141" s="220">
        <v>19.800000000000001</v>
      </c>
      <c r="I141" s="221"/>
      <c r="J141" s="222">
        <f>ROUND(I141*H141,2)</f>
        <v>0</v>
      </c>
      <c r="K141" s="223"/>
      <c r="L141" s="46"/>
      <c r="M141" s="224" t="s">
        <v>19</v>
      </c>
      <c r="N141" s="225" t="s">
        <v>43</v>
      </c>
      <c r="O141" s="86"/>
      <c r="P141" s="226">
        <f>O141*H141</f>
        <v>0</v>
      </c>
      <c r="Q141" s="226">
        <v>0.37173989898989901</v>
      </c>
      <c r="R141" s="226">
        <f>Q141*H141</f>
        <v>7.360450000000001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203</v>
      </c>
      <c r="AT141" s="228" t="s">
        <v>199</v>
      </c>
      <c r="AU141" s="228" t="s">
        <v>80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203</v>
      </c>
      <c r="BM141" s="228" t="s">
        <v>888</v>
      </c>
    </row>
    <row r="142" s="2" customFormat="1" ht="16.5" customHeight="1">
      <c r="A142" s="40"/>
      <c r="B142" s="41"/>
      <c r="C142" s="216" t="s">
        <v>607</v>
      </c>
      <c r="D142" s="216" t="s">
        <v>199</v>
      </c>
      <c r="E142" s="217" t="s">
        <v>5698</v>
      </c>
      <c r="F142" s="218" t="s">
        <v>5699</v>
      </c>
      <c r="G142" s="219" t="s">
        <v>225</v>
      </c>
      <c r="H142" s="220">
        <v>3.7050000000000001</v>
      </c>
      <c r="I142" s="221"/>
      <c r="J142" s="222">
        <f>ROUND(I142*H142,2)</f>
        <v>0</v>
      </c>
      <c r="K142" s="223"/>
      <c r="L142" s="46"/>
      <c r="M142" s="224" t="s">
        <v>19</v>
      </c>
      <c r="N142" s="225" t="s">
        <v>43</v>
      </c>
      <c r="O142" s="86"/>
      <c r="P142" s="226">
        <f>O142*H142</f>
        <v>0</v>
      </c>
      <c r="Q142" s="226">
        <v>1.78750067476383</v>
      </c>
      <c r="R142" s="226">
        <f>Q142*H142</f>
        <v>6.6226899999999906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203</v>
      </c>
      <c r="AT142" s="228" t="s">
        <v>199</v>
      </c>
      <c r="AU142" s="228" t="s">
        <v>80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203</v>
      </c>
      <c r="BM142" s="228" t="s">
        <v>893</v>
      </c>
    </row>
    <row r="143" s="2" customFormat="1" ht="21.75" customHeight="1">
      <c r="A143" s="40"/>
      <c r="B143" s="41"/>
      <c r="C143" s="216" t="s">
        <v>612</v>
      </c>
      <c r="D143" s="216" t="s">
        <v>199</v>
      </c>
      <c r="E143" s="217" t="s">
        <v>5700</v>
      </c>
      <c r="F143" s="218" t="s">
        <v>5701</v>
      </c>
      <c r="G143" s="219" t="s">
        <v>225</v>
      </c>
      <c r="H143" s="220">
        <v>9.4399999999999995</v>
      </c>
      <c r="I143" s="221"/>
      <c r="J143" s="222">
        <f>ROUND(I143*H143,2)</f>
        <v>0</v>
      </c>
      <c r="K143" s="223"/>
      <c r="L143" s="46"/>
      <c r="M143" s="224" t="s">
        <v>19</v>
      </c>
      <c r="N143" s="225" t="s">
        <v>43</v>
      </c>
      <c r="O143" s="86"/>
      <c r="P143" s="226">
        <f>O143*H143</f>
        <v>0</v>
      </c>
      <c r="Q143" s="226">
        <v>1.1322002118644101</v>
      </c>
      <c r="R143" s="226">
        <f>Q143*H143</f>
        <v>10.68797000000003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203</v>
      </c>
      <c r="AT143" s="228" t="s">
        <v>199</v>
      </c>
      <c r="AU143" s="228" t="s">
        <v>80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203</v>
      </c>
      <c r="BM143" s="228" t="s">
        <v>904</v>
      </c>
    </row>
    <row r="144" s="13" customFormat="1">
      <c r="A144" s="13"/>
      <c r="B144" s="235"/>
      <c r="C144" s="236"/>
      <c r="D144" s="237" t="s">
        <v>207</v>
      </c>
      <c r="E144" s="238" t="s">
        <v>19</v>
      </c>
      <c r="F144" s="239" t="s">
        <v>5702</v>
      </c>
      <c r="G144" s="236"/>
      <c r="H144" s="240">
        <v>9.4399999999999995</v>
      </c>
      <c r="I144" s="241"/>
      <c r="J144" s="236"/>
      <c r="K144" s="236"/>
      <c r="L144" s="242"/>
      <c r="M144" s="243"/>
      <c r="N144" s="244"/>
      <c r="O144" s="244"/>
      <c r="P144" s="244"/>
      <c r="Q144" s="244"/>
      <c r="R144" s="244"/>
      <c r="S144" s="244"/>
      <c r="T144" s="245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6" t="s">
        <v>207</v>
      </c>
      <c r="AU144" s="246" t="s">
        <v>80</v>
      </c>
      <c r="AV144" s="13" t="s">
        <v>82</v>
      </c>
      <c r="AW144" s="13" t="s">
        <v>33</v>
      </c>
      <c r="AX144" s="13" t="s">
        <v>72</v>
      </c>
      <c r="AY144" s="246" t="s">
        <v>197</v>
      </c>
    </row>
    <row r="145" s="15" customFormat="1">
      <c r="A145" s="15"/>
      <c r="B145" s="257"/>
      <c r="C145" s="258"/>
      <c r="D145" s="237" t="s">
        <v>207</v>
      </c>
      <c r="E145" s="259" t="s">
        <v>19</v>
      </c>
      <c r="F145" s="260" t="s">
        <v>234</v>
      </c>
      <c r="G145" s="258"/>
      <c r="H145" s="261">
        <v>9.4399999999999995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207</v>
      </c>
      <c r="AU145" s="267" t="s">
        <v>80</v>
      </c>
      <c r="AV145" s="15" t="s">
        <v>203</v>
      </c>
      <c r="AW145" s="15" t="s">
        <v>33</v>
      </c>
      <c r="AX145" s="15" t="s">
        <v>80</v>
      </c>
      <c r="AY145" s="267" t="s">
        <v>197</v>
      </c>
    </row>
    <row r="146" s="12" customFormat="1" ht="25.92" customHeight="1">
      <c r="A146" s="12"/>
      <c r="B146" s="200"/>
      <c r="C146" s="201"/>
      <c r="D146" s="202" t="s">
        <v>71</v>
      </c>
      <c r="E146" s="203" t="s">
        <v>311</v>
      </c>
      <c r="F146" s="203" t="s">
        <v>5703</v>
      </c>
      <c r="G146" s="201"/>
      <c r="H146" s="201"/>
      <c r="I146" s="204"/>
      <c r="J146" s="205">
        <f>BK146</f>
        <v>0</v>
      </c>
      <c r="K146" s="201"/>
      <c r="L146" s="206"/>
      <c r="M146" s="207"/>
      <c r="N146" s="208"/>
      <c r="O146" s="208"/>
      <c r="P146" s="209">
        <f>P147</f>
        <v>0</v>
      </c>
      <c r="Q146" s="208"/>
      <c r="R146" s="209">
        <f>R147</f>
        <v>0</v>
      </c>
      <c r="S146" s="208"/>
      <c r="T146" s="210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1" t="s">
        <v>80</v>
      </c>
      <c r="AT146" s="212" t="s">
        <v>71</v>
      </c>
      <c r="AU146" s="212" t="s">
        <v>72</v>
      </c>
      <c r="AY146" s="211" t="s">
        <v>197</v>
      </c>
      <c r="BK146" s="213">
        <f>BK147</f>
        <v>0</v>
      </c>
    </row>
    <row r="147" s="2" customFormat="1" ht="16.5" customHeight="1">
      <c r="A147" s="40"/>
      <c r="B147" s="41"/>
      <c r="C147" s="216" t="s">
        <v>625</v>
      </c>
      <c r="D147" s="216" t="s">
        <v>199</v>
      </c>
      <c r="E147" s="217" t="s">
        <v>5704</v>
      </c>
      <c r="F147" s="218" t="s">
        <v>5705</v>
      </c>
      <c r="G147" s="219" t="s">
        <v>661</v>
      </c>
      <c r="H147" s="220">
        <v>118</v>
      </c>
      <c r="I147" s="221"/>
      <c r="J147" s="222">
        <f>ROUND(I147*H147,2)</f>
        <v>0</v>
      </c>
      <c r="K147" s="223"/>
      <c r="L147" s="46"/>
      <c r="M147" s="224" t="s">
        <v>19</v>
      </c>
      <c r="N147" s="225" t="s">
        <v>43</v>
      </c>
      <c r="O147" s="86"/>
      <c r="P147" s="226">
        <f>O147*H147</f>
        <v>0</v>
      </c>
      <c r="Q147" s="226">
        <v>0</v>
      </c>
      <c r="R147" s="226">
        <f>Q147*H147</f>
        <v>0</v>
      </c>
      <c r="S147" s="226">
        <v>0</v>
      </c>
      <c r="T147" s="227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8" t="s">
        <v>203</v>
      </c>
      <c r="AT147" s="228" t="s">
        <v>199</v>
      </c>
      <c r="AU147" s="228" t="s">
        <v>80</v>
      </c>
      <c r="AY147" s="19" t="s">
        <v>197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9" t="s">
        <v>80</v>
      </c>
      <c r="BK147" s="229">
        <f>ROUND(I147*H147,2)</f>
        <v>0</v>
      </c>
      <c r="BL147" s="19" t="s">
        <v>203</v>
      </c>
      <c r="BM147" s="228" t="s">
        <v>919</v>
      </c>
    </row>
    <row r="148" s="12" customFormat="1" ht="25.92" customHeight="1">
      <c r="A148" s="12"/>
      <c r="B148" s="200"/>
      <c r="C148" s="201"/>
      <c r="D148" s="202" t="s">
        <v>71</v>
      </c>
      <c r="E148" s="203" t="s">
        <v>1138</v>
      </c>
      <c r="F148" s="203" t="s">
        <v>5706</v>
      </c>
      <c r="G148" s="201"/>
      <c r="H148" s="201"/>
      <c r="I148" s="204"/>
      <c r="J148" s="205">
        <f>BK148</f>
        <v>0</v>
      </c>
      <c r="K148" s="201"/>
      <c r="L148" s="206"/>
      <c r="M148" s="207"/>
      <c r="N148" s="208"/>
      <c r="O148" s="208"/>
      <c r="P148" s="209">
        <f>SUM(P149:P163)</f>
        <v>0</v>
      </c>
      <c r="Q148" s="208"/>
      <c r="R148" s="209">
        <f>SUM(R149:R163)</f>
        <v>0.32488</v>
      </c>
      <c r="S148" s="208"/>
      <c r="T148" s="210">
        <f>SUM(T149:T163)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80</v>
      </c>
      <c r="AT148" s="212" t="s">
        <v>71</v>
      </c>
      <c r="AU148" s="212" t="s">
        <v>72</v>
      </c>
      <c r="AY148" s="211" t="s">
        <v>197</v>
      </c>
      <c r="BK148" s="213">
        <f>SUM(BK149:BK163)</f>
        <v>0</v>
      </c>
    </row>
    <row r="149" s="2" customFormat="1" ht="24.15" customHeight="1">
      <c r="A149" s="40"/>
      <c r="B149" s="41"/>
      <c r="C149" s="216" t="s">
        <v>636</v>
      </c>
      <c r="D149" s="216" t="s">
        <v>199</v>
      </c>
      <c r="E149" s="217" t="s">
        <v>1138</v>
      </c>
      <c r="F149" s="218" t="s">
        <v>5707</v>
      </c>
      <c r="G149" s="219" t="s">
        <v>1127</v>
      </c>
      <c r="H149" s="220">
        <v>1</v>
      </c>
      <c r="I149" s="221"/>
      <c r="J149" s="222">
        <f>ROUND(I149*H149,2)</f>
        <v>0</v>
      </c>
      <c r="K149" s="223"/>
      <c r="L149" s="46"/>
      <c r="M149" s="224" t="s">
        <v>19</v>
      </c>
      <c r="N149" s="225" t="s">
        <v>43</v>
      </c>
      <c r="O149" s="86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8" t="s">
        <v>203</v>
      </c>
      <c r="AT149" s="228" t="s">
        <v>199</v>
      </c>
      <c r="AU149" s="228" t="s">
        <v>80</v>
      </c>
      <c r="AY149" s="19" t="s">
        <v>197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9" t="s">
        <v>80</v>
      </c>
      <c r="BK149" s="229">
        <f>ROUND(I149*H149,2)</f>
        <v>0</v>
      </c>
      <c r="BL149" s="19" t="s">
        <v>203</v>
      </c>
      <c r="BM149" s="228" t="s">
        <v>929</v>
      </c>
    </row>
    <row r="150" s="2" customFormat="1" ht="21.75" customHeight="1">
      <c r="A150" s="40"/>
      <c r="B150" s="41"/>
      <c r="C150" s="216" t="s">
        <v>644</v>
      </c>
      <c r="D150" s="216" t="s">
        <v>199</v>
      </c>
      <c r="E150" s="217" t="s">
        <v>5708</v>
      </c>
      <c r="F150" s="218" t="s">
        <v>5709</v>
      </c>
      <c r="G150" s="219" t="s">
        <v>661</v>
      </c>
      <c r="H150" s="220">
        <v>60</v>
      </c>
      <c r="I150" s="221"/>
      <c r="J150" s="222">
        <f>ROUND(I150*H150,2)</f>
        <v>0</v>
      </c>
      <c r="K150" s="223"/>
      <c r="L150" s="46"/>
      <c r="M150" s="224" t="s">
        <v>19</v>
      </c>
      <c r="N150" s="225" t="s">
        <v>43</v>
      </c>
      <c r="O150" s="86"/>
      <c r="P150" s="226">
        <f>O150*H150</f>
        <v>0</v>
      </c>
      <c r="Q150" s="226">
        <v>1.0000000000000001E-05</v>
      </c>
      <c r="R150" s="226">
        <f>Q150*H150</f>
        <v>0.00060000000000000006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203</v>
      </c>
      <c r="AT150" s="228" t="s">
        <v>199</v>
      </c>
      <c r="AU150" s="228" t="s">
        <v>80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203</v>
      </c>
      <c r="BM150" s="228" t="s">
        <v>944</v>
      </c>
    </row>
    <row r="151" s="2" customFormat="1" ht="21.75" customHeight="1">
      <c r="A151" s="40"/>
      <c r="B151" s="41"/>
      <c r="C151" s="216" t="s">
        <v>652</v>
      </c>
      <c r="D151" s="216" t="s">
        <v>199</v>
      </c>
      <c r="E151" s="217" t="s">
        <v>5710</v>
      </c>
      <c r="F151" s="218" t="s">
        <v>5711</v>
      </c>
      <c r="G151" s="219" t="s">
        <v>661</v>
      </c>
      <c r="H151" s="220">
        <v>58</v>
      </c>
      <c r="I151" s="221"/>
      <c r="J151" s="222">
        <f>ROUND(I151*H151,2)</f>
        <v>0</v>
      </c>
      <c r="K151" s="223"/>
      <c r="L151" s="46"/>
      <c r="M151" s="224" t="s">
        <v>19</v>
      </c>
      <c r="N151" s="225" t="s">
        <v>43</v>
      </c>
      <c r="O151" s="86"/>
      <c r="P151" s="226">
        <f>O151*H151</f>
        <v>0</v>
      </c>
      <c r="Q151" s="226">
        <v>1.0000000000000001E-05</v>
      </c>
      <c r="R151" s="226">
        <f>Q151*H151</f>
        <v>0.00058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203</v>
      </c>
      <c r="AT151" s="228" t="s">
        <v>199</v>
      </c>
      <c r="AU151" s="228" t="s">
        <v>80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203</v>
      </c>
      <c r="BM151" s="228" t="s">
        <v>861</v>
      </c>
    </row>
    <row r="152" s="2" customFormat="1" ht="16.5" customHeight="1">
      <c r="A152" s="40"/>
      <c r="B152" s="41"/>
      <c r="C152" s="216" t="s">
        <v>658</v>
      </c>
      <c r="D152" s="216" t="s">
        <v>199</v>
      </c>
      <c r="E152" s="217" t="s">
        <v>5712</v>
      </c>
      <c r="F152" s="218" t="s">
        <v>5713</v>
      </c>
      <c r="G152" s="219" t="s">
        <v>661</v>
      </c>
      <c r="H152" s="220">
        <v>4</v>
      </c>
      <c r="I152" s="221"/>
      <c r="J152" s="222">
        <f>ROUND(I152*H152,2)</f>
        <v>0</v>
      </c>
      <c r="K152" s="223"/>
      <c r="L152" s="46"/>
      <c r="M152" s="224" t="s">
        <v>19</v>
      </c>
      <c r="N152" s="225" t="s">
        <v>43</v>
      </c>
      <c r="O152" s="86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203</v>
      </c>
      <c r="AT152" s="228" t="s">
        <v>199</v>
      </c>
      <c r="AU152" s="228" t="s">
        <v>80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203</v>
      </c>
      <c r="BM152" s="228" t="s">
        <v>969</v>
      </c>
    </row>
    <row r="153" s="2" customFormat="1" ht="21.75" customHeight="1">
      <c r="A153" s="40"/>
      <c r="B153" s="41"/>
      <c r="C153" s="216" t="s">
        <v>664</v>
      </c>
      <c r="D153" s="216" t="s">
        <v>199</v>
      </c>
      <c r="E153" s="217" t="s">
        <v>5714</v>
      </c>
      <c r="F153" s="218" t="s">
        <v>5715</v>
      </c>
      <c r="G153" s="219" t="s">
        <v>211</v>
      </c>
      <c r="H153" s="220">
        <v>8</v>
      </c>
      <c r="I153" s="221"/>
      <c r="J153" s="222">
        <f>ROUND(I153*H153,2)</f>
        <v>0</v>
      </c>
      <c r="K153" s="223"/>
      <c r="L153" s="46"/>
      <c r="M153" s="224" t="s">
        <v>19</v>
      </c>
      <c r="N153" s="225" t="s">
        <v>43</v>
      </c>
      <c r="O153" s="86"/>
      <c r="P153" s="226">
        <f>O153*H153</f>
        <v>0</v>
      </c>
      <c r="Q153" s="226">
        <v>3.0000000000000001E-05</v>
      </c>
      <c r="R153" s="226">
        <f>Q153*H153</f>
        <v>0.00024000000000000001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203</v>
      </c>
      <c r="AT153" s="228" t="s">
        <v>199</v>
      </c>
      <c r="AU153" s="228" t="s">
        <v>80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203</v>
      </c>
      <c r="BM153" s="228" t="s">
        <v>984</v>
      </c>
    </row>
    <row r="154" s="2" customFormat="1" ht="21.75" customHeight="1">
      <c r="A154" s="40"/>
      <c r="B154" s="41"/>
      <c r="C154" s="216" t="s">
        <v>675</v>
      </c>
      <c r="D154" s="216" t="s">
        <v>199</v>
      </c>
      <c r="E154" s="217" t="s">
        <v>5716</v>
      </c>
      <c r="F154" s="218" t="s">
        <v>5717</v>
      </c>
      <c r="G154" s="219" t="s">
        <v>211</v>
      </c>
      <c r="H154" s="220">
        <v>8</v>
      </c>
      <c r="I154" s="221"/>
      <c r="J154" s="222">
        <f>ROUND(I154*H154,2)</f>
        <v>0</v>
      </c>
      <c r="K154" s="223"/>
      <c r="L154" s="46"/>
      <c r="M154" s="224" t="s">
        <v>19</v>
      </c>
      <c r="N154" s="225" t="s">
        <v>43</v>
      </c>
      <c r="O154" s="86"/>
      <c r="P154" s="226">
        <f>O154*H154</f>
        <v>0</v>
      </c>
      <c r="Q154" s="226">
        <v>3.0000000000000001E-05</v>
      </c>
      <c r="R154" s="226">
        <f>Q154*H154</f>
        <v>0.00024000000000000001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203</v>
      </c>
      <c r="AT154" s="228" t="s">
        <v>199</v>
      </c>
      <c r="AU154" s="228" t="s">
        <v>80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203</v>
      </c>
      <c r="BM154" s="228" t="s">
        <v>1003</v>
      </c>
    </row>
    <row r="155" s="2" customFormat="1" ht="16.5" customHeight="1">
      <c r="A155" s="40"/>
      <c r="B155" s="41"/>
      <c r="C155" s="216" t="s">
        <v>686</v>
      </c>
      <c r="D155" s="216" t="s">
        <v>199</v>
      </c>
      <c r="E155" s="217" t="s">
        <v>5718</v>
      </c>
      <c r="F155" s="218" t="s">
        <v>5719</v>
      </c>
      <c r="G155" s="219" t="s">
        <v>211</v>
      </c>
      <c r="H155" s="220">
        <v>10</v>
      </c>
      <c r="I155" s="221"/>
      <c r="J155" s="222">
        <f>ROUND(I155*H155,2)</f>
        <v>0</v>
      </c>
      <c r="K155" s="223"/>
      <c r="L155" s="46"/>
      <c r="M155" s="224" t="s">
        <v>19</v>
      </c>
      <c r="N155" s="225" t="s">
        <v>43</v>
      </c>
      <c r="O155" s="86"/>
      <c r="P155" s="226">
        <f>O155*H155</f>
        <v>0</v>
      </c>
      <c r="Q155" s="226">
        <v>0.0043600000000000002</v>
      </c>
      <c r="R155" s="226">
        <f>Q155*H155</f>
        <v>0.0436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203</v>
      </c>
      <c r="AT155" s="228" t="s">
        <v>199</v>
      </c>
      <c r="AU155" s="228" t="s">
        <v>80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203</v>
      </c>
      <c r="BM155" s="228" t="s">
        <v>1018</v>
      </c>
    </row>
    <row r="156" s="2" customFormat="1" ht="16.5" customHeight="1">
      <c r="A156" s="40"/>
      <c r="B156" s="41"/>
      <c r="C156" s="216" t="s">
        <v>696</v>
      </c>
      <c r="D156" s="216" t="s">
        <v>199</v>
      </c>
      <c r="E156" s="217" t="s">
        <v>5720</v>
      </c>
      <c r="F156" s="218" t="s">
        <v>5721</v>
      </c>
      <c r="G156" s="219" t="s">
        <v>211</v>
      </c>
      <c r="H156" s="220">
        <v>10</v>
      </c>
      <c r="I156" s="221"/>
      <c r="J156" s="222">
        <f>ROUND(I156*H156,2)</f>
        <v>0</v>
      </c>
      <c r="K156" s="223"/>
      <c r="L156" s="46"/>
      <c r="M156" s="224" t="s">
        <v>19</v>
      </c>
      <c r="N156" s="225" t="s">
        <v>43</v>
      </c>
      <c r="O156" s="86"/>
      <c r="P156" s="226">
        <f>O156*H156</f>
        <v>0</v>
      </c>
      <c r="Q156" s="226">
        <v>0.012800000000000001</v>
      </c>
      <c r="R156" s="226">
        <f>Q156*H156</f>
        <v>0.128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203</v>
      </c>
      <c r="AT156" s="228" t="s">
        <v>199</v>
      </c>
      <c r="AU156" s="228" t="s">
        <v>80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203</v>
      </c>
      <c r="BM156" s="228" t="s">
        <v>1044</v>
      </c>
    </row>
    <row r="157" s="2" customFormat="1" ht="16.5" customHeight="1">
      <c r="A157" s="40"/>
      <c r="B157" s="41"/>
      <c r="C157" s="216" t="s">
        <v>701</v>
      </c>
      <c r="D157" s="216" t="s">
        <v>199</v>
      </c>
      <c r="E157" s="217" t="s">
        <v>5722</v>
      </c>
      <c r="F157" s="218" t="s">
        <v>5723</v>
      </c>
      <c r="G157" s="219" t="s">
        <v>211</v>
      </c>
      <c r="H157" s="220">
        <v>6</v>
      </c>
      <c r="I157" s="221"/>
      <c r="J157" s="222">
        <f>ROUND(I157*H157,2)</f>
        <v>0</v>
      </c>
      <c r="K157" s="223"/>
      <c r="L157" s="46"/>
      <c r="M157" s="224" t="s">
        <v>19</v>
      </c>
      <c r="N157" s="225" t="s">
        <v>43</v>
      </c>
      <c r="O157" s="86"/>
      <c r="P157" s="226">
        <f>O157*H157</f>
        <v>0</v>
      </c>
      <c r="Q157" s="226">
        <v>0.0095600000000000008</v>
      </c>
      <c r="R157" s="226">
        <f>Q157*H157</f>
        <v>0.057360000000000008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203</v>
      </c>
      <c r="AT157" s="228" t="s">
        <v>199</v>
      </c>
      <c r="AU157" s="228" t="s">
        <v>80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203</v>
      </c>
      <c r="BM157" s="228" t="s">
        <v>1061</v>
      </c>
    </row>
    <row r="158" s="2" customFormat="1" ht="16.5" customHeight="1">
      <c r="A158" s="40"/>
      <c r="B158" s="41"/>
      <c r="C158" s="216" t="s">
        <v>717</v>
      </c>
      <c r="D158" s="216" t="s">
        <v>199</v>
      </c>
      <c r="E158" s="217" t="s">
        <v>5724</v>
      </c>
      <c r="F158" s="218" t="s">
        <v>5725</v>
      </c>
      <c r="G158" s="219" t="s">
        <v>211</v>
      </c>
      <c r="H158" s="220">
        <v>6</v>
      </c>
      <c r="I158" s="221"/>
      <c r="J158" s="222">
        <f>ROUND(I158*H158,2)</f>
        <v>0</v>
      </c>
      <c r="K158" s="223"/>
      <c r="L158" s="46"/>
      <c r="M158" s="224" t="s">
        <v>19</v>
      </c>
      <c r="N158" s="225" t="s">
        <v>43</v>
      </c>
      <c r="O158" s="86"/>
      <c r="P158" s="226">
        <f>O158*H158</f>
        <v>0</v>
      </c>
      <c r="Q158" s="226">
        <v>0.015709999999999998</v>
      </c>
      <c r="R158" s="226">
        <f>Q158*H158</f>
        <v>0.094259999999999983</v>
      </c>
      <c r="S158" s="226">
        <v>0</v>
      </c>
      <c r="T158" s="227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8" t="s">
        <v>203</v>
      </c>
      <c r="AT158" s="228" t="s">
        <v>199</v>
      </c>
      <c r="AU158" s="228" t="s">
        <v>80</v>
      </c>
      <c r="AY158" s="19" t="s">
        <v>197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9" t="s">
        <v>80</v>
      </c>
      <c r="BK158" s="229">
        <f>ROUND(I158*H158,2)</f>
        <v>0</v>
      </c>
      <c r="BL158" s="19" t="s">
        <v>203</v>
      </c>
      <c r="BM158" s="228" t="s">
        <v>1077</v>
      </c>
    </row>
    <row r="159" s="2" customFormat="1" ht="16.5" customHeight="1">
      <c r="A159" s="40"/>
      <c r="B159" s="41"/>
      <c r="C159" s="216" t="s">
        <v>723</v>
      </c>
      <c r="D159" s="216" t="s">
        <v>199</v>
      </c>
      <c r="E159" s="217" t="s">
        <v>5726</v>
      </c>
      <c r="F159" s="218" t="s">
        <v>5727</v>
      </c>
      <c r="G159" s="219" t="s">
        <v>211</v>
      </c>
      <c r="H159" s="220">
        <v>5</v>
      </c>
      <c r="I159" s="221"/>
      <c r="J159" s="222">
        <f>ROUND(I159*H159,2)</f>
        <v>0</v>
      </c>
      <c r="K159" s="223"/>
      <c r="L159" s="46"/>
      <c r="M159" s="224" t="s">
        <v>19</v>
      </c>
      <c r="N159" s="225" t="s">
        <v>43</v>
      </c>
      <c r="O159" s="86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203</v>
      </c>
      <c r="AT159" s="228" t="s">
        <v>199</v>
      </c>
      <c r="AU159" s="228" t="s">
        <v>80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203</v>
      </c>
      <c r="BM159" s="228" t="s">
        <v>1085</v>
      </c>
    </row>
    <row r="160" s="2" customFormat="1" ht="16.5" customHeight="1">
      <c r="A160" s="40"/>
      <c r="B160" s="41"/>
      <c r="C160" s="216" t="s">
        <v>729</v>
      </c>
      <c r="D160" s="216" t="s">
        <v>199</v>
      </c>
      <c r="E160" s="217" t="s">
        <v>5728</v>
      </c>
      <c r="F160" s="218" t="s">
        <v>5729</v>
      </c>
      <c r="G160" s="219" t="s">
        <v>211</v>
      </c>
      <c r="H160" s="220">
        <v>1</v>
      </c>
      <c r="I160" s="221"/>
      <c r="J160" s="222">
        <f>ROUND(I160*H160,2)</f>
        <v>0</v>
      </c>
      <c r="K160" s="223"/>
      <c r="L160" s="46"/>
      <c r="M160" s="224" t="s">
        <v>19</v>
      </c>
      <c r="N160" s="225" t="s">
        <v>43</v>
      </c>
      <c r="O160" s="86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203</v>
      </c>
      <c r="AT160" s="228" t="s">
        <v>199</v>
      </c>
      <c r="AU160" s="228" t="s">
        <v>80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203</v>
      </c>
      <c r="BM160" s="228" t="s">
        <v>1099</v>
      </c>
    </row>
    <row r="161" s="2" customFormat="1" ht="16.5" customHeight="1">
      <c r="A161" s="40"/>
      <c r="B161" s="41"/>
      <c r="C161" s="216" t="s">
        <v>760</v>
      </c>
      <c r="D161" s="216" t="s">
        <v>199</v>
      </c>
      <c r="E161" s="217" t="s">
        <v>5730</v>
      </c>
      <c r="F161" s="218" t="s">
        <v>5731</v>
      </c>
      <c r="G161" s="219" t="s">
        <v>211</v>
      </c>
      <c r="H161" s="220">
        <v>1</v>
      </c>
      <c r="I161" s="221"/>
      <c r="J161" s="222">
        <f>ROUND(I161*H161,2)</f>
        <v>0</v>
      </c>
      <c r="K161" s="223"/>
      <c r="L161" s="46"/>
      <c r="M161" s="224" t="s">
        <v>19</v>
      </c>
      <c r="N161" s="225" t="s">
        <v>43</v>
      </c>
      <c r="O161" s="86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8" t="s">
        <v>203</v>
      </c>
      <c r="AT161" s="228" t="s">
        <v>199</v>
      </c>
      <c r="AU161" s="228" t="s">
        <v>80</v>
      </c>
      <c r="AY161" s="19" t="s">
        <v>197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9" t="s">
        <v>80</v>
      </c>
      <c r="BK161" s="229">
        <f>ROUND(I161*H161,2)</f>
        <v>0</v>
      </c>
      <c r="BL161" s="19" t="s">
        <v>203</v>
      </c>
      <c r="BM161" s="228" t="s">
        <v>1111</v>
      </c>
    </row>
    <row r="162" s="2" customFormat="1" ht="16.5" customHeight="1">
      <c r="A162" s="40"/>
      <c r="B162" s="41"/>
      <c r="C162" s="216" t="s">
        <v>792</v>
      </c>
      <c r="D162" s="216" t="s">
        <v>199</v>
      </c>
      <c r="E162" s="217" t="s">
        <v>5730</v>
      </c>
      <c r="F162" s="218" t="s">
        <v>5731</v>
      </c>
      <c r="G162" s="219" t="s">
        <v>211</v>
      </c>
      <c r="H162" s="220">
        <v>1</v>
      </c>
      <c r="I162" s="221"/>
      <c r="J162" s="222">
        <f>ROUND(I162*H162,2)</f>
        <v>0</v>
      </c>
      <c r="K162" s="223"/>
      <c r="L162" s="46"/>
      <c r="M162" s="224" t="s">
        <v>19</v>
      </c>
      <c r="N162" s="225" t="s">
        <v>43</v>
      </c>
      <c r="O162" s="86"/>
      <c r="P162" s="226">
        <f>O162*H162</f>
        <v>0</v>
      </c>
      <c r="Q162" s="226">
        <v>0</v>
      </c>
      <c r="R162" s="226">
        <f>Q162*H162</f>
        <v>0</v>
      </c>
      <c r="S162" s="226">
        <v>0</v>
      </c>
      <c r="T162" s="227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8" t="s">
        <v>203</v>
      </c>
      <c r="AT162" s="228" t="s">
        <v>199</v>
      </c>
      <c r="AU162" s="228" t="s">
        <v>80</v>
      </c>
      <c r="AY162" s="19" t="s">
        <v>197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9" t="s">
        <v>80</v>
      </c>
      <c r="BK162" s="229">
        <f>ROUND(I162*H162,2)</f>
        <v>0</v>
      </c>
      <c r="BL162" s="19" t="s">
        <v>203</v>
      </c>
      <c r="BM162" s="228" t="s">
        <v>1119</v>
      </c>
    </row>
    <row r="163" s="2" customFormat="1" ht="16.5" customHeight="1">
      <c r="A163" s="40"/>
      <c r="B163" s="41"/>
      <c r="C163" s="216" t="s">
        <v>797</v>
      </c>
      <c r="D163" s="216" t="s">
        <v>199</v>
      </c>
      <c r="E163" s="217" t="s">
        <v>5732</v>
      </c>
      <c r="F163" s="218" t="s">
        <v>5733</v>
      </c>
      <c r="G163" s="219" t="s">
        <v>211</v>
      </c>
      <c r="H163" s="220">
        <v>8</v>
      </c>
      <c r="I163" s="221"/>
      <c r="J163" s="222">
        <f>ROUND(I163*H163,2)</f>
        <v>0</v>
      </c>
      <c r="K163" s="223"/>
      <c r="L163" s="46"/>
      <c r="M163" s="224" t="s">
        <v>19</v>
      </c>
      <c r="N163" s="225" t="s">
        <v>43</v>
      </c>
      <c r="O163" s="86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8" t="s">
        <v>203</v>
      </c>
      <c r="AT163" s="228" t="s">
        <v>199</v>
      </c>
      <c r="AU163" s="228" t="s">
        <v>80</v>
      </c>
      <c r="AY163" s="19" t="s">
        <v>197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9" t="s">
        <v>80</v>
      </c>
      <c r="BK163" s="229">
        <f>ROUND(I163*H163,2)</f>
        <v>0</v>
      </c>
      <c r="BL163" s="19" t="s">
        <v>203</v>
      </c>
      <c r="BM163" s="228" t="s">
        <v>1131</v>
      </c>
    </row>
    <row r="164" s="12" customFormat="1" ht="25.92" customHeight="1">
      <c r="A164" s="12"/>
      <c r="B164" s="200"/>
      <c r="C164" s="201"/>
      <c r="D164" s="202" t="s">
        <v>71</v>
      </c>
      <c r="E164" s="203" t="s">
        <v>1151</v>
      </c>
      <c r="F164" s="203" t="s">
        <v>5734</v>
      </c>
      <c r="G164" s="201"/>
      <c r="H164" s="201"/>
      <c r="I164" s="204"/>
      <c r="J164" s="205">
        <f>BK164</f>
        <v>0</v>
      </c>
      <c r="K164" s="201"/>
      <c r="L164" s="206"/>
      <c r="M164" s="207"/>
      <c r="N164" s="208"/>
      <c r="O164" s="208"/>
      <c r="P164" s="209">
        <f>SUM(P165:P189)</f>
        <v>0</v>
      </c>
      <c r="Q164" s="208"/>
      <c r="R164" s="209">
        <f>SUM(R165:R189)</f>
        <v>8.0608499999999985</v>
      </c>
      <c r="S164" s="208"/>
      <c r="T164" s="210">
        <f>SUM(T165:T189)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80</v>
      </c>
      <c r="AT164" s="212" t="s">
        <v>71</v>
      </c>
      <c r="AU164" s="212" t="s">
        <v>72</v>
      </c>
      <c r="AY164" s="211" t="s">
        <v>197</v>
      </c>
      <c r="BK164" s="213">
        <f>SUM(BK165:BK189)</f>
        <v>0</v>
      </c>
    </row>
    <row r="165" s="2" customFormat="1" ht="21.75" customHeight="1">
      <c r="A165" s="40"/>
      <c r="B165" s="41"/>
      <c r="C165" s="216" t="s">
        <v>816</v>
      </c>
      <c r="D165" s="216" t="s">
        <v>199</v>
      </c>
      <c r="E165" s="217" t="s">
        <v>5735</v>
      </c>
      <c r="F165" s="218" t="s">
        <v>5736</v>
      </c>
      <c r="G165" s="219" t="s">
        <v>1127</v>
      </c>
      <c r="H165" s="220">
        <v>1</v>
      </c>
      <c r="I165" s="221"/>
      <c r="J165" s="222">
        <f>ROUND(I165*H165,2)</f>
        <v>0</v>
      </c>
      <c r="K165" s="223"/>
      <c r="L165" s="46"/>
      <c r="M165" s="224" t="s">
        <v>19</v>
      </c>
      <c r="N165" s="225" t="s">
        <v>43</v>
      </c>
      <c r="O165" s="86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8" t="s">
        <v>203</v>
      </c>
      <c r="AT165" s="228" t="s">
        <v>199</v>
      </c>
      <c r="AU165" s="228" t="s">
        <v>80</v>
      </c>
      <c r="AY165" s="19" t="s">
        <v>197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9" t="s">
        <v>80</v>
      </c>
      <c r="BK165" s="229">
        <f>ROUND(I165*H165,2)</f>
        <v>0</v>
      </c>
      <c r="BL165" s="19" t="s">
        <v>203</v>
      </c>
      <c r="BM165" s="228" t="s">
        <v>1146</v>
      </c>
    </row>
    <row r="166" s="2" customFormat="1" ht="16.5" customHeight="1">
      <c r="A166" s="40"/>
      <c r="B166" s="41"/>
      <c r="C166" s="216" t="s">
        <v>826</v>
      </c>
      <c r="D166" s="216" t="s">
        <v>199</v>
      </c>
      <c r="E166" s="217" t="s">
        <v>5737</v>
      </c>
      <c r="F166" s="218" t="s">
        <v>5738</v>
      </c>
      <c r="G166" s="219" t="s">
        <v>211</v>
      </c>
      <c r="H166" s="220">
        <v>9</v>
      </c>
      <c r="I166" s="221"/>
      <c r="J166" s="222">
        <f>ROUND(I166*H166,2)</f>
        <v>0</v>
      </c>
      <c r="K166" s="223"/>
      <c r="L166" s="46"/>
      <c r="M166" s="224" t="s">
        <v>19</v>
      </c>
      <c r="N166" s="225" t="s">
        <v>43</v>
      </c>
      <c r="O166" s="86"/>
      <c r="P166" s="226">
        <f>O166*H166</f>
        <v>0</v>
      </c>
      <c r="Q166" s="226">
        <v>0.021000000000000001</v>
      </c>
      <c r="R166" s="226">
        <f>Q166*H166</f>
        <v>0.189</v>
      </c>
      <c r="S166" s="226">
        <v>0</v>
      </c>
      <c r="T166" s="227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8" t="s">
        <v>203</v>
      </c>
      <c r="AT166" s="228" t="s">
        <v>199</v>
      </c>
      <c r="AU166" s="228" t="s">
        <v>80</v>
      </c>
      <c r="AY166" s="19" t="s">
        <v>197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9" t="s">
        <v>80</v>
      </c>
      <c r="BK166" s="229">
        <f>ROUND(I166*H166,2)</f>
        <v>0</v>
      </c>
      <c r="BL166" s="19" t="s">
        <v>203</v>
      </c>
      <c r="BM166" s="228" t="s">
        <v>1156</v>
      </c>
    </row>
    <row r="167" s="2" customFormat="1" ht="16.5" customHeight="1">
      <c r="A167" s="40"/>
      <c r="B167" s="41"/>
      <c r="C167" s="216" t="s">
        <v>845</v>
      </c>
      <c r="D167" s="216" t="s">
        <v>199</v>
      </c>
      <c r="E167" s="217" t="s">
        <v>5739</v>
      </c>
      <c r="F167" s="218" t="s">
        <v>5740</v>
      </c>
      <c r="G167" s="219" t="s">
        <v>211</v>
      </c>
      <c r="H167" s="220">
        <v>3</v>
      </c>
      <c r="I167" s="221"/>
      <c r="J167" s="222">
        <f>ROUND(I167*H167,2)</f>
        <v>0</v>
      </c>
      <c r="K167" s="223"/>
      <c r="L167" s="46"/>
      <c r="M167" s="224" t="s">
        <v>19</v>
      </c>
      <c r="N167" s="225" t="s">
        <v>43</v>
      </c>
      <c r="O167" s="86"/>
      <c r="P167" s="226">
        <f>O167*H167</f>
        <v>0</v>
      </c>
      <c r="Q167" s="226">
        <v>0.026110000000000001</v>
      </c>
      <c r="R167" s="226">
        <f>Q167*H167</f>
        <v>0.078330000000000011</v>
      </c>
      <c r="S167" s="226">
        <v>0</v>
      </c>
      <c r="T167" s="227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8" t="s">
        <v>203</v>
      </c>
      <c r="AT167" s="228" t="s">
        <v>199</v>
      </c>
      <c r="AU167" s="228" t="s">
        <v>80</v>
      </c>
      <c r="AY167" s="19" t="s">
        <v>197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9" t="s">
        <v>80</v>
      </c>
      <c r="BK167" s="229">
        <f>ROUND(I167*H167,2)</f>
        <v>0</v>
      </c>
      <c r="BL167" s="19" t="s">
        <v>203</v>
      </c>
      <c r="BM167" s="228" t="s">
        <v>1166</v>
      </c>
    </row>
    <row r="168" s="2" customFormat="1" ht="16.5" customHeight="1">
      <c r="A168" s="40"/>
      <c r="B168" s="41"/>
      <c r="C168" s="216" t="s">
        <v>850</v>
      </c>
      <c r="D168" s="216" t="s">
        <v>199</v>
      </c>
      <c r="E168" s="217" t="s">
        <v>5741</v>
      </c>
      <c r="F168" s="218" t="s">
        <v>5742</v>
      </c>
      <c r="G168" s="219" t="s">
        <v>211</v>
      </c>
      <c r="H168" s="220">
        <v>7</v>
      </c>
      <c r="I168" s="221"/>
      <c r="J168" s="222">
        <f>ROUND(I168*H168,2)</f>
        <v>0</v>
      </c>
      <c r="K168" s="223"/>
      <c r="L168" s="46"/>
      <c r="M168" s="224" t="s">
        <v>19</v>
      </c>
      <c r="N168" s="225" t="s">
        <v>43</v>
      </c>
      <c r="O168" s="86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8" t="s">
        <v>203</v>
      </c>
      <c r="AT168" s="228" t="s">
        <v>199</v>
      </c>
      <c r="AU168" s="228" t="s">
        <v>80</v>
      </c>
      <c r="AY168" s="19" t="s">
        <v>197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9" t="s">
        <v>80</v>
      </c>
      <c r="BK168" s="229">
        <f>ROUND(I168*H168,2)</f>
        <v>0</v>
      </c>
      <c r="BL168" s="19" t="s">
        <v>203</v>
      </c>
      <c r="BM168" s="228" t="s">
        <v>1129</v>
      </c>
    </row>
    <row r="169" s="2" customFormat="1" ht="16.5" customHeight="1">
      <c r="A169" s="40"/>
      <c r="B169" s="41"/>
      <c r="C169" s="216" t="s">
        <v>856</v>
      </c>
      <c r="D169" s="216" t="s">
        <v>199</v>
      </c>
      <c r="E169" s="217" t="s">
        <v>5743</v>
      </c>
      <c r="F169" s="218" t="s">
        <v>5744</v>
      </c>
      <c r="G169" s="219" t="s">
        <v>1127</v>
      </c>
      <c r="H169" s="220">
        <v>2</v>
      </c>
      <c r="I169" s="221"/>
      <c r="J169" s="222">
        <f>ROUND(I169*H169,2)</f>
        <v>0</v>
      </c>
      <c r="K169" s="223"/>
      <c r="L169" s="46"/>
      <c r="M169" s="224" t="s">
        <v>19</v>
      </c>
      <c r="N169" s="225" t="s">
        <v>43</v>
      </c>
      <c r="O169" s="86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8" t="s">
        <v>203</v>
      </c>
      <c r="AT169" s="228" t="s">
        <v>199</v>
      </c>
      <c r="AU169" s="228" t="s">
        <v>80</v>
      </c>
      <c r="AY169" s="19" t="s">
        <v>197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9" t="s">
        <v>80</v>
      </c>
      <c r="BK169" s="229">
        <f>ROUND(I169*H169,2)</f>
        <v>0</v>
      </c>
      <c r="BL169" s="19" t="s">
        <v>203</v>
      </c>
      <c r="BM169" s="228" t="s">
        <v>1193</v>
      </c>
    </row>
    <row r="170" s="2" customFormat="1" ht="16.5" customHeight="1">
      <c r="A170" s="40"/>
      <c r="B170" s="41"/>
      <c r="C170" s="216" t="s">
        <v>863</v>
      </c>
      <c r="D170" s="216" t="s">
        <v>199</v>
      </c>
      <c r="E170" s="217" t="s">
        <v>5745</v>
      </c>
      <c r="F170" s="218" t="s">
        <v>5746</v>
      </c>
      <c r="G170" s="219" t="s">
        <v>4444</v>
      </c>
      <c r="H170" s="220">
        <v>1</v>
      </c>
      <c r="I170" s="221"/>
      <c r="J170" s="222">
        <f>ROUND(I170*H170,2)</f>
        <v>0</v>
      </c>
      <c r="K170" s="223"/>
      <c r="L170" s="46"/>
      <c r="M170" s="224" t="s">
        <v>19</v>
      </c>
      <c r="N170" s="225" t="s">
        <v>43</v>
      </c>
      <c r="O170" s="86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8" t="s">
        <v>203</v>
      </c>
      <c r="AT170" s="228" t="s">
        <v>199</v>
      </c>
      <c r="AU170" s="228" t="s">
        <v>80</v>
      </c>
      <c r="AY170" s="19" t="s">
        <v>197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9" t="s">
        <v>80</v>
      </c>
      <c r="BK170" s="229">
        <f>ROUND(I170*H170,2)</f>
        <v>0</v>
      </c>
      <c r="BL170" s="19" t="s">
        <v>203</v>
      </c>
      <c r="BM170" s="228" t="s">
        <v>1206</v>
      </c>
    </row>
    <row r="171" s="2" customFormat="1" ht="24.15" customHeight="1">
      <c r="A171" s="40"/>
      <c r="B171" s="41"/>
      <c r="C171" s="216" t="s">
        <v>888</v>
      </c>
      <c r="D171" s="216" t="s">
        <v>199</v>
      </c>
      <c r="E171" s="217" t="s">
        <v>5747</v>
      </c>
      <c r="F171" s="218" t="s">
        <v>5748</v>
      </c>
      <c r="G171" s="219" t="s">
        <v>4320</v>
      </c>
      <c r="H171" s="220">
        <v>1</v>
      </c>
      <c r="I171" s="221"/>
      <c r="J171" s="222">
        <f>ROUND(I171*H171,2)</f>
        <v>0</v>
      </c>
      <c r="K171" s="223"/>
      <c r="L171" s="46"/>
      <c r="M171" s="224" t="s">
        <v>19</v>
      </c>
      <c r="N171" s="225" t="s">
        <v>43</v>
      </c>
      <c r="O171" s="86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203</v>
      </c>
      <c r="AT171" s="228" t="s">
        <v>199</v>
      </c>
      <c r="AU171" s="228" t="s">
        <v>80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203</v>
      </c>
      <c r="BM171" s="228" t="s">
        <v>1217</v>
      </c>
    </row>
    <row r="172" s="2" customFormat="1" ht="16.5" customHeight="1">
      <c r="A172" s="40"/>
      <c r="B172" s="41"/>
      <c r="C172" s="216" t="s">
        <v>890</v>
      </c>
      <c r="D172" s="216" t="s">
        <v>199</v>
      </c>
      <c r="E172" s="217" t="s">
        <v>5749</v>
      </c>
      <c r="F172" s="218" t="s">
        <v>5750</v>
      </c>
      <c r="G172" s="219" t="s">
        <v>211</v>
      </c>
      <c r="H172" s="220">
        <v>7</v>
      </c>
      <c r="I172" s="221"/>
      <c r="J172" s="222">
        <f>ROUND(I172*H172,2)</f>
        <v>0</v>
      </c>
      <c r="K172" s="223"/>
      <c r="L172" s="46"/>
      <c r="M172" s="224" t="s">
        <v>19</v>
      </c>
      <c r="N172" s="225" t="s">
        <v>43</v>
      </c>
      <c r="O172" s="86"/>
      <c r="P172" s="226">
        <f>O172*H172</f>
        <v>0</v>
      </c>
      <c r="Q172" s="226">
        <v>0.0046800000000000001</v>
      </c>
      <c r="R172" s="226">
        <f>Q172*H172</f>
        <v>0.032759999999999997</v>
      </c>
      <c r="S172" s="226">
        <v>0</v>
      </c>
      <c r="T172" s="227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8" t="s">
        <v>203</v>
      </c>
      <c r="AT172" s="228" t="s">
        <v>199</v>
      </c>
      <c r="AU172" s="228" t="s">
        <v>80</v>
      </c>
      <c r="AY172" s="19" t="s">
        <v>197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9" t="s">
        <v>80</v>
      </c>
      <c r="BK172" s="229">
        <f>ROUND(I172*H172,2)</f>
        <v>0</v>
      </c>
      <c r="BL172" s="19" t="s">
        <v>203</v>
      </c>
      <c r="BM172" s="228" t="s">
        <v>1227</v>
      </c>
    </row>
    <row r="173" s="2" customFormat="1" ht="16.5" customHeight="1">
      <c r="A173" s="40"/>
      <c r="B173" s="41"/>
      <c r="C173" s="216" t="s">
        <v>893</v>
      </c>
      <c r="D173" s="216" t="s">
        <v>199</v>
      </c>
      <c r="E173" s="217" t="s">
        <v>5751</v>
      </c>
      <c r="F173" s="218" t="s">
        <v>5752</v>
      </c>
      <c r="G173" s="219" t="s">
        <v>211</v>
      </c>
      <c r="H173" s="220">
        <v>3</v>
      </c>
      <c r="I173" s="221"/>
      <c r="J173" s="222">
        <f>ROUND(I173*H173,2)</f>
        <v>0</v>
      </c>
      <c r="K173" s="223"/>
      <c r="L173" s="46"/>
      <c r="M173" s="224" t="s">
        <v>19</v>
      </c>
      <c r="N173" s="225" t="s">
        <v>43</v>
      </c>
      <c r="O173" s="86"/>
      <c r="P173" s="226">
        <f>O173*H173</f>
        <v>0</v>
      </c>
      <c r="Q173" s="226">
        <v>0.0070000000000000001</v>
      </c>
      <c r="R173" s="226">
        <f>Q173*H173</f>
        <v>0.021000000000000001</v>
      </c>
      <c r="S173" s="226">
        <v>0</v>
      </c>
      <c r="T173" s="227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8" t="s">
        <v>203</v>
      </c>
      <c r="AT173" s="228" t="s">
        <v>199</v>
      </c>
      <c r="AU173" s="228" t="s">
        <v>80</v>
      </c>
      <c r="AY173" s="19" t="s">
        <v>197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9" t="s">
        <v>80</v>
      </c>
      <c r="BK173" s="229">
        <f>ROUND(I173*H173,2)</f>
        <v>0</v>
      </c>
      <c r="BL173" s="19" t="s">
        <v>203</v>
      </c>
      <c r="BM173" s="228" t="s">
        <v>1239</v>
      </c>
    </row>
    <row r="174" s="2" customFormat="1" ht="16.5" customHeight="1">
      <c r="A174" s="40"/>
      <c r="B174" s="41"/>
      <c r="C174" s="216" t="s">
        <v>901</v>
      </c>
      <c r="D174" s="216" t="s">
        <v>199</v>
      </c>
      <c r="E174" s="217" t="s">
        <v>5753</v>
      </c>
      <c r="F174" s="218" t="s">
        <v>5754</v>
      </c>
      <c r="G174" s="219" t="s">
        <v>211</v>
      </c>
      <c r="H174" s="220">
        <v>3</v>
      </c>
      <c r="I174" s="221"/>
      <c r="J174" s="222">
        <f>ROUND(I174*H174,2)</f>
        <v>0</v>
      </c>
      <c r="K174" s="223"/>
      <c r="L174" s="46"/>
      <c r="M174" s="224" t="s">
        <v>19</v>
      </c>
      <c r="N174" s="225" t="s">
        <v>43</v>
      </c>
      <c r="O174" s="86"/>
      <c r="P174" s="226">
        <f>O174*H174</f>
        <v>0</v>
      </c>
      <c r="Q174" s="226">
        <v>1.0000000000000001E-05</v>
      </c>
      <c r="R174" s="226">
        <f>Q174*H174</f>
        <v>3.0000000000000004E-05</v>
      </c>
      <c r="S174" s="226">
        <v>0</v>
      </c>
      <c r="T174" s="227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8" t="s">
        <v>203</v>
      </c>
      <c r="AT174" s="228" t="s">
        <v>199</v>
      </c>
      <c r="AU174" s="228" t="s">
        <v>80</v>
      </c>
      <c r="AY174" s="19" t="s">
        <v>197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9" t="s">
        <v>80</v>
      </c>
      <c r="BK174" s="229">
        <f>ROUND(I174*H174,2)</f>
        <v>0</v>
      </c>
      <c r="BL174" s="19" t="s">
        <v>203</v>
      </c>
      <c r="BM174" s="228" t="s">
        <v>1250</v>
      </c>
    </row>
    <row r="175" s="2" customFormat="1" ht="16.5" customHeight="1">
      <c r="A175" s="40"/>
      <c r="B175" s="41"/>
      <c r="C175" s="216" t="s">
        <v>904</v>
      </c>
      <c r="D175" s="216" t="s">
        <v>199</v>
      </c>
      <c r="E175" s="217" t="s">
        <v>5755</v>
      </c>
      <c r="F175" s="218" t="s">
        <v>5756</v>
      </c>
      <c r="G175" s="219" t="s">
        <v>211</v>
      </c>
      <c r="H175" s="220">
        <v>7</v>
      </c>
      <c r="I175" s="221"/>
      <c r="J175" s="222">
        <f>ROUND(I175*H175,2)</f>
        <v>0</v>
      </c>
      <c r="K175" s="223"/>
      <c r="L175" s="46"/>
      <c r="M175" s="224" t="s">
        <v>19</v>
      </c>
      <c r="N175" s="225" t="s">
        <v>43</v>
      </c>
      <c r="O175" s="86"/>
      <c r="P175" s="226">
        <f>O175*H175</f>
        <v>0</v>
      </c>
      <c r="Q175" s="226">
        <v>0.050189999999999999</v>
      </c>
      <c r="R175" s="226">
        <f>Q175*H175</f>
        <v>0.35132999999999998</v>
      </c>
      <c r="S175" s="226">
        <v>0</v>
      </c>
      <c r="T175" s="227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8" t="s">
        <v>203</v>
      </c>
      <c r="AT175" s="228" t="s">
        <v>199</v>
      </c>
      <c r="AU175" s="228" t="s">
        <v>80</v>
      </c>
      <c r="AY175" s="19" t="s">
        <v>197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9" t="s">
        <v>80</v>
      </c>
      <c r="BK175" s="229">
        <f>ROUND(I175*H175,2)</f>
        <v>0</v>
      </c>
      <c r="BL175" s="19" t="s">
        <v>203</v>
      </c>
      <c r="BM175" s="228" t="s">
        <v>1267</v>
      </c>
    </row>
    <row r="176" s="2" customFormat="1" ht="21.75" customHeight="1">
      <c r="A176" s="40"/>
      <c r="B176" s="41"/>
      <c r="C176" s="216" t="s">
        <v>914</v>
      </c>
      <c r="D176" s="216" t="s">
        <v>199</v>
      </c>
      <c r="E176" s="217" t="s">
        <v>5757</v>
      </c>
      <c r="F176" s="218" t="s">
        <v>5758</v>
      </c>
      <c r="G176" s="219" t="s">
        <v>211</v>
      </c>
      <c r="H176" s="220">
        <v>4</v>
      </c>
      <c r="I176" s="221"/>
      <c r="J176" s="222">
        <f>ROUND(I176*H176,2)</f>
        <v>0</v>
      </c>
      <c r="K176" s="223"/>
      <c r="L176" s="46"/>
      <c r="M176" s="224" t="s">
        <v>19</v>
      </c>
      <c r="N176" s="225" t="s">
        <v>43</v>
      </c>
      <c r="O176" s="86"/>
      <c r="P176" s="226">
        <f>O176*H176</f>
        <v>0</v>
      </c>
      <c r="Q176" s="226">
        <v>0.012</v>
      </c>
      <c r="R176" s="226">
        <f>Q176*H176</f>
        <v>0.048000000000000001</v>
      </c>
      <c r="S176" s="226">
        <v>0</v>
      </c>
      <c r="T176" s="227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8" t="s">
        <v>203</v>
      </c>
      <c r="AT176" s="228" t="s">
        <v>199</v>
      </c>
      <c r="AU176" s="228" t="s">
        <v>80</v>
      </c>
      <c r="AY176" s="19" t="s">
        <v>197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9" t="s">
        <v>80</v>
      </c>
      <c r="BK176" s="229">
        <f>ROUND(I176*H176,2)</f>
        <v>0</v>
      </c>
      <c r="BL176" s="19" t="s">
        <v>203</v>
      </c>
      <c r="BM176" s="228" t="s">
        <v>1278</v>
      </c>
    </row>
    <row r="177" s="2" customFormat="1" ht="16.5" customHeight="1">
      <c r="A177" s="40"/>
      <c r="B177" s="41"/>
      <c r="C177" s="216" t="s">
        <v>919</v>
      </c>
      <c r="D177" s="216" t="s">
        <v>199</v>
      </c>
      <c r="E177" s="217" t="s">
        <v>5759</v>
      </c>
      <c r="F177" s="218" t="s">
        <v>5760</v>
      </c>
      <c r="G177" s="219" t="s">
        <v>211</v>
      </c>
      <c r="H177" s="220">
        <v>7</v>
      </c>
      <c r="I177" s="221"/>
      <c r="J177" s="222">
        <f>ROUND(I177*H177,2)</f>
        <v>0</v>
      </c>
      <c r="K177" s="223"/>
      <c r="L177" s="46"/>
      <c r="M177" s="224" t="s">
        <v>19</v>
      </c>
      <c r="N177" s="225" t="s">
        <v>43</v>
      </c>
      <c r="O177" s="86"/>
      <c r="P177" s="226">
        <f>O177*H177</f>
        <v>0</v>
      </c>
      <c r="Q177" s="226">
        <v>0.001</v>
      </c>
      <c r="R177" s="226">
        <f>Q177*H177</f>
        <v>0.0070000000000000001</v>
      </c>
      <c r="S177" s="226">
        <v>0</v>
      </c>
      <c r="T177" s="227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8" t="s">
        <v>203</v>
      </c>
      <c r="AT177" s="228" t="s">
        <v>199</v>
      </c>
      <c r="AU177" s="228" t="s">
        <v>80</v>
      </c>
      <c r="AY177" s="19" t="s">
        <v>197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9" t="s">
        <v>80</v>
      </c>
      <c r="BK177" s="229">
        <f>ROUND(I177*H177,2)</f>
        <v>0</v>
      </c>
      <c r="BL177" s="19" t="s">
        <v>203</v>
      </c>
      <c r="BM177" s="228" t="s">
        <v>1293</v>
      </c>
    </row>
    <row r="178" s="2" customFormat="1" ht="16.5" customHeight="1">
      <c r="A178" s="40"/>
      <c r="B178" s="41"/>
      <c r="C178" s="216" t="s">
        <v>924</v>
      </c>
      <c r="D178" s="216" t="s">
        <v>199</v>
      </c>
      <c r="E178" s="217" t="s">
        <v>5761</v>
      </c>
      <c r="F178" s="218" t="s">
        <v>5762</v>
      </c>
      <c r="G178" s="219" t="s">
        <v>211</v>
      </c>
      <c r="H178" s="220">
        <v>2</v>
      </c>
      <c r="I178" s="221"/>
      <c r="J178" s="222">
        <f>ROUND(I178*H178,2)</f>
        <v>0</v>
      </c>
      <c r="K178" s="223"/>
      <c r="L178" s="46"/>
      <c r="M178" s="224" t="s">
        <v>19</v>
      </c>
      <c r="N178" s="225" t="s">
        <v>43</v>
      </c>
      <c r="O178" s="86"/>
      <c r="P178" s="226">
        <f>O178*H178</f>
        <v>0</v>
      </c>
      <c r="Q178" s="226">
        <v>0.0071999999999999998</v>
      </c>
      <c r="R178" s="226">
        <f>Q178*H178</f>
        <v>0.0144</v>
      </c>
      <c r="S178" s="226">
        <v>0</v>
      </c>
      <c r="T178" s="227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8" t="s">
        <v>203</v>
      </c>
      <c r="AT178" s="228" t="s">
        <v>199</v>
      </c>
      <c r="AU178" s="228" t="s">
        <v>80</v>
      </c>
      <c r="AY178" s="19" t="s">
        <v>197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9" t="s">
        <v>80</v>
      </c>
      <c r="BK178" s="229">
        <f>ROUND(I178*H178,2)</f>
        <v>0</v>
      </c>
      <c r="BL178" s="19" t="s">
        <v>203</v>
      </c>
      <c r="BM178" s="228" t="s">
        <v>1306</v>
      </c>
    </row>
    <row r="179" s="2" customFormat="1" ht="16.5" customHeight="1">
      <c r="A179" s="40"/>
      <c r="B179" s="41"/>
      <c r="C179" s="216" t="s">
        <v>929</v>
      </c>
      <c r="D179" s="216" t="s">
        <v>199</v>
      </c>
      <c r="E179" s="217" t="s">
        <v>5763</v>
      </c>
      <c r="F179" s="218" t="s">
        <v>5764</v>
      </c>
      <c r="G179" s="219" t="s">
        <v>211</v>
      </c>
      <c r="H179" s="220">
        <v>5</v>
      </c>
      <c r="I179" s="221"/>
      <c r="J179" s="222">
        <f>ROUND(I179*H179,2)</f>
        <v>0</v>
      </c>
      <c r="K179" s="223"/>
      <c r="L179" s="46"/>
      <c r="M179" s="224" t="s">
        <v>19</v>
      </c>
      <c r="N179" s="225" t="s">
        <v>43</v>
      </c>
      <c r="O179" s="86"/>
      <c r="P179" s="226">
        <f>O179*H179</f>
        <v>0</v>
      </c>
      <c r="Q179" s="226">
        <v>0.0080000000000000002</v>
      </c>
      <c r="R179" s="226">
        <f>Q179*H179</f>
        <v>0.040000000000000001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203</v>
      </c>
      <c r="AT179" s="228" t="s">
        <v>199</v>
      </c>
      <c r="AU179" s="228" t="s">
        <v>80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203</v>
      </c>
      <c r="BM179" s="228" t="s">
        <v>1319</v>
      </c>
    </row>
    <row r="180" s="2" customFormat="1" ht="16.5" customHeight="1">
      <c r="A180" s="40"/>
      <c r="B180" s="41"/>
      <c r="C180" s="216" t="s">
        <v>936</v>
      </c>
      <c r="D180" s="216" t="s">
        <v>199</v>
      </c>
      <c r="E180" s="217" t="s">
        <v>5765</v>
      </c>
      <c r="F180" s="218" t="s">
        <v>5766</v>
      </c>
      <c r="G180" s="219" t="s">
        <v>19</v>
      </c>
      <c r="H180" s="220">
        <v>1</v>
      </c>
      <c r="I180" s="221"/>
      <c r="J180" s="222">
        <f>ROUND(I180*H180,2)</f>
        <v>0</v>
      </c>
      <c r="K180" s="223"/>
      <c r="L180" s="46"/>
      <c r="M180" s="224" t="s">
        <v>19</v>
      </c>
      <c r="N180" s="225" t="s">
        <v>43</v>
      </c>
      <c r="O180" s="86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8" t="s">
        <v>203</v>
      </c>
      <c r="AT180" s="228" t="s">
        <v>199</v>
      </c>
      <c r="AU180" s="228" t="s">
        <v>80</v>
      </c>
      <c r="AY180" s="19" t="s">
        <v>197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9" t="s">
        <v>80</v>
      </c>
      <c r="BK180" s="229">
        <f>ROUND(I180*H180,2)</f>
        <v>0</v>
      </c>
      <c r="BL180" s="19" t="s">
        <v>203</v>
      </c>
      <c r="BM180" s="228" t="s">
        <v>1330</v>
      </c>
    </row>
    <row r="181" s="2" customFormat="1" ht="16.5" customHeight="1">
      <c r="A181" s="40"/>
      <c r="B181" s="41"/>
      <c r="C181" s="216" t="s">
        <v>944</v>
      </c>
      <c r="D181" s="216" t="s">
        <v>199</v>
      </c>
      <c r="E181" s="217" t="s">
        <v>5767</v>
      </c>
      <c r="F181" s="218" t="s">
        <v>5768</v>
      </c>
      <c r="G181" s="219" t="s">
        <v>19</v>
      </c>
      <c r="H181" s="220">
        <v>1</v>
      </c>
      <c r="I181" s="221"/>
      <c r="J181" s="222">
        <f>ROUND(I181*H181,2)</f>
        <v>0</v>
      </c>
      <c r="K181" s="223"/>
      <c r="L181" s="46"/>
      <c r="M181" s="224" t="s">
        <v>19</v>
      </c>
      <c r="N181" s="225" t="s">
        <v>43</v>
      </c>
      <c r="O181" s="86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8" t="s">
        <v>203</v>
      </c>
      <c r="AT181" s="228" t="s">
        <v>199</v>
      </c>
      <c r="AU181" s="228" t="s">
        <v>80</v>
      </c>
      <c r="AY181" s="19" t="s">
        <v>197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9" t="s">
        <v>80</v>
      </c>
      <c r="BK181" s="229">
        <f>ROUND(I181*H181,2)</f>
        <v>0</v>
      </c>
      <c r="BL181" s="19" t="s">
        <v>203</v>
      </c>
      <c r="BM181" s="228" t="s">
        <v>1356</v>
      </c>
    </row>
    <row r="182" s="2" customFormat="1" ht="24.15" customHeight="1">
      <c r="A182" s="40"/>
      <c r="B182" s="41"/>
      <c r="C182" s="216" t="s">
        <v>715</v>
      </c>
      <c r="D182" s="216" t="s">
        <v>199</v>
      </c>
      <c r="E182" s="217" t="s">
        <v>5769</v>
      </c>
      <c r="F182" s="218" t="s">
        <v>5770</v>
      </c>
      <c r="G182" s="219" t="s">
        <v>4320</v>
      </c>
      <c r="H182" s="220">
        <v>2</v>
      </c>
      <c r="I182" s="221"/>
      <c r="J182" s="222">
        <f>ROUND(I182*H182,2)</f>
        <v>0</v>
      </c>
      <c r="K182" s="223"/>
      <c r="L182" s="46"/>
      <c r="M182" s="224" t="s">
        <v>19</v>
      </c>
      <c r="N182" s="225" t="s">
        <v>43</v>
      </c>
      <c r="O182" s="86"/>
      <c r="P182" s="226">
        <f>O182*H182</f>
        <v>0</v>
      </c>
      <c r="Q182" s="226">
        <v>0</v>
      </c>
      <c r="R182" s="226">
        <f>Q182*H182</f>
        <v>0</v>
      </c>
      <c r="S182" s="226">
        <v>0</v>
      </c>
      <c r="T182" s="227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8" t="s">
        <v>203</v>
      </c>
      <c r="AT182" s="228" t="s">
        <v>199</v>
      </c>
      <c r="AU182" s="228" t="s">
        <v>80</v>
      </c>
      <c r="AY182" s="19" t="s">
        <v>197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9" t="s">
        <v>80</v>
      </c>
      <c r="BK182" s="229">
        <f>ROUND(I182*H182,2)</f>
        <v>0</v>
      </c>
      <c r="BL182" s="19" t="s">
        <v>203</v>
      </c>
      <c r="BM182" s="228" t="s">
        <v>1369</v>
      </c>
    </row>
    <row r="183" s="2" customFormat="1" ht="16.5" customHeight="1">
      <c r="A183" s="40"/>
      <c r="B183" s="41"/>
      <c r="C183" s="216" t="s">
        <v>861</v>
      </c>
      <c r="D183" s="216" t="s">
        <v>199</v>
      </c>
      <c r="E183" s="217" t="s">
        <v>5771</v>
      </c>
      <c r="F183" s="218" t="s">
        <v>5772</v>
      </c>
      <c r="G183" s="219" t="s">
        <v>211</v>
      </c>
      <c r="H183" s="220">
        <v>3</v>
      </c>
      <c r="I183" s="221"/>
      <c r="J183" s="222">
        <f>ROUND(I183*H183,2)</f>
        <v>0</v>
      </c>
      <c r="K183" s="223"/>
      <c r="L183" s="46"/>
      <c r="M183" s="224" t="s">
        <v>19</v>
      </c>
      <c r="N183" s="225" t="s">
        <v>43</v>
      </c>
      <c r="O183" s="86"/>
      <c r="P183" s="226">
        <f>O183*H183</f>
        <v>0</v>
      </c>
      <c r="Q183" s="226">
        <v>0.158</v>
      </c>
      <c r="R183" s="226">
        <f>Q183*H183</f>
        <v>0.47399999999999998</v>
      </c>
      <c r="S183" s="226">
        <v>0</v>
      </c>
      <c r="T183" s="227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8" t="s">
        <v>203</v>
      </c>
      <c r="AT183" s="228" t="s">
        <v>199</v>
      </c>
      <c r="AU183" s="228" t="s">
        <v>80</v>
      </c>
      <c r="AY183" s="19" t="s">
        <v>197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9" t="s">
        <v>80</v>
      </c>
      <c r="BK183" s="229">
        <f>ROUND(I183*H183,2)</f>
        <v>0</v>
      </c>
      <c r="BL183" s="19" t="s">
        <v>203</v>
      </c>
      <c r="BM183" s="228" t="s">
        <v>1380</v>
      </c>
    </row>
    <row r="184" s="2" customFormat="1" ht="16.5" customHeight="1">
      <c r="A184" s="40"/>
      <c r="B184" s="41"/>
      <c r="C184" s="216" t="s">
        <v>963</v>
      </c>
      <c r="D184" s="216" t="s">
        <v>199</v>
      </c>
      <c r="E184" s="217" t="s">
        <v>5773</v>
      </c>
      <c r="F184" s="218" t="s">
        <v>5774</v>
      </c>
      <c r="G184" s="219" t="s">
        <v>211</v>
      </c>
      <c r="H184" s="220">
        <v>4</v>
      </c>
      <c r="I184" s="221"/>
      <c r="J184" s="222">
        <f>ROUND(I184*H184,2)</f>
        <v>0</v>
      </c>
      <c r="K184" s="223"/>
      <c r="L184" s="46"/>
      <c r="M184" s="224" t="s">
        <v>19</v>
      </c>
      <c r="N184" s="225" t="s">
        <v>43</v>
      </c>
      <c r="O184" s="86"/>
      <c r="P184" s="226">
        <f>O184*H184</f>
        <v>0</v>
      </c>
      <c r="Q184" s="226">
        <v>0.080000000000000002</v>
      </c>
      <c r="R184" s="226">
        <f>Q184*H184</f>
        <v>0.32000000000000001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203</v>
      </c>
      <c r="AT184" s="228" t="s">
        <v>199</v>
      </c>
      <c r="AU184" s="228" t="s">
        <v>80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203</v>
      </c>
      <c r="BM184" s="228" t="s">
        <v>1392</v>
      </c>
    </row>
    <row r="185" s="2" customFormat="1" ht="16.5" customHeight="1">
      <c r="A185" s="40"/>
      <c r="B185" s="41"/>
      <c r="C185" s="216" t="s">
        <v>969</v>
      </c>
      <c r="D185" s="216" t="s">
        <v>199</v>
      </c>
      <c r="E185" s="217" t="s">
        <v>5775</v>
      </c>
      <c r="F185" s="218" t="s">
        <v>5776</v>
      </c>
      <c r="G185" s="219" t="s">
        <v>211</v>
      </c>
      <c r="H185" s="220">
        <v>3</v>
      </c>
      <c r="I185" s="221"/>
      <c r="J185" s="222">
        <f>ROUND(I185*H185,2)</f>
        <v>0</v>
      </c>
      <c r="K185" s="223"/>
      <c r="L185" s="46"/>
      <c r="M185" s="224" t="s">
        <v>19</v>
      </c>
      <c r="N185" s="225" t="s">
        <v>43</v>
      </c>
      <c r="O185" s="86"/>
      <c r="P185" s="226">
        <f>O185*H185</f>
        <v>0</v>
      </c>
      <c r="Q185" s="226">
        <v>0.50900000000000001</v>
      </c>
      <c r="R185" s="226">
        <f>Q185*H185</f>
        <v>1.5270000000000001</v>
      </c>
      <c r="S185" s="226">
        <v>0</v>
      </c>
      <c r="T185" s="227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8" t="s">
        <v>203</v>
      </c>
      <c r="AT185" s="228" t="s">
        <v>199</v>
      </c>
      <c r="AU185" s="228" t="s">
        <v>80</v>
      </c>
      <c r="AY185" s="19" t="s">
        <v>197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9" t="s">
        <v>80</v>
      </c>
      <c r="BK185" s="229">
        <f>ROUND(I185*H185,2)</f>
        <v>0</v>
      </c>
      <c r="BL185" s="19" t="s">
        <v>203</v>
      </c>
      <c r="BM185" s="228" t="s">
        <v>1402</v>
      </c>
    </row>
    <row r="186" s="2" customFormat="1" ht="16.5" customHeight="1">
      <c r="A186" s="40"/>
      <c r="B186" s="41"/>
      <c r="C186" s="216" t="s">
        <v>975</v>
      </c>
      <c r="D186" s="216" t="s">
        <v>199</v>
      </c>
      <c r="E186" s="217" t="s">
        <v>5777</v>
      </c>
      <c r="F186" s="218" t="s">
        <v>5778</v>
      </c>
      <c r="G186" s="219" t="s">
        <v>211</v>
      </c>
      <c r="H186" s="220">
        <v>3</v>
      </c>
      <c r="I186" s="221"/>
      <c r="J186" s="222">
        <f>ROUND(I186*H186,2)</f>
        <v>0</v>
      </c>
      <c r="K186" s="223"/>
      <c r="L186" s="46"/>
      <c r="M186" s="224" t="s">
        <v>19</v>
      </c>
      <c r="N186" s="225" t="s">
        <v>43</v>
      </c>
      <c r="O186" s="86"/>
      <c r="P186" s="226">
        <f>O186*H186</f>
        <v>0</v>
      </c>
      <c r="Q186" s="226">
        <v>0.25</v>
      </c>
      <c r="R186" s="226">
        <f>Q186*H186</f>
        <v>0.75</v>
      </c>
      <c r="S186" s="226">
        <v>0</v>
      </c>
      <c r="T186" s="227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8" t="s">
        <v>203</v>
      </c>
      <c r="AT186" s="228" t="s">
        <v>199</v>
      </c>
      <c r="AU186" s="228" t="s">
        <v>80</v>
      </c>
      <c r="AY186" s="19" t="s">
        <v>197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9" t="s">
        <v>80</v>
      </c>
      <c r="BK186" s="229">
        <f>ROUND(I186*H186,2)</f>
        <v>0</v>
      </c>
      <c r="BL186" s="19" t="s">
        <v>203</v>
      </c>
      <c r="BM186" s="228" t="s">
        <v>1423</v>
      </c>
    </row>
    <row r="187" s="2" customFormat="1" ht="21.75" customHeight="1">
      <c r="A187" s="40"/>
      <c r="B187" s="41"/>
      <c r="C187" s="216" t="s">
        <v>984</v>
      </c>
      <c r="D187" s="216" t="s">
        <v>199</v>
      </c>
      <c r="E187" s="217" t="s">
        <v>5779</v>
      </c>
      <c r="F187" s="218" t="s">
        <v>5780</v>
      </c>
      <c r="G187" s="219" t="s">
        <v>211</v>
      </c>
      <c r="H187" s="220">
        <v>2</v>
      </c>
      <c r="I187" s="221"/>
      <c r="J187" s="222">
        <f>ROUND(I187*H187,2)</f>
        <v>0</v>
      </c>
      <c r="K187" s="223"/>
      <c r="L187" s="46"/>
      <c r="M187" s="224" t="s">
        <v>19</v>
      </c>
      <c r="N187" s="225" t="s">
        <v>43</v>
      </c>
      <c r="O187" s="86"/>
      <c r="P187" s="226">
        <f>O187*H187</f>
        <v>0</v>
      </c>
      <c r="Q187" s="226">
        <v>2.1000000000000001</v>
      </c>
      <c r="R187" s="226">
        <f>Q187*H187</f>
        <v>4.2000000000000002</v>
      </c>
      <c r="S187" s="226">
        <v>0</v>
      </c>
      <c r="T187" s="227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8" t="s">
        <v>203</v>
      </c>
      <c r="AT187" s="228" t="s">
        <v>199</v>
      </c>
      <c r="AU187" s="228" t="s">
        <v>80</v>
      </c>
      <c r="AY187" s="19" t="s">
        <v>197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9" t="s">
        <v>80</v>
      </c>
      <c r="BK187" s="229">
        <f>ROUND(I187*H187,2)</f>
        <v>0</v>
      </c>
      <c r="BL187" s="19" t="s">
        <v>203</v>
      </c>
      <c r="BM187" s="228" t="s">
        <v>1433</v>
      </c>
    </row>
    <row r="188" s="2" customFormat="1" ht="16.5" customHeight="1">
      <c r="A188" s="40"/>
      <c r="B188" s="41"/>
      <c r="C188" s="216" t="s">
        <v>993</v>
      </c>
      <c r="D188" s="216" t="s">
        <v>199</v>
      </c>
      <c r="E188" s="217" t="s">
        <v>5781</v>
      </c>
      <c r="F188" s="218" t="s">
        <v>5782</v>
      </c>
      <c r="G188" s="219" t="s">
        <v>211</v>
      </c>
      <c r="H188" s="220">
        <v>4</v>
      </c>
      <c r="I188" s="221"/>
      <c r="J188" s="222">
        <f>ROUND(I188*H188,2)</f>
        <v>0</v>
      </c>
      <c r="K188" s="223"/>
      <c r="L188" s="46"/>
      <c r="M188" s="224" t="s">
        <v>19</v>
      </c>
      <c r="N188" s="225" t="s">
        <v>43</v>
      </c>
      <c r="O188" s="86"/>
      <c r="P188" s="226">
        <f>O188*H188</f>
        <v>0</v>
      </c>
      <c r="Q188" s="226">
        <v>0.002</v>
      </c>
      <c r="R188" s="226">
        <f>Q188*H188</f>
        <v>0.0080000000000000002</v>
      </c>
      <c r="S188" s="226">
        <v>0</v>
      </c>
      <c r="T188" s="227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8" t="s">
        <v>203</v>
      </c>
      <c r="AT188" s="228" t="s">
        <v>199</v>
      </c>
      <c r="AU188" s="228" t="s">
        <v>80</v>
      </c>
      <c r="AY188" s="19" t="s">
        <v>197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9" t="s">
        <v>80</v>
      </c>
      <c r="BK188" s="229">
        <f>ROUND(I188*H188,2)</f>
        <v>0</v>
      </c>
      <c r="BL188" s="19" t="s">
        <v>203</v>
      </c>
      <c r="BM188" s="228" t="s">
        <v>1444</v>
      </c>
    </row>
    <row r="189" s="2" customFormat="1" ht="16.5" customHeight="1">
      <c r="A189" s="40"/>
      <c r="B189" s="41"/>
      <c r="C189" s="216" t="s">
        <v>1003</v>
      </c>
      <c r="D189" s="216" t="s">
        <v>199</v>
      </c>
      <c r="E189" s="217" t="s">
        <v>5783</v>
      </c>
      <c r="F189" s="218" t="s">
        <v>5784</v>
      </c>
      <c r="G189" s="219" t="s">
        <v>1127</v>
      </c>
      <c r="H189" s="220">
        <v>1</v>
      </c>
      <c r="I189" s="221"/>
      <c r="J189" s="222">
        <f>ROUND(I189*H189,2)</f>
        <v>0</v>
      </c>
      <c r="K189" s="223"/>
      <c r="L189" s="46"/>
      <c r="M189" s="224" t="s">
        <v>19</v>
      </c>
      <c r="N189" s="225" t="s">
        <v>43</v>
      </c>
      <c r="O189" s="86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8" t="s">
        <v>203</v>
      </c>
      <c r="AT189" s="228" t="s">
        <v>199</v>
      </c>
      <c r="AU189" s="228" t="s">
        <v>80</v>
      </c>
      <c r="AY189" s="19" t="s">
        <v>197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9" t="s">
        <v>80</v>
      </c>
      <c r="BK189" s="229">
        <f>ROUND(I189*H189,2)</f>
        <v>0</v>
      </c>
      <c r="BL189" s="19" t="s">
        <v>203</v>
      </c>
      <c r="BM189" s="228" t="s">
        <v>1454</v>
      </c>
    </row>
    <row r="190" s="12" customFormat="1" ht="25.92" customHeight="1">
      <c r="A190" s="12"/>
      <c r="B190" s="200"/>
      <c r="C190" s="201"/>
      <c r="D190" s="202" t="s">
        <v>71</v>
      </c>
      <c r="E190" s="203" t="s">
        <v>1212</v>
      </c>
      <c r="F190" s="203" t="s">
        <v>5785</v>
      </c>
      <c r="G190" s="201"/>
      <c r="H190" s="201"/>
      <c r="I190" s="204"/>
      <c r="J190" s="205">
        <f>BK190</f>
        <v>0</v>
      </c>
      <c r="K190" s="201"/>
      <c r="L190" s="206"/>
      <c r="M190" s="207"/>
      <c r="N190" s="208"/>
      <c r="O190" s="208"/>
      <c r="P190" s="209">
        <f>P191</f>
        <v>0</v>
      </c>
      <c r="Q190" s="208"/>
      <c r="R190" s="209">
        <f>R191</f>
        <v>0</v>
      </c>
      <c r="S190" s="208"/>
      <c r="T190" s="210">
        <f>T191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1" t="s">
        <v>80</v>
      </c>
      <c r="AT190" s="212" t="s">
        <v>71</v>
      </c>
      <c r="AU190" s="212" t="s">
        <v>72</v>
      </c>
      <c r="AY190" s="211" t="s">
        <v>197</v>
      </c>
      <c r="BK190" s="213">
        <f>BK191</f>
        <v>0</v>
      </c>
    </row>
    <row r="191" s="2" customFormat="1" ht="16.5" customHeight="1">
      <c r="A191" s="40"/>
      <c r="B191" s="41"/>
      <c r="C191" s="216" t="s">
        <v>1009</v>
      </c>
      <c r="D191" s="216" t="s">
        <v>199</v>
      </c>
      <c r="E191" s="217" t="s">
        <v>5786</v>
      </c>
      <c r="F191" s="218" t="s">
        <v>5787</v>
      </c>
      <c r="G191" s="219" t="s">
        <v>217</v>
      </c>
      <c r="H191" s="220">
        <v>168.06399999999999</v>
      </c>
      <c r="I191" s="221"/>
      <c r="J191" s="222">
        <f>ROUND(I191*H191,2)</f>
        <v>0</v>
      </c>
      <c r="K191" s="223"/>
      <c r="L191" s="46"/>
      <c r="M191" s="224" t="s">
        <v>19</v>
      </c>
      <c r="N191" s="225" t="s">
        <v>43</v>
      </c>
      <c r="O191" s="86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8" t="s">
        <v>203</v>
      </c>
      <c r="AT191" s="228" t="s">
        <v>199</v>
      </c>
      <c r="AU191" s="228" t="s">
        <v>80</v>
      </c>
      <c r="AY191" s="19" t="s">
        <v>197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9" t="s">
        <v>80</v>
      </c>
      <c r="BK191" s="229">
        <f>ROUND(I191*H191,2)</f>
        <v>0</v>
      </c>
      <c r="BL191" s="19" t="s">
        <v>203</v>
      </c>
      <c r="BM191" s="228" t="s">
        <v>1467</v>
      </c>
    </row>
    <row r="192" s="12" customFormat="1" ht="25.92" customHeight="1">
      <c r="A192" s="12"/>
      <c r="B192" s="200"/>
      <c r="C192" s="201"/>
      <c r="D192" s="202" t="s">
        <v>71</v>
      </c>
      <c r="E192" s="203" t="s">
        <v>4364</v>
      </c>
      <c r="F192" s="203" t="s">
        <v>4365</v>
      </c>
      <c r="G192" s="201"/>
      <c r="H192" s="201"/>
      <c r="I192" s="204"/>
      <c r="J192" s="205">
        <f>BK192</f>
        <v>0</v>
      </c>
      <c r="K192" s="201"/>
      <c r="L192" s="206"/>
      <c r="M192" s="207"/>
      <c r="N192" s="208"/>
      <c r="O192" s="208"/>
      <c r="P192" s="209">
        <f>SUM(P193:P195)</f>
        <v>0</v>
      </c>
      <c r="Q192" s="208"/>
      <c r="R192" s="209">
        <f>SUM(R193:R195)</f>
        <v>0</v>
      </c>
      <c r="S192" s="208"/>
      <c r="T192" s="210">
        <f>SUM(T193:T195)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1" t="s">
        <v>80</v>
      </c>
      <c r="AT192" s="212" t="s">
        <v>71</v>
      </c>
      <c r="AU192" s="212" t="s">
        <v>72</v>
      </c>
      <c r="AY192" s="211" t="s">
        <v>197</v>
      </c>
      <c r="BK192" s="213">
        <f>SUM(BK193:BK195)</f>
        <v>0</v>
      </c>
    </row>
    <row r="193" s="2" customFormat="1" ht="21.75" customHeight="1">
      <c r="A193" s="40"/>
      <c r="B193" s="41"/>
      <c r="C193" s="216" t="s">
        <v>1018</v>
      </c>
      <c r="D193" s="216" t="s">
        <v>199</v>
      </c>
      <c r="E193" s="217" t="s">
        <v>5788</v>
      </c>
      <c r="F193" s="218" t="s">
        <v>4369</v>
      </c>
      <c r="G193" s="219" t="s">
        <v>217</v>
      </c>
      <c r="H193" s="220">
        <v>76.560000000000002</v>
      </c>
      <c r="I193" s="221"/>
      <c r="J193" s="222">
        <f>ROUND(I193*H193,2)</f>
        <v>0</v>
      </c>
      <c r="K193" s="223"/>
      <c r="L193" s="46"/>
      <c r="M193" s="224" t="s">
        <v>19</v>
      </c>
      <c r="N193" s="225" t="s">
        <v>43</v>
      </c>
      <c r="O193" s="86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8" t="s">
        <v>203</v>
      </c>
      <c r="AT193" s="228" t="s">
        <v>199</v>
      </c>
      <c r="AU193" s="228" t="s">
        <v>80</v>
      </c>
      <c r="AY193" s="19" t="s">
        <v>197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9" t="s">
        <v>80</v>
      </c>
      <c r="BK193" s="229">
        <f>ROUND(I193*H193,2)</f>
        <v>0</v>
      </c>
      <c r="BL193" s="19" t="s">
        <v>203</v>
      </c>
      <c r="BM193" s="228" t="s">
        <v>1478</v>
      </c>
    </row>
    <row r="194" s="2" customFormat="1" ht="16.5" customHeight="1">
      <c r="A194" s="40"/>
      <c r="B194" s="41"/>
      <c r="C194" s="216" t="s">
        <v>1038</v>
      </c>
      <c r="D194" s="216" t="s">
        <v>199</v>
      </c>
      <c r="E194" s="217" t="s">
        <v>5789</v>
      </c>
      <c r="F194" s="218" t="s">
        <v>4371</v>
      </c>
      <c r="G194" s="219" t="s">
        <v>217</v>
      </c>
      <c r="H194" s="220">
        <v>689.03999999999996</v>
      </c>
      <c r="I194" s="221"/>
      <c r="J194" s="222">
        <f>ROUND(I194*H194,2)</f>
        <v>0</v>
      </c>
      <c r="K194" s="223"/>
      <c r="L194" s="46"/>
      <c r="M194" s="224" t="s">
        <v>19</v>
      </c>
      <c r="N194" s="225" t="s">
        <v>43</v>
      </c>
      <c r="O194" s="86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8" t="s">
        <v>203</v>
      </c>
      <c r="AT194" s="228" t="s">
        <v>199</v>
      </c>
      <c r="AU194" s="228" t="s">
        <v>80</v>
      </c>
      <c r="AY194" s="19" t="s">
        <v>197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9" t="s">
        <v>80</v>
      </c>
      <c r="BK194" s="229">
        <f>ROUND(I194*H194,2)</f>
        <v>0</v>
      </c>
      <c r="BL194" s="19" t="s">
        <v>203</v>
      </c>
      <c r="BM194" s="228" t="s">
        <v>1490</v>
      </c>
    </row>
    <row r="195" s="2" customFormat="1" ht="16.5" customHeight="1">
      <c r="A195" s="40"/>
      <c r="B195" s="41"/>
      <c r="C195" s="216" t="s">
        <v>1044</v>
      </c>
      <c r="D195" s="216" t="s">
        <v>199</v>
      </c>
      <c r="E195" s="217" t="s">
        <v>5790</v>
      </c>
      <c r="F195" s="218" t="s">
        <v>5791</v>
      </c>
      <c r="G195" s="219" t="s">
        <v>217</v>
      </c>
      <c r="H195" s="220">
        <v>76.560000000000002</v>
      </c>
      <c r="I195" s="221"/>
      <c r="J195" s="222">
        <f>ROUND(I195*H195,2)</f>
        <v>0</v>
      </c>
      <c r="K195" s="223"/>
      <c r="L195" s="46"/>
      <c r="M195" s="303" t="s">
        <v>19</v>
      </c>
      <c r="N195" s="304" t="s">
        <v>43</v>
      </c>
      <c r="O195" s="296"/>
      <c r="P195" s="301">
        <f>O195*H195</f>
        <v>0</v>
      </c>
      <c r="Q195" s="301">
        <v>0</v>
      </c>
      <c r="R195" s="301">
        <f>Q195*H195</f>
        <v>0</v>
      </c>
      <c r="S195" s="301">
        <v>0</v>
      </c>
      <c r="T195" s="302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8" t="s">
        <v>203</v>
      </c>
      <c r="AT195" s="228" t="s">
        <v>199</v>
      </c>
      <c r="AU195" s="228" t="s">
        <v>80</v>
      </c>
      <c r="AY195" s="19" t="s">
        <v>197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9" t="s">
        <v>80</v>
      </c>
      <c r="BK195" s="229">
        <f>ROUND(I195*H195,2)</f>
        <v>0</v>
      </c>
      <c r="BL195" s="19" t="s">
        <v>203</v>
      </c>
      <c r="BM195" s="228" t="s">
        <v>1504</v>
      </c>
    </row>
    <row r="196" s="2" customFormat="1" ht="6.96" customHeight="1">
      <c r="A196" s="40"/>
      <c r="B196" s="61"/>
      <c r="C196" s="62"/>
      <c r="D196" s="62"/>
      <c r="E196" s="62"/>
      <c r="F196" s="62"/>
      <c r="G196" s="62"/>
      <c r="H196" s="62"/>
      <c r="I196" s="62"/>
      <c r="J196" s="62"/>
      <c r="K196" s="62"/>
      <c r="L196" s="46"/>
      <c r="M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</sheetData>
  <sheetProtection sheet="1" autoFilter="0" formatColumns="0" formatRows="0" objects="1" scenarios="1" spinCount="100000" saltValue="K98MOe9YIZLLspPhaMkqDWFqi07iOHzJiTR3J7oQ7e7yI4hTt7Oq8u1NmyjdCO4gIjtrw8G3Um/Vy4zEbk+2uA==" hashValue="N+8vh9clgHp3MfnOyYF4vGTKTncMo0brAeHmuYYf8Mg4nRF42CsuhGi0QTIPrwneOhAizCWib/GnbE8CaS0eQg==" algorithmName="SHA-512" password="CC6F"/>
  <autoFilter ref="C91:K1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/>
  </sheetViews>
  <cols>
    <col min="1" max="1" width="8.332031" style="305" customWidth="1"/>
    <col min="2" max="2" width="1.667969" style="305" customWidth="1"/>
    <col min="3" max="4" width="5" style="305" customWidth="1"/>
    <col min="5" max="5" width="11.66016" style="305" customWidth="1"/>
    <col min="6" max="6" width="9.160156" style="305" customWidth="1"/>
    <col min="7" max="7" width="5" style="305" customWidth="1"/>
    <col min="8" max="8" width="77.83203" style="305" customWidth="1"/>
    <col min="9" max="10" width="20" style="305" customWidth="1"/>
    <col min="11" max="11" width="1.667969" style="305" customWidth="1"/>
  </cols>
  <sheetData>
    <row r="1" s="1" customFormat="1" ht="37.5" customHeight="1"/>
    <row r="2" s="1" customFormat="1" ht="7.5" customHeight="1">
      <c r="B2" s="306"/>
      <c r="C2" s="307"/>
      <c r="D2" s="307"/>
      <c r="E2" s="307"/>
      <c r="F2" s="307"/>
      <c r="G2" s="307"/>
      <c r="H2" s="307"/>
      <c r="I2" s="307"/>
      <c r="J2" s="307"/>
      <c r="K2" s="308"/>
    </row>
    <row r="3" s="17" customFormat="1" ht="45" customHeight="1">
      <c r="B3" s="309"/>
      <c r="C3" s="310" t="s">
        <v>5792</v>
      </c>
      <c r="D3" s="310"/>
      <c r="E3" s="310"/>
      <c r="F3" s="310"/>
      <c r="G3" s="310"/>
      <c r="H3" s="310"/>
      <c r="I3" s="310"/>
      <c r="J3" s="310"/>
      <c r="K3" s="311"/>
    </row>
    <row r="4" s="1" customFormat="1" ht="25.5" customHeight="1">
      <c r="B4" s="312"/>
      <c r="C4" s="313" t="s">
        <v>5793</v>
      </c>
      <c r="D4" s="313"/>
      <c r="E4" s="313"/>
      <c r="F4" s="313"/>
      <c r="G4" s="313"/>
      <c r="H4" s="313"/>
      <c r="I4" s="313"/>
      <c r="J4" s="313"/>
      <c r="K4" s="314"/>
    </row>
    <row r="5" s="1" customFormat="1" ht="5.25" customHeight="1">
      <c r="B5" s="312"/>
      <c r="C5" s="315"/>
      <c r="D5" s="315"/>
      <c r="E5" s="315"/>
      <c r="F5" s="315"/>
      <c r="G5" s="315"/>
      <c r="H5" s="315"/>
      <c r="I5" s="315"/>
      <c r="J5" s="315"/>
      <c r="K5" s="314"/>
    </row>
    <row r="6" s="1" customFormat="1" ht="15" customHeight="1">
      <c r="B6" s="312"/>
      <c r="C6" s="316" t="s">
        <v>5794</v>
      </c>
      <c r="D6" s="316"/>
      <c r="E6" s="316"/>
      <c r="F6" s="316"/>
      <c r="G6" s="316"/>
      <c r="H6" s="316"/>
      <c r="I6" s="316"/>
      <c r="J6" s="316"/>
      <c r="K6" s="314"/>
    </row>
    <row r="7" s="1" customFormat="1" ht="15" customHeight="1">
      <c r="B7" s="317"/>
      <c r="C7" s="316" t="s">
        <v>5795</v>
      </c>
      <c r="D7" s="316"/>
      <c r="E7" s="316"/>
      <c r="F7" s="316"/>
      <c r="G7" s="316"/>
      <c r="H7" s="316"/>
      <c r="I7" s="316"/>
      <c r="J7" s="316"/>
      <c r="K7" s="314"/>
    </row>
    <row r="8" s="1" customFormat="1" ht="12.75" customHeight="1">
      <c r="B8" s="317"/>
      <c r="C8" s="316"/>
      <c r="D8" s="316"/>
      <c r="E8" s="316"/>
      <c r="F8" s="316"/>
      <c r="G8" s="316"/>
      <c r="H8" s="316"/>
      <c r="I8" s="316"/>
      <c r="J8" s="316"/>
      <c r="K8" s="314"/>
    </row>
    <row r="9" s="1" customFormat="1" ht="15" customHeight="1">
      <c r="B9" s="317"/>
      <c r="C9" s="316" t="s">
        <v>5796</v>
      </c>
      <c r="D9" s="316"/>
      <c r="E9" s="316"/>
      <c r="F9" s="316"/>
      <c r="G9" s="316"/>
      <c r="H9" s="316"/>
      <c r="I9" s="316"/>
      <c r="J9" s="316"/>
      <c r="K9" s="314"/>
    </row>
    <row r="10" s="1" customFormat="1" ht="15" customHeight="1">
      <c r="B10" s="317"/>
      <c r="C10" s="316"/>
      <c r="D10" s="316" t="s">
        <v>5797</v>
      </c>
      <c r="E10" s="316"/>
      <c r="F10" s="316"/>
      <c r="G10" s="316"/>
      <c r="H10" s="316"/>
      <c r="I10" s="316"/>
      <c r="J10" s="316"/>
      <c r="K10" s="314"/>
    </row>
    <row r="11" s="1" customFormat="1" ht="15" customHeight="1">
      <c r="B11" s="317"/>
      <c r="C11" s="318"/>
      <c r="D11" s="316" t="s">
        <v>5798</v>
      </c>
      <c r="E11" s="316"/>
      <c r="F11" s="316"/>
      <c r="G11" s="316"/>
      <c r="H11" s="316"/>
      <c r="I11" s="316"/>
      <c r="J11" s="316"/>
      <c r="K11" s="314"/>
    </row>
    <row r="12" s="1" customFormat="1" ht="15" customHeight="1">
      <c r="B12" s="317"/>
      <c r="C12" s="318"/>
      <c r="D12" s="316"/>
      <c r="E12" s="316"/>
      <c r="F12" s="316"/>
      <c r="G12" s="316"/>
      <c r="H12" s="316"/>
      <c r="I12" s="316"/>
      <c r="J12" s="316"/>
      <c r="K12" s="314"/>
    </row>
    <row r="13" s="1" customFormat="1" ht="15" customHeight="1">
      <c r="B13" s="317"/>
      <c r="C13" s="318"/>
      <c r="D13" s="319" t="s">
        <v>5799</v>
      </c>
      <c r="E13" s="316"/>
      <c r="F13" s="316"/>
      <c r="G13" s="316"/>
      <c r="H13" s="316"/>
      <c r="I13" s="316"/>
      <c r="J13" s="316"/>
      <c r="K13" s="314"/>
    </row>
    <row r="14" s="1" customFormat="1" ht="12.75" customHeight="1">
      <c r="B14" s="317"/>
      <c r="C14" s="318"/>
      <c r="D14" s="318"/>
      <c r="E14" s="318"/>
      <c r="F14" s="318"/>
      <c r="G14" s="318"/>
      <c r="H14" s="318"/>
      <c r="I14" s="318"/>
      <c r="J14" s="318"/>
      <c r="K14" s="314"/>
    </row>
    <row r="15" s="1" customFormat="1" ht="15" customHeight="1">
      <c r="B15" s="317"/>
      <c r="C15" s="318"/>
      <c r="D15" s="316" t="s">
        <v>5800</v>
      </c>
      <c r="E15" s="316"/>
      <c r="F15" s="316"/>
      <c r="G15" s="316"/>
      <c r="H15" s="316"/>
      <c r="I15" s="316"/>
      <c r="J15" s="316"/>
      <c r="K15" s="314"/>
    </row>
    <row r="16" s="1" customFormat="1" ht="15" customHeight="1">
      <c r="B16" s="317"/>
      <c r="C16" s="318"/>
      <c r="D16" s="316" t="s">
        <v>5801</v>
      </c>
      <c r="E16" s="316"/>
      <c r="F16" s="316"/>
      <c r="G16" s="316"/>
      <c r="H16" s="316"/>
      <c r="I16" s="316"/>
      <c r="J16" s="316"/>
      <c r="K16" s="314"/>
    </row>
    <row r="17" s="1" customFormat="1" ht="15" customHeight="1">
      <c r="B17" s="317"/>
      <c r="C17" s="318"/>
      <c r="D17" s="316" t="s">
        <v>5802</v>
      </c>
      <c r="E17" s="316"/>
      <c r="F17" s="316"/>
      <c r="G17" s="316"/>
      <c r="H17" s="316"/>
      <c r="I17" s="316"/>
      <c r="J17" s="316"/>
      <c r="K17" s="314"/>
    </row>
    <row r="18" s="1" customFormat="1" ht="15" customHeight="1">
      <c r="B18" s="317"/>
      <c r="C18" s="318"/>
      <c r="D18" s="318"/>
      <c r="E18" s="320" t="s">
        <v>79</v>
      </c>
      <c r="F18" s="316" t="s">
        <v>5803</v>
      </c>
      <c r="G18" s="316"/>
      <c r="H18" s="316"/>
      <c r="I18" s="316"/>
      <c r="J18" s="316"/>
      <c r="K18" s="314"/>
    </row>
    <row r="19" s="1" customFormat="1" ht="15" customHeight="1">
      <c r="B19" s="317"/>
      <c r="C19" s="318"/>
      <c r="D19" s="318"/>
      <c r="E19" s="320" t="s">
        <v>5804</v>
      </c>
      <c r="F19" s="316" t="s">
        <v>5805</v>
      </c>
      <c r="G19" s="316"/>
      <c r="H19" s="316"/>
      <c r="I19" s="316"/>
      <c r="J19" s="316"/>
      <c r="K19" s="314"/>
    </row>
    <row r="20" s="1" customFormat="1" ht="15" customHeight="1">
      <c r="B20" s="317"/>
      <c r="C20" s="318"/>
      <c r="D20" s="318"/>
      <c r="E20" s="320" t="s">
        <v>5806</v>
      </c>
      <c r="F20" s="316" t="s">
        <v>5807</v>
      </c>
      <c r="G20" s="316"/>
      <c r="H20" s="316"/>
      <c r="I20" s="316"/>
      <c r="J20" s="316"/>
      <c r="K20" s="314"/>
    </row>
    <row r="21" s="1" customFormat="1" ht="15" customHeight="1">
      <c r="B21" s="317"/>
      <c r="C21" s="318"/>
      <c r="D21" s="318"/>
      <c r="E21" s="320" t="s">
        <v>5808</v>
      </c>
      <c r="F21" s="316" t="s">
        <v>5809</v>
      </c>
      <c r="G21" s="316"/>
      <c r="H21" s="316"/>
      <c r="I21" s="316"/>
      <c r="J21" s="316"/>
      <c r="K21" s="314"/>
    </row>
    <row r="22" s="1" customFormat="1" ht="15" customHeight="1">
      <c r="B22" s="317"/>
      <c r="C22" s="318"/>
      <c r="D22" s="318"/>
      <c r="E22" s="320" t="s">
        <v>4303</v>
      </c>
      <c r="F22" s="316" t="s">
        <v>4304</v>
      </c>
      <c r="G22" s="316"/>
      <c r="H22" s="316"/>
      <c r="I22" s="316"/>
      <c r="J22" s="316"/>
      <c r="K22" s="314"/>
    </row>
    <row r="23" s="1" customFormat="1" ht="15" customHeight="1">
      <c r="B23" s="317"/>
      <c r="C23" s="318"/>
      <c r="D23" s="318"/>
      <c r="E23" s="320" t="s">
        <v>88</v>
      </c>
      <c r="F23" s="316" t="s">
        <v>5810</v>
      </c>
      <c r="G23" s="316"/>
      <c r="H23" s="316"/>
      <c r="I23" s="316"/>
      <c r="J23" s="316"/>
      <c r="K23" s="314"/>
    </row>
    <row r="24" s="1" customFormat="1" ht="12.75" customHeight="1">
      <c r="B24" s="317"/>
      <c r="C24" s="318"/>
      <c r="D24" s="318"/>
      <c r="E24" s="318"/>
      <c r="F24" s="318"/>
      <c r="G24" s="318"/>
      <c r="H24" s="318"/>
      <c r="I24" s="318"/>
      <c r="J24" s="318"/>
      <c r="K24" s="314"/>
    </row>
    <row r="25" s="1" customFormat="1" ht="15" customHeight="1">
      <c r="B25" s="317"/>
      <c r="C25" s="316" t="s">
        <v>5811</v>
      </c>
      <c r="D25" s="316"/>
      <c r="E25" s="316"/>
      <c r="F25" s="316"/>
      <c r="G25" s="316"/>
      <c r="H25" s="316"/>
      <c r="I25" s="316"/>
      <c r="J25" s="316"/>
      <c r="K25" s="314"/>
    </row>
    <row r="26" s="1" customFormat="1" ht="15" customHeight="1">
      <c r="B26" s="317"/>
      <c r="C26" s="316" t="s">
        <v>5812</v>
      </c>
      <c r="D26" s="316"/>
      <c r="E26" s="316"/>
      <c r="F26" s="316"/>
      <c r="G26" s="316"/>
      <c r="H26" s="316"/>
      <c r="I26" s="316"/>
      <c r="J26" s="316"/>
      <c r="K26" s="314"/>
    </row>
    <row r="27" s="1" customFormat="1" ht="15" customHeight="1">
      <c r="B27" s="317"/>
      <c r="C27" s="316"/>
      <c r="D27" s="316" t="s">
        <v>5813</v>
      </c>
      <c r="E27" s="316"/>
      <c r="F27" s="316"/>
      <c r="G27" s="316"/>
      <c r="H27" s="316"/>
      <c r="I27" s="316"/>
      <c r="J27" s="316"/>
      <c r="K27" s="314"/>
    </row>
    <row r="28" s="1" customFormat="1" ht="15" customHeight="1">
      <c r="B28" s="317"/>
      <c r="C28" s="318"/>
      <c r="D28" s="316" t="s">
        <v>5814</v>
      </c>
      <c r="E28" s="316"/>
      <c r="F28" s="316"/>
      <c r="G28" s="316"/>
      <c r="H28" s="316"/>
      <c r="I28" s="316"/>
      <c r="J28" s="316"/>
      <c r="K28" s="314"/>
    </row>
    <row r="29" s="1" customFormat="1" ht="12.75" customHeight="1">
      <c r="B29" s="317"/>
      <c r="C29" s="318"/>
      <c r="D29" s="318"/>
      <c r="E29" s="318"/>
      <c r="F29" s="318"/>
      <c r="G29" s="318"/>
      <c r="H29" s="318"/>
      <c r="I29" s="318"/>
      <c r="J29" s="318"/>
      <c r="K29" s="314"/>
    </row>
    <row r="30" s="1" customFormat="1" ht="15" customHeight="1">
      <c r="B30" s="317"/>
      <c r="C30" s="318"/>
      <c r="D30" s="316" t="s">
        <v>5815</v>
      </c>
      <c r="E30" s="316"/>
      <c r="F30" s="316"/>
      <c r="G30" s="316"/>
      <c r="H30" s="316"/>
      <c r="I30" s="316"/>
      <c r="J30" s="316"/>
      <c r="K30" s="314"/>
    </row>
    <row r="31" s="1" customFormat="1" ht="15" customHeight="1">
      <c r="B31" s="317"/>
      <c r="C31" s="318"/>
      <c r="D31" s="316" t="s">
        <v>5816</v>
      </c>
      <c r="E31" s="316"/>
      <c r="F31" s="316"/>
      <c r="G31" s="316"/>
      <c r="H31" s="316"/>
      <c r="I31" s="316"/>
      <c r="J31" s="316"/>
      <c r="K31" s="314"/>
    </row>
    <row r="32" s="1" customFormat="1" ht="12.75" customHeight="1">
      <c r="B32" s="317"/>
      <c r="C32" s="318"/>
      <c r="D32" s="318"/>
      <c r="E32" s="318"/>
      <c r="F32" s="318"/>
      <c r="G32" s="318"/>
      <c r="H32" s="318"/>
      <c r="I32" s="318"/>
      <c r="J32" s="318"/>
      <c r="K32" s="314"/>
    </row>
    <row r="33" s="1" customFormat="1" ht="15" customHeight="1">
      <c r="B33" s="317"/>
      <c r="C33" s="318"/>
      <c r="D33" s="316" t="s">
        <v>5817</v>
      </c>
      <c r="E33" s="316"/>
      <c r="F33" s="316"/>
      <c r="G33" s="316"/>
      <c r="H33" s="316"/>
      <c r="I33" s="316"/>
      <c r="J33" s="316"/>
      <c r="K33" s="314"/>
    </row>
    <row r="34" s="1" customFormat="1" ht="15" customHeight="1">
      <c r="B34" s="317"/>
      <c r="C34" s="318"/>
      <c r="D34" s="316" t="s">
        <v>5818</v>
      </c>
      <c r="E34" s="316"/>
      <c r="F34" s="316"/>
      <c r="G34" s="316"/>
      <c r="H34" s="316"/>
      <c r="I34" s="316"/>
      <c r="J34" s="316"/>
      <c r="K34" s="314"/>
    </row>
    <row r="35" s="1" customFormat="1" ht="15" customHeight="1">
      <c r="B35" s="317"/>
      <c r="C35" s="318"/>
      <c r="D35" s="316" t="s">
        <v>5819</v>
      </c>
      <c r="E35" s="316"/>
      <c r="F35" s="316"/>
      <c r="G35" s="316"/>
      <c r="H35" s="316"/>
      <c r="I35" s="316"/>
      <c r="J35" s="316"/>
      <c r="K35" s="314"/>
    </row>
    <row r="36" s="1" customFormat="1" ht="15" customHeight="1">
      <c r="B36" s="317"/>
      <c r="C36" s="318"/>
      <c r="D36" s="316"/>
      <c r="E36" s="319" t="s">
        <v>183</v>
      </c>
      <c r="F36" s="316"/>
      <c r="G36" s="316" t="s">
        <v>5820</v>
      </c>
      <c r="H36" s="316"/>
      <c r="I36" s="316"/>
      <c r="J36" s="316"/>
      <c r="K36" s="314"/>
    </row>
    <row r="37" s="1" customFormat="1" ht="30.75" customHeight="1">
      <c r="B37" s="317"/>
      <c r="C37" s="318"/>
      <c r="D37" s="316"/>
      <c r="E37" s="319" t="s">
        <v>5821</v>
      </c>
      <c r="F37" s="316"/>
      <c r="G37" s="316" t="s">
        <v>5822</v>
      </c>
      <c r="H37" s="316"/>
      <c r="I37" s="316"/>
      <c r="J37" s="316"/>
      <c r="K37" s="314"/>
    </row>
    <row r="38" s="1" customFormat="1" ht="15" customHeight="1">
      <c r="B38" s="317"/>
      <c r="C38" s="318"/>
      <c r="D38" s="316"/>
      <c r="E38" s="319" t="s">
        <v>53</v>
      </c>
      <c r="F38" s="316"/>
      <c r="G38" s="316" t="s">
        <v>5823</v>
      </c>
      <c r="H38" s="316"/>
      <c r="I38" s="316"/>
      <c r="J38" s="316"/>
      <c r="K38" s="314"/>
    </row>
    <row r="39" s="1" customFormat="1" ht="15" customHeight="1">
      <c r="B39" s="317"/>
      <c r="C39" s="318"/>
      <c r="D39" s="316"/>
      <c r="E39" s="319" t="s">
        <v>54</v>
      </c>
      <c r="F39" s="316"/>
      <c r="G39" s="316" t="s">
        <v>5824</v>
      </c>
      <c r="H39" s="316"/>
      <c r="I39" s="316"/>
      <c r="J39" s="316"/>
      <c r="K39" s="314"/>
    </row>
    <row r="40" s="1" customFormat="1" ht="15" customHeight="1">
      <c r="B40" s="317"/>
      <c r="C40" s="318"/>
      <c r="D40" s="316"/>
      <c r="E40" s="319" t="s">
        <v>184</v>
      </c>
      <c r="F40" s="316"/>
      <c r="G40" s="316" t="s">
        <v>5825</v>
      </c>
      <c r="H40" s="316"/>
      <c r="I40" s="316"/>
      <c r="J40" s="316"/>
      <c r="K40" s="314"/>
    </row>
    <row r="41" s="1" customFormat="1" ht="15" customHeight="1">
      <c r="B41" s="317"/>
      <c r="C41" s="318"/>
      <c r="D41" s="316"/>
      <c r="E41" s="319" t="s">
        <v>185</v>
      </c>
      <c r="F41" s="316"/>
      <c r="G41" s="316" t="s">
        <v>5826</v>
      </c>
      <c r="H41" s="316"/>
      <c r="I41" s="316"/>
      <c r="J41" s="316"/>
      <c r="K41" s="314"/>
    </row>
    <row r="42" s="1" customFormat="1" ht="15" customHeight="1">
      <c r="B42" s="317"/>
      <c r="C42" s="318"/>
      <c r="D42" s="316"/>
      <c r="E42" s="319" t="s">
        <v>5827</v>
      </c>
      <c r="F42" s="316"/>
      <c r="G42" s="316" t="s">
        <v>5828</v>
      </c>
      <c r="H42" s="316"/>
      <c r="I42" s="316"/>
      <c r="J42" s="316"/>
      <c r="K42" s="314"/>
    </row>
    <row r="43" s="1" customFormat="1" ht="15" customHeight="1">
      <c r="B43" s="317"/>
      <c r="C43" s="318"/>
      <c r="D43" s="316"/>
      <c r="E43" s="319"/>
      <c r="F43" s="316"/>
      <c r="G43" s="316" t="s">
        <v>5829</v>
      </c>
      <c r="H43" s="316"/>
      <c r="I43" s="316"/>
      <c r="J43" s="316"/>
      <c r="K43" s="314"/>
    </row>
    <row r="44" s="1" customFormat="1" ht="15" customHeight="1">
      <c r="B44" s="317"/>
      <c r="C44" s="318"/>
      <c r="D44" s="316"/>
      <c r="E44" s="319" t="s">
        <v>5830</v>
      </c>
      <c r="F44" s="316"/>
      <c r="G44" s="316" t="s">
        <v>5831</v>
      </c>
      <c r="H44" s="316"/>
      <c r="I44" s="316"/>
      <c r="J44" s="316"/>
      <c r="K44" s="314"/>
    </row>
    <row r="45" s="1" customFormat="1" ht="15" customHeight="1">
      <c r="B45" s="317"/>
      <c r="C45" s="318"/>
      <c r="D45" s="316"/>
      <c r="E45" s="319" t="s">
        <v>187</v>
      </c>
      <c r="F45" s="316"/>
      <c r="G45" s="316" t="s">
        <v>5832</v>
      </c>
      <c r="H45" s="316"/>
      <c r="I45" s="316"/>
      <c r="J45" s="316"/>
      <c r="K45" s="314"/>
    </row>
    <row r="46" s="1" customFormat="1" ht="12.75" customHeight="1">
      <c r="B46" s="317"/>
      <c r="C46" s="318"/>
      <c r="D46" s="316"/>
      <c r="E46" s="316"/>
      <c r="F46" s="316"/>
      <c r="G46" s="316"/>
      <c r="H46" s="316"/>
      <c r="I46" s="316"/>
      <c r="J46" s="316"/>
      <c r="K46" s="314"/>
    </row>
    <row r="47" s="1" customFormat="1" ht="15" customHeight="1">
      <c r="B47" s="317"/>
      <c r="C47" s="318"/>
      <c r="D47" s="316" t="s">
        <v>5833</v>
      </c>
      <c r="E47" s="316"/>
      <c r="F47" s="316"/>
      <c r="G47" s="316"/>
      <c r="H47" s="316"/>
      <c r="I47" s="316"/>
      <c r="J47" s="316"/>
      <c r="K47" s="314"/>
    </row>
    <row r="48" s="1" customFormat="1" ht="15" customHeight="1">
      <c r="B48" s="317"/>
      <c r="C48" s="318"/>
      <c r="D48" s="318"/>
      <c r="E48" s="316" t="s">
        <v>5834</v>
      </c>
      <c r="F48" s="316"/>
      <c r="G48" s="316"/>
      <c r="H48" s="316"/>
      <c r="I48" s="316"/>
      <c r="J48" s="316"/>
      <c r="K48" s="314"/>
    </row>
    <row r="49" s="1" customFormat="1" ht="15" customHeight="1">
      <c r="B49" s="317"/>
      <c r="C49" s="318"/>
      <c r="D49" s="318"/>
      <c r="E49" s="316" t="s">
        <v>5835</v>
      </c>
      <c r="F49" s="316"/>
      <c r="G49" s="316"/>
      <c r="H49" s="316"/>
      <c r="I49" s="316"/>
      <c r="J49" s="316"/>
      <c r="K49" s="314"/>
    </row>
    <row r="50" s="1" customFormat="1" ht="15" customHeight="1">
      <c r="B50" s="317"/>
      <c r="C50" s="318"/>
      <c r="D50" s="318"/>
      <c r="E50" s="316" t="s">
        <v>5836</v>
      </c>
      <c r="F50" s="316"/>
      <c r="G50" s="316"/>
      <c r="H50" s="316"/>
      <c r="I50" s="316"/>
      <c r="J50" s="316"/>
      <c r="K50" s="314"/>
    </row>
    <row r="51" s="1" customFormat="1" ht="15" customHeight="1">
      <c r="B51" s="317"/>
      <c r="C51" s="318"/>
      <c r="D51" s="316" t="s">
        <v>5837</v>
      </c>
      <c r="E51" s="316"/>
      <c r="F51" s="316"/>
      <c r="G51" s="316"/>
      <c r="H51" s="316"/>
      <c r="I51" s="316"/>
      <c r="J51" s="316"/>
      <c r="K51" s="314"/>
    </row>
    <row r="52" s="1" customFormat="1" ht="25.5" customHeight="1">
      <c r="B52" s="312"/>
      <c r="C52" s="313" t="s">
        <v>5838</v>
      </c>
      <c r="D52" s="313"/>
      <c r="E52" s="313"/>
      <c r="F52" s="313"/>
      <c r="G52" s="313"/>
      <c r="H52" s="313"/>
      <c r="I52" s="313"/>
      <c r="J52" s="313"/>
      <c r="K52" s="314"/>
    </row>
    <row r="53" s="1" customFormat="1" ht="5.25" customHeight="1">
      <c r="B53" s="312"/>
      <c r="C53" s="315"/>
      <c r="D53" s="315"/>
      <c r="E53" s="315"/>
      <c r="F53" s="315"/>
      <c r="G53" s="315"/>
      <c r="H53" s="315"/>
      <c r="I53" s="315"/>
      <c r="J53" s="315"/>
      <c r="K53" s="314"/>
    </row>
    <row r="54" s="1" customFormat="1" ht="15" customHeight="1">
      <c r="B54" s="312"/>
      <c r="C54" s="316" t="s">
        <v>5839</v>
      </c>
      <c r="D54" s="316"/>
      <c r="E54" s="316"/>
      <c r="F54" s="316"/>
      <c r="G54" s="316"/>
      <c r="H54" s="316"/>
      <c r="I54" s="316"/>
      <c r="J54" s="316"/>
      <c r="K54" s="314"/>
    </row>
    <row r="55" s="1" customFormat="1" ht="15" customHeight="1">
      <c r="B55" s="312"/>
      <c r="C55" s="316" t="s">
        <v>5840</v>
      </c>
      <c r="D55" s="316"/>
      <c r="E55" s="316"/>
      <c r="F55" s="316"/>
      <c r="G55" s="316"/>
      <c r="H55" s="316"/>
      <c r="I55" s="316"/>
      <c r="J55" s="316"/>
      <c r="K55" s="314"/>
    </row>
    <row r="56" s="1" customFormat="1" ht="12.75" customHeight="1">
      <c r="B56" s="312"/>
      <c r="C56" s="316"/>
      <c r="D56" s="316"/>
      <c r="E56" s="316"/>
      <c r="F56" s="316"/>
      <c r="G56" s="316"/>
      <c r="H56" s="316"/>
      <c r="I56" s="316"/>
      <c r="J56" s="316"/>
      <c r="K56" s="314"/>
    </row>
    <row r="57" s="1" customFormat="1" ht="15" customHeight="1">
      <c r="B57" s="312"/>
      <c r="C57" s="316" t="s">
        <v>5841</v>
      </c>
      <c r="D57" s="316"/>
      <c r="E57" s="316"/>
      <c r="F57" s="316"/>
      <c r="G57" s="316"/>
      <c r="H57" s="316"/>
      <c r="I57" s="316"/>
      <c r="J57" s="316"/>
      <c r="K57" s="314"/>
    </row>
    <row r="58" s="1" customFormat="1" ht="15" customHeight="1">
      <c r="B58" s="312"/>
      <c r="C58" s="318"/>
      <c r="D58" s="316" t="s">
        <v>5842</v>
      </c>
      <c r="E58" s="316"/>
      <c r="F58" s="316"/>
      <c r="G58" s="316"/>
      <c r="H58" s="316"/>
      <c r="I58" s="316"/>
      <c r="J58" s="316"/>
      <c r="K58" s="314"/>
    </row>
    <row r="59" s="1" customFormat="1" ht="15" customHeight="1">
      <c r="B59" s="312"/>
      <c r="C59" s="318"/>
      <c r="D59" s="316" t="s">
        <v>5843</v>
      </c>
      <c r="E59" s="316"/>
      <c r="F59" s="316"/>
      <c r="G59" s="316"/>
      <c r="H59" s="316"/>
      <c r="I59" s="316"/>
      <c r="J59" s="316"/>
      <c r="K59" s="314"/>
    </row>
    <row r="60" s="1" customFormat="1" ht="15" customHeight="1">
      <c r="B60" s="312"/>
      <c r="C60" s="318"/>
      <c r="D60" s="316" t="s">
        <v>5844</v>
      </c>
      <c r="E60" s="316"/>
      <c r="F60" s="316"/>
      <c r="G60" s="316"/>
      <c r="H60" s="316"/>
      <c r="I60" s="316"/>
      <c r="J60" s="316"/>
      <c r="K60" s="314"/>
    </row>
    <row r="61" s="1" customFormat="1" ht="15" customHeight="1">
      <c r="B61" s="312"/>
      <c r="C61" s="318"/>
      <c r="D61" s="316" t="s">
        <v>5845</v>
      </c>
      <c r="E61" s="316"/>
      <c r="F61" s="316"/>
      <c r="G61" s="316"/>
      <c r="H61" s="316"/>
      <c r="I61" s="316"/>
      <c r="J61" s="316"/>
      <c r="K61" s="314"/>
    </row>
    <row r="62" s="1" customFormat="1" ht="15" customHeight="1">
      <c r="B62" s="312"/>
      <c r="C62" s="318"/>
      <c r="D62" s="321" t="s">
        <v>5846</v>
      </c>
      <c r="E62" s="321"/>
      <c r="F62" s="321"/>
      <c r="G62" s="321"/>
      <c r="H62" s="321"/>
      <c r="I62" s="321"/>
      <c r="J62" s="321"/>
      <c r="K62" s="314"/>
    </row>
    <row r="63" s="1" customFormat="1" ht="15" customHeight="1">
      <c r="B63" s="312"/>
      <c r="C63" s="318"/>
      <c r="D63" s="316" t="s">
        <v>5847</v>
      </c>
      <c r="E63" s="316"/>
      <c r="F63" s="316"/>
      <c r="G63" s="316"/>
      <c r="H63" s="316"/>
      <c r="I63" s="316"/>
      <c r="J63" s="316"/>
      <c r="K63" s="314"/>
    </row>
    <row r="64" s="1" customFormat="1" ht="12.75" customHeight="1">
      <c r="B64" s="312"/>
      <c r="C64" s="318"/>
      <c r="D64" s="318"/>
      <c r="E64" s="322"/>
      <c r="F64" s="318"/>
      <c r="G64" s="318"/>
      <c r="H64" s="318"/>
      <c r="I64" s="318"/>
      <c r="J64" s="318"/>
      <c r="K64" s="314"/>
    </row>
    <row r="65" s="1" customFormat="1" ht="15" customHeight="1">
      <c r="B65" s="312"/>
      <c r="C65" s="318"/>
      <c r="D65" s="316" t="s">
        <v>5848</v>
      </c>
      <c r="E65" s="316"/>
      <c r="F65" s="316"/>
      <c r="G65" s="316"/>
      <c r="H65" s="316"/>
      <c r="I65" s="316"/>
      <c r="J65" s="316"/>
      <c r="K65" s="314"/>
    </row>
    <row r="66" s="1" customFormat="1" ht="15" customHeight="1">
      <c r="B66" s="312"/>
      <c r="C66" s="318"/>
      <c r="D66" s="321" t="s">
        <v>5849</v>
      </c>
      <c r="E66" s="321"/>
      <c r="F66" s="321"/>
      <c r="G66" s="321"/>
      <c r="H66" s="321"/>
      <c r="I66" s="321"/>
      <c r="J66" s="321"/>
      <c r="K66" s="314"/>
    </row>
    <row r="67" s="1" customFormat="1" ht="15" customHeight="1">
      <c r="B67" s="312"/>
      <c r="C67" s="318"/>
      <c r="D67" s="316" t="s">
        <v>5850</v>
      </c>
      <c r="E67" s="316"/>
      <c r="F67" s="316"/>
      <c r="G67" s="316"/>
      <c r="H67" s="316"/>
      <c r="I67" s="316"/>
      <c r="J67" s="316"/>
      <c r="K67" s="314"/>
    </row>
    <row r="68" s="1" customFormat="1" ht="15" customHeight="1">
      <c r="B68" s="312"/>
      <c r="C68" s="318"/>
      <c r="D68" s="316" t="s">
        <v>5851</v>
      </c>
      <c r="E68" s="316"/>
      <c r="F68" s="316"/>
      <c r="G68" s="316"/>
      <c r="H68" s="316"/>
      <c r="I68" s="316"/>
      <c r="J68" s="316"/>
      <c r="K68" s="314"/>
    </row>
    <row r="69" s="1" customFormat="1" ht="15" customHeight="1">
      <c r="B69" s="312"/>
      <c r="C69" s="318"/>
      <c r="D69" s="316" t="s">
        <v>5852</v>
      </c>
      <c r="E69" s="316"/>
      <c r="F69" s="316"/>
      <c r="G69" s="316"/>
      <c r="H69" s="316"/>
      <c r="I69" s="316"/>
      <c r="J69" s="316"/>
      <c r="K69" s="314"/>
    </row>
    <row r="70" s="1" customFormat="1" ht="15" customHeight="1">
      <c r="B70" s="312"/>
      <c r="C70" s="318"/>
      <c r="D70" s="316" t="s">
        <v>5853</v>
      </c>
      <c r="E70" s="316"/>
      <c r="F70" s="316"/>
      <c r="G70" s="316"/>
      <c r="H70" s="316"/>
      <c r="I70" s="316"/>
      <c r="J70" s="316"/>
      <c r="K70" s="314"/>
    </row>
    <row r="71" s="1" customFormat="1" ht="12.75" customHeight="1">
      <c r="B71" s="323"/>
      <c r="C71" s="324"/>
      <c r="D71" s="324"/>
      <c r="E71" s="324"/>
      <c r="F71" s="324"/>
      <c r="G71" s="324"/>
      <c r="H71" s="324"/>
      <c r="I71" s="324"/>
      <c r="J71" s="324"/>
      <c r="K71" s="325"/>
    </row>
    <row r="72" s="1" customFormat="1" ht="18.75" customHeight="1">
      <c r="B72" s="326"/>
      <c r="C72" s="326"/>
      <c r="D72" s="326"/>
      <c r="E72" s="326"/>
      <c r="F72" s="326"/>
      <c r="G72" s="326"/>
      <c r="H72" s="326"/>
      <c r="I72" s="326"/>
      <c r="J72" s="326"/>
      <c r="K72" s="327"/>
    </row>
    <row r="73" s="1" customFormat="1" ht="18.75" customHeight="1">
      <c r="B73" s="327"/>
      <c r="C73" s="327"/>
      <c r="D73" s="327"/>
      <c r="E73" s="327"/>
      <c r="F73" s="327"/>
      <c r="G73" s="327"/>
      <c r="H73" s="327"/>
      <c r="I73" s="327"/>
      <c r="J73" s="327"/>
      <c r="K73" s="327"/>
    </row>
    <row r="74" s="1" customFormat="1" ht="7.5" customHeight="1">
      <c r="B74" s="328"/>
      <c r="C74" s="329"/>
      <c r="D74" s="329"/>
      <c r="E74" s="329"/>
      <c r="F74" s="329"/>
      <c r="G74" s="329"/>
      <c r="H74" s="329"/>
      <c r="I74" s="329"/>
      <c r="J74" s="329"/>
      <c r="K74" s="330"/>
    </row>
    <row r="75" s="1" customFormat="1" ht="45" customHeight="1">
      <c r="B75" s="331"/>
      <c r="C75" s="332" t="s">
        <v>5854</v>
      </c>
      <c r="D75" s="332"/>
      <c r="E75" s="332"/>
      <c r="F75" s="332"/>
      <c r="G75" s="332"/>
      <c r="H75" s="332"/>
      <c r="I75" s="332"/>
      <c r="J75" s="332"/>
      <c r="K75" s="333"/>
    </row>
    <row r="76" s="1" customFormat="1" ht="17.25" customHeight="1">
      <c r="B76" s="331"/>
      <c r="C76" s="334" t="s">
        <v>5855</v>
      </c>
      <c r="D76" s="334"/>
      <c r="E76" s="334"/>
      <c r="F76" s="334" t="s">
        <v>5856</v>
      </c>
      <c r="G76" s="335"/>
      <c r="H76" s="334" t="s">
        <v>54</v>
      </c>
      <c r="I76" s="334" t="s">
        <v>57</v>
      </c>
      <c r="J76" s="334" t="s">
        <v>5857</v>
      </c>
      <c r="K76" s="333"/>
    </row>
    <row r="77" s="1" customFormat="1" ht="17.25" customHeight="1">
      <c r="B77" s="331"/>
      <c r="C77" s="336" t="s">
        <v>5858</v>
      </c>
      <c r="D77" s="336"/>
      <c r="E77" s="336"/>
      <c r="F77" s="337" t="s">
        <v>5859</v>
      </c>
      <c r="G77" s="338"/>
      <c r="H77" s="336"/>
      <c r="I77" s="336"/>
      <c r="J77" s="336" t="s">
        <v>5860</v>
      </c>
      <c r="K77" s="333"/>
    </row>
    <row r="78" s="1" customFormat="1" ht="5.25" customHeight="1">
      <c r="B78" s="331"/>
      <c r="C78" s="339"/>
      <c r="D78" s="339"/>
      <c r="E78" s="339"/>
      <c r="F78" s="339"/>
      <c r="G78" s="340"/>
      <c r="H78" s="339"/>
      <c r="I78" s="339"/>
      <c r="J78" s="339"/>
      <c r="K78" s="333"/>
    </row>
    <row r="79" s="1" customFormat="1" ht="15" customHeight="1">
      <c r="B79" s="331"/>
      <c r="C79" s="319" t="s">
        <v>53</v>
      </c>
      <c r="D79" s="341"/>
      <c r="E79" s="341"/>
      <c r="F79" s="342" t="s">
        <v>5861</v>
      </c>
      <c r="G79" s="343"/>
      <c r="H79" s="319" t="s">
        <v>5862</v>
      </c>
      <c r="I79" s="319" t="s">
        <v>5863</v>
      </c>
      <c r="J79" s="319">
        <v>20</v>
      </c>
      <c r="K79" s="333"/>
    </row>
    <row r="80" s="1" customFormat="1" ht="15" customHeight="1">
      <c r="B80" s="331"/>
      <c r="C80" s="319" t="s">
        <v>5864</v>
      </c>
      <c r="D80" s="319"/>
      <c r="E80" s="319"/>
      <c r="F80" s="342" t="s">
        <v>5861</v>
      </c>
      <c r="G80" s="343"/>
      <c r="H80" s="319" t="s">
        <v>5865</v>
      </c>
      <c r="I80" s="319" t="s">
        <v>5863</v>
      </c>
      <c r="J80" s="319">
        <v>120</v>
      </c>
      <c r="K80" s="333"/>
    </row>
    <row r="81" s="1" customFormat="1" ht="15" customHeight="1">
      <c r="B81" s="344"/>
      <c r="C81" s="319" t="s">
        <v>5866</v>
      </c>
      <c r="D81" s="319"/>
      <c r="E81" s="319"/>
      <c r="F81" s="342" t="s">
        <v>5867</v>
      </c>
      <c r="G81" s="343"/>
      <c r="H81" s="319" t="s">
        <v>5868</v>
      </c>
      <c r="I81" s="319" t="s">
        <v>5863</v>
      </c>
      <c r="J81" s="319">
        <v>50</v>
      </c>
      <c r="K81" s="333"/>
    </row>
    <row r="82" s="1" customFormat="1" ht="15" customHeight="1">
      <c r="B82" s="344"/>
      <c r="C82" s="319" t="s">
        <v>5869</v>
      </c>
      <c r="D82" s="319"/>
      <c r="E82" s="319"/>
      <c r="F82" s="342" t="s">
        <v>5861</v>
      </c>
      <c r="G82" s="343"/>
      <c r="H82" s="319" t="s">
        <v>5870</v>
      </c>
      <c r="I82" s="319" t="s">
        <v>5871</v>
      </c>
      <c r="J82" s="319"/>
      <c r="K82" s="333"/>
    </row>
    <row r="83" s="1" customFormat="1" ht="15" customHeight="1">
      <c r="B83" s="344"/>
      <c r="C83" s="345" t="s">
        <v>5872</v>
      </c>
      <c r="D83" s="345"/>
      <c r="E83" s="345"/>
      <c r="F83" s="346" t="s">
        <v>5867</v>
      </c>
      <c r="G83" s="345"/>
      <c r="H83" s="345" t="s">
        <v>5873</v>
      </c>
      <c r="I83" s="345" t="s">
        <v>5863</v>
      </c>
      <c r="J83" s="345">
        <v>15</v>
      </c>
      <c r="K83" s="333"/>
    </row>
    <row r="84" s="1" customFormat="1" ht="15" customHeight="1">
      <c r="B84" s="344"/>
      <c r="C84" s="345" t="s">
        <v>5874</v>
      </c>
      <c r="D84" s="345"/>
      <c r="E84" s="345"/>
      <c r="F84" s="346" t="s">
        <v>5867</v>
      </c>
      <c r="G84" s="345"/>
      <c r="H84" s="345" t="s">
        <v>5875</v>
      </c>
      <c r="I84" s="345" t="s">
        <v>5863</v>
      </c>
      <c r="J84" s="345">
        <v>15</v>
      </c>
      <c r="K84" s="333"/>
    </row>
    <row r="85" s="1" customFormat="1" ht="15" customHeight="1">
      <c r="B85" s="344"/>
      <c r="C85" s="345" t="s">
        <v>5876</v>
      </c>
      <c r="D85" s="345"/>
      <c r="E85" s="345"/>
      <c r="F85" s="346" t="s">
        <v>5867</v>
      </c>
      <c r="G85" s="345"/>
      <c r="H85" s="345" t="s">
        <v>5877</v>
      </c>
      <c r="I85" s="345" t="s">
        <v>5863</v>
      </c>
      <c r="J85" s="345">
        <v>20</v>
      </c>
      <c r="K85" s="333"/>
    </row>
    <row r="86" s="1" customFormat="1" ht="15" customHeight="1">
      <c r="B86" s="344"/>
      <c r="C86" s="345" t="s">
        <v>5878</v>
      </c>
      <c r="D86" s="345"/>
      <c r="E86" s="345"/>
      <c r="F86" s="346" t="s">
        <v>5867</v>
      </c>
      <c r="G86" s="345"/>
      <c r="H86" s="345" t="s">
        <v>5879</v>
      </c>
      <c r="I86" s="345" t="s">
        <v>5863</v>
      </c>
      <c r="J86" s="345">
        <v>20</v>
      </c>
      <c r="K86" s="333"/>
    </row>
    <row r="87" s="1" customFormat="1" ht="15" customHeight="1">
      <c r="B87" s="344"/>
      <c r="C87" s="319" t="s">
        <v>5880</v>
      </c>
      <c r="D87" s="319"/>
      <c r="E87" s="319"/>
      <c r="F87" s="342" t="s">
        <v>5867</v>
      </c>
      <c r="G87" s="343"/>
      <c r="H87" s="319" t="s">
        <v>5881</v>
      </c>
      <c r="I87" s="319" t="s">
        <v>5863</v>
      </c>
      <c r="J87" s="319">
        <v>50</v>
      </c>
      <c r="K87" s="333"/>
    </row>
    <row r="88" s="1" customFormat="1" ht="15" customHeight="1">
      <c r="B88" s="344"/>
      <c r="C88" s="319" t="s">
        <v>5882</v>
      </c>
      <c r="D88" s="319"/>
      <c r="E88" s="319"/>
      <c r="F88" s="342" t="s">
        <v>5867</v>
      </c>
      <c r="G88" s="343"/>
      <c r="H88" s="319" t="s">
        <v>5883</v>
      </c>
      <c r="I88" s="319" t="s">
        <v>5863</v>
      </c>
      <c r="J88" s="319">
        <v>20</v>
      </c>
      <c r="K88" s="333"/>
    </row>
    <row r="89" s="1" customFormat="1" ht="15" customHeight="1">
      <c r="B89" s="344"/>
      <c r="C89" s="319" t="s">
        <v>5884</v>
      </c>
      <c r="D89" s="319"/>
      <c r="E89" s="319"/>
      <c r="F89" s="342" t="s">
        <v>5867</v>
      </c>
      <c r="G89" s="343"/>
      <c r="H89" s="319" t="s">
        <v>5885</v>
      </c>
      <c r="I89" s="319" t="s">
        <v>5863</v>
      </c>
      <c r="J89" s="319">
        <v>20</v>
      </c>
      <c r="K89" s="333"/>
    </row>
    <row r="90" s="1" customFormat="1" ht="15" customHeight="1">
      <c r="B90" s="344"/>
      <c r="C90" s="319" t="s">
        <v>5886</v>
      </c>
      <c r="D90" s="319"/>
      <c r="E90" s="319"/>
      <c r="F90" s="342" t="s">
        <v>5867</v>
      </c>
      <c r="G90" s="343"/>
      <c r="H90" s="319" t="s">
        <v>5887</v>
      </c>
      <c r="I90" s="319" t="s">
        <v>5863</v>
      </c>
      <c r="J90" s="319">
        <v>50</v>
      </c>
      <c r="K90" s="333"/>
    </row>
    <row r="91" s="1" customFormat="1" ht="15" customHeight="1">
      <c r="B91" s="344"/>
      <c r="C91" s="319" t="s">
        <v>5888</v>
      </c>
      <c r="D91" s="319"/>
      <c r="E91" s="319"/>
      <c r="F91" s="342" t="s">
        <v>5867</v>
      </c>
      <c r="G91" s="343"/>
      <c r="H91" s="319" t="s">
        <v>5888</v>
      </c>
      <c r="I91" s="319" t="s">
        <v>5863</v>
      </c>
      <c r="J91" s="319">
        <v>50</v>
      </c>
      <c r="K91" s="333"/>
    </row>
    <row r="92" s="1" customFormat="1" ht="15" customHeight="1">
      <c r="B92" s="344"/>
      <c r="C92" s="319" t="s">
        <v>5889</v>
      </c>
      <c r="D92" s="319"/>
      <c r="E92" s="319"/>
      <c r="F92" s="342" t="s">
        <v>5867</v>
      </c>
      <c r="G92" s="343"/>
      <c r="H92" s="319" t="s">
        <v>5890</v>
      </c>
      <c r="I92" s="319" t="s">
        <v>5863</v>
      </c>
      <c r="J92" s="319">
        <v>255</v>
      </c>
      <c r="K92" s="333"/>
    </row>
    <row r="93" s="1" customFormat="1" ht="15" customHeight="1">
      <c r="B93" s="344"/>
      <c r="C93" s="319" t="s">
        <v>5891</v>
      </c>
      <c r="D93" s="319"/>
      <c r="E93" s="319"/>
      <c r="F93" s="342" t="s">
        <v>5861</v>
      </c>
      <c r="G93" s="343"/>
      <c r="H93" s="319" t="s">
        <v>5892</v>
      </c>
      <c r="I93" s="319" t="s">
        <v>5893</v>
      </c>
      <c r="J93" s="319"/>
      <c r="K93" s="333"/>
    </row>
    <row r="94" s="1" customFormat="1" ht="15" customHeight="1">
      <c r="B94" s="344"/>
      <c r="C94" s="319" t="s">
        <v>5894</v>
      </c>
      <c r="D94" s="319"/>
      <c r="E94" s="319"/>
      <c r="F94" s="342" t="s">
        <v>5861</v>
      </c>
      <c r="G94" s="343"/>
      <c r="H94" s="319" t="s">
        <v>5895</v>
      </c>
      <c r="I94" s="319" t="s">
        <v>5896</v>
      </c>
      <c r="J94" s="319"/>
      <c r="K94" s="333"/>
    </row>
    <row r="95" s="1" customFormat="1" ht="15" customHeight="1">
      <c r="B95" s="344"/>
      <c r="C95" s="319" t="s">
        <v>5897</v>
      </c>
      <c r="D95" s="319"/>
      <c r="E95" s="319"/>
      <c r="F95" s="342" t="s">
        <v>5861</v>
      </c>
      <c r="G95" s="343"/>
      <c r="H95" s="319" t="s">
        <v>5897</v>
      </c>
      <c r="I95" s="319" t="s">
        <v>5896</v>
      </c>
      <c r="J95" s="319"/>
      <c r="K95" s="333"/>
    </row>
    <row r="96" s="1" customFormat="1" ht="15" customHeight="1">
      <c r="B96" s="344"/>
      <c r="C96" s="319" t="s">
        <v>38</v>
      </c>
      <c r="D96" s="319"/>
      <c r="E96" s="319"/>
      <c r="F96" s="342" t="s">
        <v>5861</v>
      </c>
      <c r="G96" s="343"/>
      <c r="H96" s="319" t="s">
        <v>5898</v>
      </c>
      <c r="I96" s="319" t="s">
        <v>5896</v>
      </c>
      <c r="J96" s="319"/>
      <c r="K96" s="333"/>
    </row>
    <row r="97" s="1" customFormat="1" ht="15" customHeight="1">
      <c r="B97" s="344"/>
      <c r="C97" s="319" t="s">
        <v>48</v>
      </c>
      <c r="D97" s="319"/>
      <c r="E97" s="319"/>
      <c r="F97" s="342" t="s">
        <v>5861</v>
      </c>
      <c r="G97" s="343"/>
      <c r="H97" s="319" t="s">
        <v>5899</v>
      </c>
      <c r="I97" s="319" t="s">
        <v>5896</v>
      </c>
      <c r="J97" s="319"/>
      <c r="K97" s="333"/>
    </row>
    <row r="98" s="1" customFormat="1" ht="15" customHeight="1">
      <c r="B98" s="347"/>
      <c r="C98" s="348"/>
      <c r="D98" s="348"/>
      <c r="E98" s="348"/>
      <c r="F98" s="348"/>
      <c r="G98" s="348"/>
      <c r="H98" s="348"/>
      <c r="I98" s="348"/>
      <c r="J98" s="348"/>
      <c r="K98" s="349"/>
    </row>
    <row r="99" s="1" customFormat="1" ht="18.75" customHeight="1">
      <c r="B99" s="350"/>
      <c r="C99" s="351"/>
      <c r="D99" s="351"/>
      <c r="E99" s="351"/>
      <c r="F99" s="351"/>
      <c r="G99" s="351"/>
      <c r="H99" s="351"/>
      <c r="I99" s="351"/>
      <c r="J99" s="351"/>
      <c r="K99" s="350"/>
    </row>
    <row r="100" s="1" customFormat="1" ht="18.75" customHeight="1">
      <c r="B100" s="327"/>
      <c r="C100" s="327"/>
      <c r="D100" s="327"/>
      <c r="E100" s="327"/>
      <c r="F100" s="327"/>
      <c r="G100" s="327"/>
      <c r="H100" s="327"/>
      <c r="I100" s="327"/>
      <c r="J100" s="327"/>
      <c r="K100" s="327"/>
    </row>
    <row r="101" s="1" customFormat="1" ht="7.5" customHeight="1">
      <c r="B101" s="328"/>
      <c r="C101" s="329"/>
      <c r="D101" s="329"/>
      <c r="E101" s="329"/>
      <c r="F101" s="329"/>
      <c r="G101" s="329"/>
      <c r="H101" s="329"/>
      <c r="I101" s="329"/>
      <c r="J101" s="329"/>
      <c r="K101" s="330"/>
    </row>
    <row r="102" s="1" customFormat="1" ht="45" customHeight="1">
      <c r="B102" s="331"/>
      <c r="C102" s="332" t="s">
        <v>5900</v>
      </c>
      <c r="D102" s="332"/>
      <c r="E102" s="332"/>
      <c r="F102" s="332"/>
      <c r="G102" s="332"/>
      <c r="H102" s="332"/>
      <c r="I102" s="332"/>
      <c r="J102" s="332"/>
      <c r="K102" s="333"/>
    </row>
    <row r="103" s="1" customFormat="1" ht="17.25" customHeight="1">
      <c r="B103" s="331"/>
      <c r="C103" s="334" t="s">
        <v>5855</v>
      </c>
      <c r="D103" s="334"/>
      <c r="E103" s="334"/>
      <c r="F103" s="334" t="s">
        <v>5856</v>
      </c>
      <c r="G103" s="335"/>
      <c r="H103" s="334" t="s">
        <v>54</v>
      </c>
      <c r="I103" s="334" t="s">
        <v>57</v>
      </c>
      <c r="J103" s="334" t="s">
        <v>5857</v>
      </c>
      <c r="K103" s="333"/>
    </row>
    <row r="104" s="1" customFormat="1" ht="17.25" customHeight="1">
      <c r="B104" s="331"/>
      <c r="C104" s="336" t="s">
        <v>5858</v>
      </c>
      <c r="D104" s="336"/>
      <c r="E104" s="336"/>
      <c r="F104" s="337" t="s">
        <v>5859</v>
      </c>
      <c r="G104" s="338"/>
      <c r="H104" s="336"/>
      <c r="I104" s="336"/>
      <c r="J104" s="336" t="s">
        <v>5860</v>
      </c>
      <c r="K104" s="333"/>
    </row>
    <row r="105" s="1" customFormat="1" ht="5.25" customHeight="1">
      <c r="B105" s="331"/>
      <c r="C105" s="334"/>
      <c r="D105" s="334"/>
      <c r="E105" s="334"/>
      <c r="F105" s="334"/>
      <c r="G105" s="352"/>
      <c r="H105" s="334"/>
      <c r="I105" s="334"/>
      <c r="J105" s="334"/>
      <c r="K105" s="333"/>
    </row>
    <row r="106" s="1" customFormat="1" ht="15" customHeight="1">
      <c r="B106" s="331"/>
      <c r="C106" s="319" t="s">
        <v>53</v>
      </c>
      <c r="D106" s="341"/>
      <c r="E106" s="341"/>
      <c r="F106" s="342" t="s">
        <v>5861</v>
      </c>
      <c r="G106" s="319"/>
      <c r="H106" s="319" t="s">
        <v>5901</v>
      </c>
      <c r="I106" s="319" t="s">
        <v>5863</v>
      </c>
      <c r="J106" s="319">
        <v>20</v>
      </c>
      <c r="K106" s="333"/>
    </row>
    <row r="107" s="1" customFormat="1" ht="15" customHeight="1">
      <c r="B107" s="331"/>
      <c r="C107" s="319" t="s">
        <v>5864</v>
      </c>
      <c r="D107" s="319"/>
      <c r="E107" s="319"/>
      <c r="F107" s="342" t="s">
        <v>5861</v>
      </c>
      <c r="G107" s="319"/>
      <c r="H107" s="319" t="s">
        <v>5901</v>
      </c>
      <c r="I107" s="319" t="s">
        <v>5863</v>
      </c>
      <c r="J107" s="319">
        <v>120</v>
      </c>
      <c r="K107" s="333"/>
    </row>
    <row r="108" s="1" customFormat="1" ht="15" customHeight="1">
      <c r="B108" s="344"/>
      <c r="C108" s="319" t="s">
        <v>5866</v>
      </c>
      <c r="D108" s="319"/>
      <c r="E108" s="319"/>
      <c r="F108" s="342" t="s">
        <v>5867</v>
      </c>
      <c r="G108" s="319"/>
      <c r="H108" s="319" t="s">
        <v>5901</v>
      </c>
      <c r="I108" s="319" t="s">
        <v>5863</v>
      </c>
      <c r="J108" s="319">
        <v>50</v>
      </c>
      <c r="K108" s="333"/>
    </row>
    <row r="109" s="1" customFormat="1" ht="15" customHeight="1">
      <c r="B109" s="344"/>
      <c r="C109" s="319" t="s">
        <v>5869</v>
      </c>
      <c r="D109" s="319"/>
      <c r="E109" s="319"/>
      <c r="F109" s="342" t="s">
        <v>5861</v>
      </c>
      <c r="G109" s="319"/>
      <c r="H109" s="319" t="s">
        <v>5901</v>
      </c>
      <c r="I109" s="319" t="s">
        <v>5871</v>
      </c>
      <c r="J109" s="319"/>
      <c r="K109" s="333"/>
    </row>
    <row r="110" s="1" customFormat="1" ht="15" customHeight="1">
      <c r="B110" s="344"/>
      <c r="C110" s="319" t="s">
        <v>5880</v>
      </c>
      <c r="D110" s="319"/>
      <c r="E110" s="319"/>
      <c r="F110" s="342" t="s">
        <v>5867</v>
      </c>
      <c r="G110" s="319"/>
      <c r="H110" s="319" t="s">
        <v>5901</v>
      </c>
      <c r="I110" s="319" t="s">
        <v>5863</v>
      </c>
      <c r="J110" s="319">
        <v>50</v>
      </c>
      <c r="K110" s="333"/>
    </row>
    <row r="111" s="1" customFormat="1" ht="15" customHeight="1">
      <c r="B111" s="344"/>
      <c r="C111" s="319" t="s">
        <v>5888</v>
      </c>
      <c r="D111" s="319"/>
      <c r="E111" s="319"/>
      <c r="F111" s="342" t="s">
        <v>5867</v>
      </c>
      <c r="G111" s="319"/>
      <c r="H111" s="319" t="s">
        <v>5901</v>
      </c>
      <c r="I111" s="319" t="s">
        <v>5863</v>
      </c>
      <c r="J111" s="319">
        <v>50</v>
      </c>
      <c r="K111" s="333"/>
    </row>
    <row r="112" s="1" customFormat="1" ht="15" customHeight="1">
      <c r="B112" s="344"/>
      <c r="C112" s="319" t="s">
        <v>5886</v>
      </c>
      <c r="D112" s="319"/>
      <c r="E112" s="319"/>
      <c r="F112" s="342" t="s">
        <v>5867</v>
      </c>
      <c r="G112" s="319"/>
      <c r="H112" s="319" t="s">
        <v>5901</v>
      </c>
      <c r="I112" s="319" t="s">
        <v>5863</v>
      </c>
      <c r="J112" s="319">
        <v>50</v>
      </c>
      <c r="K112" s="333"/>
    </row>
    <row r="113" s="1" customFormat="1" ht="15" customHeight="1">
      <c r="B113" s="344"/>
      <c r="C113" s="319" t="s">
        <v>53</v>
      </c>
      <c r="D113" s="319"/>
      <c r="E113" s="319"/>
      <c r="F113" s="342" t="s">
        <v>5861</v>
      </c>
      <c r="G113" s="319"/>
      <c r="H113" s="319" t="s">
        <v>5902</v>
      </c>
      <c r="I113" s="319" t="s">
        <v>5863</v>
      </c>
      <c r="J113" s="319">
        <v>20</v>
      </c>
      <c r="K113" s="333"/>
    </row>
    <row r="114" s="1" customFormat="1" ht="15" customHeight="1">
      <c r="B114" s="344"/>
      <c r="C114" s="319" t="s">
        <v>5903</v>
      </c>
      <c r="D114" s="319"/>
      <c r="E114" s="319"/>
      <c r="F114" s="342" t="s">
        <v>5861</v>
      </c>
      <c r="G114" s="319"/>
      <c r="H114" s="319" t="s">
        <v>5904</v>
      </c>
      <c r="I114" s="319" t="s">
        <v>5863</v>
      </c>
      <c r="J114" s="319">
        <v>120</v>
      </c>
      <c r="K114" s="333"/>
    </row>
    <row r="115" s="1" customFormat="1" ht="15" customHeight="1">
      <c r="B115" s="344"/>
      <c r="C115" s="319" t="s">
        <v>38</v>
      </c>
      <c r="D115" s="319"/>
      <c r="E115" s="319"/>
      <c r="F115" s="342" t="s">
        <v>5861</v>
      </c>
      <c r="G115" s="319"/>
      <c r="H115" s="319" t="s">
        <v>5905</v>
      </c>
      <c r="I115" s="319" t="s">
        <v>5896</v>
      </c>
      <c r="J115" s="319"/>
      <c r="K115" s="333"/>
    </row>
    <row r="116" s="1" customFormat="1" ht="15" customHeight="1">
      <c r="B116" s="344"/>
      <c r="C116" s="319" t="s">
        <v>48</v>
      </c>
      <c r="D116" s="319"/>
      <c r="E116" s="319"/>
      <c r="F116" s="342" t="s">
        <v>5861</v>
      </c>
      <c r="G116" s="319"/>
      <c r="H116" s="319" t="s">
        <v>5906</v>
      </c>
      <c r="I116" s="319" t="s">
        <v>5896</v>
      </c>
      <c r="J116" s="319"/>
      <c r="K116" s="333"/>
    </row>
    <row r="117" s="1" customFormat="1" ht="15" customHeight="1">
      <c r="B117" s="344"/>
      <c r="C117" s="319" t="s">
        <v>57</v>
      </c>
      <c r="D117" s="319"/>
      <c r="E117" s="319"/>
      <c r="F117" s="342" t="s">
        <v>5861</v>
      </c>
      <c r="G117" s="319"/>
      <c r="H117" s="319" t="s">
        <v>5907</v>
      </c>
      <c r="I117" s="319" t="s">
        <v>5908</v>
      </c>
      <c r="J117" s="319"/>
      <c r="K117" s="333"/>
    </row>
    <row r="118" s="1" customFormat="1" ht="15" customHeight="1">
      <c r="B118" s="347"/>
      <c r="C118" s="353"/>
      <c r="D118" s="353"/>
      <c r="E118" s="353"/>
      <c r="F118" s="353"/>
      <c r="G118" s="353"/>
      <c r="H118" s="353"/>
      <c r="I118" s="353"/>
      <c r="J118" s="353"/>
      <c r="K118" s="349"/>
    </row>
    <row r="119" s="1" customFormat="1" ht="18.75" customHeight="1">
      <c r="B119" s="354"/>
      <c r="C119" s="355"/>
      <c r="D119" s="355"/>
      <c r="E119" s="355"/>
      <c r="F119" s="356"/>
      <c r="G119" s="355"/>
      <c r="H119" s="355"/>
      <c r="I119" s="355"/>
      <c r="J119" s="355"/>
      <c r="K119" s="354"/>
    </row>
    <row r="120" s="1" customFormat="1" ht="18.75" customHeight="1">
      <c r="B120" s="327"/>
      <c r="C120" s="327"/>
      <c r="D120" s="327"/>
      <c r="E120" s="327"/>
      <c r="F120" s="327"/>
      <c r="G120" s="327"/>
      <c r="H120" s="327"/>
      <c r="I120" s="327"/>
      <c r="J120" s="327"/>
      <c r="K120" s="327"/>
    </row>
    <row r="121" s="1" customFormat="1" ht="7.5" customHeight="1">
      <c r="B121" s="357"/>
      <c r="C121" s="358"/>
      <c r="D121" s="358"/>
      <c r="E121" s="358"/>
      <c r="F121" s="358"/>
      <c r="G121" s="358"/>
      <c r="H121" s="358"/>
      <c r="I121" s="358"/>
      <c r="J121" s="358"/>
      <c r="K121" s="359"/>
    </row>
    <row r="122" s="1" customFormat="1" ht="45" customHeight="1">
      <c r="B122" s="360"/>
      <c r="C122" s="310" t="s">
        <v>5909</v>
      </c>
      <c r="D122" s="310"/>
      <c r="E122" s="310"/>
      <c r="F122" s="310"/>
      <c r="G122" s="310"/>
      <c r="H122" s="310"/>
      <c r="I122" s="310"/>
      <c r="J122" s="310"/>
      <c r="K122" s="361"/>
    </row>
    <row r="123" s="1" customFormat="1" ht="17.25" customHeight="1">
      <c r="B123" s="362"/>
      <c r="C123" s="334" t="s">
        <v>5855</v>
      </c>
      <c r="D123" s="334"/>
      <c r="E123" s="334"/>
      <c r="F123" s="334" t="s">
        <v>5856</v>
      </c>
      <c r="G123" s="335"/>
      <c r="H123" s="334" t="s">
        <v>54</v>
      </c>
      <c r="I123" s="334" t="s">
        <v>57</v>
      </c>
      <c r="J123" s="334" t="s">
        <v>5857</v>
      </c>
      <c r="K123" s="363"/>
    </row>
    <row r="124" s="1" customFormat="1" ht="17.25" customHeight="1">
      <c r="B124" s="362"/>
      <c r="C124" s="336" t="s">
        <v>5858</v>
      </c>
      <c r="D124" s="336"/>
      <c r="E124" s="336"/>
      <c r="F124" s="337" t="s">
        <v>5859</v>
      </c>
      <c r="G124" s="338"/>
      <c r="H124" s="336"/>
      <c r="I124" s="336"/>
      <c r="J124" s="336" t="s">
        <v>5860</v>
      </c>
      <c r="K124" s="363"/>
    </row>
    <row r="125" s="1" customFormat="1" ht="5.25" customHeight="1">
      <c r="B125" s="364"/>
      <c r="C125" s="339"/>
      <c r="D125" s="339"/>
      <c r="E125" s="339"/>
      <c r="F125" s="339"/>
      <c r="G125" s="365"/>
      <c r="H125" s="339"/>
      <c r="I125" s="339"/>
      <c r="J125" s="339"/>
      <c r="K125" s="366"/>
    </row>
    <row r="126" s="1" customFormat="1" ht="15" customHeight="1">
      <c r="B126" s="364"/>
      <c r="C126" s="319" t="s">
        <v>5864</v>
      </c>
      <c r="D126" s="341"/>
      <c r="E126" s="341"/>
      <c r="F126" s="342" t="s">
        <v>5861</v>
      </c>
      <c r="G126" s="319"/>
      <c r="H126" s="319" t="s">
        <v>5901</v>
      </c>
      <c r="I126" s="319" t="s">
        <v>5863</v>
      </c>
      <c r="J126" s="319">
        <v>120</v>
      </c>
      <c r="K126" s="367"/>
    </row>
    <row r="127" s="1" customFormat="1" ht="15" customHeight="1">
      <c r="B127" s="364"/>
      <c r="C127" s="319" t="s">
        <v>5910</v>
      </c>
      <c r="D127" s="319"/>
      <c r="E127" s="319"/>
      <c r="F127" s="342" t="s">
        <v>5861</v>
      </c>
      <c r="G127" s="319"/>
      <c r="H127" s="319" t="s">
        <v>5911</v>
      </c>
      <c r="I127" s="319" t="s">
        <v>5863</v>
      </c>
      <c r="J127" s="319" t="s">
        <v>5912</v>
      </c>
      <c r="K127" s="367"/>
    </row>
    <row r="128" s="1" customFormat="1" ht="15" customHeight="1">
      <c r="B128" s="364"/>
      <c r="C128" s="319" t="s">
        <v>88</v>
      </c>
      <c r="D128" s="319"/>
      <c r="E128" s="319"/>
      <c r="F128" s="342" t="s">
        <v>5861</v>
      </c>
      <c r="G128" s="319"/>
      <c r="H128" s="319" t="s">
        <v>5913</v>
      </c>
      <c r="I128" s="319" t="s">
        <v>5863</v>
      </c>
      <c r="J128" s="319" t="s">
        <v>5912</v>
      </c>
      <c r="K128" s="367"/>
    </row>
    <row r="129" s="1" customFormat="1" ht="15" customHeight="1">
      <c r="B129" s="364"/>
      <c r="C129" s="319" t="s">
        <v>5872</v>
      </c>
      <c r="D129" s="319"/>
      <c r="E129" s="319"/>
      <c r="F129" s="342" t="s">
        <v>5867</v>
      </c>
      <c r="G129" s="319"/>
      <c r="H129" s="319" t="s">
        <v>5873</v>
      </c>
      <c r="I129" s="319" t="s">
        <v>5863</v>
      </c>
      <c r="J129" s="319">
        <v>15</v>
      </c>
      <c r="K129" s="367"/>
    </row>
    <row r="130" s="1" customFormat="1" ht="15" customHeight="1">
      <c r="B130" s="364"/>
      <c r="C130" s="345" t="s">
        <v>5874</v>
      </c>
      <c r="D130" s="345"/>
      <c r="E130" s="345"/>
      <c r="F130" s="346" t="s">
        <v>5867</v>
      </c>
      <c r="G130" s="345"/>
      <c r="H130" s="345" t="s">
        <v>5875</v>
      </c>
      <c r="I130" s="345" t="s">
        <v>5863</v>
      </c>
      <c r="J130" s="345">
        <v>15</v>
      </c>
      <c r="K130" s="367"/>
    </row>
    <row r="131" s="1" customFormat="1" ht="15" customHeight="1">
      <c r="B131" s="364"/>
      <c r="C131" s="345" t="s">
        <v>5876</v>
      </c>
      <c r="D131" s="345"/>
      <c r="E131" s="345"/>
      <c r="F131" s="346" t="s">
        <v>5867</v>
      </c>
      <c r="G131" s="345"/>
      <c r="H131" s="345" t="s">
        <v>5877</v>
      </c>
      <c r="I131" s="345" t="s">
        <v>5863</v>
      </c>
      <c r="J131" s="345">
        <v>20</v>
      </c>
      <c r="K131" s="367"/>
    </row>
    <row r="132" s="1" customFormat="1" ht="15" customHeight="1">
      <c r="B132" s="364"/>
      <c r="C132" s="345" t="s">
        <v>5878</v>
      </c>
      <c r="D132" s="345"/>
      <c r="E132" s="345"/>
      <c r="F132" s="346" t="s">
        <v>5867</v>
      </c>
      <c r="G132" s="345"/>
      <c r="H132" s="345" t="s">
        <v>5879</v>
      </c>
      <c r="I132" s="345" t="s">
        <v>5863</v>
      </c>
      <c r="J132" s="345">
        <v>20</v>
      </c>
      <c r="K132" s="367"/>
    </row>
    <row r="133" s="1" customFormat="1" ht="15" customHeight="1">
      <c r="B133" s="364"/>
      <c r="C133" s="319" t="s">
        <v>5866</v>
      </c>
      <c r="D133" s="319"/>
      <c r="E133" s="319"/>
      <c r="F133" s="342" t="s">
        <v>5867</v>
      </c>
      <c r="G133" s="319"/>
      <c r="H133" s="319" t="s">
        <v>5901</v>
      </c>
      <c r="I133" s="319" t="s">
        <v>5863</v>
      </c>
      <c r="J133" s="319">
        <v>50</v>
      </c>
      <c r="K133" s="367"/>
    </row>
    <row r="134" s="1" customFormat="1" ht="15" customHeight="1">
      <c r="B134" s="364"/>
      <c r="C134" s="319" t="s">
        <v>5880</v>
      </c>
      <c r="D134" s="319"/>
      <c r="E134" s="319"/>
      <c r="F134" s="342" t="s">
        <v>5867</v>
      </c>
      <c r="G134" s="319"/>
      <c r="H134" s="319" t="s">
        <v>5901</v>
      </c>
      <c r="I134" s="319" t="s">
        <v>5863</v>
      </c>
      <c r="J134" s="319">
        <v>50</v>
      </c>
      <c r="K134" s="367"/>
    </row>
    <row r="135" s="1" customFormat="1" ht="15" customHeight="1">
      <c r="B135" s="364"/>
      <c r="C135" s="319" t="s">
        <v>5886</v>
      </c>
      <c r="D135" s="319"/>
      <c r="E135" s="319"/>
      <c r="F135" s="342" t="s">
        <v>5867</v>
      </c>
      <c r="G135" s="319"/>
      <c r="H135" s="319" t="s">
        <v>5901</v>
      </c>
      <c r="I135" s="319" t="s">
        <v>5863</v>
      </c>
      <c r="J135" s="319">
        <v>50</v>
      </c>
      <c r="K135" s="367"/>
    </row>
    <row r="136" s="1" customFormat="1" ht="15" customHeight="1">
      <c r="B136" s="364"/>
      <c r="C136" s="319" t="s">
        <v>5888</v>
      </c>
      <c r="D136" s="319"/>
      <c r="E136" s="319"/>
      <c r="F136" s="342" t="s">
        <v>5867</v>
      </c>
      <c r="G136" s="319"/>
      <c r="H136" s="319" t="s">
        <v>5901</v>
      </c>
      <c r="I136" s="319" t="s">
        <v>5863</v>
      </c>
      <c r="J136" s="319">
        <v>50</v>
      </c>
      <c r="K136" s="367"/>
    </row>
    <row r="137" s="1" customFormat="1" ht="15" customHeight="1">
      <c r="B137" s="364"/>
      <c r="C137" s="319" t="s">
        <v>5889</v>
      </c>
      <c r="D137" s="319"/>
      <c r="E137" s="319"/>
      <c r="F137" s="342" t="s">
        <v>5867</v>
      </c>
      <c r="G137" s="319"/>
      <c r="H137" s="319" t="s">
        <v>5914</v>
      </c>
      <c r="I137" s="319" t="s">
        <v>5863</v>
      </c>
      <c r="J137" s="319">
        <v>255</v>
      </c>
      <c r="K137" s="367"/>
    </row>
    <row r="138" s="1" customFormat="1" ht="15" customHeight="1">
      <c r="B138" s="364"/>
      <c r="C138" s="319" t="s">
        <v>5891</v>
      </c>
      <c r="D138" s="319"/>
      <c r="E138" s="319"/>
      <c r="F138" s="342" t="s">
        <v>5861</v>
      </c>
      <c r="G138" s="319"/>
      <c r="H138" s="319" t="s">
        <v>5915</v>
      </c>
      <c r="I138" s="319" t="s">
        <v>5893</v>
      </c>
      <c r="J138" s="319"/>
      <c r="K138" s="367"/>
    </row>
    <row r="139" s="1" customFormat="1" ht="15" customHeight="1">
      <c r="B139" s="364"/>
      <c r="C139" s="319" t="s">
        <v>5894</v>
      </c>
      <c r="D139" s="319"/>
      <c r="E139" s="319"/>
      <c r="F139" s="342" t="s">
        <v>5861</v>
      </c>
      <c r="G139" s="319"/>
      <c r="H139" s="319" t="s">
        <v>5916</v>
      </c>
      <c r="I139" s="319" t="s">
        <v>5896</v>
      </c>
      <c r="J139" s="319"/>
      <c r="K139" s="367"/>
    </row>
    <row r="140" s="1" customFormat="1" ht="15" customHeight="1">
      <c r="B140" s="364"/>
      <c r="C140" s="319" t="s">
        <v>5897</v>
      </c>
      <c r="D140" s="319"/>
      <c r="E140" s="319"/>
      <c r="F140" s="342" t="s">
        <v>5861</v>
      </c>
      <c r="G140" s="319"/>
      <c r="H140" s="319" t="s">
        <v>5897</v>
      </c>
      <c r="I140" s="319" t="s">
        <v>5896</v>
      </c>
      <c r="J140" s="319"/>
      <c r="K140" s="367"/>
    </row>
    <row r="141" s="1" customFormat="1" ht="15" customHeight="1">
      <c r="B141" s="364"/>
      <c r="C141" s="319" t="s">
        <v>38</v>
      </c>
      <c r="D141" s="319"/>
      <c r="E141" s="319"/>
      <c r="F141" s="342" t="s">
        <v>5861</v>
      </c>
      <c r="G141" s="319"/>
      <c r="H141" s="319" t="s">
        <v>5917</v>
      </c>
      <c r="I141" s="319" t="s">
        <v>5896</v>
      </c>
      <c r="J141" s="319"/>
      <c r="K141" s="367"/>
    </row>
    <row r="142" s="1" customFormat="1" ht="15" customHeight="1">
      <c r="B142" s="364"/>
      <c r="C142" s="319" t="s">
        <v>5918</v>
      </c>
      <c r="D142" s="319"/>
      <c r="E142" s="319"/>
      <c r="F142" s="342" t="s">
        <v>5861</v>
      </c>
      <c r="G142" s="319"/>
      <c r="H142" s="319" t="s">
        <v>5919</v>
      </c>
      <c r="I142" s="319" t="s">
        <v>5896</v>
      </c>
      <c r="J142" s="319"/>
      <c r="K142" s="367"/>
    </row>
    <row r="143" s="1" customFormat="1" ht="15" customHeight="1">
      <c r="B143" s="368"/>
      <c r="C143" s="369"/>
      <c r="D143" s="369"/>
      <c r="E143" s="369"/>
      <c r="F143" s="369"/>
      <c r="G143" s="369"/>
      <c r="H143" s="369"/>
      <c r="I143" s="369"/>
      <c r="J143" s="369"/>
      <c r="K143" s="370"/>
    </row>
    <row r="144" s="1" customFormat="1" ht="18.75" customHeight="1">
      <c r="B144" s="355"/>
      <c r="C144" s="355"/>
      <c r="D144" s="355"/>
      <c r="E144" s="355"/>
      <c r="F144" s="356"/>
      <c r="G144" s="355"/>
      <c r="H144" s="355"/>
      <c r="I144" s="355"/>
      <c r="J144" s="355"/>
      <c r="K144" s="355"/>
    </row>
    <row r="145" s="1" customFormat="1" ht="18.75" customHeight="1">
      <c r="B145" s="327"/>
      <c r="C145" s="327"/>
      <c r="D145" s="327"/>
      <c r="E145" s="327"/>
      <c r="F145" s="327"/>
      <c r="G145" s="327"/>
      <c r="H145" s="327"/>
      <c r="I145" s="327"/>
      <c r="J145" s="327"/>
      <c r="K145" s="327"/>
    </row>
    <row r="146" s="1" customFormat="1" ht="7.5" customHeight="1">
      <c r="B146" s="328"/>
      <c r="C146" s="329"/>
      <c r="D146" s="329"/>
      <c r="E146" s="329"/>
      <c r="F146" s="329"/>
      <c r="G146" s="329"/>
      <c r="H146" s="329"/>
      <c r="I146" s="329"/>
      <c r="J146" s="329"/>
      <c r="K146" s="330"/>
    </row>
    <row r="147" s="1" customFormat="1" ht="45" customHeight="1">
      <c r="B147" s="331"/>
      <c r="C147" s="332" t="s">
        <v>5920</v>
      </c>
      <c r="D147" s="332"/>
      <c r="E147" s="332"/>
      <c r="F147" s="332"/>
      <c r="G147" s="332"/>
      <c r="H147" s="332"/>
      <c r="I147" s="332"/>
      <c r="J147" s="332"/>
      <c r="K147" s="333"/>
    </row>
    <row r="148" s="1" customFormat="1" ht="17.25" customHeight="1">
      <c r="B148" s="331"/>
      <c r="C148" s="334" t="s">
        <v>5855</v>
      </c>
      <c r="D148" s="334"/>
      <c r="E148" s="334"/>
      <c r="F148" s="334" t="s">
        <v>5856</v>
      </c>
      <c r="G148" s="335"/>
      <c r="H148" s="334" t="s">
        <v>54</v>
      </c>
      <c r="I148" s="334" t="s">
        <v>57</v>
      </c>
      <c r="J148" s="334" t="s">
        <v>5857</v>
      </c>
      <c r="K148" s="333"/>
    </row>
    <row r="149" s="1" customFormat="1" ht="17.25" customHeight="1">
      <c r="B149" s="331"/>
      <c r="C149" s="336" t="s">
        <v>5858</v>
      </c>
      <c r="D149" s="336"/>
      <c r="E149" s="336"/>
      <c r="F149" s="337" t="s">
        <v>5859</v>
      </c>
      <c r="G149" s="338"/>
      <c r="H149" s="336"/>
      <c r="I149" s="336"/>
      <c r="J149" s="336" t="s">
        <v>5860</v>
      </c>
      <c r="K149" s="333"/>
    </row>
    <row r="150" s="1" customFormat="1" ht="5.25" customHeight="1">
      <c r="B150" s="344"/>
      <c r="C150" s="339"/>
      <c r="D150" s="339"/>
      <c r="E150" s="339"/>
      <c r="F150" s="339"/>
      <c r="G150" s="340"/>
      <c r="H150" s="339"/>
      <c r="I150" s="339"/>
      <c r="J150" s="339"/>
      <c r="K150" s="367"/>
    </row>
    <row r="151" s="1" customFormat="1" ht="15" customHeight="1">
      <c r="B151" s="344"/>
      <c r="C151" s="371" t="s">
        <v>5864</v>
      </c>
      <c r="D151" s="319"/>
      <c r="E151" s="319"/>
      <c r="F151" s="372" t="s">
        <v>5861</v>
      </c>
      <c r="G151" s="319"/>
      <c r="H151" s="371" t="s">
        <v>5901</v>
      </c>
      <c r="I151" s="371" t="s">
        <v>5863</v>
      </c>
      <c r="J151" s="371">
        <v>120</v>
      </c>
      <c r="K151" s="367"/>
    </row>
    <row r="152" s="1" customFormat="1" ht="15" customHeight="1">
      <c r="B152" s="344"/>
      <c r="C152" s="371" t="s">
        <v>5910</v>
      </c>
      <c r="D152" s="319"/>
      <c r="E152" s="319"/>
      <c r="F152" s="372" t="s">
        <v>5861</v>
      </c>
      <c r="G152" s="319"/>
      <c r="H152" s="371" t="s">
        <v>5921</v>
      </c>
      <c r="I152" s="371" t="s">
        <v>5863</v>
      </c>
      <c r="J152" s="371" t="s">
        <v>5912</v>
      </c>
      <c r="K152" s="367"/>
    </row>
    <row r="153" s="1" customFormat="1" ht="15" customHeight="1">
      <c r="B153" s="344"/>
      <c r="C153" s="371" t="s">
        <v>88</v>
      </c>
      <c r="D153" s="319"/>
      <c r="E153" s="319"/>
      <c r="F153" s="372" t="s">
        <v>5861</v>
      </c>
      <c r="G153" s="319"/>
      <c r="H153" s="371" t="s">
        <v>5922</v>
      </c>
      <c r="I153" s="371" t="s">
        <v>5863</v>
      </c>
      <c r="J153" s="371" t="s">
        <v>5912</v>
      </c>
      <c r="K153" s="367"/>
    </row>
    <row r="154" s="1" customFormat="1" ht="15" customHeight="1">
      <c r="B154" s="344"/>
      <c r="C154" s="371" t="s">
        <v>5866</v>
      </c>
      <c r="D154" s="319"/>
      <c r="E154" s="319"/>
      <c r="F154" s="372" t="s">
        <v>5867</v>
      </c>
      <c r="G154" s="319"/>
      <c r="H154" s="371" t="s">
        <v>5901</v>
      </c>
      <c r="I154" s="371" t="s">
        <v>5863</v>
      </c>
      <c r="J154" s="371">
        <v>50</v>
      </c>
      <c r="K154" s="367"/>
    </row>
    <row r="155" s="1" customFormat="1" ht="15" customHeight="1">
      <c r="B155" s="344"/>
      <c r="C155" s="371" t="s">
        <v>5869</v>
      </c>
      <c r="D155" s="319"/>
      <c r="E155" s="319"/>
      <c r="F155" s="372" t="s">
        <v>5861</v>
      </c>
      <c r="G155" s="319"/>
      <c r="H155" s="371" t="s">
        <v>5901</v>
      </c>
      <c r="I155" s="371" t="s">
        <v>5871</v>
      </c>
      <c r="J155" s="371"/>
      <c r="K155" s="367"/>
    </row>
    <row r="156" s="1" customFormat="1" ht="15" customHeight="1">
      <c r="B156" s="344"/>
      <c r="C156" s="371" t="s">
        <v>5880</v>
      </c>
      <c r="D156" s="319"/>
      <c r="E156" s="319"/>
      <c r="F156" s="372" t="s">
        <v>5867</v>
      </c>
      <c r="G156" s="319"/>
      <c r="H156" s="371" t="s">
        <v>5901</v>
      </c>
      <c r="I156" s="371" t="s">
        <v>5863</v>
      </c>
      <c r="J156" s="371">
        <v>50</v>
      </c>
      <c r="K156" s="367"/>
    </row>
    <row r="157" s="1" customFormat="1" ht="15" customHeight="1">
      <c r="B157" s="344"/>
      <c r="C157" s="371" t="s">
        <v>5888</v>
      </c>
      <c r="D157" s="319"/>
      <c r="E157" s="319"/>
      <c r="F157" s="372" t="s">
        <v>5867</v>
      </c>
      <c r="G157" s="319"/>
      <c r="H157" s="371" t="s">
        <v>5901</v>
      </c>
      <c r="I157" s="371" t="s">
        <v>5863</v>
      </c>
      <c r="J157" s="371">
        <v>50</v>
      </c>
      <c r="K157" s="367"/>
    </row>
    <row r="158" s="1" customFormat="1" ht="15" customHeight="1">
      <c r="B158" s="344"/>
      <c r="C158" s="371" t="s">
        <v>5886</v>
      </c>
      <c r="D158" s="319"/>
      <c r="E158" s="319"/>
      <c r="F158" s="372" t="s">
        <v>5867</v>
      </c>
      <c r="G158" s="319"/>
      <c r="H158" s="371" t="s">
        <v>5901</v>
      </c>
      <c r="I158" s="371" t="s">
        <v>5863</v>
      </c>
      <c r="J158" s="371">
        <v>50</v>
      </c>
      <c r="K158" s="367"/>
    </row>
    <row r="159" s="1" customFormat="1" ht="15" customHeight="1">
      <c r="B159" s="344"/>
      <c r="C159" s="371" t="s">
        <v>173</v>
      </c>
      <c r="D159" s="319"/>
      <c r="E159" s="319"/>
      <c r="F159" s="372" t="s">
        <v>5861</v>
      </c>
      <c r="G159" s="319"/>
      <c r="H159" s="371" t="s">
        <v>5923</v>
      </c>
      <c r="I159" s="371" t="s">
        <v>5863</v>
      </c>
      <c r="J159" s="371" t="s">
        <v>5924</v>
      </c>
      <c r="K159" s="367"/>
    </row>
    <row r="160" s="1" customFormat="1" ht="15" customHeight="1">
      <c r="B160" s="344"/>
      <c r="C160" s="371" t="s">
        <v>5925</v>
      </c>
      <c r="D160" s="319"/>
      <c r="E160" s="319"/>
      <c r="F160" s="372" t="s">
        <v>5861</v>
      </c>
      <c r="G160" s="319"/>
      <c r="H160" s="371" t="s">
        <v>5926</v>
      </c>
      <c r="I160" s="371" t="s">
        <v>5896</v>
      </c>
      <c r="J160" s="371"/>
      <c r="K160" s="367"/>
    </row>
    <row r="161" s="1" customFormat="1" ht="15" customHeight="1">
      <c r="B161" s="373"/>
      <c r="C161" s="353"/>
      <c r="D161" s="353"/>
      <c r="E161" s="353"/>
      <c r="F161" s="353"/>
      <c r="G161" s="353"/>
      <c r="H161" s="353"/>
      <c r="I161" s="353"/>
      <c r="J161" s="353"/>
      <c r="K161" s="374"/>
    </row>
    <row r="162" s="1" customFormat="1" ht="18.75" customHeight="1">
      <c r="B162" s="355"/>
      <c r="C162" s="365"/>
      <c r="D162" s="365"/>
      <c r="E162" s="365"/>
      <c r="F162" s="375"/>
      <c r="G162" s="365"/>
      <c r="H162" s="365"/>
      <c r="I162" s="365"/>
      <c r="J162" s="365"/>
      <c r="K162" s="355"/>
    </row>
    <row r="163" s="1" customFormat="1" ht="18.75" customHeight="1">
      <c r="B163" s="327"/>
      <c r="C163" s="327"/>
      <c r="D163" s="327"/>
      <c r="E163" s="327"/>
      <c r="F163" s="327"/>
      <c r="G163" s="327"/>
      <c r="H163" s="327"/>
      <c r="I163" s="327"/>
      <c r="J163" s="327"/>
      <c r="K163" s="327"/>
    </row>
    <row r="164" s="1" customFormat="1" ht="7.5" customHeight="1">
      <c r="B164" s="306"/>
      <c r="C164" s="307"/>
      <c r="D164" s="307"/>
      <c r="E164" s="307"/>
      <c r="F164" s="307"/>
      <c r="G164" s="307"/>
      <c r="H164" s="307"/>
      <c r="I164" s="307"/>
      <c r="J164" s="307"/>
      <c r="K164" s="308"/>
    </row>
    <row r="165" s="1" customFormat="1" ht="45" customHeight="1">
      <c r="B165" s="309"/>
      <c r="C165" s="310" t="s">
        <v>5927</v>
      </c>
      <c r="D165" s="310"/>
      <c r="E165" s="310"/>
      <c r="F165" s="310"/>
      <c r="G165" s="310"/>
      <c r="H165" s="310"/>
      <c r="I165" s="310"/>
      <c r="J165" s="310"/>
      <c r="K165" s="311"/>
    </row>
    <row r="166" s="1" customFormat="1" ht="17.25" customHeight="1">
      <c r="B166" s="309"/>
      <c r="C166" s="334" t="s">
        <v>5855</v>
      </c>
      <c r="D166" s="334"/>
      <c r="E166" s="334"/>
      <c r="F166" s="334" t="s">
        <v>5856</v>
      </c>
      <c r="G166" s="376"/>
      <c r="H166" s="377" t="s">
        <v>54</v>
      </c>
      <c r="I166" s="377" t="s">
        <v>57</v>
      </c>
      <c r="J166" s="334" t="s">
        <v>5857</v>
      </c>
      <c r="K166" s="311"/>
    </row>
    <row r="167" s="1" customFormat="1" ht="17.25" customHeight="1">
      <c r="B167" s="312"/>
      <c r="C167" s="336" t="s">
        <v>5858</v>
      </c>
      <c r="D167" s="336"/>
      <c r="E167" s="336"/>
      <c r="F167" s="337" t="s">
        <v>5859</v>
      </c>
      <c r="G167" s="378"/>
      <c r="H167" s="379"/>
      <c r="I167" s="379"/>
      <c r="J167" s="336" t="s">
        <v>5860</v>
      </c>
      <c r="K167" s="314"/>
    </row>
    <row r="168" s="1" customFormat="1" ht="5.25" customHeight="1">
      <c r="B168" s="344"/>
      <c r="C168" s="339"/>
      <c r="D168" s="339"/>
      <c r="E168" s="339"/>
      <c r="F168" s="339"/>
      <c r="G168" s="340"/>
      <c r="H168" s="339"/>
      <c r="I168" s="339"/>
      <c r="J168" s="339"/>
      <c r="K168" s="367"/>
    </row>
    <row r="169" s="1" customFormat="1" ht="15" customHeight="1">
      <c r="B169" s="344"/>
      <c r="C169" s="319" t="s">
        <v>5864</v>
      </c>
      <c r="D169" s="319"/>
      <c r="E169" s="319"/>
      <c r="F169" s="342" t="s">
        <v>5861</v>
      </c>
      <c r="G169" s="319"/>
      <c r="H169" s="319" t="s">
        <v>5901</v>
      </c>
      <c r="I169" s="319" t="s">
        <v>5863</v>
      </c>
      <c r="J169" s="319">
        <v>120</v>
      </c>
      <c r="K169" s="367"/>
    </row>
    <row r="170" s="1" customFormat="1" ht="15" customHeight="1">
      <c r="B170" s="344"/>
      <c r="C170" s="319" t="s">
        <v>5910</v>
      </c>
      <c r="D170" s="319"/>
      <c r="E170" s="319"/>
      <c r="F170" s="342" t="s">
        <v>5861</v>
      </c>
      <c r="G170" s="319"/>
      <c r="H170" s="319" t="s">
        <v>5911</v>
      </c>
      <c r="I170" s="319" t="s">
        <v>5863</v>
      </c>
      <c r="J170" s="319" t="s">
        <v>5912</v>
      </c>
      <c r="K170" s="367"/>
    </row>
    <row r="171" s="1" customFormat="1" ht="15" customHeight="1">
      <c r="B171" s="344"/>
      <c r="C171" s="319" t="s">
        <v>88</v>
      </c>
      <c r="D171" s="319"/>
      <c r="E171" s="319"/>
      <c r="F171" s="342" t="s">
        <v>5861</v>
      </c>
      <c r="G171" s="319"/>
      <c r="H171" s="319" t="s">
        <v>5928</v>
      </c>
      <c r="I171" s="319" t="s">
        <v>5863</v>
      </c>
      <c r="J171" s="319" t="s">
        <v>5912</v>
      </c>
      <c r="K171" s="367"/>
    </row>
    <row r="172" s="1" customFormat="1" ht="15" customHeight="1">
      <c r="B172" s="344"/>
      <c r="C172" s="319" t="s">
        <v>5866</v>
      </c>
      <c r="D172" s="319"/>
      <c r="E172" s="319"/>
      <c r="F172" s="342" t="s">
        <v>5867</v>
      </c>
      <c r="G172" s="319"/>
      <c r="H172" s="319" t="s">
        <v>5928</v>
      </c>
      <c r="I172" s="319" t="s">
        <v>5863</v>
      </c>
      <c r="J172" s="319">
        <v>50</v>
      </c>
      <c r="K172" s="367"/>
    </row>
    <row r="173" s="1" customFormat="1" ht="15" customHeight="1">
      <c r="B173" s="344"/>
      <c r="C173" s="319" t="s">
        <v>5869</v>
      </c>
      <c r="D173" s="319"/>
      <c r="E173" s="319"/>
      <c r="F173" s="342" t="s">
        <v>5861</v>
      </c>
      <c r="G173" s="319"/>
      <c r="H173" s="319" t="s">
        <v>5928</v>
      </c>
      <c r="I173" s="319" t="s">
        <v>5871</v>
      </c>
      <c r="J173" s="319"/>
      <c r="K173" s="367"/>
    </row>
    <row r="174" s="1" customFormat="1" ht="15" customHeight="1">
      <c r="B174" s="344"/>
      <c r="C174" s="319" t="s">
        <v>5880</v>
      </c>
      <c r="D174" s="319"/>
      <c r="E174" s="319"/>
      <c r="F174" s="342" t="s">
        <v>5867</v>
      </c>
      <c r="G174" s="319"/>
      <c r="H174" s="319" t="s">
        <v>5928</v>
      </c>
      <c r="I174" s="319" t="s">
        <v>5863</v>
      </c>
      <c r="J174" s="319">
        <v>50</v>
      </c>
      <c r="K174" s="367"/>
    </row>
    <row r="175" s="1" customFormat="1" ht="15" customHeight="1">
      <c r="B175" s="344"/>
      <c r="C175" s="319" t="s">
        <v>5888</v>
      </c>
      <c r="D175" s="319"/>
      <c r="E175" s="319"/>
      <c r="F175" s="342" t="s">
        <v>5867</v>
      </c>
      <c r="G175" s="319"/>
      <c r="H175" s="319" t="s">
        <v>5928</v>
      </c>
      <c r="I175" s="319" t="s">
        <v>5863</v>
      </c>
      <c r="J175" s="319">
        <v>50</v>
      </c>
      <c r="K175" s="367"/>
    </row>
    <row r="176" s="1" customFormat="1" ht="15" customHeight="1">
      <c r="B176" s="344"/>
      <c r="C176" s="319" t="s">
        <v>5886</v>
      </c>
      <c r="D176" s="319"/>
      <c r="E176" s="319"/>
      <c r="F176" s="342" t="s">
        <v>5867</v>
      </c>
      <c r="G176" s="319"/>
      <c r="H176" s="319" t="s">
        <v>5928</v>
      </c>
      <c r="I176" s="319" t="s">
        <v>5863</v>
      </c>
      <c r="J176" s="319">
        <v>50</v>
      </c>
      <c r="K176" s="367"/>
    </row>
    <row r="177" s="1" customFormat="1" ht="15" customHeight="1">
      <c r="B177" s="344"/>
      <c r="C177" s="319" t="s">
        <v>183</v>
      </c>
      <c r="D177" s="319"/>
      <c r="E177" s="319"/>
      <c r="F177" s="342" t="s">
        <v>5861</v>
      </c>
      <c r="G177" s="319"/>
      <c r="H177" s="319" t="s">
        <v>5929</v>
      </c>
      <c r="I177" s="319" t="s">
        <v>5930</v>
      </c>
      <c r="J177" s="319"/>
      <c r="K177" s="367"/>
    </row>
    <row r="178" s="1" customFormat="1" ht="15" customHeight="1">
      <c r="B178" s="344"/>
      <c r="C178" s="319" t="s">
        <v>57</v>
      </c>
      <c r="D178" s="319"/>
      <c r="E178" s="319"/>
      <c r="F178" s="342" t="s">
        <v>5861</v>
      </c>
      <c r="G178" s="319"/>
      <c r="H178" s="319" t="s">
        <v>5931</v>
      </c>
      <c r="I178" s="319" t="s">
        <v>5932</v>
      </c>
      <c r="J178" s="319">
        <v>1</v>
      </c>
      <c r="K178" s="367"/>
    </row>
    <row r="179" s="1" customFormat="1" ht="15" customHeight="1">
      <c r="B179" s="344"/>
      <c r="C179" s="319" t="s">
        <v>53</v>
      </c>
      <c r="D179" s="319"/>
      <c r="E179" s="319"/>
      <c r="F179" s="342" t="s">
        <v>5861</v>
      </c>
      <c r="G179" s="319"/>
      <c r="H179" s="319" t="s">
        <v>5933</v>
      </c>
      <c r="I179" s="319" t="s">
        <v>5863</v>
      </c>
      <c r="J179" s="319">
        <v>20</v>
      </c>
      <c r="K179" s="367"/>
    </row>
    <row r="180" s="1" customFormat="1" ht="15" customHeight="1">
      <c r="B180" s="344"/>
      <c r="C180" s="319" t="s">
        <v>54</v>
      </c>
      <c r="D180" s="319"/>
      <c r="E180" s="319"/>
      <c r="F180" s="342" t="s">
        <v>5861</v>
      </c>
      <c r="G180" s="319"/>
      <c r="H180" s="319" t="s">
        <v>5934</v>
      </c>
      <c r="I180" s="319" t="s">
        <v>5863</v>
      </c>
      <c r="J180" s="319">
        <v>255</v>
      </c>
      <c r="K180" s="367"/>
    </row>
    <row r="181" s="1" customFormat="1" ht="15" customHeight="1">
      <c r="B181" s="344"/>
      <c r="C181" s="319" t="s">
        <v>184</v>
      </c>
      <c r="D181" s="319"/>
      <c r="E181" s="319"/>
      <c r="F181" s="342" t="s">
        <v>5861</v>
      </c>
      <c r="G181" s="319"/>
      <c r="H181" s="319" t="s">
        <v>5825</v>
      </c>
      <c r="I181" s="319" t="s">
        <v>5863</v>
      </c>
      <c r="J181" s="319">
        <v>10</v>
      </c>
      <c r="K181" s="367"/>
    </row>
    <row r="182" s="1" customFormat="1" ht="15" customHeight="1">
      <c r="B182" s="344"/>
      <c r="C182" s="319" t="s">
        <v>185</v>
      </c>
      <c r="D182" s="319"/>
      <c r="E182" s="319"/>
      <c r="F182" s="342" t="s">
        <v>5861</v>
      </c>
      <c r="G182" s="319"/>
      <c r="H182" s="319" t="s">
        <v>5935</v>
      </c>
      <c r="I182" s="319" t="s">
        <v>5896</v>
      </c>
      <c r="J182" s="319"/>
      <c r="K182" s="367"/>
    </row>
    <row r="183" s="1" customFormat="1" ht="15" customHeight="1">
      <c r="B183" s="344"/>
      <c r="C183" s="319" t="s">
        <v>5936</v>
      </c>
      <c r="D183" s="319"/>
      <c r="E183" s="319"/>
      <c r="F183" s="342" t="s">
        <v>5861</v>
      </c>
      <c r="G183" s="319"/>
      <c r="H183" s="319" t="s">
        <v>5937</v>
      </c>
      <c r="I183" s="319" t="s">
        <v>5896</v>
      </c>
      <c r="J183" s="319"/>
      <c r="K183" s="367"/>
    </row>
    <row r="184" s="1" customFormat="1" ht="15" customHeight="1">
      <c r="B184" s="344"/>
      <c r="C184" s="319" t="s">
        <v>5925</v>
      </c>
      <c r="D184" s="319"/>
      <c r="E184" s="319"/>
      <c r="F184" s="342" t="s">
        <v>5861</v>
      </c>
      <c r="G184" s="319"/>
      <c r="H184" s="319" t="s">
        <v>5938</v>
      </c>
      <c r="I184" s="319" t="s">
        <v>5896</v>
      </c>
      <c r="J184" s="319"/>
      <c r="K184" s="367"/>
    </row>
    <row r="185" s="1" customFormat="1" ht="15" customHeight="1">
      <c r="B185" s="344"/>
      <c r="C185" s="319" t="s">
        <v>187</v>
      </c>
      <c r="D185" s="319"/>
      <c r="E185" s="319"/>
      <c r="F185" s="342" t="s">
        <v>5867</v>
      </c>
      <c r="G185" s="319"/>
      <c r="H185" s="319" t="s">
        <v>5939</v>
      </c>
      <c r="I185" s="319" t="s">
        <v>5863</v>
      </c>
      <c r="J185" s="319">
        <v>50</v>
      </c>
      <c r="K185" s="367"/>
    </row>
    <row r="186" s="1" customFormat="1" ht="15" customHeight="1">
      <c r="B186" s="344"/>
      <c r="C186" s="319" t="s">
        <v>5940</v>
      </c>
      <c r="D186" s="319"/>
      <c r="E186" s="319"/>
      <c r="F186" s="342" t="s">
        <v>5867</v>
      </c>
      <c r="G186" s="319"/>
      <c r="H186" s="319" t="s">
        <v>5941</v>
      </c>
      <c r="I186" s="319" t="s">
        <v>5942</v>
      </c>
      <c r="J186" s="319"/>
      <c r="K186" s="367"/>
    </row>
    <row r="187" s="1" customFormat="1" ht="15" customHeight="1">
      <c r="B187" s="344"/>
      <c r="C187" s="319" t="s">
        <v>5943</v>
      </c>
      <c r="D187" s="319"/>
      <c r="E187" s="319"/>
      <c r="F187" s="342" t="s">
        <v>5867</v>
      </c>
      <c r="G187" s="319"/>
      <c r="H187" s="319" t="s">
        <v>5944</v>
      </c>
      <c r="I187" s="319" t="s">
        <v>5942</v>
      </c>
      <c r="J187" s="319"/>
      <c r="K187" s="367"/>
    </row>
    <row r="188" s="1" customFormat="1" ht="15" customHeight="1">
      <c r="B188" s="344"/>
      <c r="C188" s="319" t="s">
        <v>5945</v>
      </c>
      <c r="D188" s="319"/>
      <c r="E188" s="319"/>
      <c r="F188" s="342" t="s">
        <v>5867</v>
      </c>
      <c r="G188" s="319"/>
      <c r="H188" s="319" t="s">
        <v>5946</v>
      </c>
      <c r="I188" s="319" t="s">
        <v>5942</v>
      </c>
      <c r="J188" s="319"/>
      <c r="K188" s="367"/>
    </row>
    <row r="189" s="1" customFormat="1" ht="15" customHeight="1">
      <c r="B189" s="344"/>
      <c r="C189" s="380" t="s">
        <v>5947</v>
      </c>
      <c r="D189" s="319"/>
      <c r="E189" s="319"/>
      <c r="F189" s="342" t="s">
        <v>5867</v>
      </c>
      <c r="G189" s="319"/>
      <c r="H189" s="319" t="s">
        <v>5948</v>
      </c>
      <c r="I189" s="319" t="s">
        <v>5949</v>
      </c>
      <c r="J189" s="381" t="s">
        <v>5950</v>
      </c>
      <c r="K189" s="367"/>
    </row>
    <row r="190" s="1" customFormat="1" ht="15" customHeight="1">
      <c r="B190" s="344"/>
      <c r="C190" s="380" t="s">
        <v>42</v>
      </c>
      <c r="D190" s="319"/>
      <c r="E190" s="319"/>
      <c r="F190" s="342" t="s">
        <v>5861</v>
      </c>
      <c r="G190" s="319"/>
      <c r="H190" s="316" t="s">
        <v>5951</v>
      </c>
      <c r="I190" s="319" t="s">
        <v>5952</v>
      </c>
      <c r="J190" s="319"/>
      <c r="K190" s="367"/>
    </row>
    <row r="191" s="1" customFormat="1" ht="15" customHeight="1">
      <c r="B191" s="344"/>
      <c r="C191" s="380" t="s">
        <v>5953</v>
      </c>
      <c r="D191" s="319"/>
      <c r="E191" s="319"/>
      <c r="F191" s="342" t="s">
        <v>5861</v>
      </c>
      <c r="G191" s="319"/>
      <c r="H191" s="319" t="s">
        <v>5954</v>
      </c>
      <c r="I191" s="319" t="s">
        <v>5896</v>
      </c>
      <c r="J191" s="319"/>
      <c r="K191" s="367"/>
    </row>
    <row r="192" s="1" customFormat="1" ht="15" customHeight="1">
      <c r="B192" s="344"/>
      <c r="C192" s="380" t="s">
        <v>5955</v>
      </c>
      <c r="D192" s="319"/>
      <c r="E192" s="319"/>
      <c r="F192" s="342" t="s">
        <v>5861</v>
      </c>
      <c r="G192" s="319"/>
      <c r="H192" s="319" t="s">
        <v>5956</v>
      </c>
      <c r="I192" s="319" t="s">
        <v>5896</v>
      </c>
      <c r="J192" s="319"/>
      <c r="K192" s="367"/>
    </row>
    <row r="193" s="1" customFormat="1" ht="15" customHeight="1">
      <c r="B193" s="344"/>
      <c r="C193" s="380" t="s">
        <v>5957</v>
      </c>
      <c r="D193" s="319"/>
      <c r="E193" s="319"/>
      <c r="F193" s="342" t="s">
        <v>5867</v>
      </c>
      <c r="G193" s="319"/>
      <c r="H193" s="319" t="s">
        <v>5958</v>
      </c>
      <c r="I193" s="319" t="s">
        <v>5896</v>
      </c>
      <c r="J193" s="319"/>
      <c r="K193" s="367"/>
    </row>
    <row r="194" s="1" customFormat="1" ht="15" customHeight="1">
      <c r="B194" s="373"/>
      <c r="C194" s="382"/>
      <c r="D194" s="353"/>
      <c r="E194" s="353"/>
      <c r="F194" s="353"/>
      <c r="G194" s="353"/>
      <c r="H194" s="353"/>
      <c r="I194" s="353"/>
      <c r="J194" s="353"/>
      <c r="K194" s="374"/>
    </row>
    <row r="195" s="1" customFormat="1" ht="18.75" customHeight="1">
      <c r="B195" s="355"/>
      <c r="C195" s="365"/>
      <c r="D195" s="365"/>
      <c r="E195" s="365"/>
      <c r="F195" s="375"/>
      <c r="G195" s="365"/>
      <c r="H195" s="365"/>
      <c r="I195" s="365"/>
      <c r="J195" s="365"/>
      <c r="K195" s="355"/>
    </row>
    <row r="196" s="1" customFormat="1" ht="18.75" customHeight="1">
      <c r="B196" s="355"/>
      <c r="C196" s="365"/>
      <c r="D196" s="365"/>
      <c r="E196" s="365"/>
      <c r="F196" s="375"/>
      <c r="G196" s="365"/>
      <c r="H196" s="365"/>
      <c r="I196" s="365"/>
      <c r="J196" s="365"/>
      <c r="K196" s="355"/>
    </row>
    <row r="197" s="1" customFormat="1" ht="18.75" customHeight="1">
      <c r="B197" s="327"/>
      <c r="C197" s="327"/>
      <c r="D197" s="327"/>
      <c r="E197" s="327"/>
      <c r="F197" s="327"/>
      <c r="G197" s="327"/>
      <c r="H197" s="327"/>
      <c r="I197" s="327"/>
      <c r="J197" s="327"/>
      <c r="K197" s="327"/>
    </row>
    <row r="198" s="1" customFormat="1" ht="13.5">
      <c r="B198" s="306"/>
      <c r="C198" s="307"/>
      <c r="D198" s="307"/>
      <c r="E198" s="307"/>
      <c r="F198" s="307"/>
      <c r="G198" s="307"/>
      <c r="H198" s="307"/>
      <c r="I198" s="307"/>
      <c r="J198" s="307"/>
      <c r="K198" s="308"/>
    </row>
    <row r="199" s="1" customFormat="1" ht="21">
      <c r="B199" s="309"/>
      <c r="C199" s="310" t="s">
        <v>5959</v>
      </c>
      <c r="D199" s="310"/>
      <c r="E199" s="310"/>
      <c r="F199" s="310"/>
      <c r="G199" s="310"/>
      <c r="H199" s="310"/>
      <c r="I199" s="310"/>
      <c r="J199" s="310"/>
      <c r="K199" s="311"/>
    </row>
    <row r="200" s="1" customFormat="1" ht="25.5" customHeight="1">
      <c r="B200" s="309"/>
      <c r="C200" s="383" t="s">
        <v>5960</v>
      </c>
      <c r="D200" s="383"/>
      <c r="E200" s="383"/>
      <c r="F200" s="383" t="s">
        <v>5961</v>
      </c>
      <c r="G200" s="384"/>
      <c r="H200" s="383" t="s">
        <v>5962</v>
      </c>
      <c r="I200" s="383"/>
      <c r="J200" s="383"/>
      <c r="K200" s="311"/>
    </row>
    <row r="201" s="1" customFormat="1" ht="5.25" customHeight="1">
      <c r="B201" s="344"/>
      <c r="C201" s="339"/>
      <c r="D201" s="339"/>
      <c r="E201" s="339"/>
      <c r="F201" s="339"/>
      <c r="G201" s="365"/>
      <c r="H201" s="339"/>
      <c r="I201" s="339"/>
      <c r="J201" s="339"/>
      <c r="K201" s="367"/>
    </row>
    <row r="202" s="1" customFormat="1" ht="15" customHeight="1">
      <c r="B202" s="344"/>
      <c r="C202" s="319" t="s">
        <v>5952</v>
      </c>
      <c r="D202" s="319"/>
      <c r="E202" s="319"/>
      <c r="F202" s="342" t="s">
        <v>43</v>
      </c>
      <c r="G202" s="319"/>
      <c r="H202" s="319" t="s">
        <v>5963</v>
      </c>
      <c r="I202" s="319"/>
      <c r="J202" s="319"/>
      <c r="K202" s="367"/>
    </row>
    <row r="203" s="1" customFormat="1" ht="15" customHeight="1">
      <c r="B203" s="344"/>
      <c r="C203" s="319"/>
      <c r="D203" s="319"/>
      <c r="E203" s="319"/>
      <c r="F203" s="342" t="s">
        <v>44</v>
      </c>
      <c r="G203" s="319"/>
      <c r="H203" s="319" t="s">
        <v>5964</v>
      </c>
      <c r="I203" s="319"/>
      <c r="J203" s="319"/>
      <c r="K203" s="367"/>
    </row>
    <row r="204" s="1" customFormat="1" ht="15" customHeight="1">
      <c r="B204" s="344"/>
      <c r="C204" s="319"/>
      <c r="D204" s="319"/>
      <c r="E204" s="319"/>
      <c r="F204" s="342" t="s">
        <v>47</v>
      </c>
      <c r="G204" s="319"/>
      <c r="H204" s="319" t="s">
        <v>5965</v>
      </c>
      <c r="I204" s="319"/>
      <c r="J204" s="319"/>
      <c r="K204" s="367"/>
    </row>
    <row r="205" s="1" customFormat="1" ht="15" customHeight="1">
      <c r="B205" s="344"/>
      <c r="C205" s="319"/>
      <c r="D205" s="319"/>
      <c r="E205" s="319"/>
      <c r="F205" s="342" t="s">
        <v>45</v>
      </c>
      <c r="G205" s="319"/>
      <c r="H205" s="319" t="s">
        <v>5966</v>
      </c>
      <c r="I205" s="319"/>
      <c r="J205" s="319"/>
      <c r="K205" s="367"/>
    </row>
    <row r="206" s="1" customFormat="1" ht="15" customHeight="1">
      <c r="B206" s="344"/>
      <c r="C206" s="319"/>
      <c r="D206" s="319"/>
      <c r="E206" s="319"/>
      <c r="F206" s="342" t="s">
        <v>46</v>
      </c>
      <c r="G206" s="319"/>
      <c r="H206" s="319" t="s">
        <v>5967</v>
      </c>
      <c r="I206" s="319"/>
      <c r="J206" s="319"/>
      <c r="K206" s="367"/>
    </row>
    <row r="207" s="1" customFormat="1" ht="15" customHeight="1">
      <c r="B207" s="344"/>
      <c r="C207" s="319"/>
      <c r="D207" s="319"/>
      <c r="E207" s="319"/>
      <c r="F207" s="342"/>
      <c r="G207" s="319"/>
      <c r="H207" s="319"/>
      <c r="I207" s="319"/>
      <c r="J207" s="319"/>
      <c r="K207" s="367"/>
    </row>
    <row r="208" s="1" customFormat="1" ht="15" customHeight="1">
      <c r="B208" s="344"/>
      <c r="C208" s="319" t="s">
        <v>5908</v>
      </c>
      <c r="D208" s="319"/>
      <c r="E208" s="319"/>
      <c r="F208" s="342" t="s">
        <v>79</v>
      </c>
      <c r="G208" s="319"/>
      <c r="H208" s="319" t="s">
        <v>5968</v>
      </c>
      <c r="I208" s="319"/>
      <c r="J208" s="319"/>
      <c r="K208" s="367"/>
    </row>
    <row r="209" s="1" customFormat="1" ht="15" customHeight="1">
      <c r="B209" s="344"/>
      <c r="C209" s="319"/>
      <c r="D209" s="319"/>
      <c r="E209" s="319"/>
      <c r="F209" s="342" t="s">
        <v>5806</v>
      </c>
      <c r="G209" s="319"/>
      <c r="H209" s="319" t="s">
        <v>5807</v>
      </c>
      <c r="I209" s="319"/>
      <c r="J209" s="319"/>
      <c r="K209" s="367"/>
    </row>
    <row r="210" s="1" customFormat="1" ht="15" customHeight="1">
      <c r="B210" s="344"/>
      <c r="C210" s="319"/>
      <c r="D210" s="319"/>
      <c r="E210" s="319"/>
      <c r="F210" s="342" t="s">
        <v>5804</v>
      </c>
      <c r="G210" s="319"/>
      <c r="H210" s="319" t="s">
        <v>5969</v>
      </c>
      <c r="I210" s="319"/>
      <c r="J210" s="319"/>
      <c r="K210" s="367"/>
    </row>
    <row r="211" s="1" customFormat="1" ht="15" customHeight="1">
      <c r="B211" s="385"/>
      <c r="C211" s="319"/>
      <c r="D211" s="319"/>
      <c r="E211" s="319"/>
      <c r="F211" s="342" t="s">
        <v>5808</v>
      </c>
      <c r="G211" s="380"/>
      <c r="H211" s="371" t="s">
        <v>5809</v>
      </c>
      <c r="I211" s="371"/>
      <c r="J211" s="371"/>
      <c r="K211" s="386"/>
    </row>
    <row r="212" s="1" customFormat="1" ht="15" customHeight="1">
      <c r="B212" s="385"/>
      <c r="C212" s="319"/>
      <c r="D212" s="319"/>
      <c r="E212" s="319"/>
      <c r="F212" s="342" t="s">
        <v>4303</v>
      </c>
      <c r="G212" s="380"/>
      <c r="H212" s="371" t="s">
        <v>384</v>
      </c>
      <c r="I212" s="371"/>
      <c r="J212" s="371"/>
      <c r="K212" s="386"/>
    </row>
    <row r="213" s="1" customFormat="1" ht="15" customHeight="1">
      <c r="B213" s="385"/>
      <c r="C213" s="319"/>
      <c r="D213" s="319"/>
      <c r="E213" s="319"/>
      <c r="F213" s="342"/>
      <c r="G213" s="380"/>
      <c r="H213" s="371"/>
      <c r="I213" s="371"/>
      <c r="J213" s="371"/>
      <c r="K213" s="386"/>
    </row>
    <row r="214" s="1" customFormat="1" ht="15" customHeight="1">
      <c r="B214" s="385"/>
      <c r="C214" s="319" t="s">
        <v>5932</v>
      </c>
      <c r="D214" s="319"/>
      <c r="E214" s="319"/>
      <c r="F214" s="342">
        <v>1</v>
      </c>
      <c r="G214" s="380"/>
      <c r="H214" s="371" t="s">
        <v>5970</v>
      </c>
      <c r="I214" s="371"/>
      <c r="J214" s="371"/>
      <c r="K214" s="386"/>
    </row>
    <row r="215" s="1" customFormat="1" ht="15" customHeight="1">
      <c r="B215" s="385"/>
      <c r="C215" s="319"/>
      <c r="D215" s="319"/>
      <c r="E215" s="319"/>
      <c r="F215" s="342">
        <v>2</v>
      </c>
      <c r="G215" s="380"/>
      <c r="H215" s="371" t="s">
        <v>5971</v>
      </c>
      <c r="I215" s="371"/>
      <c r="J215" s="371"/>
      <c r="K215" s="386"/>
    </row>
    <row r="216" s="1" customFormat="1" ht="15" customHeight="1">
      <c r="B216" s="385"/>
      <c r="C216" s="319"/>
      <c r="D216" s="319"/>
      <c r="E216" s="319"/>
      <c r="F216" s="342">
        <v>3</v>
      </c>
      <c r="G216" s="380"/>
      <c r="H216" s="371" t="s">
        <v>5972</v>
      </c>
      <c r="I216" s="371"/>
      <c r="J216" s="371"/>
      <c r="K216" s="386"/>
    </row>
    <row r="217" s="1" customFormat="1" ht="15" customHeight="1">
      <c r="B217" s="385"/>
      <c r="C217" s="319"/>
      <c r="D217" s="319"/>
      <c r="E217" s="319"/>
      <c r="F217" s="342">
        <v>4</v>
      </c>
      <c r="G217" s="380"/>
      <c r="H217" s="371" t="s">
        <v>5973</v>
      </c>
      <c r="I217" s="371"/>
      <c r="J217" s="371"/>
      <c r="K217" s="386"/>
    </row>
    <row r="218" s="1" customFormat="1" ht="12.75" customHeight="1">
      <c r="B218" s="387"/>
      <c r="C218" s="388"/>
      <c r="D218" s="388"/>
      <c r="E218" s="388"/>
      <c r="F218" s="388"/>
      <c r="G218" s="388"/>
      <c r="H218" s="388"/>
      <c r="I218" s="388"/>
      <c r="J218" s="388"/>
      <c r="K218" s="389"/>
    </row>
  </sheetData>
  <sheetProtection autoFilter="0" deleteColumns="0" deleteRows="0" formatCells="0" formatColumns="0" formatRows="0" insertColumns="0" insertHyperlinks="0" insertRows="0" pivotTables="0" sort="0"/>
  <mergeCells count="77">
    <mergeCell ref="C102:J102"/>
    <mergeCell ref="C122:J122"/>
    <mergeCell ref="C147:J147"/>
    <mergeCell ref="C165:J165"/>
    <mergeCell ref="C199:J199"/>
    <mergeCell ref="H200:J200"/>
    <mergeCell ref="H202:J202"/>
    <mergeCell ref="H203:J203"/>
    <mergeCell ref="H204:J204"/>
    <mergeCell ref="H205:J205"/>
    <mergeCell ref="H206:J206"/>
    <mergeCell ref="H208:J208"/>
    <mergeCell ref="H209:J209"/>
    <mergeCell ref="H210:J210"/>
    <mergeCell ref="H211:J211"/>
    <mergeCell ref="H212:J212"/>
    <mergeCell ref="H214:J214"/>
    <mergeCell ref="H215:J215"/>
    <mergeCell ref="H216:J216"/>
    <mergeCell ref="H217:J217"/>
    <mergeCell ref="D47:J47"/>
    <mergeCell ref="E48:J48"/>
    <mergeCell ref="E49:J49"/>
    <mergeCell ref="E50:J50"/>
    <mergeCell ref="D51:J51"/>
    <mergeCell ref="C52:J52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C3:J3"/>
    <mergeCell ref="C4:J4"/>
    <mergeCell ref="C6:J6"/>
    <mergeCell ref="C7:J7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 s="1" customFormat="1" ht="12" customHeight="1">
      <c r="B8" s="22"/>
      <c r="D8" s="145" t="s">
        <v>170</v>
      </c>
      <c r="L8" s="22"/>
    </row>
    <row r="9" s="2" customFormat="1" ht="16.5" customHeight="1">
      <c r="A9" s="40"/>
      <c r="B9" s="46"/>
      <c r="C9" s="40"/>
      <c r="D9" s="40"/>
      <c r="E9" s="146" t="s">
        <v>393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394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395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23. 3. 2022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35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ROUND(J116,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ROUND((SUM(BE116:BE1770)),  2)</f>
        <v>0</v>
      </c>
      <c r="G35" s="40"/>
      <c r="H35" s="40"/>
      <c r="I35" s="160">
        <v>0.20999999999999999</v>
      </c>
      <c r="J35" s="159">
        <f>ROUND(((SUM(BE116:BE1770))*I35),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ROUND((SUM(BF116:BF1770)),  2)</f>
        <v>0</v>
      </c>
      <c r="G36" s="40"/>
      <c r="H36" s="40"/>
      <c r="I36" s="160">
        <v>0.14999999999999999</v>
      </c>
      <c r="J36" s="159">
        <f>ROUND(((SUM(BF116:BF1770))*I36),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ROUND((SUM(BG116:BG1770)),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ROUND((SUM(BH116:BH1770)),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ROUND((SUM(BI116:BI1770)),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172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26.25" customHeight="1">
      <c r="A50" s="40"/>
      <c r="B50" s="41"/>
      <c r="C50" s="42"/>
      <c r="D50" s="42"/>
      <c r="E50" s="172" t="str">
        <f>E7</f>
        <v>STAVEBNÍ UPRAVY,PŘÍSTAVBA A NÁSTAVBA OBJEKTU ŠATEN A ZÁZEMÍ PRO SPORTOVCE FK BOLATICE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170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393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394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02.1 - Restaurační část , byt správce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Bolatice, ul. Opavská131/45</v>
      </c>
      <c r="G56" s="42"/>
      <c r="H56" s="42"/>
      <c r="I56" s="34" t="s">
        <v>23</v>
      </c>
      <c r="J56" s="74" t="str">
        <f>IF(J14="","",J14)</f>
        <v>23. 3. 2022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Obec Bolatice, Hlučínská 95/3</v>
      </c>
      <c r="G58" s="42"/>
      <c r="H58" s="42"/>
      <c r="I58" s="34" t="s">
        <v>31</v>
      </c>
      <c r="J58" s="38" t="str">
        <f>E23</f>
        <v>BENPRO s.r.o. Bolatice 743/40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Katerinec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173</v>
      </c>
      <c r="D61" s="174"/>
      <c r="E61" s="174"/>
      <c r="F61" s="174"/>
      <c r="G61" s="174"/>
      <c r="H61" s="174"/>
      <c r="I61" s="174"/>
      <c r="J61" s="175" t="s">
        <v>174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J116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175</v>
      </c>
    </row>
    <row r="64" s="9" customFormat="1" ht="24.96" customHeight="1">
      <c r="A64" s="9"/>
      <c r="B64" s="177"/>
      <c r="C64" s="178"/>
      <c r="D64" s="179" t="s">
        <v>176</v>
      </c>
      <c r="E64" s="180"/>
      <c r="F64" s="180"/>
      <c r="G64" s="180"/>
      <c r="H64" s="180"/>
      <c r="I64" s="180"/>
      <c r="J64" s="181">
        <f>J117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177</v>
      </c>
      <c r="E65" s="185"/>
      <c r="F65" s="185"/>
      <c r="G65" s="185"/>
      <c r="H65" s="185"/>
      <c r="I65" s="185"/>
      <c r="J65" s="186">
        <f>J118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396</v>
      </c>
      <c r="E66" s="185"/>
      <c r="F66" s="185"/>
      <c r="G66" s="185"/>
      <c r="H66" s="185"/>
      <c r="I66" s="185"/>
      <c r="J66" s="186">
        <f>J163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397</v>
      </c>
      <c r="E67" s="185"/>
      <c r="F67" s="185"/>
      <c r="G67" s="185"/>
      <c r="H67" s="185"/>
      <c r="I67" s="185"/>
      <c r="J67" s="186">
        <f>J218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398</v>
      </c>
      <c r="E68" s="185"/>
      <c r="F68" s="185"/>
      <c r="G68" s="185"/>
      <c r="H68" s="185"/>
      <c r="I68" s="185"/>
      <c r="J68" s="186">
        <f>J325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399</v>
      </c>
      <c r="E69" s="185"/>
      <c r="F69" s="185"/>
      <c r="G69" s="185"/>
      <c r="H69" s="185"/>
      <c r="I69" s="185"/>
      <c r="J69" s="186">
        <f>J390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400</v>
      </c>
      <c r="E70" s="185"/>
      <c r="F70" s="185"/>
      <c r="G70" s="185"/>
      <c r="H70" s="185"/>
      <c r="I70" s="185"/>
      <c r="J70" s="186">
        <f>J543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401</v>
      </c>
      <c r="E71" s="185"/>
      <c r="F71" s="185"/>
      <c r="G71" s="185"/>
      <c r="H71" s="185"/>
      <c r="I71" s="185"/>
      <c r="J71" s="186">
        <f>J733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402</v>
      </c>
      <c r="E72" s="185"/>
      <c r="F72" s="185"/>
      <c r="G72" s="185"/>
      <c r="H72" s="185"/>
      <c r="I72" s="185"/>
      <c r="J72" s="186">
        <f>J823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178</v>
      </c>
      <c r="E73" s="185"/>
      <c r="F73" s="185"/>
      <c r="G73" s="185"/>
      <c r="H73" s="185"/>
      <c r="I73" s="185"/>
      <c r="J73" s="186">
        <f>J831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3"/>
      <c r="C74" s="127"/>
      <c r="D74" s="184" t="s">
        <v>403</v>
      </c>
      <c r="E74" s="185"/>
      <c r="F74" s="185"/>
      <c r="G74" s="185"/>
      <c r="H74" s="185"/>
      <c r="I74" s="185"/>
      <c r="J74" s="186">
        <f>J854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404</v>
      </c>
      <c r="E75" s="185"/>
      <c r="F75" s="185"/>
      <c r="G75" s="185"/>
      <c r="H75" s="185"/>
      <c r="I75" s="185"/>
      <c r="J75" s="186">
        <f>J910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7"/>
      <c r="C76" s="178"/>
      <c r="D76" s="179" t="s">
        <v>405</v>
      </c>
      <c r="E76" s="180"/>
      <c r="F76" s="180"/>
      <c r="G76" s="180"/>
      <c r="H76" s="180"/>
      <c r="I76" s="180"/>
      <c r="J76" s="181">
        <f>J913</f>
        <v>0</v>
      </c>
      <c r="K76" s="178"/>
      <c r="L76" s="182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3"/>
      <c r="C77" s="127"/>
      <c r="D77" s="184" t="s">
        <v>406</v>
      </c>
      <c r="E77" s="185"/>
      <c r="F77" s="185"/>
      <c r="G77" s="185"/>
      <c r="H77" s="185"/>
      <c r="I77" s="185"/>
      <c r="J77" s="186">
        <f>J914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407</v>
      </c>
      <c r="E78" s="185"/>
      <c r="F78" s="185"/>
      <c r="G78" s="185"/>
      <c r="H78" s="185"/>
      <c r="I78" s="185"/>
      <c r="J78" s="186">
        <f>J965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408</v>
      </c>
      <c r="E79" s="185"/>
      <c r="F79" s="185"/>
      <c r="G79" s="185"/>
      <c r="H79" s="185"/>
      <c r="I79" s="185"/>
      <c r="J79" s="186">
        <f>J1005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409</v>
      </c>
      <c r="E80" s="185"/>
      <c r="F80" s="185"/>
      <c r="G80" s="185"/>
      <c r="H80" s="185"/>
      <c r="I80" s="185"/>
      <c r="J80" s="186">
        <f>J1091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410</v>
      </c>
      <c r="E81" s="185"/>
      <c r="F81" s="185"/>
      <c r="G81" s="185"/>
      <c r="H81" s="185"/>
      <c r="I81" s="185"/>
      <c r="J81" s="186">
        <f>J1096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3"/>
      <c r="C82" s="127"/>
      <c r="D82" s="184" t="s">
        <v>411</v>
      </c>
      <c r="E82" s="185"/>
      <c r="F82" s="185"/>
      <c r="G82" s="185"/>
      <c r="H82" s="185"/>
      <c r="I82" s="185"/>
      <c r="J82" s="186">
        <f>J1211</f>
        <v>0</v>
      </c>
      <c r="K82" s="127"/>
      <c r="L82" s="18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3"/>
      <c r="C83" s="127"/>
      <c r="D83" s="184" t="s">
        <v>412</v>
      </c>
      <c r="E83" s="185"/>
      <c r="F83" s="185"/>
      <c r="G83" s="185"/>
      <c r="H83" s="185"/>
      <c r="I83" s="185"/>
      <c r="J83" s="186">
        <f>J1311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3"/>
      <c r="C84" s="127"/>
      <c r="D84" s="184" t="s">
        <v>413</v>
      </c>
      <c r="E84" s="185"/>
      <c r="F84" s="185"/>
      <c r="G84" s="185"/>
      <c r="H84" s="185"/>
      <c r="I84" s="185"/>
      <c r="J84" s="186">
        <f>J1351</f>
        <v>0</v>
      </c>
      <c r="K84" s="127"/>
      <c r="L84" s="187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3"/>
      <c r="C85" s="127"/>
      <c r="D85" s="184" t="s">
        <v>414</v>
      </c>
      <c r="E85" s="185"/>
      <c r="F85" s="185"/>
      <c r="G85" s="185"/>
      <c r="H85" s="185"/>
      <c r="I85" s="185"/>
      <c r="J85" s="186">
        <f>J1357</f>
        <v>0</v>
      </c>
      <c r="K85" s="127"/>
      <c r="L85" s="187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3"/>
      <c r="C86" s="127"/>
      <c r="D86" s="184" t="s">
        <v>415</v>
      </c>
      <c r="E86" s="185"/>
      <c r="F86" s="185"/>
      <c r="G86" s="185"/>
      <c r="H86" s="185"/>
      <c r="I86" s="185"/>
      <c r="J86" s="186">
        <f>J1459</f>
        <v>0</v>
      </c>
      <c r="K86" s="127"/>
      <c r="L86" s="187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3"/>
      <c r="C87" s="127"/>
      <c r="D87" s="184" t="s">
        <v>416</v>
      </c>
      <c r="E87" s="185"/>
      <c r="F87" s="185"/>
      <c r="G87" s="185"/>
      <c r="H87" s="185"/>
      <c r="I87" s="185"/>
      <c r="J87" s="186">
        <f>J1521</f>
        <v>0</v>
      </c>
      <c r="K87" s="127"/>
      <c r="L87" s="187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3"/>
      <c r="C88" s="127"/>
      <c r="D88" s="184" t="s">
        <v>417</v>
      </c>
      <c r="E88" s="185"/>
      <c r="F88" s="185"/>
      <c r="G88" s="185"/>
      <c r="H88" s="185"/>
      <c r="I88" s="185"/>
      <c r="J88" s="186">
        <f>J1572</f>
        <v>0</v>
      </c>
      <c r="K88" s="127"/>
      <c r="L88" s="187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3"/>
      <c r="C89" s="127"/>
      <c r="D89" s="184" t="s">
        <v>418</v>
      </c>
      <c r="E89" s="185"/>
      <c r="F89" s="185"/>
      <c r="G89" s="185"/>
      <c r="H89" s="185"/>
      <c r="I89" s="185"/>
      <c r="J89" s="186">
        <f>J1602</f>
        <v>0</v>
      </c>
      <c r="K89" s="127"/>
      <c r="L89" s="187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3"/>
      <c r="C90" s="127"/>
      <c r="D90" s="184" t="s">
        <v>419</v>
      </c>
      <c r="E90" s="185"/>
      <c r="F90" s="185"/>
      <c r="G90" s="185"/>
      <c r="H90" s="185"/>
      <c r="I90" s="185"/>
      <c r="J90" s="186">
        <f>J1629</f>
        <v>0</v>
      </c>
      <c r="K90" s="127"/>
      <c r="L90" s="187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3"/>
      <c r="C91" s="127"/>
      <c r="D91" s="184" t="s">
        <v>420</v>
      </c>
      <c r="E91" s="185"/>
      <c r="F91" s="185"/>
      <c r="G91" s="185"/>
      <c r="H91" s="185"/>
      <c r="I91" s="185"/>
      <c r="J91" s="186">
        <f>J1695</f>
        <v>0</v>
      </c>
      <c r="K91" s="127"/>
      <c r="L91" s="187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3"/>
      <c r="C92" s="127"/>
      <c r="D92" s="184" t="s">
        <v>421</v>
      </c>
      <c r="E92" s="185"/>
      <c r="F92" s="185"/>
      <c r="G92" s="185"/>
      <c r="H92" s="185"/>
      <c r="I92" s="185"/>
      <c r="J92" s="186">
        <f>J1728</f>
        <v>0</v>
      </c>
      <c r="K92" s="127"/>
      <c r="L92" s="187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3"/>
      <c r="C93" s="127"/>
      <c r="D93" s="184" t="s">
        <v>422</v>
      </c>
      <c r="E93" s="185"/>
      <c r="F93" s="185"/>
      <c r="G93" s="185"/>
      <c r="H93" s="185"/>
      <c r="I93" s="185"/>
      <c r="J93" s="186">
        <f>J1743</f>
        <v>0</v>
      </c>
      <c r="K93" s="127"/>
      <c r="L93" s="187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3"/>
      <c r="C94" s="127"/>
      <c r="D94" s="184" t="s">
        <v>423</v>
      </c>
      <c r="E94" s="185"/>
      <c r="F94" s="185"/>
      <c r="G94" s="185"/>
      <c r="H94" s="185"/>
      <c r="I94" s="185"/>
      <c r="J94" s="186">
        <f>J1756</f>
        <v>0</v>
      </c>
      <c r="K94" s="127"/>
      <c r="L94" s="187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2" customFormat="1" ht="21.84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61"/>
      <c r="C96" s="62"/>
      <c r="D96" s="62"/>
      <c r="E96" s="62"/>
      <c r="F96" s="62"/>
      <c r="G96" s="62"/>
      <c r="H96" s="62"/>
      <c r="I96" s="62"/>
      <c r="J96" s="62"/>
      <c r="K96" s="6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100" s="2" customFormat="1" ht="6.96" customHeight="1">
      <c r="A100" s="40"/>
      <c r="B100" s="63"/>
      <c r="C100" s="64"/>
      <c r="D100" s="64"/>
      <c r="E100" s="64"/>
      <c r="F100" s="64"/>
      <c r="G100" s="64"/>
      <c r="H100" s="64"/>
      <c r="I100" s="64"/>
      <c r="J100" s="64"/>
      <c r="K100" s="64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24.96" customHeight="1">
      <c r="A101" s="40"/>
      <c r="B101" s="41"/>
      <c r="C101" s="25" t="s">
        <v>182</v>
      </c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6.96" customHeight="1">
      <c r="A102" s="40"/>
      <c r="B102" s="41"/>
      <c r="C102" s="42"/>
      <c r="D102" s="42"/>
      <c r="E102" s="42"/>
      <c r="F102" s="42"/>
      <c r="G102" s="42"/>
      <c r="H102" s="42"/>
      <c r="I102" s="42"/>
      <c r="J102" s="42"/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2" customHeight="1">
      <c r="A103" s="40"/>
      <c r="B103" s="41"/>
      <c r="C103" s="34" t="s">
        <v>16</v>
      </c>
      <c r="D103" s="42"/>
      <c r="E103" s="42"/>
      <c r="F103" s="42"/>
      <c r="G103" s="42"/>
      <c r="H103" s="42"/>
      <c r="I103" s="42"/>
      <c r="J103" s="42"/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26.25" customHeight="1">
      <c r="A104" s="40"/>
      <c r="B104" s="41"/>
      <c r="C104" s="42"/>
      <c r="D104" s="42"/>
      <c r="E104" s="172" t="str">
        <f>E7</f>
        <v>STAVEBNÍ UPRAVY,PŘÍSTAVBA A NÁSTAVBA OBJEKTU ŠATEN A ZÁZEMÍ PRO SPORTOVCE FK BOLATICE</v>
      </c>
      <c r="F104" s="34"/>
      <c r="G104" s="34"/>
      <c r="H104" s="34"/>
      <c r="I104" s="42"/>
      <c r="J104" s="42"/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1" customFormat="1" ht="12" customHeight="1">
      <c r="B105" s="23"/>
      <c r="C105" s="34" t="s">
        <v>170</v>
      </c>
      <c r="D105" s="24"/>
      <c r="E105" s="24"/>
      <c r="F105" s="24"/>
      <c r="G105" s="24"/>
      <c r="H105" s="24"/>
      <c r="I105" s="24"/>
      <c r="J105" s="24"/>
      <c r="K105" s="24"/>
      <c r="L105" s="22"/>
    </row>
    <row r="106" s="2" customFormat="1" ht="16.5" customHeight="1">
      <c r="A106" s="40"/>
      <c r="B106" s="41"/>
      <c r="C106" s="42"/>
      <c r="D106" s="42"/>
      <c r="E106" s="172" t="s">
        <v>393</v>
      </c>
      <c r="F106" s="42"/>
      <c r="G106" s="42"/>
      <c r="H106" s="42"/>
      <c r="I106" s="42"/>
      <c r="J106" s="42"/>
      <c r="K106" s="42"/>
      <c r="L106" s="147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2" customHeight="1">
      <c r="A107" s="40"/>
      <c r="B107" s="41"/>
      <c r="C107" s="34" t="s">
        <v>394</v>
      </c>
      <c r="D107" s="42"/>
      <c r="E107" s="42"/>
      <c r="F107" s="42"/>
      <c r="G107" s="42"/>
      <c r="H107" s="42"/>
      <c r="I107" s="42"/>
      <c r="J107" s="42"/>
      <c r="K107" s="42"/>
      <c r="L107" s="147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6.5" customHeight="1">
      <c r="A108" s="40"/>
      <c r="B108" s="41"/>
      <c r="C108" s="42"/>
      <c r="D108" s="42"/>
      <c r="E108" s="71" t="str">
        <f>E11</f>
        <v>02.1 - Restaurační část , byt správce</v>
      </c>
      <c r="F108" s="42"/>
      <c r="G108" s="42"/>
      <c r="H108" s="42"/>
      <c r="I108" s="42"/>
      <c r="J108" s="42"/>
      <c r="K108" s="42"/>
      <c r="L108" s="147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6.96" customHeight="1">
      <c r="A109" s="40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147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2" customHeight="1">
      <c r="A110" s="40"/>
      <c r="B110" s="41"/>
      <c r="C110" s="34" t="s">
        <v>21</v>
      </c>
      <c r="D110" s="42"/>
      <c r="E110" s="42"/>
      <c r="F110" s="29" t="str">
        <f>F14</f>
        <v>Bolatice, ul. Opavská131/45</v>
      </c>
      <c r="G110" s="42"/>
      <c r="H110" s="42"/>
      <c r="I110" s="34" t="s">
        <v>23</v>
      </c>
      <c r="J110" s="74" t="str">
        <f>IF(J14="","",J14)</f>
        <v>23. 3. 2022</v>
      </c>
      <c r="K110" s="42"/>
      <c r="L110" s="147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6.96" customHeight="1">
      <c r="A111" s="40"/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147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25.65" customHeight="1">
      <c r="A112" s="40"/>
      <c r="B112" s="41"/>
      <c r="C112" s="34" t="s">
        <v>25</v>
      </c>
      <c r="D112" s="42"/>
      <c r="E112" s="42"/>
      <c r="F112" s="29" t="str">
        <f>E17</f>
        <v>Obec Bolatice, Hlučínská 95/3</v>
      </c>
      <c r="G112" s="42"/>
      <c r="H112" s="42"/>
      <c r="I112" s="34" t="s">
        <v>31</v>
      </c>
      <c r="J112" s="38" t="str">
        <f>E23</f>
        <v>BENPRO s.r.o. Bolatice 743/40</v>
      </c>
      <c r="K112" s="42"/>
      <c r="L112" s="147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15.15" customHeight="1">
      <c r="A113" s="40"/>
      <c r="B113" s="41"/>
      <c r="C113" s="34" t="s">
        <v>29</v>
      </c>
      <c r="D113" s="42"/>
      <c r="E113" s="42"/>
      <c r="F113" s="29" t="str">
        <f>IF(E20="","",E20)</f>
        <v>Vyplň údaj</v>
      </c>
      <c r="G113" s="42"/>
      <c r="H113" s="42"/>
      <c r="I113" s="34" t="s">
        <v>34</v>
      </c>
      <c r="J113" s="38" t="str">
        <f>E26</f>
        <v>Katerinec</v>
      </c>
      <c r="K113" s="42"/>
      <c r="L113" s="147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0.32" customHeight="1">
      <c r="A114" s="40"/>
      <c r="B114" s="41"/>
      <c r="C114" s="42"/>
      <c r="D114" s="42"/>
      <c r="E114" s="42"/>
      <c r="F114" s="42"/>
      <c r="G114" s="42"/>
      <c r="H114" s="42"/>
      <c r="I114" s="42"/>
      <c r="J114" s="42"/>
      <c r="K114" s="42"/>
      <c r="L114" s="147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11" customFormat="1" ht="29.28" customHeight="1">
      <c r="A115" s="188"/>
      <c r="B115" s="189"/>
      <c r="C115" s="190" t="s">
        <v>183</v>
      </c>
      <c r="D115" s="191" t="s">
        <v>57</v>
      </c>
      <c r="E115" s="191" t="s">
        <v>53</v>
      </c>
      <c r="F115" s="191" t="s">
        <v>54</v>
      </c>
      <c r="G115" s="191" t="s">
        <v>184</v>
      </c>
      <c r="H115" s="191" t="s">
        <v>185</v>
      </c>
      <c r="I115" s="191" t="s">
        <v>186</v>
      </c>
      <c r="J115" s="192" t="s">
        <v>174</v>
      </c>
      <c r="K115" s="193" t="s">
        <v>187</v>
      </c>
      <c r="L115" s="194"/>
      <c r="M115" s="94" t="s">
        <v>19</v>
      </c>
      <c r="N115" s="95" t="s">
        <v>42</v>
      </c>
      <c r="O115" s="95" t="s">
        <v>188</v>
      </c>
      <c r="P115" s="95" t="s">
        <v>189</v>
      </c>
      <c r="Q115" s="95" t="s">
        <v>190</v>
      </c>
      <c r="R115" s="95" t="s">
        <v>191</v>
      </c>
      <c r="S115" s="95" t="s">
        <v>192</v>
      </c>
      <c r="T115" s="96" t="s">
        <v>193</v>
      </c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</row>
    <row r="116" s="2" customFormat="1" ht="22.8" customHeight="1">
      <c r="A116" s="40"/>
      <c r="B116" s="41"/>
      <c r="C116" s="101" t="s">
        <v>194</v>
      </c>
      <c r="D116" s="42"/>
      <c r="E116" s="42"/>
      <c r="F116" s="42"/>
      <c r="G116" s="42"/>
      <c r="H116" s="42"/>
      <c r="I116" s="42"/>
      <c r="J116" s="195">
        <f>BK116</f>
        <v>0</v>
      </c>
      <c r="K116" s="42"/>
      <c r="L116" s="46"/>
      <c r="M116" s="97"/>
      <c r="N116" s="196"/>
      <c r="O116" s="98"/>
      <c r="P116" s="197">
        <f>P117+P913</f>
        <v>0</v>
      </c>
      <c r="Q116" s="98"/>
      <c r="R116" s="197">
        <f>R117+R913</f>
        <v>458.68150475114703</v>
      </c>
      <c r="S116" s="98"/>
      <c r="T116" s="198">
        <f>T117+T913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71</v>
      </c>
      <c r="AU116" s="19" t="s">
        <v>175</v>
      </c>
      <c r="BK116" s="199">
        <f>BK117+BK913</f>
        <v>0</v>
      </c>
    </row>
    <row r="117" s="12" customFormat="1" ht="25.92" customHeight="1">
      <c r="A117" s="12"/>
      <c r="B117" s="200"/>
      <c r="C117" s="201"/>
      <c r="D117" s="202" t="s">
        <v>71</v>
      </c>
      <c r="E117" s="203" t="s">
        <v>195</v>
      </c>
      <c r="F117" s="203" t="s">
        <v>196</v>
      </c>
      <c r="G117" s="201"/>
      <c r="H117" s="201"/>
      <c r="I117" s="204"/>
      <c r="J117" s="205">
        <f>BK117</f>
        <v>0</v>
      </c>
      <c r="K117" s="201"/>
      <c r="L117" s="206"/>
      <c r="M117" s="207"/>
      <c r="N117" s="208"/>
      <c r="O117" s="208"/>
      <c r="P117" s="209">
        <f>P118+P163+P218+P325+P390+P543+P733+P823+P831+P910</f>
        <v>0</v>
      </c>
      <c r="Q117" s="208"/>
      <c r="R117" s="209">
        <f>R118+R163+R218+R325+R390+R543+R733+R823+R831+R910</f>
        <v>417.51100329448002</v>
      </c>
      <c r="S117" s="208"/>
      <c r="T117" s="210">
        <f>T118+T163+T218+T325+T390+T543+T733+T823+T831+T910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11" t="s">
        <v>80</v>
      </c>
      <c r="AT117" s="212" t="s">
        <v>71</v>
      </c>
      <c r="AU117" s="212" t="s">
        <v>72</v>
      </c>
      <c r="AY117" s="211" t="s">
        <v>197</v>
      </c>
      <c r="BK117" s="213">
        <f>BK118+BK163+BK218+BK325+BK390+BK543+BK733+BK823+BK831+BK910</f>
        <v>0</v>
      </c>
    </row>
    <row r="118" s="12" customFormat="1" ht="22.8" customHeight="1">
      <c r="A118" s="12"/>
      <c r="B118" s="200"/>
      <c r="C118" s="201"/>
      <c r="D118" s="202" t="s">
        <v>71</v>
      </c>
      <c r="E118" s="214" t="s">
        <v>80</v>
      </c>
      <c r="F118" s="214" t="s">
        <v>198</v>
      </c>
      <c r="G118" s="201"/>
      <c r="H118" s="201"/>
      <c r="I118" s="204"/>
      <c r="J118" s="215">
        <f>BK118</f>
        <v>0</v>
      </c>
      <c r="K118" s="201"/>
      <c r="L118" s="206"/>
      <c r="M118" s="207"/>
      <c r="N118" s="208"/>
      <c r="O118" s="208"/>
      <c r="P118" s="209">
        <f>SUM(P119:P162)</f>
        <v>0</v>
      </c>
      <c r="Q118" s="208"/>
      <c r="R118" s="209">
        <f>SUM(R119:R162)</f>
        <v>0</v>
      </c>
      <c r="S118" s="208"/>
      <c r="T118" s="210">
        <f>SUM(T119:T162)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1" t="s">
        <v>80</v>
      </c>
      <c r="AT118" s="212" t="s">
        <v>71</v>
      </c>
      <c r="AU118" s="212" t="s">
        <v>80</v>
      </c>
      <c r="AY118" s="211" t="s">
        <v>197</v>
      </c>
      <c r="BK118" s="213">
        <f>SUM(BK119:BK162)</f>
        <v>0</v>
      </c>
    </row>
    <row r="119" s="2" customFormat="1" ht="44.25" customHeight="1">
      <c r="A119" s="40"/>
      <c r="B119" s="41"/>
      <c r="C119" s="216" t="s">
        <v>80</v>
      </c>
      <c r="D119" s="216" t="s">
        <v>199</v>
      </c>
      <c r="E119" s="217" t="s">
        <v>424</v>
      </c>
      <c r="F119" s="218" t="s">
        <v>425</v>
      </c>
      <c r="G119" s="219" t="s">
        <v>225</v>
      </c>
      <c r="H119" s="220">
        <v>8.3079999999999998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203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203</v>
      </c>
      <c r="BM119" s="228" t="s">
        <v>426</v>
      </c>
    </row>
    <row r="120" s="2" customFormat="1">
      <c r="A120" s="40"/>
      <c r="B120" s="41"/>
      <c r="C120" s="42"/>
      <c r="D120" s="230" t="s">
        <v>205</v>
      </c>
      <c r="E120" s="42"/>
      <c r="F120" s="231" t="s">
        <v>427</v>
      </c>
      <c r="G120" s="42"/>
      <c r="H120" s="42"/>
      <c r="I120" s="232"/>
      <c r="J120" s="42"/>
      <c r="K120" s="42"/>
      <c r="L120" s="46"/>
      <c r="M120" s="233"/>
      <c r="N120" s="234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205</v>
      </c>
      <c r="AU120" s="19" t="s">
        <v>82</v>
      </c>
    </row>
    <row r="121" s="14" customFormat="1">
      <c r="A121" s="14"/>
      <c r="B121" s="247"/>
      <c r="C121" s="248"/>
      <c r="D121" s="237" t="s">
        <v>207</v>
      </c>
      <c r="E121" s="249" t="s">
        <v>19</v>
      </c>
      <c r="F121" s="250" t="s">
        <v>428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207</v>
      </c>
      <c r="AU121" s="256" t="s">
        <v>82</v>
      </c>
      <c r="AV121" s="14" t="s">
        <v>80</v>
      </c>
      <c r="AW121" s="14" t="s">
        <v>33</v>
      </c>
      <c r="AX121" s="14" t="s">
        <v>72</v>
      </c>
      <c r="AY121" s="256" t="s">
        <v>197</v>
      </c>
    </row>
    <row r="122" s="13" customFormat="1">
      <c r="A122" s="13"/>
      <c r="B122" s="235"/>
      <c r="C122" s="236"/>
      <c r="D122" s="237" t="s">
        <v>207</v>
      </c>
      <c r="E122" s="238" t="s">
        <v>19</v>
      </c>
      <c r="F122" s="239" t="s">
        <v>429</v>
      </c>
      <c r="G122" s="236"/>
      <c r="H122" s="240">
        <v>12.317</v>
      </c>
      <c r="I122" s="241"/>
      <c r="J122" s="236"/>
      <c r="K122" s="236"/>
      <c r="L122" s="242"/>
      <c r="M122" s="243"/>
      <c r="N122" s="244"/>
      <c r="O122" s="244"/>
      <c r="P122" s="244"/>
      <c r="Q122" s="244"/>
      <c r="R122" s="244"/>
      <c r="S122" s="244"/>
      <c r="T122" s="245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6" t="s">
        <v>207</v>
      </c>
      <c r="AU122" s="246" t="s">
        <v>82</v>
      </c>
      <c r="AV122" s="13" t="s">
        <v>82</v>
      </c>
      <c r="AW122" s="13" t="s">
        <v>33</v>
      </c>
      <c r="AX122" s="13" t="s">
        <v>72</v>
      </c>
      <c r="AY122" s="246" t="s">
        <v>197</v>
      </c>
    </row>
    <row r="123" s="16" customFormat="1">
      <c r="A123" s="16"/>
      <c r="B123" s="268"/>
      <c r="C123" s="269"/>
      <c r="D123" s="237" t="s">
        <v>207</v>
      </c>
      <c r="E123" s="270" t="s">
        <v>19</v>
      </c>
      <c r="F123" s="271" t="s">
        <v>248</v>
      </c>
      <c r="G123" s="269"/>
      <c r="H123" s="272">
        <v>12.317</v>
      </c>
      <c r="I123" s="273"/>
      <c r="J123" s="269"/>
      <c r="K123" s="269"/>
      <c r="L123" s="274"/>
      <c r="M123" s="275"/>
      <c r="N123" s="276"/>
      <c r="O123" s="276"/>
      <c r="P123" s="276"/>
      <c r="Q123" s="276"/>
      <c r="R123" s="276"/>
      <c r="S123" s="276"/>
      <c r="T123" s="277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T123" s="278" t="s">
        <v>207</v>
      </c>
      <c r="AU123" s="278" t="s">
        <v>82</v>
      </c>
      <c r="AV123" s="16" t="s">
        <v>103</v>
      </c>
      <c r="AW123" s="16" t="s">
        <v>33</v>
      </c>
      <c r="AX123" s="16" t="s">
        <v>72</v>
      </c>
      <c r="AY123" s="278" t="s">
        <v>197</v>
      </c>
    </row>
    <row r="124" s="14" customFormat="1">
      <c r="A124" s="14"/>
      <c r="B124" s="247"/>
      <c r="C124" s="248"/>
      <c r="D124" s="237" t="s">
        <v>207</v>
      </c>
      <c r="E124" s="249" t="s">
        <v>19</v>
      </c>
      <c r="F124" s="250" t="s">
        <v>430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207</v>
      </c>
      <c r="AU124" s="256" t="s">
        <v>82</v>
      </c>
      <c r="AV124" s="14" t="s">
        <v>80</v>
      </c>
      <c r="AW124" s="14" t="s">
        <v>33</v>
      </c>
      <c r="AX124" s="14" t="s">
        <v>72</v>
      </c>
      <c r="AY124" s="256" t="s">
        <v>197</v>
      </c>
    </row>
    <row r="125" s="13" customFormat="1">
      <c r="A125" s="13"/>
      <c r="B125" s="235"/>
      <c r="C125" s="236"/>
      <c r="D125" s="237" t="s">
        <v>207</v>
      </c>
      <c r="E125" s="238" t="s">
        <v>19</v>
      </c>
      <c r="F125" s="239" t="s">
        <v>431</v>
      </c>
      <c r="G125" s="236"/>
      <c r="H125" s="240">
        <v>-1.3440000000000001</v>
      </c>
      <c r="I125" s="241"/>
      <c r="J125" s="236"/>
      <c r="K125" s="236"/>
      <c r="L125" s="242"/>
      <c r="M125" s="243"/>
      <c r="N125" s="244"/>
      <c r="O125" s="244"/>
      <c r="P125" s="244"/>
      <c r="Q125" s="244"/>
      <c r="R125" s="244"/>
      <c r="S125" s="244"/>
      <c r="T125" s="245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6" t="s">
        <v>207</v>
      </c>
      <c r="AU125" s="246" t="s">
        <v>82</v>
      </c>
      <c r="AV125" s="13" t="s">
        <v>82</v>
      </c>
      <c r="AW125" s="13" t="s">
        <v>33</v>
      </c>
      <c r="AX125" s="13" t="s">
        <v>72</v>
      </c>
      <c r="AY125" s="246" t="s">
        <v>197</v>
      </c>
    </row>
    <row r="126" s="13" customFormat="1">
      <c r="A126" s="13"/>
      <c r="B126" s="235"/>
      <c r="C126" s="236"/>
      <c r="D126" s="237" t="s">
        <v>207</v>
      </c>
      <c r="E126" s="238" t="s">
        <v>19</v>
      </c>
      <c r="F126" s="239" t="s">
        <v>432</v>
      </c>
      <c r="G126" s="236"/>
      <c r="H126" s="240">
        <v>-2.665</v>
      </c>
      <c r="I126" s="241"/>
      <c r="J126" s="236"/>
      <c r="K126" s="236"/>
      <c r="L126" s="242"/>
      <c r="M126" s="243"/>
      <c r="N126" s="244"/>
      <c r="O126" s="244"/>
      <c r="P126" s="244"/>
      <c r="Q126" s="244"/>
      <c r="R126" s="244"/>
      <c r="S126" s="244"/>
      <c r="T126" s="245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6" t="s">
        <v>207</v>
      </c>
      <c r="AU126" s="246" t="s">
        <v>82</v>
      </c>
      <c r="AV126" s="13" t="s">
        <v>82</v>
      </c>
      <c r="AW126" s="13" t="s">
        <v>33</v>
      </c>
      <c r="AX126" s="13" t="s">
        <v>72</v>
      </c>
      <c r="AY126" s="246" t="s">
        <v>197</v>
      </c>
    </row>
    <row r="127" s="16" customFormat="1">
      <c r="A127" s="16"/>
      <c r="B127" s="268"/>
      <c r="C127" s="269"/>
      <c r="D127" s="237" t="s">
        <v>207</v>
      </c>
      <c r="E127" s="270" t="s">
        <v>19</v>
      </c>
      <c r="F127" s="271" t="s">
        <v>248</v>
      </c>
      <c r="G127" s="269"/>
      <c r="H127" s="272">
        <v>-4.0090000000000003</v>
      </c>
      <c r="I127" s="273"/>
      <c r="J127" s="269"/>
      <c r="K127" s="269"/>
      <c r="L127" s="274"/>
      <c r="M127" s="275"/>
      <c r="N127" s="276"/>
      <c r="O127" s="276"/>
      <c r="P127" s="276"/>
      <c r="Q127" s="276"/>
      <c r="R127" s="276"/>
      <c r="S127" s="276"/>
      <c r="T127" s="277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278" t="s">
        <v>207</v>
      </c>
      <c r="AU127" s="278" t="s">
        <v>82</v>
      </c>
      <c r="AV127" s="16" t="s">
        <v>103</v>
      </c>
      <c r="AW127" s="16" t="s">
        <v>33</v>
      </c>
      <c r="AX127" s="16" t="s">
        <v>72</v>
      </c>
      <c r="AY127" s="278" t="s">
        <v>197</v>
      </c>
    </row>
    <row r="128" s="15" customFormat="1">
      <c r="A128" s="15"/>
      <c r="B128" s="257"/>
      <c r="C128" s="258"/>
      <c r="D128" s="237" t="s">
        <v>207</v>
      </c>
      <c r="E128" s="259" t="s">
        <v>19</v>
      </c>
      <c r="F128" s="260" t="s">
        <v>234</v>
      </c>
      <c r="G128" s="258"/>
      <c r="H128" s="261">
        <v>8.3079999999999998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207</v>
      </c>
      <c r="AU128" s="267" t="s">
        <v>82</v>
      </c>
      <c r="AV128" s="15" t="s">
        <v>203</v>
      </c>
      <c r="AW128" s="15" t="s">
        <v>33</v>
      </c>
      <c r="AX128" s="15" t="s">
        <v>80</v>
      </c>
      <c r="AY128" s="267" t="s">
        <v>197</v>
      </c>
    </row>
    <row r="129" s="2" customFormat="1" ht="44.25" customHeight="1">
      <c r="A129" s="40"/>
      <c r="B129" s="41"/>
      <c r="C129" s="216" t="s">
        <v>82</v>
      </c>
      <c r="D129" s="216" t="s">
        <v>199</v>
      </c>
      <c r="E129" s="217" t="s">
        <v>433</v>
      </c>
      <c r="F129" s="218" t="s">
        <v>434</v>
      </c>
      <c r="G129" s="219" t="s">
        <v>225</v>
      </c>
      <c r="H129" s="220">
        <v>8.4429999999999996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203</v>
      </c>
      <c r="AT129" s="228" t="s">
        <v>199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203</v>
      </c>
      <c r="BM129" s="228" t="s">
        <v>435</v>
      </c>
    </row>
    <row r="130" s="2" customFormat="1">
      <c r="A130" s="40"/>
      <c r="B130" s="41"/>
      <c r="C130" s="42"/>
      <c r="D130" s="230" t="s">
        <v>205</v>
      </c>
      <c r="E130" s="42"/>
      <c r="F130" s="231" t="s">
        <v>436</v>
      </c>
      <c r="G130" s="42"/>
      <c r="H130" s="42"/>
      <c r="I130" s="232"/>
      <c r="J130" s="42"/>
      <c r="K130" s="42"/>
      <c r="L130" s="46"/>
      <c r="M130" s="233"/>
      <c r="N130" s="234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205</v>
      </c>
      <c r="AU130" s="19" t="s">
        <v>82</v>
      </c>
    </row>
    <row r="131" s="14" customFormat="1">
      <c r="A131" s="14"/>
      <c r="B131" s="247"/>
      <c r="C131" s="248"/>
      <c r="D131" s="237" t="s">
        <v>207</v>
      </c>
      <c r="E131" s="249" t="s">
        <v>19</v>
      </c>
      <c r="F131" s="250" t="s">
        <v>428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207</v>
      </c>
      <c r="AU131" s="256" t="s">
        <v>82</v>
      </c>
      <c r="AV131" s="14" t="s">
        <v>80</v>
      </c>
      <c r="AW131" s="14" t="s">
        <v>33</v>
      </c>
      <c r="AX131" s="14" t="s">
        <v>72</v>
      </c>
      <c r="AY131" s="256" t="s">
        <v>197</v>
      </c>
    </row>
    <row r="132" s="13" customFormat="1">
      <c r="A132" s="13"/>
      <c r="B132" s="235"/>
      <c r="C132" s="236"/>
      <c r="D132" s="237" t="s">
        <v>207</v>
      </c>
      <c r="E132" s="238" t="s">
        <v>19</v>
      </c>
      <c r="F132" s="239" t="s">
        <v>437</v>
      </c>
      <c r="G132" s="236"/>
      <c r="H132" s="240">
        <v>10.314</v>
      </c>
      <c r="I132" s="241"/>
      <c r="J132" s="236"/>
      <c r="K132" s="236"/>
      <c r="L132" s="242"/>
      <c r="M132" s="243"/>
      <c r="N132" s="244"/>
      <c r="O132" s="244"/>
      <c r="P132" s="244"/>
      <c r="Q132" s="244"/>
      <c r="R132" s="244"/>
      <c r="S132" s="244"/>
      <c r="T132" s="245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6" t="s">
        <v>207</v>
      </c>
      <c r="AU132" s="246" t="s">
        <v>82</v>
      </c>
      <c r="AV132" s="13" t="s">
        <v>82</v>
      </c>
      <c r="AW132" s="13" t="s">
        <v>33</v>
      </c>
      <c r="AX132" s="13" t="s">
        <v>72</v>
      </c>
      <c r="AY132" s="246" t="s">
        <v>197</v>
      </c>
    </row>
    <row r="133" s="13" customFormat="1">
      <c r="A133" s="13"/>
      <c r="B133" s="235"/>
      <c r="C133" s="236"/>
      <c r="D133" s="237" t="s">
        <v>207</v>
      </c>
      <c r="E133" s="238" t="s">
        <v>19</v>
      </c>
      <c r="F133" s="239" t="s">
        <v>438</v>
      </c>
      <c r="G133" s="236"/>
      <c r="H133" s="240">
        <v>0.46200000000000002</v>
      </c>
      <c r="I133" s="241"/>
      <c r="J133" s="236"/>
      <c r="K133" s="236"/>
      <c r="L133" s="242"/>
      <c r="M133" s="243"/>
      <c r="N133" s="244"/>
      <c r="O133" s="244"/>
      <c r="P133" s="244"/>
      <c r="Q133" s="244"/>
      <c r="R133" s="244"/>
      <c r="S133" s="244"/>
      <c r="T133" s="245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6" t="s">
        <v>207</v>
      </c>
      <c r="AU133" s="246" t="s">
        <v>82</v>
      </c>
      <c r="AV133" s="13" t="s">
        <v>82</v>
      </c>
      <c r="AW133" s="13" t="s">
        <v>33</v>
      </c>
      <c r="AX133" s="13" t="s">
        <v>72</v>
      </c>
      <c r="AY133" s="246" t="s">
        <v>197</v>
      </c>
    </row>
    <row r="134" s="16" customFormat="1">
      <c r="A134" s="16"/>
      <c r="B134" s="268"/>
      <c r="C134" s="269"/>
      <c r="D134" s="237" t="s">
        <v>207</v>
      </c>
      <c r="E134" s="270" t="s">
        <v>19</v>
      </c>
      <c r="F134" s="271" t="s">
        <v>248</v>
      </c>
      <c r="G134" s="269"/>
      <c r="H134" s="272">
        <v>10.776</v>
      </c>
      <c r="I134" s="273"/>
      <c r="J134" s="269"/>
      <c r="K134" s="269"/>
      <c r="L134" s="274"/>
      <c r="M134" s="275"/>
      <c r="N134" s="276"/>
      <c r="O134" s="276"/>
      <c r="P134" s="276"/>
      <c r="Q134" s="276"/>
      <c r="R134" s="276"/>
      <c r="S134" s="276"/>
      <c r="T134" s="277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T134" s="278" t="s">
        <v>207</v>
      </c>
      <c r="AU134" s="278" t="s">
        <v>82</v>
      </c>
      <c r="AV134" s="16" t="s">
        <v>103</v>
      </c>
      <c r="AW134" s="16" t="s">
        <v>33</v>
      </c>
      <c r="AX134" s="16" t="s">
        <v>72</v>
      </c>
      <c r="AY134" s="278" t="s">
        <v>197</v>
      </c>
    </row>
    <row r="135" s="14" customFormat="1">
      <c r="A135" s="14"/>
      <c r="B135" s="247"/>
      <c r="C135" s="248"/>
      <c r="D135" s="237" t="s">
        <v>207</v>
      </c>
      <c r="E135" s="249" t="s">
        <v>19</v>
      </c>
      <c r="F135" s="250" t="s">
        <v>430</v>
      </c>
      <c r="G135" s="248"/>
      <c r="H135" s="249" t="s">
        <v>19</v>
      </c>
      <c r="I135" s="251"/>
      <c r="J135" s="248"/>
      <c r="K135" s="248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207</v>
      </c>
      <c r="AU135" s="256" t="s">
        <v>82</v>
      </c>
      <c r="AV135" s="14" t="s">
        <v>80</v>
      </c>
      <c r="AW135" s="14" t="s">
        <v>33</v>
      </c>
      <c r="AX135" s="14" t="s">
        <v>72</v>
      </c>
      <c r="AY135" s="256" t="s">
        <v>197</v>
      </c>
    </row>
    <row r="136" s="13" customFormat="1">
      <c r="A136" s="13"/>
      <c r="B136" s="235"/>
      <c r="C136" s="236"/>
      <c r="D136" s="237" t="s">
        <v>207</v>
      </c>
      <c r="E136" s="238" t="s">
        <v>19</v>
      </c>
      <c r="F136" s="239" t="s">
        <v>439</v>
      </c>
      <c r="G136" s="236"/>
      <c r="H136" s="240">
        <v>-2.3330000000000002</v>
      </c>
      <c r="I136" s="241"/>
      <c r="J136" s="236"/>
      <c r="K136" s="236"/>
      <c r="L136" s="242"/>
      <c r="M136" s="243"/>
      <c r="N136" s="244"/>
      <c r="O136" s="244"/>
      <c r="P136" s="244"/>
      <c r="Q136" s="244"/>
      <c r="R136" s="244"/>
      <c r="S136" s="244"/>
      <c r="T136" s="245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6" t="s">
        <v>207</v>
      </c>
      <c r="AU136" s="246" t="s">
        <v>82</v>
      </c>
      <c r="AV136" s="13" t="s">
        <v>82</v>
      </c>
      <c r="AW136" s="13" t="s">
        <v>33</v>
      </c>
      <c r="AX136" s="13" t="s">
        <v>72</v>
      </c>
      <c r="AY136" s="246" t="s">
        <v>197</v>
      </c>
    </row>
    <row r="137" s="16" customFormat="1">
      <c r="A137" s="16"/>
      <c r="B137" s="268"/>
      <c r="C137" s="269"/>
      <c r="D137" s="237" t="s">
        <v>207</v>
      </c>
      <c r="E137" s="270" t="s">
        <v>19</v>
      </c>
      <c r="F137" s="271" t="s">
        <v>248</v>
      </c>
      <c r="G137" s="269"/>
      <c r="H137" s="272">
        <v>-2.3330000000000002</v>
      </c>
      <c r="I137" s="273"/>
      <c r="J137" s="269"/>
      <c r="K137" s="269"/>
      <c r="L137" s="274"/>
      <c r="M137" s="275"/>
      <c r="N137" s="276"/>
      <c r="O137" s="276"/>
      <c r="P137" s="276"/>
      <c r="Q137" s="276"/>
      <c r="R137" s="276"/>
      <c r="S137" s="276"/>
      <c r="T137" s="277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278" t="s">
        <v>207</v>
      </c>
      <c r="AU137" s="278" t="s">
        <v>82</v>
      </c>
      <c r="AV137" s="16" t="s">
        <v>103</v>
      </c>
      <c r="AW137" s="16" t="s">
        <v>33</v>
      </c>
      <c r="AX137" s="16" t="s">
        <v>72</v>
      </c>
      <c r="AY137" s="278" t="s">
        <v>197</v>
      </c>
    </row>
    <row r="138" s="15" customFormat="1">
      <c r="A138" s="15"/>
      <c r="B138" s="257"/>
      <c r="C138" s="258"/>
      <c r="D138" s="237" t="s">
        <v>207</v>
      </c>
      <c r="E138" s="259" t="s">
        <v>19</v>
      </c>
      <c r="F138" s="260" t="s">
        <v>234</v>
      </c>
      <c r="G138" s="258"/>
      <c r="H138" s="261">
        <v>8.4429999999999996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207</v>
      </c>
      <c r="AU138" s="267" t="s">
        <v>82</v>
      </c>
      <c r="AV138" s="15" t="s">
        <v>203</v>
      </c>
      <c r="AW138" s="15" t="s">
        <v>33</v>
      </c>
      <c r="AX138" s="15" t="s">
        <v>80</v>
      </c>
      <c r="AY138" s="267" t="s">
        <v>197</v>
      </c>
    </row>
    <row r="139" s="2" customFormat="1" ht="62.7" customHeight="1">
      <c r="A139" s="40"/>
      <c r="B139" s="41"/>
      <c r="C139" s="216" t="s">
        <v>103</v>
      </c>
      <c r="D139" s="216" t="s">
        <v>199</v>
      </c>
      <c r="E139" s="217" t="s">
        <v>440</v>
      </c>
      <c r="F139" s="218" t="s">
        <v>441</v>
      </c>
      <c r="G139" s="219" t="s">
        <v>225</v>
      </c>
      <c r="H139" s="220">
        <v>0.072999999999999995</v>
      </c>
      <c r="I139" s="221"/>
      <c r="J139" s="222">
        <f>ROUND(I139*H139,2)</f>
        <v>0</v>
      </c>
      <c r="K139" s="223"/>
      <c r="L139" s="46"/>
      <c r="M139" s="224" t="s">
        <v>19</v>
      </c>
      <c r="N139" s="225" t="s">
        <v>43</v>
      </c>
      <c r="O139" s="86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203</v>
      </c>
      <c r="AT139" s="228" t="s">
        <v>199</v>
      </c>
      <c r="AU139" s="228" t="s">
        <v>82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203</v>
      </c>
      <c r="BM139" s="228" t="s">
        <v>442</v>
      </c>
    </row>
    <row r="140" s="2" customFormat="1">
      <c r="A140" s="40"/>
      <c r="B140" s="41"/>
      <c r="C140" s="42"/>
      <c r="D140" s="230" t="s">
        <v>205</v>
      </c>
      <c r="E140" s="42"/>
      <c r="F140" s="231" t="s">
        <v>443</v>
      </c>
      <c r="G140" s="42"/>
      <c r="H140" s="42"/>
      <c r="I140" s="232"/>
      <c r="J140" s="42"/>
      <c r="K140" s="42"/>
      <c r="L140" s="46"/>
      <c r="M140" s="233"/>
      <c r="N140" s="234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205</v>
      </c>
      <c r="AU140" s="19" t="s">
        <v>82</v>
      </c>
    </row>
    <row r="141" s="14" customFormat="1">
      <c r="A141" s="14"/>
      <c r="B141" s="247"/>
      <c r="C141" s="248"/>
      <c r="D141" s="237" t="s">
        <v>207</v>
      </c>
      <c r="E141" s="249" t="s">
        <v>19</v>
      </c>
      <c r="F141" s="250" t="s">
        <v>444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207</v>
      </c>
      <c r="AU141" s="256" t="s">
        <v>82</v>
      </c>
      <c r="AV141" s="14" t="s">
        <v>80</v>
      </c>
      <c r="AW141" s="14" t="s">
        <v>33</v>
      </c>
      <c r="AX141" s="14" t="s">
        <v>72</v>
      </c>
      <c r="AY141" s="256" t="s">
        <v>197</v>
      </c>
    </row>
    <row r="142" s="13" customFormat="1">
      <c r="A142" s="13"/>
      <c r="B142" s="235"/>
      <c r="C142" s="236"/>
      <c r="D142" s="237" t="s">
        <v>207</v>
      </c>
      <c r="E142" s="238" t="s">
        <v>19</v>
      </c>
      <c r="F142" s="239" t="s">
        <v>445</v>
      </c>
      <c r="G142" s="236"/>
      <c r="H142" s="240">
        <v>16.751000000000001</v>
      </c>
      <c r="I142" s="241"/>
      <c r="J142" s="236"/>
      <c r="K142" s="236"/>
      <c r="L142" s="242"/>
      <c r="M142" s="243"/>
      <c r="N142" s="244"/>
      <c r="O142" s="244"/>
      <c r="P142" s="244"/>
      <c r="Q142" s="244"/>
      <c r="R142" s="244"/>
      <c r="S142" s="244"/>
      <c r="T142" s="245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6" t="s">
        <v>207</v>
      </c>
      <c r="AU142" s="246" t="s">
        <v>82</v>
      </c>
      <c r="AV142" s="13" t="s">
        <v>82</v>
      </c>
      <c r="AW142" s="13" t="s">
        <v>33</v>
      </c>
      <c r="AX142" s="13" t="s">
        <v>72</v>
      </c>
      <c r="AY142" s="246" t="s">
        <v>197</v>
      </c>
    </row>
    <row r="143" s="14" customFormat="1">
      <c r="A143" s="14"/>
      <c r="B143" s="247"/>
      <c r="C143" s="248"/>
      <c r="D143" s="237" t="s">
        <v>207</v>
      </c>
      <c r="E143" s="249" t="s">
        <v>19</v>
      </c>
      <c r="F143" s="250" t="s">
        <v>446</v>
      </c>
      <c r="G143" s="248"/>
      <c r="H143" s="249" t="s">
        <v>19</v>
      </c>
      <c r="I143" s="251"/>
      <c r="J143" s="248"/>
      <c r="K143" s="248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207</v>
      </c>
      <c r="AU143" s="256" t="s">
        <v>82</v>
      </c>
      <c r="AV143" s="14" t="s">
        <v>80</v>
      </c>
      <c r="AW143" s="14" t="s">
        <v>33</v>
      </c>
      <c r="AX143" s="14" t="s">
        <v>72</v>
      </c>
      <c r="AY143" s="256" t="s">
        <v>197</v>
      </c>
    </row>
    <row r="144" s="13" customFormat="1">
      <c r="A144" s="13"/>
      <c r="B144" s="235"/>
      <c r="C144" s="236"/>
      <c r="D144" s="237" t="s">
        <v>207</v>
      </c>
      <c r="E144" s="238" t="s">
        <v>19</v>
      </c>
      <c r="F144" s="239" t="s">
        <v>447</v>
      </c>
      <c r="G144" s="236"/>
      <c r="H144" s="240">
        <v>-16.678000000000001</v>
      </c>
      <c r="I144" s="241"/>
      <c r="J144" s="236"/>
      <c r="K144" s="236"/>
      <c r="L144" s="242"/>
      <c r="M144" s="243"/>
      <c r="N144" s="244"/>
      <c r="O144" s="244"/>
      <c r="P144" s="244"/>
      <c r="Q144" s="244"/>
      <c r="R144" s="244"/>
      <c r="S144" s="244"/>
      <c r="T144" s="245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6" t="s">
        <v>207</v>
      </c>
      <c r="AU144" s="246" t="s">
        <v>82</v>
      </c>
      <c r="AV144" s="13" t="s">
        <v>82</v>
      </c>
      <c r="AW144" s="13" t="s">
        <v>33</v>
      </c>
      <c r="AX144" s="13" t="s">
        <v>72</v>
      </c>
      <c r="AY144" s="246" t="s">
        <v>197</v>
      </c>
    </row>
    <row r="145" s="15" customFormat="1">
      <c r="A145" s="15"/>
      <c r="B145" s="257"/>
      <c r="C145" s="258"/>
      <c r="D145" s="237" t="s">
        <v>207</v>
      </c>
      <c r="E145" s="259" t="s">
        <v>19</v>
      </c>
      <c r="F145" s="260" t="s">
        <v>234</v>
      </c>
      <c r="G145" s="258"/>
      <c r="H145" s="261">
        <v>0.073000000000000398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207</v>
      </c>
      <c r="AU145" s="267" t="s">
        <v>82</v>
      </c>
      <c r="AV145" s="15" t="s">
        <v>203</v>
      </c>
      <c r="AW145" s="15" t="s">
        <v>33</v>
      </c>
      <c r="AX145" s="15" t="s">
        <v>80</v>
      </c>
      <c r="AY145" s="267" t="s">
        <v>197</v>
      </c>
    </row>
    <row r="146" s="2" customFormat="1" ht="44.25" customHeight="1">
      <c r="A146" s="40"/>
      <c r="B146" s="41"/>
      <c r="C146" s="216" t="s">
        <v>203</v>
      </c>
      <c r="D146" s="216" t="s">
        <v>199</v>
      </c>
      <c r="E146" s="217" t="s">
        <v>448</v>
      </c>
      <c r="F146" s="218" t="s">
        <v>449</v>
      </c>
      <c r="G146" s="219" t="s">
        <v>225</v>
      </c>
      <c r="H146" s="220">
        <v>16.678000000000001</v>
      </c>
      <c r="I146" s="221"/>
      <c r="J146" s="222">
        <f>ROUND(I146*H146,2)</f>
        <v>0</v>
      </c>
      <c r="K146" s="223"/>
      <c r="L146" s="46"/>
      <c r="M146" s="224" t="s">
        <v>19</v>
      </c>
      <c r="N146" s="225" t="s">
        <v>43</v>
      </c>
      <c r="O146" s="86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203</v>
      </c>
      <c r="AT146" s="228" t="s">
        <v>199</v>
      </c>
      <c r="AU146" s="228" t="s">
        <v>82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203</v>
      </c>
      <c r="BM146" s="228" t="s">
        <v>450</v>
      </c>
    </row>
    <row r="147" s="2" customFormat="1">
      <c r="A147" s="40"/>
      <c r="B147" s="41"/>
      <c r="C147" s="42"/>
      <c r="D147" s="230" t="s">
        <v>205</v>
      </c>
      <c r="E147" s="42"/>
      <c r="F147" s="231" t="s">
        <v>451</v>
      </c>
      <c r="G147" s="42"/>
      <c r="H147" s="42"/>
      <c r="I147" s="232"/>
      <c r="J147" s="42"/>
      <c r="K147" s="42"/>
      <c r="L147" s="46"/>
      <c r="M147" s="233"/>
      <c r="N147" s="234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205</v>
      </c>
      <c r="AU147" s="19" t="s">
        <v>82</v>
      </c>
    </row>
    <row r="148" s="14" customFormat="1">
      <c r="A148" s="14"/>
      <c r="B148" s="247"/>
      <c r="C148" s="248"/>
      <c r="D148" s="237" t="s">
        <v>207</v>
      </c>
      <c r="E148" s="249" t="s">
        <v>19</v>
      </c>
      <c r="F148" s="250" t="s">
        <v>452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207</v>
      </c>
      <c r="AU148" s="256" t="s">
        <v>82</v>
      </c>
      <c r="AV148" s="14" t="s">
        <v>80</v>
      </c>
      <c r="AW148" s="14" t="s">
        <v>33</v>
      </c>
      <c r="AX148" s="14" t="s">
        <v>72</v>
      </c>
      <c r="AY148" s="256" t="s">
        <v>197</v>
      </c>
    </row>
    <row r="149" s="13" customFormat="1">
      <c r="A149" s="13"/>
      <c r="B149" s="235"/>
      <c r="C149" s="236"/>
      <c r="D149" s="237" t="s">
        <v>207</v>
      </c>
      <c r="E149" s="238" t="s">
        <v>19</v>
      </c>
      <c r="F149" s="239" t="s">
        <v>453</v>
      </c>
      <c r="G149" s="236"/>
      <c r="H149" s="240">
        <v>4.0430000000000001</v>
      </c>
      <c r="I149" s="241"/>
      <c r="J149" s="236"/>
      <c r="K149" s="236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207</v>
      </c>
      <c r="AU149" s="246" t="s">
        <v>82</v>
      </c>
      <c r="AV149" s="13" t="s">
        <v>82</v>
      </c>
      <c r="AW149" s="13" t="s">
        <v>33</v>
      </c>
      <c r="AX149" s="13" t="s">
        <v>72</v>
      </c>
      <c r="AY149" s="246" t="s">
        <v>197</v>
      </c>
    </row>
    <row r="150" s="13" customFormat="1">
      <c r="A150" s="13"/>
      <c r="B150" s="235"/>
      <c r="C150" s="236"/>
      <c r="D150" s="237" t="s">
        <v>207</v>
      </c>
      <c r="E150" s="238" t="s">
        <v>19</v>
      </c>
      <c r="F150" s="239" t="s">
        <v>454</v>
      </c>
      <c r="G150" s="236"/>
      <c r="H150" s="240">
        <v>5.0999999999999996</v>
      </c>
      <c r="I150" s="241"/>
      <c r="J150" s="236"/>
      <c r="K150" s="236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207</v>
      </c>
      <c r="AU150" s="246" t="s">
        <v>82</v>
      </c>
      <c r="AV150" s="13" t="s">
        <v>82</v>
      </c>
      <c r="AW150" s="13" t="s">
        <v>33</v>
      </c>
      <c r="AX150" s="13" t="s">
        <v>72</v>
      </c>
      <c r="AY150" s="246" t="s">
        <v>197</v>
      </c>
    </row>
    <row r="151" s="16" customFormat="1">
      <c r="A151" s="16"/>
      <c r="B151" s="268"/>
      <c r="C151" s="269"/>
      <c r="D151" s="237" t="s">
        <v>207</v>
      </c>
      <c r="E151" s="270" t="s">
        <v>19</v>
      </c>
      <c r="F151" s="271" t="s">
        <v>248</v>
      </c>
      <c r="G151" s="269"/>
      <c r="H151" s="272">
        <v>9.1430000000000007</v>
      </c>
      <c r="I151" s="273"/>
      <c r="J151" s="269"/>
      <c r="K151" s="269"/>
      <c r="L151" s="274"/>
      <c r="M151" s="275"/>
      <c r="N151" s="276"/>
      <c r="O151" s="276"/>
      <c r="P151" s="276"/>
      <c r="Q151" s="276"/>
      <c r="R151" s="276"/>
      <c r="S151" s="276"/>
      <c r="T151" s="277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278" t="s">
        <v>207</v>
      </c>
      <c r="AU151" s="278" t="s">
        <v>82</v>
      </c>
      <c r="AV151" s="16" t="s">
        <v>103</v>
      </c>
      <c r="AW151" s="16" t="s">
        <v>33</v>
      </c>
      <c r="AX151" s="16" t="s">
        <v>72</v>
      </c>
      <c r="AY151" s="278" t="s">
        <v>197</v>
      </c>
    </row>
    <row r="152" s="14" customFormat="1">
      <c r="A152" s="14"/>
      <c r="B152" s="247"/>
      <c r="C152" s="248"/>
      <c r="D152" s="237" t="s">
        <v>207</v>
      </c>
      <c r="E152" s="249" t="s">
        <v>19</v>
      </c>
      <c r="F152" s="250" t="s">
        <v>455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207</v>
      </c>
      <c r="AU152" s="256" t="s">
        <v>82</v>
      </c>
      <c r="AV152" s="14" t="s">
        <v>80</v>
      </c>
      <c r="AW152" s="14" t="s">
        <v>33</v>
      </c>
      <c r="AX152" s="14" t="s">
        <v>72</v>
      </c>
      <c r="AY152" s="256" t="s">
        <v>197</v>
      </c>
    </row>
    <row r="153" s="13" customFormat="1">
      <c r="A153" s="13"/>
      <c r="B153" s="235"/>
      <c r="C153" s="236"/>
      <c r="D153" s="237" t="s">
        <v>207</v>
      </c>
      <c r="E153" s="238" t="s">
        <v>19</v>
      </c>
      <c r="F153" s="239" t="s">
        <v>456</v>
      </c>
      <c r="G153" s="236"/>
      <c r="H153" s="240">
        <v>1.6970000000000001</v>
      </c>
      <c r="I153" s="241"/>
      <c r="J153" s="236"/>
      <c r="K153" s="236"/>
      <c r="L153" s="242"/>
      <c r="M153" s="243"/>
      <c r="N153" s="244"/>
      <c r="O153" s="244"/>
      <c r="P153" s="244"/>
      <c r="Q153" s="244"/>
      <c r="R153" s="244"/>
      <c r="S153" s="244"/>
      <c r="T153" s="245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6" t="s">
        <v>207</v>
      </c>
      <c r="AU153" s="246" t="s">
        <v>82</v>
      </c>
      <c r="AV153" s="13" t="s">
        <v>82</v>
      </c>
      <c r="AW153" s="13" t="s">
        <v>33</v>
      </c>
      <c r="AX153" s="13" t="s">
        <v>72</v>
      </c>
      <c r="AY153" s="246" t="s">
        <v>197</v>
      </c>
    </row>
    <row r="154" s="13" customFormat="1">
      <c r="A154" s="13"/>
      <c r="B154" s="235"/>
      <c r="C154" s="236"/>
      <c r="D154" s="237" t="s">
        <v>207</v>
      </c>
      <c r="E154" s="238" t="s">
        <v>19</v>
      </c>
      <c r="F154" s="239" t="s">
        <v>457</v>
      </c>
      <c r="G154" s="236"/>
      <c r="H154" s="240">
        <v>2.266</v>
      </c>
      <c r="I154" s="241"/>
      <c r="J154" s="236"/>
      <c r="K154" s="236"/>
      <c r="L154" s="242"/>
      <c r="M154" s="243"/>
      <c r="N154" s="244"/>
      <c r="O154" s="244"/>
      <c r="P154" s="244"/>
      <c r="Q154" s="244"/>
      <c r="R154" s="244"/>
      <c r="S154" s="244"/>
      <c r="T154" s="245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6" t="s">
        <v>207</v>
      </c>
      <c r="AU154" s="246" t="s">
        <v>82</v>
      </c>
      <c r="AV154" s="13" t="s">
        <v>82</v>
      </c>
      <c r="AW154" s="13" t="s">
        <v>33</v>
      </c>
      <c r="AX154" s="13" t="s">
        <v>72</v>
      </c>
      <c r="AY154" s="246" t="s">
        <v>197</v>
      </c>
    </row>
    <row r="155" s="13" customFormat="1">
      <c r="A155" s="13"/>
      <c r="B155" s="235"/>
      <c r="C155" s="236"/>
      <c r="D155" s="237" t="s">
        <v>207</v>
      </c>
      <c r="E155" s="238" t="s">
        <v>19</v>
      </c>
      <c r="F155" s="239" t="s">
        <v>458</v>
      </c>
      <c r="G155" s="236"/>
      <c r="H155" s="240">
        <v>2.8940000000000001</v>
      </c>
      <c r="I155" s="241"/>
      <c r="J155" s="236"/>
      <c r="K155" s="236"/>
      <c r="L155" s="242"/>
      <c r="M155" s="243"/>
      <c r="N155" s="244"/>
      <c r="O155" s="244"/>
      <c r="P155" s="244"/>
      <c r="Q155" s="244"/>
      <c r="R155" s="244"/>
      <c r="S155" s="244"/>
      <c r="T155" s="245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6" t="s">
        <v>207</v>
      </c>
      <c r="AU155" s="246" t="s">
        <v>82</v>
      </c>
      <c r="AV155" s="13" t="s">
        <v>82</v>
      </c>
      <c r="AW155" s="13" t="s">
        <v>33</v>
      </c>
      <c r="AX155" s="13" t="s">
        <v>72</v>
      </c>
      <c r="AY155" s="246" t="s">
        <v>197</v>
      </c>
    </row>
    <row r="156" s="13" customFormat="1">
      <c r="A156" s="13"/>
      <c r="B156" s="235"/>
      <c r="C156" s="236"/>
      <c r="D156" s="237" t="s">
        <v>207</v>
      </c>
      <c r="E156" s="238" t="s">
        <v>19</v>
      </c>
      <c r="F156" s="239" t="s">
        <v>459</v>
      </c>
      <c r="G156" s="236"/>
      <c r="H156" s="240">
        <v>0.67800000000000005</v>
      </c>
      <c r="I156" s="241"/>
      <c r="J156" s="236"/>
      <c r="K156" s="236"/>
      <c r="L156" s="242"/>
      <c r="M156" s="243"/>
      <c r="N156" s="244"/>
      <c r="O156" s="244"/>
      <c r="P156" s="244"/>
      <c r="Q156" s="244"/>
      <c r="R156" s="244"/>
      <c r="S156" s="244"/>
      <c r="T156" s="245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6" t="s">
        <v>207</v>
      </c>
      <c r="AU156" s="246" t="s">
        <v>82</v>
      </c>
      <c r="AV156" s="13" t="s">
        <v>82</v>
      </c>
      <c r="AW156" s="13" t="s">
        <v>33</v>
      </c>
      <c r="AX156" s="13" t="s">
        <v>72</v>
      </c>
      <c r="AY156" s="246" t="s">
        <v>197</v>
      </c>
    </row>
    <row r="157" s="16" customFormat="1">
      <c r="A157" s="16"/>
      <c r="B157" s="268"/>
      <c r="C157" s="269"/>
      <c r="D157" s="237" t="s">
        <v>207</v>
      </c>
      <c r="E157" s="270" t="s">
        <v>19</v>
      </c>
      <c r="F157" s="271" t="s">
        <v>248</v>
      </c>
      <c r="G157" s="269"/>
      <c r="H157" s="272">
        <v>7.5350000000000001</v>
      </c>
      <c r="I157" s="273"/>
      <c r="J157" s="269"/>
      <c r="K157" s="269"/>
      <c r="L157" s="274"/>
      <c r="M157" s="275"/>
      <c r="N157" s="276"/>
      <c r="O157" s="276"/>
      <c r="P157" s="276"/>
      <c r="Q157" s="276"/>
      <c r="R157" s="276"/>
      <c r="S157" s="276"/>
      <c r="T157" s="277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278" t="s">
        <v>207</v>
      </c>
      <c r="AU157" s="278" t="s">
        <v>82</v>
      </c>
      <c r="AV157" s="16" t="s">
        <v>103</v>
      </c>
      <c r="AW157" s="16" t="s">
        <v>33</v>
      </c>
      <c r="AX157" s="16" t="s">
        <v>72</v>
      </c>
      <c r="AY157" s="278" t="s">
        <v>197</v>
      </c>
    </row>
    <row r="158" s="15" customFormat="1">
      <c r="A158" s="15"/>
      <c r="B158" s="257"/>
      <c r="C158" s="258"/>
      <c r="D158" s="237" t="s">
        <v>207</v>
      </c>
      <c r="E158" s="259" t="s">
        <v>19</v>
      </c>
      <c r="F158" s="260" t="s">
        <v>234</v>
      </c>
      <c r="G158" s="258"/>
      <c r="H158" s="261">
        <v>16.678000000000001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207</v>
      </c>
      <c r="AU158" s="267" t="s">
        <v>82</v>
      </c>
      <c r="AV158" s="15" t="s">
        <v>203</v>
      </c>
      <c r="AW158" s="15" t="s">
        <v>33</v>
      </c>
      <c r="AX158" s="15" t="s">
        <v>80</v>
      </c>
      <c r="AY158" s="267" t="s">
        <v>197</v>
      </c>
    </row>
    <row r="159" s="2" customFormat="1" ht="33" customHeight="1">
      <c r="A159" s="40"/>
      <c r="B159" s="41"/>
      <c r="C159" s="216" t="s">
        <v>235</v>
      </c>
      <c r="D159" s="216" t="s">
        <v>199</v>
      </c>
      <c r="E159" s="217" t="s">
        <v>460</v>
      </c>
      <c r="F159" s="218" t="s">
        <v>461</v>
      </c>
      <c r="G159" s="219" t="s">
        <v>202</v>
      </c>
      <c r="H159" s="220">
        <v>162.92599999999999</v>
      </c>
      <c r="I159" s="221"/>
      <c r="J159" s="222">
        <f>ROUND(I159*H159,2)</f>
        <v>0</v>
      </c>
      <c r="K159" s="223"/>
      <c r="L159" s="46"/>
      <c r="M159" s="224" t="s">
        <v>19</v>
      </c>
      <c r="N159" s="225" t="s">
        <v>43</v>
      </c>
      <c r="O159" s="86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203</v>
      </c>
      <c r="AT159" s="228" t="s">
        <v>199</v>
      </c>
      <c r="AU159" s="228" t="s">
        <v>82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203</v>
      </c>
      <c r="BM159" s="228" t="s">
        <v>462</v>
      </c>
    </row>
    <row r="160" s="2" customFormat="1">
      <c r="A160" s="40"/>
      <c r="B160" s="41"/>
      <c r="C160" s="42"/>
      <c r="D160" s="230" t="s">
        <v>205</v>
      </c>
      <c r="E160" s="42"/>
      <c r="F160" s="231" t="s">
        <v>463</v>
      </c>
      <c r="G160" s="42"/>
      <c r="H160" s="42"/>
      <c r="I160" s="232"/>
      <c r="J160" s="42"/>
      <c r="K160" s="42"/>
      <c r="L160" s="46"/>
      <c r="M160" s="233"/>
      <c r="N160" s="234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205</v>
      </c>
      <c r="AU160" s="19" t="s">
        <v>82</v>
      </c>
    </row>
    <row r="161" s="14" customFormat="1">
      <c r="A161" s="14"/>
      <c r="B161" s="247"/>
      <c r="C161" s="248"/>
      <c r="D161" s="237" t="s">
        <v>207</v>
      </c>
      <c r="E161" s="249" t="s">
        <v>19</v>
      </c>
      <c r="F161" s="250" t="s">
        <v>464</v>
      </c>
      <c r="G161" s="248"/>
      <c r="H161" s="249" t="s">
        <v>19</v>
      </c>
      <c r="I161" s="251"/>
      <c r="J161" s="248"/>
      <c r="K161" s="248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207</v>
      </c>
      <c r="AU161" s="256" t="s">
        <v>82</v>
      </c>
      <c r="AV161" s="14" t="s">
        <v>80</v>
      </c>
      <c r="AW161" s="14" t="s">
        <v>33</v>
      </c>
      <c r="AX161" s="14" t="s">
        <v>72</v>
      </c>
      <c r="AY161" s="256" t="s">
        <v>197</v>
      </c>
    </row>
    <row r="162" s="13" customFormat="1">
      <c r="A162" s="13"/>
      <c r="B162" s="235"/>
      <c r="C162" s="236"/>
      <c r="D162" s="237" t="s">
        <v>207</v>
      </c>
      <c r="E162" s="238" t="s">
        <v>19</v>
      </c>
      <c r="F162" s="239" t="s">
        <v>465</v>
      </c>
      <c r="G162" s="236"/>
      <c r="H162" s="240">
        <v>162.92599999999999</v>
      </c>
      <c r="I162" s="241"/>
      <c r="J162" s="236"/>
      <c r="K162" s="236"/>
      <c r="L162" s="242"/>
      <c r="M162" s="243"/>
      <c r="N162" s="244"/>
      <c r="O162" s="244"/>
      <c r="P162" s="244"/>
      <c r="Q162" s="244"/>
      <c r="R162" s="244"/>
      <c r="S162" s="244"/>
      <c r="T162" s="245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6" t="s">
        <v>207</v>
      </c>
      <c r="AU162" s="246" t="s">
        <v>82</v>
      </c>
      <c r="AV162" s="13" t="s">
        <v>82</v>
      </c>
      <c r="AW162" s="13" t="s">
        <v>33</v>
      </c>
      <c r="AX162" s="13" t="s">
        <v>80</v>
      </c>
      <c r="AY162" s="246" t="s">
        <v>197</v>
      </c>
    </row>
    <row r="163" s="12" customFormat="1" ht="22.8" customHeight="1">
      <c r="A163" s="12"/>
      <c r="B163" s="200"/>
      <c r="C163" s="201"/>
      <c r="D163" s="202" t="s">
        <v>71</v>
      </c>
      <c r="E163" s="214" t="s">
        <v>82</v>
      </c>
      <c r="F163" s="214" t="s">
        <v>466</v>
      </c>
      <c r="G163" s="201"/>
      <c r="H163" s="201"/>
      <c r="I163" s="204"/>
      <c r="J163" s="215">
        <f>BK163</f>
        <v>0</v>
      </c>
      <c r="K163" s="201"/>
      <c r="L163" s="206"/>
      <c r="M163" s="207"/>
      <c r="N163" s="208"/>
      <c r="O163" s="208"/>
      <c r="P163" s="209">
        <f>SUM(P164:P217)</f>
        <v>0</v>
      </c>
      <c r="Q163" s="208"/>
      <c r="R163" s="209">
        <f>SUM(R164:R217)</f>
        <v>65.448027239999988</v>
      </c>
      <c r="S163" s="208"/>
      <c r="T163" s="210">
        <f>SUM(T164:T217)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1" t="s">
        <v>80</v>
      </c>
      <c r="AT163" s="212" t="s">
        <v>71</v>
      </c>
      <c r="AU163" s="212" t="s">
        <v>80</v>
      </c>
      <c r="AY163" s="211" t="s">
        <v>197</v>
      </c>
      <c r="BK163" s="213">
        <f>SUM(BK164:BK217)</f>
        <v>0</v>
      </c>
    </row>
    <row r="164" s="2" customFormat="1" ht="33" customHeight="1">
      <c r="A164" s="40"/>
      <c r="B164" s="41"/>
      <c r="C164" s="216" t="s">
        <v>265</v>
      </c>
      <c r="D164" s="216" t="s">
        <v>199</v>
      </c>
      <c r="E164" s="217" t="s">
        <v>467</v>
      </c>
      <c r="F164" s="218" t="s">
        <v>468</v>
      </c>
      <c r="G164" s="219" t="s">
        <v>225</v>
      </c>
      <c r="H164" s="220">
        <v>19.946999999999999</v>
      </c>
      <c r="I164" s="221"/>
      <c r="J164" s="222">
        <f>ROUND(I164*H164,2)</f>
        <v>0</v>
      </c>
      <c r="K164" s="223"/>
      <c r="L164" s="46"/>
      <c r="M164" s="224" t="s">
        <v>19</v>
      </c>
      <c r="N164" s="225" t="s">
        <v>43</v>
      </c>
      <c r="O164" s="86"/>
      <c r="P164" s="226">
        <f>O164*H164</f>
        <v>0</v>
      </c>
      <c r="Q164" s="226">
        <v>2.5018699999999998</v>
      </c>
      <c r="R164" s="226">
        <f>Q164*H164</f>
        <v>49.904800889999997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203</v>
      </c>
      <c r="AT164" s="228" t="s">
        <v>199</v>
      </c>
      <c r="AU164" s="228" t="s">
        <v>82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203</v>
      </c>
      <c r="BM164" s="228" t="s">
        <v>469</v>
      </c>
    </row>
    <row r="165" s="2" customFormat="1">
      <c r="A165" s="40"/>
      <c r="B165" s="41"/>
      <c r="C165" s="42"/>
      <c r="D165" s="230" t="s">
        <v>205</v>
      </c>
      <c r="E165" s="42"/>
      <c r="F165" s="231" t="s">
        <v>470</v>
      </c>
      <c r="G165" s="42"/>
      <c r="H165" s="42"/>
      <c r="I165" s="232"/>
      <c r="J165" s="42"/>
      <c r="K165" s="42"/>
      <c r="L165" s="46"/>
      <c r="M165" s="233"/>
      <c r="N165" s="234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205</v>
      </c>
      <c r="AU165" s="19" t="s">
        <v>82</v>
      </c>
    </row>
    <row r="166" s="14" customFormat="1">
      <c r="A166" s="14"/>
      <c r="B166" s="247"/>
      <c r="C166" s="248"/>
      <c r="D166" s="237" t="s">
        <v>207</v>
      </c>
      <c r="E166" s="249" t="s">
        <v>19</v>
      </c>
      <c r="F166" s="250" t="s">
        <v>471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207</v>
      </c>
      <c r="AU166" s="256" t="s">
        <v>82</v>
      </c>
      <c r="AV166" s="14" t="s">
        <v>80</v>
      </c>
      <c r="AW166" s="14" t="s">
        <v>33</v>
      </c>
      <c r="AX166" s="14" t="s">
        <v>72</v>
      </c>
      <c r="AY166" s="256" t="s">
        <v>197</v>
      </c>
    </row>
    <row r="167" s="13" customFormat="1">
      <c r="A167" s="13"/>
      <c r="B167" s="235"/>
      <c r="C167" s="236"/>
      <c r="D167" s="237" t="s">
        <v>207</v>
      </c>
      <c r="E167" s="238" t="s">
        <v>19</v>
      </c>
      <c r="F167" s="239" t="s">
        <v>472</v>
      </c>
      <c r="G167" s="236"/>
      <c r="H167" s="240">
        <v>8.734</v>
      </c>
      <c r="I167" s="241"/>
      <c r="J167" s="236"/>
      <c r="K167" s="236"/>
      <c r="L167" s="242"/>
      <c r="M167" s="243"/>
      <c r="N167" s="244"/>
      <c r="O167" s="244"/>
      <c r="P167" s="244"/>
      <c r="Q167" s="244"/>
      <c r="R167" s="244"/>
      <c r="S167" s="244"/>
      <c r="T167" s="245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6" t="s">
        <v>207</v>
      </c>
      <c r="AU167" s="246" t="s">
        <v>82</v>
      </c>
      <c r="AV167" s="13" t="s">
        <v>82</v>
      </c>
      <c r="AW167" s="13" t="s">
        <v>33</v>
      </c>
      <c r="AX167" s="13" t="s">
        <v>72</v>
      </c>
      <c r="AY167" s="246" t="s">
        <v>197</v>
      </c>
    </row>
    <row r="168" s="13" customFormat="1">
      <c r="A168" s="13"/>
      <c r="B168" s="235"/>
      <c r="C168" s="236"/>
      <c r="D168" s="237" t="s">
        <v>207</v>
      </c>
      <c r="E168" s="238" t="s">
        <v>19</v>
      </c>
      <c r="F168" s="239" t="s">
        <v>473</v>
      </c>
      <c r="G168" s="236"/>
      <c r="H168" s="240">
        <v>10.291</v>
      </c>
      <c r="I168" s="241"/>
      <c r="J168" s="236"/>
      <c r="K168" s="236"/>
      <c r="L168" s="242"/>
      <c r="M168" s="243"/>
      <c r="N168" s="244"/>
      <c r="O168" s="244"/>
      <c r="P168" s="244"/>
      <c r="Q168" s="244"/>
      <c r="R168" s="244"/>
      <c r="S168" s="244"/>
      <c r="T168" s="245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6" t="s">
        <v>207</v>
      </c>
      <c r="AU168" s="246" t="s">
        <v>82</v>
      </c>
      <c r="AV168" s="13" t="s">
        <v>82</v>
      </c>
      <c r="AW168" s="13" t="s">
        <v>33</v>
      </c>
      <c r="AX168" s="13" t="s">
        <v>72</v>
      </c>
      <c r="AY168" s="246" t="s">
        <v>197</v>
      </c>
    </row>
    <row r="169" s="13" customFormat="1">
      <c r="A169" s="13"/>
      <c r="B169" s="235"/>
      <c r="C169" s="236"/>
      <c r="D169" s="237" t="s">
        <v>207</v>
      </c>
      <c r="E169" s="238" t="s">
        <v>19</v>
      </c>
      <c r="F169" s="239" t="s">
        <v>474</v>
      </c>
      <c r="G169" s="236"/>
      <c r="H169" s="240">
        <v>0.92200000000000004</v>
      </c>
      <c r="I169" s="241"/>
      <c r="J169" s="236"/>
      <c r="K169" s="236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207</v>
      </c>
      <c r="AU169" s="246" t="s">
        <v>82</v>
      </c>
      <c r="AV169" s="13" t="s">
        <v>82</v>
      </c>
      <c r="AW169" s="13" t="s">
        <v>33</v>
      </c>
      <c r="AX169" s="13" t="s">
        <v>72</v>
      </c>
      <c r="AY169" s="246" t="s">
        <v>197</v>
      </c>
    </row>
    <row r="170" s="15" customFormat="1">
      <c r="A170" s="15"/>
      <c r="B170" s="257"/>
      <c r="C170" s="258"/>
      <c r="D170" s="237" t="s">
        <v>207</v>
      </c>
      <c r="E170" s="259" t="s">
        <v>19</v>
      </c>
      <c r="F170" s="260" t="s">
        <v>234</v>
      </c>
      <c r="G170" s="258"/>
      <c r="H170" s="261">
        <v>19.946999999999999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207</v>
      </c>
      <c r="AU170" s="267" t="s">
        <v>82</v>
      </c>
      <c r="AV170" s="15" t="s">
        <v>203</v>
      </c>
      <c r="AW170" s="15" t="s">
        <v>33</v>
      </c>
      <c r="AX170" s="15" t="s">
        <v>80</v>
      </c>
      <c r="AY170" s="267" t="s">
        <v>197</v>
      </c>
    </row>
    <row r="171" s="2" customFormat="1" ht="16.5" customHeight="1">
      <c r="A171" s="40"/>
      <c r="B171" s="41"/>
      <c r="C171" s="216" t="s">
        <v>273</v>
      </c>
      <c r="D171" s="216" t="s">
        <v>199</v>
      </c>
      <c r="E171" s="217" t="s">
        <v>475</v>
      </c>
      <c r="F171" s="218" t="s">
        <v>476</v>
      </c>
      <c r="G171" s="219" t="s">
        <v>202</v>
      </c>
      <c r="H171" s="220">
        <v>20.193000000000001</v>
      </c>
      <c r="I171" s="221"/>
      <c r="J171" s="222">
        <f>ROUND(I171*H171,2)</f>
        <v>0</v>
      </c>
      <c r="K171" s="223"/>
      <c r="L171" s="46"/>
      <c r="M171" s="224" t="s">
        <v>19</v>
      </c>
      <c r="N171" s="225" t="s">
        <v>43</v>
      </c>
      <c r="O171" s="86"/>
      <c r="P171" s="226">
        <f>O171*H171</f>
        <v>0</v>
      </c>
      <c r="Q171" s="226">
        <v>0.0026900000000000001</v>
      </c>
      <c r="R171" s="226">
        <f>Q171*H171</f>
        <v>0.054319170000000007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203</v>
      </c>
      <c r="AT171" s="228" t="s">
        <v>199</v>
      </c>
      <c r="AU171" s="228" t="s">
        <v>82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203</v>
      </c>
      <c r="BM171" s="228" t="s">
        <v>477</v>
      </c>
    </row>
    <row r="172" s="2" customFormat="1">
      <c r="A172" s="40"/>
      <c r="B172" s="41"/>
      <c r="C172" s="42"/>
      <c r="D172" s="230" t="s">
        <v>205</v>
      </c>
      <c r="E172" s="42"/>
      <c r="F172" s="231" t="s">
        <v>478</v>
      </c>
      <c r="G172" s="42"/>
      <c r="H172" s="42"/>
      <c r="I172" s="232"/>
      <c r="J172" s="42"/>
      <c r="K172" s="42"/>
      <c r="L172" s="46"/>
      <c r="M172" s="233"/>
      <c r="N172" s="234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205</v>
      </c>
      <c r="AU172" s="19" t="s">
        <v>82</v>
      </c>
    </row>
    <row r="173" s="14" customFormat="1">
      <c r="A173" s="14"/>
      <c r="B173" s="247"/>
      <c r="C173" s="248"/>
      <c r="D173" s="237" t="s">
        <v>207</v>
      </c>
      <c r="E173" s="249" t="s">
        <v>19</v>
      </c>
      <c r="F173" s="250" t="s">
        <v>471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207</v>
      </c>
      <c r="AU173" s="256" t="s">
        <v>82</v>
      </c>
      <c r="AV173" s="14" t="s">
        <v>80</v>
      </c>
      <c r="AW173" s="14" t="s">
        <v>33</v>
      </c>
      <c r="AX173" s="14" t="s">
        <v>72</v>
      </c>
      <c r="AY173" s="256" t="s">
        <v>197</v>
      </c>
    </row>
    <row r="174" s="13" customFormat="1">
      <c r="A174" s="13"/>
      <c r="B174" s="235"/>
      <c r="C174" s="236"/>
      <c r="D174" s="237" t="s">
        <v>207</v>
      </c>
      <c r="E174" s="238" t="s">
        <v>19</v>
      </c>
      <c r="F174" s="239" t="s">
        <v>479</v>
      </c>
      <c r="G174" s="236"/>
      <c r="H174" s="240">
        <v>7.2720000000000002</v>
      </c>
      <c r="I174" s="241"/>
      <c r="J174" s="236"/>
      <c r="K174" s="236"/>
      <c r="L174" s="242"/>
      <c r="M174" s="243"/>
      <c r="N174" s="244"/>
      <c r="O174" s="244"/>
      <c r="P174" s="244"/>
      <c r="Q174" s="244"/>
      <c r="R174" s="244"/>
      <c r="S174" s="244"/>
      <c r="T174" s="245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6" t="s">
        <v>207</v>
      </c>
      <c r="AU174" s="246" t="s">
        <v>82</v>
      </c>
      <c r="AV174" s="13" t="s">
        <v>82</v>
      </c>
      <c r="AW174" s="13" t="s">
        <v>33</v>
      </c>
      <c r="AX174" s="13" t="s">
        <v>72</v>
      </c>
      <c r="AY174" s="246" t="s">
        <v>197</v>
      </c>
    </row>
    <row r="175" s="13" customFormat="1">
      <c r="A175" s="13"/>
      <c r="B175" s="235"/>
      <c r="C175" s="236"/>
      <c r="D175" s="237" t="s">
        <v>207</v>
      </c>
      <c r="E175" s="238" t="s">
        <v>19</v>
      </c>
      <c r="F175" s="239" t="s">
        <v>480</v>
      </c>
      <c r="G175" s="236"/>
      <c r="H175" s="240">
        <v>10.958</v>
      </c>
      <c r="I175" s="241"/>
      <c r="J175" s="236"/>
      <c r="K175" s="236"/>
      <c r="L175" s="242"/>
      <c r="M175" s="243"/>
      <c r="N175" s="244"/>
      <c r="O175" s="244"/>
      <c r="P175" s="244"/>
      <c r="Q175" s="244"/>
      <c r="R175" s="244"/>
      <c r="S175" s="244"/>
      <c r="T175" s="245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6" t="s">
        <v>207</v>
      </c>
      <c r="AU175" s="246" t="s">
        <v>82</v>
      </c>
      <c r="AV175" s="13" t="s">
        <v>82</v>
      </c>
      <c r="AW175" s="13" t="s">
        <v>33</v>
      </c>
      <c r="AX175" s="13" t="s">
        <v>72</v>
      </c>
      <c r="AY175" s="246" t="s">
        <v>197</v>
      </c>
    </row>
    <row r="176" s="13" customFormat="1">
      <c r="A176" s="13"/>
      <c r="B176" s="235"/>
      <c r="C176" s="236"/>
      <c r="D176" s="237" t="s">
        <v>207</v>
      </c>
      <c r="E176" s="238" t="s">
        <v>19</v>
      </c>
      <c r="F176" s="239" t="s">
        <v>481</v>
      </c>
      <c r="G176" s="236"/>
      <c r="H176" s="240">
        <v>1.153</v>
      </c>
      <c r="I176" s="241"/>
      <c r="J176" s="236"/>
      <c r="K176" s="236"/>
      <c r="L176" s="242"/>
      <c r="M176" s="243"/>
      <c r="N176" s="244"/>
      <c r="O176" s="244"/>
      <c r="P176" s="244"/>
      <c r="Q176" s="244"/>
      <c r="R176" s="244"/>
      <c r="S176" s="244"/>
      <c r="T176" s="245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6" t="s">
        <v>207</v>
      </c>
      <c r="AU176" s="246" t="s">
        <v>82</v>
      </c>
      <c r="AV176" s="13" t="s">
        <v>82</v>
      </c>
      <c r="AW176" s="13" t="s">
        <v>33</v>
      </c>
      <c r="AX176" s="13" t="s">
        <v>72</v>
      </c>
      <c r="AY176" s="246" t="s">
        <v>197</v>
      </c>
    </row>
    <row r="177" s="16" customFormat="1">
      <c r="A177" s="16"/>
      <c r="B177" s="268"/>
      <c r="C177" s="269"/>
      <c r="D177" s="237" t="s">
        <v>207</v>
      </c>
      <c r="E177" s="270" t="s">
        <v>19</v>
      </c>
      <c r="F177" s="271" t="s">
        <v>248</v>
      </c>
      <c r="G177" s="269"/>
      <c r="H177" s="272">
        <v>19.382999999999999</v>
      </c>
      <c r="I177" s="273"/>
      <c r="J177" s="269"/>
      <c r="K177" s="269"/>
      <c r="L177" s="274"/>
      <c r="M177" s="275"/>
      <c r="N177" s="276"/>
      <c r="O177" s="276"/>
      <c r="P177" s="276"/>
      <c r="Q177" s="276"/>
      <c r="R177" s="276"/>
      <c r="S177" s="276"/>
      <c r="T177" s="277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78" t="s">
        <v>207</v>
      </c>
      <c r="AU177" s="278" t="s">
        <v>82</v>
      </c>
      <c r="AV177" s="16" t="s">
        <v>103</v>
      </c>
      <c r="AW177" s="16" t="s">
        <v>33</v>
      </c>
      <c r="AX177" s="16" t="s">
        <v>72</v>
      </c>
      <c r="AY177" s="278" t="s">
        <v>197</v>
      </c>
    </row>
    <row r="178" s="14" customFormat="1">
      <c r="A178" s="14"/>
      <c r="B178" s="247"/>
      <c r="C178" s="248"/>
      <c r="D178" s="237" t="s">
        <v>207</v>
      </c>
      <c r="E178" s="249" t="s">
        <v>19</v>
      </c>
      <c r="F178" s="250" t="s">
        <v>482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207</v>
      </c>
      <c r="AU178" s="256" t="s">
        <v>82</v>
      </c>
      <c r="AV178" s="14" t="s">
        <v>80</v>
      </c>
      <c r="AW178" s="14" t="s">
        <v>33</v>
      </c>
      <c r="AX178" s="14" t="s">
        <v>72</v>
      </c>
      <c r="AY178" s="256" t="s">
        <v>197</v>
      </c>
    </row>
    <row r="179" s="13" customFormat="1">
      <c r="A179" s="13"/>
      <c r="B179" s="235"/>
      <c r="C179" s="236"/>
      <c r="D179" s="237" t="s">
        <v>207</v>
      </c>
      <c r="E179" s="238" t="s">
        <v>19</v>
      </c>
      <c r="F179" s="239" t="s">
        <v>483</v>
      </c>
      <c r="G179" s="236"/>
      <c r="H179" s="240">
        <v>0.35999999999999999</v>
      </c>
      <c r="I179" s="241"/>
      <c r="J179" s="236"/>
      <c r="K179" s="236"/>
      <c r="L179" s="242"/>
      <c r="M179" s="243"/>
      <c r="N179" s="244"/>
      <c r="O179" s="244"/>
      <c r="P179" s="244"/>
      <c r="Q179" s="244"/>
      <c r="R179" s="244"/>
      <c r="S179" s="244"/>
      <c r="T179" s="245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6" t="s">
        <v>207</v>
      </c>
      <c r="AU179" s="246" t="s">
        <v>82</v>
      </c>
      <c r="AV179" s="13" t="s">
        <v>82</v>
      </c>
      <c r="AW179" s="13" t="s">
        <v>33</v>
      </c>
      <c r="AX179" s="13" t="s">
        <v>72</v>
      </c>
      <c r="AY179" s="246" t="s">
        <v>197</v>
      </c>
    </row>
    <row r="180" s="13" customFormat="1">
      <c r="A180" s="13"/>
      <c r="B180" s="235"/>
      <c r="C180" s="236"/>
      <c r="D180" s="237" t="s">
        <v>207</v>
      </c>
      <c r="E180" s="238" t="s">
        <v>19</v>
      </c>
      <c r="F180" s="239" t="s">
        <v>484</v>
      </c>
      <c r="G180" s="236"/>
      <c r="H180" s="240">
        <v>0.20000000000000001</v>
      </c>
      <c r="I180" s="241"/>
      <c r="J180" s="236"/>
      <c r="K180" s="236"/>
      <c r="L180" s="242"/>
      <c r="M180" s="243"/>
      <c r="N180" s="244"/>
      <c r="O180" s="244"/>
      <c r="P180" s="244"/>
      <c r="Q180" s="244"/>
      <c r="R180" s="244"/>
      <c r="S180" s="244"/>
      <c r="T180" s="245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6" t="s">
        <v>207</v>
      </c>
      <c r="AU180" s="246" t="s">
        <v>82</v>
      </c>
      <c r="AV180" s="13" t="s">
        <v>82</v>
      </c>
      <c r="AW180" s="13" t="s">
        <v>33</v>
      </c>
      <c r="AX180" s="13" t="s">
        <v>72</v>
      </c>
      <c r="AY180" s="246" t="s">
        <v>197</v>
      </c>
    </row>
    <row r="181" s="13" customFormat="1">
      <c r="A181" s="13"/>
      <c r="B181" s="235"/>
      <c r="C181" s="236"/>
      <c r="D181" s="237" t="s">
        <v>207</v>
      </c>
      <c r="E181" s="238" t="s">
        <v>19</v>
      </c>
      <c r="F181" s="239" t="s">
        <v>485</v>
      </c>
      <c r="G181" s="236"/>
      <c r="H181" s="240">
        <v>0.25</v>
      </c>
      <c r="I181" s="241"/>
      <c r="J181" s="236"/>
      <c r="K181" s="236"/>
      <c r="L181" s="242"/>
      <c r="M181" s="243"/>
      <c r="N181" s="244"/>
      <c r="O181" s="244"/>
      <c r="P181" s="244"/>
      <c r="Q181" s="244"/>
      <c r="R181" s="244"/>
      <c r="S181" s="244"/>
      <c r="T181" s="245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6" t="s">
        <v>207</v>
      </c>
      <c r="AU181" s="246" t="s">
        <v>82</v>
      </c>
      <c r="AV181" s="13" t="s">
        <v>82</v>
      </c>
      <c r="AW181" s="13" t="s">
        <v>33</v>
      </c>
      <c r="AX181" s="13" t="s">
        <v>72</v>
      </c>
      <c r="AY181" s="246" t="s">
        <v>197</v>
      </c>
    </row>
    <row r="182" s="16" customFormat="1">
      <c r="A182" s="16"/>
      <c r="B182" s="268"/>
      <c r="C182" s="269"/>
      <c r="D182" s="237" t="s">
        <v>207</v>
      </c>
      <c r="E182" s="270" t="s">
        <v>19</v>
      </c>
      <c r="F182" s="271" t="s">
        <v>248</v>
      </c>
      <c r="G182" s="269"/>
      <c r="H182" s="272">
        <v>0.81000000000000005</v>
      </c>
      <c r="I182" s="273"/>
      <c r="J182" s="269"/>
      <c r="K182" s="269"/>
      <c r="L182" s="274"/>
      <c r="M182" s="275"/>
      <c r="N182" s="276"/>
      <c r="O182" s="276"/>
      <c r="P182" s="276"/>
      <c r="Q182" s="276"/>
      <c r="R182" s="276"/>
      <c r="S182" s="276"/>
      <c r="T182" s="277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78" t="s">
        <v>207</v>
      </c>
      <c r="AU182" s="278" t="s">
        <v>82</v>
      </c>
      <c r="AV182" s="16" t="s">
        <v>103</v>
      </c>
      <c r="AW182" s="16" t="s">
        <v>33</v>
      </c>
      <c r="AX182" s="16" t="s">
        <v>72</v>
      </c>
      <c r="AY182" s="278" t="s">
        <v>197</v>
      </c>
    </row>
    <row r="183" s="15" customFormat="1">
      <c r="A183" s="15"/>
      <c r="B183" s="257"/>
      <c r="C183" s="258"/>
      <c r="D183" s="237" t="s">
        <v>207</v>
      </c>
      <c r="E183" s="259" t="s">
        <v>19</v>
      </c>
      <c r="F183" s="260" t="s">
        <v>234</v>
      </c>
      <c r="G183" s="258"/>
      <c r="H183" s="261">
        <v>20.193000000000001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207</v>
      </c>
      <c r="AU183" s="267" t="s">
        <v>82</v>
      </c>
      <c r="AV183" s="15" t="s">
        <v>203</v>
      </c>
      <c r="AW183" s="15" t="s">
        <v>33</v>
      </c>
      <c r="AX183" s="15" t="s">
        <v>80</v>
      </c>
      <c r="AY183" s="267" t="s">
        <v>197</v>
      </c>
    </row>
    <row r="184" s="2" customFormat="1" ht="16.5" customHeight="1">
      <c r="A184" s="40"/>
      <c r="B184" s="41"/>
      <c r="C184" s="216" t="s">
        <v>311</v>
      </c>
      <c r="D184" s="216" t="s">
        <v>199</v>
      </c>
      <c r="E184" s="217" t="s">
        <v>486</v>
      </c>
      <c r="F184" s="218" t="s">
        <v>487</v>
      </c>
      <c r="G184" s="219" t="s">
        <v>202</v>
      </c>
      <c r="H184" s="220">
        <v>20.193000000000001</v>
      </c>
      <c r="I184" s="221"/>
      <c r="J184" s="222">
        <f>ROUND(I184*H184,2)</f>
        <v>0</v>
      </c>
      <c r="K184" s="223"/>
      <c r="L184" s="46"/>
      <c r="M184" s="224" t="s">
        <v>19</v>
      </c>
      <c r="N184" s="225" t="s">
        <v>43</v>
      </c>
      <c r="O184" s="86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203</v>
      </c>
      <c r="AT184" s="228" t="s">
        <v>199</v>
      </c>
      <c r="AU184" s="228" t="s">
        <v>82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203</v>
      </c>
      <c r="BM184" s="228" t="s">
        <v>488</v>
      </c>
    </row>
    <row r="185" s="2" customFormat="1">
      <c r="A185" s="40"/>
      <c r="B185" s="41"/>
      <c r="C185" s="42"/>
      <c r="D185" s="230" t="s">
        <v>205</v>
      </c>
      <c r="E185" s="42"/>
      <c r="F185" s="231" t="s">
        <v>489</v>
      </c>
      <c r="G185" s="42"/>
      <c r="H185" s="42"/>
      <c r="I185" s="232"/>
      <c r="J185" s="42"/>
      <c r="K185" s="42"/>
      <c r="L185" s="46"/>
      <c r="M185" s="233"/>
      <c r="N185" s="234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205</v>
      </c>
      <c r="AU185" s="19" t="s">
        <v>82</v>
      </c>
    </row>
    <row r="186" s="14" customFormat="1">
      <c r="A186" s="14"/>
      <c r="B186" s="247"/>
      <c r="C186" s="248"/>
      <c r="D186" s="237" t="s">
        <v>207</v>
      </c>
      <c r="E186" s="249" t="s">
        <v>19</v>
      </c>
      <c r="F186" s="250" t="s">
        <v>471</v>
      </c>
      <c r="G186" s="248"/>
      <c r="H186" s="249" t="s">
        <v>19</v>
      </c>
      <c r="I186" s="251"/>
      <c r="J186" s="248"/>
      <c r="K186" s="248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207</v>
      </c>
      <c r="AU186" s="256" t="s">
        <v>82</v>
      </c>
      <c r="AV186" s="14" t="s">
        <v>80</v>
      </c>
      <c r="AW186" s="14" t="s">
        <v>33</v>
      </c>
      <c r="AX186" s="14" t="s">
        <v>72</v>
      </c>
      <c r="AY186" s="256" t="s">
        <v>197</v>
      </c>
    </row>
    <row r="187" s="13" customFormat="1">
      <c r="A187" s="13"/>
      <c r="B187" s="235"/>
      <c r="C187" s="236"/>
      <c r="D187" s="237" t="s">
        <v>207</v>
      </c>
      <c r="E187" s="238" t="s">
        <v>19</v>
      </c>
      <c r="F187" s="239" t="s">
        <v>479</v>
      </c>
      <c r="G187" s="236"/>
      <c r="H187" s="240">
        <v>7.2720000000000002</v>
      </c>
      <c r="I187" s="241"/>
      <c r="J187" s="236"/>
      <c r="K187" s="236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207</v>
      </c>
      <c r="AU187" s="246" t="s">
        <v>82</v>
      </c>
      <c r="AV187" s="13" t="s">
        <v>82</v>
      </c>
      <c r="AW187" s="13" t="s">
        <v>33</v>
      </c>
      <c r="AX187" s="13" t="s">
        <v>72</v>
      </c>
      <c r="AY187" s="246" t="s">
        <v>197</v>
      </c>
    </row>
    <row r="188" s="13" customFormat="1">
      <c r="A188" s="13"/>
      <c r="B188" s="235"/>
      <c r="C188" s="236"/>
      <c r="D188" s="237" t="s">
        <v>207</v>
      </c>
      <c r="E188" s="238" t="s">
        <v>19</v>
      </c>
      <c r="F188" s="239" t="s">
        <v>480</v>
      </c>
      <c r="G188" s="236"/>
      <c r="H188" s="240">
        <v>10.958</v>
      </c>
      <c r="I188" s="241"/>
      <c r="J188" s="236"/>
      <c r="K188" s="236"/>
      <c r="L188" s="242"/>
      <c r="M188" s="243"/>
      <c r="N188" s="244"/>
      <c r="O188" s="244"/>
      <c r="P188" s="244"/>
      <c r="Q188" s="244"/>
      <c r="R188" s="244"/>
      <c r="S188" s="244"/>
      <c r="T188" s="245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6" t="s">
        <v>207</v>
      </c>
      <c r="AU188" s="246" t="s">
        <v>82</v>
      </c>
      <c r="AV188" s="13" t="s">
        <v>82</v>
      </c>
      <c r="AW188" s="13" t="s">
        <v>33</v>
      </c>
      <c r="AX188" s="13" t="s">
        <v>72</v>
      </c>
      <c r="AY188" s="246" t="s">
        <v>197</v>
      </c>
    </row>
    <row r="189" s="13" customFormat="1">
      <c r="A189" s="13"/>
      <c r="B189" s="235"/>
      <c r="C189" s="236"/>
      <c r="D189" s="237" t="s">
        <v>207</v>
      </c>
      <c r="E189" s="238" t="s">
        <v>19</v>
      </c>
      <c r="F189" s="239" t="s">
        <v>481</v>
      </c>
      <c r="G189" s="236"/>
      <c r="H189" s="240">
        <v>1.153</v>
      </c>
      <c r="I189" s="241"/>
      <c r="J189" s="236"/>
      <c r="K189" s="236"/>
      <c r="L189" s="242"/>
      <c r="M189" s="243"/>
      <c r="N189" s="244"/>
      <c r="O189" s="244"/>
      <c r="P189" s="244"/>
      <c r="Q189" s="244"/>
      <c r="R189" s="244"/>
      <c r="S189" s="244"/>
      <c r="T189" s="245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6" t="s">
        <v>207</v>
      </c>
      <c r="AU189" s="246" t="s">
        <v>82</v>
      </c>
      <c r="AV189" s="13" t="s">
        <v>82</v>
      </c>
      <c r="AW189" s="13" t="s">
        <v>33</v>
      </c>
      <c r="AX189" s="13" t="s">
        <v>72</v>
      </c>
      <c r="AY189" s="246" t="s">
        <v>197</v>
      </c>
    </row>
    <row r="190" s="16" customFormat="1">
      <c r="A190" s="16"/>
      <c r="B190" s="268"/>
      <c r="C190" s="269"/>
      <c r="D190" s="237" t="s">
        <v>207</v>
      </c>
      <c r="E190" s="270" t="s">
        <v>19</v>
      </c>
      <c r="F190" s="271" t="s">
        <v>248</v>
      </c>
      <c r="G190" s="269"/>
      <c r="H190" s="272">
        <v>19.382999999999999</v>
      </c>
      <c r="I190" s="273"/>
      <c r="J190" s="269"/>
      <c r="K190" s="269"/>
      <c r="L190" s="274"/>
      <c r="M190" s="275"/>
      <c r="N190" s="276"/>
      <c r="O190" s="276"/>
      <c r="P190" s="276"/>
      <c r="Q190" s="276"/>
      <c r="R190" s="276"/>
      <c r="S190" s="276"/>
      <c r="T190" s="277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T190" s="278" t="s">
        <v>207</v>
      </c>
      <c r="AU190" s="278" t="s">
        <v>82</v>
      </c>
      <c r="AV190" s="16" t="s">
        <v>103</v>
      </c>
      <c r="AW190" s="16" t="s">
        <v>33</v>
      </c>
      <c r="AX190" s="16" t="s">
        <v>72</v>
      </c>
      <c r="AY190" s="278" t="s">
        <v>197</v>
      </c>
    </row>
    <row r="191" s="14" customFormat="1">
      <c r="A191" s="14"/>
      <c r="B191" s="247"/>
      <c r="C191" s="248"/>
      <c r="D191" s="237" t="s">
        <v>207</v>
      </c>
      <c r="E191" s="249" t="s">
        <v>19</v>
      </c>
      <c r="F191" s="250" t="s">
        <v>482</v>
      </c>
      <c r="G191" s="248"/>
      <c r="H191" s="249" t="s">
        <v>19</v>
      </c>
      <c r="I191" s="251"/>
      <c r="J191" s="248"/>
      <c r="K191" s="248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207</v>
      </c>
      <c r="AU191" s="256" t="s">
        <v>82</v>
      </c>
      <c r="AV191" s="14" t="s">
        <v>80</v>
      </c>
      <c r="AW191" s="14" t="s">
        <v>33</v>
      </c>
      <c r="AX191" s="14" t="s">
        <v>72</v>
      </c>
      <c r="AY191" s="256" t="s">
        <v>197</v>
      </c>
    </row>
    <row r="192" s="13" customFormat="1">
      <c r="A192" s="13"/>
      <c r="B192" s="235"/>
      <c r="C192" s="236"/>
      <c r="D192" s="237" t="s">
        <v>207</v>
      </c>
      <c r="E192" s="238" t="s">
        <v>19</v>
      </c>
      <c r="F192" s="239" t="s">
        <v>483</v>
      </c>
      <c r="G192" s="236"/>
      <c r="H192" s="240">
        <v>0.35999999999999999</v>
      </c>
      <c r="I192" s="241"/>
      <c r="J192" s="236"/>
      <c r="K192" s="236"/>
      <c r="L192" s="242"/>
      <c r="M192" s="243"/>
      <c r="N192" s="244"/>
      <c r="O192" s="244"/>
      <c r="P192" s="244"/>
      <c r="Q192" s="244"/>
      <c r="R192" s="244"/>
      <c r="S192" s="244"/>
      <c r="T192" s="245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6" t="s">
        <v>207</v>
      </c>
      <c r="AU192" s="246" t="s">
        <v>82</v>
      </c>
      <c r="AV192" s="13" t="s">
        <v>82</v>
      </c>
      <c r="AW192" s="13" t="s">
        <v>33</v>
      </c>
      <c r="AX192" s="13" t="s">
        <v>72</v>
      </c>
      <c r="AY192" s="246" t="s">
        <v>197</v>
      </c>
    </row>
    <row r="193" s="13" customFormat="1">
      <c r="A193" s="13"/>
      <c r="B193" s="235"/>
      <c r="C193" s="236"/>
      <c r="D193" s="237" t="s">
        <v>207</v>
      </c>
      <c r="E193" s="238" t="s">
        <v>19</v>
      </c>
      <c r="F193" s="239" t="s">
        <v>484</v>
      </c>
      <c r="G193" s="236"/>
      <c r="H193" s="240">
        <v>0.20000000000000001</v>
      </c>
      <c r="I193" s="241"/>
      <c r="J193" s="236"/>
      <c r="K193" s="236"/>
      <c r="L193" s="242"/>
      <c r="M193" s="243"/>
      <c r="N193" s="244"/>
      <c r="O193" s="244"/>
      <c r="P193" s="244"/>
      <c r="Q193" s="244"/>
      <c r="R193" s="244"/>
      <c r="S193" s="244"/>
      <c r="T193" s="245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6" t="s">
        <v>207</v>
      </c>
      <c r="AU193" s="246" t="s">
        <v>82</v>
      </c>
      <c r="AV193" s="13" t="s">
        <v>82</v>
      </c>
      <c r="AW193" s="13" t="s">
        <v>33</v>
      </c>
      <c r="AX193" s="13" t="s">
        <v>72</v>
      </c>
      <c r="AY193" s="246" t="s">
        <v>197</v>
      </c>
    </row>
    <row r="194" s="13" customFormat="1">
      <c r="A194" s="13"/>
      <c r="B194" s="235"/>
      <c r="C194" s="236"/>
      <c r="D194" s="237" t="s">
        <v>207</v>
      </c>
      <c r="E194" s="238" t="s">
        <v>19</v>
      </c>
      <c r="F194" s="239" t="s">
        <v>485</v>
      </c>
      <c r="G194" s="236"/>
      <c r="H194" s="240">
        <v>0.25</v>
      </c>
      <c r="I194" s="241"/>
      <c r="J194" s="236"/>
      <c r="K194" s="236"/>
      <c r="L194" s="242"/>
      <c r="M194" s="243"/>
      <c r="N194" s="244"/>
      <c r="O194" s="244"/>
      <c r="P194" s="244"/>
      <c r="Q194" s="244"/>
      <c r="R194" s="244"/>
      <c r="S194" s="244"/>
      <c r="T194" s="245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6" t="s">
        <v>207</v>
      </c>
      <c r="AU194" s="246" t="s">
        <v>82</v>
      </c>
      <c r="AV194" s="13" t="s">
        <v>82</v>
      </c>
      <c r="AW194" s="13" t="s">
        <v>33</v>
      </c>
      <c r="AX194" s="13" t="s">
        <v>72</v>
      </c>
      <c r="AY194" s="246" t="s">
        <v>197</v>
      </c>
    </row>
    <row r="195" s="16" customFormat="1">
      <c r="A195" s="16"/>
      <c r="B195" s="268"/>
      <c r="C195" s="269"/>
      <c r="D195" s="237" t="s">
        <v>207</v>
      </c>
      <c r="E195" s="270" t="s">
        <v>19</v>
      </c>
      <c r="F195" s="271" t="s">
        <v>248</v>
      </c>
      <c r="G195" s="269"/>
      <c r="H195" s="272">
        <v>0.81000000000000005</v>
      </c>
      <c r="I195" s="273"/>
      <c r="J195" s="269"/>
      <c r="K195" s="269"/>
      <c r="L195" s="274"/>
      <c r="M195" s="275"/>
      <c r="N195" s="276"/>
      <c r="O195" s="276"/>
      <c r="P195" s="276"/>
      <c r="Q195" s="276"/>
      <c r="R195" s="276"/>
      <c r="S195" s="276"/>
      <c r="T195" s="277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78" t="s">
        <v>207</v>
      </c>
      <c r="AU195" s="278" t="s">
        <v>82</v>
      </c>
      <c r="AV195" s="16" t="s">
        <v>103</v>
      </c>
      <c r="AW195" s="16" t="s">
        <v>33</v>
      </c>
      <c r="AX195" s="16" t="s">
        <v>72</v>
      </c>
      <c r="AY195" s="278" t="s">
        <v>197</v>
      </c>
    </row>
    <row r="196" s="15" customFormat="1">
      <c r="A196" s="15"/>
      <c r="B196" s="257"/>
      <c r="C196" s="258"/>
      <c r="D196" s="237" t="s">
        <v>207</v>
      </c>
      <c r="E196" s="259" t="s">
        <v>19</v>
      </c>
      <c r="F196" s="260" t="s">
        <v>234</v>
      </c>
      <c r="G196" s="258"/>
      <c r="H196" s="261">
        <v>20.193000000000001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207</v>
      </c>
      <c r="AU196" s="267" t="s">
        <v>82</v>
      </c>
      <c r="AV196" s="15" t="s">
        <v>203</v>
      </c>
      <c r="AW196" s="15" t="s">
        <v>33</v>
      </c>
      <c r="AX196" s="15" t="s">
        <v>80</v>
      </c>
      <c r="AY196" s="267" t="s">
        <v>197</v>
      </c>
    </row>
    <row r="197" s="2" customFormat="1" ht="24.15" customHeight="1">
      <c r="A197" s="40"/>
      <c r="B197" s="41"/>
      <c r="C197" s="216" t="s">
        <v>221</v>
      </c>
      <c r="D197" s="216" t="s">
        <v>199</v>
      </c>
      <c r="E197" s="217" t="s">
        <v>490</v>
      </c>
      <c r="F197" s="218" t="s">
        <v>491</v>
      </c>
      <c r="G197" s="219" t="s">
        <v>217</v>
      </c>
      <c r="H197" s="220">
        <v>0.22900000000000001</v>
      </c>
      <c r="I197" s="221"/>
      <c r="J197" s="222">
        <f>ROUND(I197*H197,2)</f>
        <v>0</v>
      </c>
      <c r="K197" s="223"/>
      <c r="L197" s="46"/>
      <c r="M197" s="224" t="s">
        <v>19</v>
      </c>
      <c r="N197" s="225" t="s">
        <v>43</v>
      </c>
      <c r="O197" s="86"/>
      <c r="P197" s="226">
        <f>O197*H197</f>
        <v>0</v>
      </c>
      <c r="Q197" s="226">
        <v>1.0606199999999999</v>
      </c>
      <c r="R197" s="226">
        <f>Q197*H197</f>
        <v>0.24288198</v>
      </c>
      <c r="S197" s="226">
        <v>0</v>
      </c>
      <c r="T197" s="227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8" t="s">
        <v>203</v>
      </c>
      <c r="AT197" s="228" t="s">
        <v>199</v>
      </c>
      <c r="AU197" s="228" t="s">
        <v>82</v>
      </c>
      <c r="AY197" s="19" t="s">
        <v>197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9" t="s">
        <v>80</v>
      </c>
      <c r="BK197" s="229">
        <f>ROUND(I197*H197,2)</f>
        <v>0</v>
      </c>
      <c r="BL197" s="19" t="s">
        <v>203</v>
      </c>
      <c r="BM197" s="228" t="s">
        <v>492</v>
      </c>
    </row>
    <row r="198" s="2" customFormat="1">
      <c r="A198" s="40"/>
      <c r="B198" s="41"/>
      <c r="C198" s="42"/>
      <c r="D198" s="230" t="s">
        <v>205</v>
      </c>
      <c r="E198" s="42"/>
      <c r="F198" s="231" t="s">
        <v>493</v>
      </c>
      <c r="G198" s="42"/>
      <c r="H198" s="42"/>
      <c r="I198" s="232"/>
      <c r="J198" s="42"/>
      <c r="K198" s="42"/>
      <c r="L198" s="46"/>
      <c r="M198" s="233"/>
      <c r="N198" s="234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205</v>
      </c>
      <c r="AU198" s="19" t="s">
        <v>82</v>
      </c>
    </row>
    <row r="199" s="14" customFormat="1">
      <c r="A199" s="14"/>
      <c r="B199" s="247"/>
      <c r="C199" s="248"/>
      <c r="D199" s="237" t="s">
        <v>207</v>
      </c>
      <c r="E199" s="249" t="s">
        <v>19</v>
      </c>
      <c r="F199" s="250" t="s">
        <v>494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207</v>
      </c>
      <c r="AU199" s="256" t="s">
        <v>82</v>
      </c>
      <c r="AV199" s="14" t="s">
        <v>80</v>
      </c>
      <c r="AW199" s="14" t="s">
        <v>33</v>
      </c>
      <c r="AX199" s="14" t="s">
        <v>72</v>
      </c>
      <c r="AY199" s="256" t="s">
        <v>197</v>
      </c>
    </row>
    <row r="200" s="13" customFormat="1">
      <c r="A200" s="13"/>
      <c r="B200" s="235"/>
      <c r="C200" s="236"/>
      <c r="D200" s="237" t="s">
        <v>207</v>
      </c>
      <c r="E200" s="238" t="s">
        <v>19</v>
      </c>
      <c r="F200" s="239" t="s">
        <v>495</v>
      </c>
      <c r="G200" s="236"/>
      <c r="H200" s="240">
        <v>245.86000000000001</v>
      </c>
      <c r="I200" s="241"/>
      <c r="J200" s="236"/>
      <c r="K200" s="236"/>
      <c r="L200" s="242"/>
      <c r="M200" s="243"/>
      <c r="N200" s="244"/>
      <c r="O200" s="244"/>
      <c r="P200" s="244"/>
      <c r="Q200" s="244"/>
      <c r="R200" s="244"/>
      <c r="S200" s="244"/>
      <c r="T200" s="245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6" t="s">
        <v>207</v>
      </c>
      <c r="AU200" s="246" t="s">
        <v>82</v>
      </c>
      <c r="AV200" s="13" t="s">
        <v>82</v>
      </c>
      <c r="AW200" s="13" t="s">
        <v>33</v>
      </c>
      <c r="AX200" s="13" t="s">
        <v>72</v>
      </c>
      <c r="AY200" s="246" t="s">
        <v>197</v>
      </c>
    </row>
    <row r="201" s="13" customFormat="1">
      <c r="A201" s="13"/>
      <c r="B201" s="235"/>
      <c r="C201" s="236"/>
      <c r="D201" s="237" t="s">
        <v>207</v>
      </c>
      <c r="E201" s="238" t="s">
        <v>19</v>
      </c>
      <c r="F201" s="239" t="s">
        <v>496</v>
      </c>
      <c r="G201" s="236"/>
      <c r="H201" s="240">
        <v>0.22900000000000001</v>
      </c>
      <c r="I201" s="241"/>
      <c r="J201" s="236"/>
      <c r="K201" s="236"/>
      <c r="L201" s="242"/>
      <c r="M201" s="243"/>
      <c r="N201" s="244"/>
      <c r="O201" s="244"/>
      <c r="P201" s="244"/>
      <c r="Q201" s="244"/>
      <c r="R201" s="244"/>
      <c r="S201" s="244"/>
      <c r="T201" s="245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6" t="s">
        <v>207</v>
      </c>
      <c r="AU201" s="246" t="s">
        <v>82</v>
      </c>
      <c r="AV201" s="13" t="s">
        <v>82</v>
      </c>
      <c r="AW201" s="13" t="s">
        <v>33</v>
      </c>
      <c r="AX201" s="13" t="s">
        <v>80</v>
      </c>
      <c r="AY201" s="246" t="s">
        <v>197</v>
      </c>
    </row>
    <row r="202" s="2" customFormat="1" ht="44.25" customHeight="1">
      <c r="A202" s="40"/>
      <c r="B202" s="41"/>
      <c r="C202" s="216" t="s">
        <v>322</v>
      </c>
      <c r="D202" s="216" t="s">
        <v>199</v>
      </c>
      <c r="E202" s="217" t="s">
        <v>497</v>
      </c>
      <c r="F202" s="218" t="s">
        <v>498</v>
      </c>
      <c r="G202" s="219" t="s">
        <v>202</v>
      </c>
      <c r="H202" s="220">
        <v>14.917</v>
      </c>
      <c r="I202" s="221"/>
      <c r="J202" s="222">
        <f>ROUND(I202*H202,2)</f>
        <v>0</v>
      </c>
      <c r="K202" s="223"/>
      <c r="L202" s="46"/>
      <c r="M202" s="224" t="s">
        <v>19</v>
      </c>
      <c r="N202" s="225" t="s">
        <v>43</v>
      </c>
      <c r="O202" s="86"/>
      <c r="P202" s="226">
        <f>O202*H202</f>
        <v>0</v>
      </c>
      <c r="Q202" s="226">
        <v>1.0146</v>
      </c>
      <c r="R202" s="226">
        <f>Q202*H202</f>
        <v>15.134788199999999</v>
      </c>
      <c r="S202" s="226">
        <v>0</v>
      </c>
      <c r="T202" s="227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8" t="s">
        <v>203</v>
      </c>
      <c r="AT202" s="228" t="s">
        <v>199</v>
      </c>
      <c r="AU202" s="228" t="s">
        <v>82</v>
      </c>
      <c r="AY202" s="19" t="s">
        <v>197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9" t="s">
        <v>80</v>
      </c>
      <c r="BK202" s="229">
        <f>ROUND(I202*H202,2)</f>
        <v>0</v>
      </c>
      <c r="BL202" s="19" t="s">
        <v>203</v>
      </c>
      <c r="BM202" s="228" t="s">
        <v>499</v>
      </c>
    </row>
    <row r="203" s="2" customFormat="1">
      <c r="A203" s="40"/>
      <c r="B203" s="41"/>
      <c r="C203" s="42"/>
      <c r="D203" s="230" t="s">
        <v>205</v>
      </c>
      <c r="E203" s="42"/>
      <c r="F203" s="231" t="s">
        <v>500</v>
      </c>
      <c r="G203" s="42"/>
      <c r="H203" s="42"/>
      <c r="I203" s="232"/>
      <c r="J203" s="42"/>
      <c r="K203" s="42"/>
      <c r="L203" s="46"/>
      <c r="M203" s="233"/>
      <c r="N203" s="234"/>
      <c r="O203" s="86"/>
      <c r="P203" s="86"/>
      <c r="Q203" s="86"/>
      <c r="R203" s="86"/>
      <c r="S203" s="86"/>
      <c r="T203" s="87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T203" s="19" t="s">
        <v>205</v>
      </c>
      <c r="AU203" s="19" t="s">
        <v>82</v>
      </c>
    </row>
    <row r="204" s="14" customFormat="1">
      <c r="A204" s="14"/>
      <c r="B204" s="247"/>
      <c r="C204" s="248"/>
      <c r="D204" s="237" t="s">
        <v>207</v>
      </c>
      <c r="E204" s="249" t="s">
        <v>19</v>
      </c>
      <c r="F204" s="250" t="s">
        <v>501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207</v>
      </c>
      <c r="AU204" s="256" t="s">
        <v>82</v>
      </c>
      <c r="AV204" s="14" t="s">
        <v>80</v>
      </c>
      <c r="AW204" s="14" t="s">
        <v>33</v>
      </c>
      <c r="AX204" s="14" t="s">
        <v>72</v>
      </c>
      <c r="AY204" s="256" t="s">
        <v>197</v>
      </c>
    </row>
    <row r="205" s="13" customFormat="1">
      <c r="A205" s="13"/>
      <c r="B205" s="235"/>
      <c r="C205" s="236"/>
      <c r="D205" s="237" t="s">
        <v>207</v>
      </c>
      <c r="E205" s="238" t="s">
        <v>19</v>
      </c>
      <c r="F205" s="239" t="s">
        <v>502</v>
      </c>
      <c r="G205" s="236"/>
      <c r="H205" s="240">
        <v>6.2599999999999998</v>
      </c>
      <c r="I205" s="241"/>
      <c r="J205" s="236"/>
      <c r="K205" s="236"/>
      <c r="L205" s="242"/>
      <c r="M205" s="243"/>
      <c r="N205" s="244"/>
      <c r="O205" s="244"/>
      <c r="P205" s="244"/>
      <c r="Q205" s="244"/>
      <c r="R205" s="244"/>
      <c r="S205" s="244"/>
      <c r="T205" s="245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6" t="s">
        <v>207</v>
      </c>
      <c r="AU205" s="246" t="s">
        <v>82</v>
      </c>
      <c r="AV205" s="13" t="s">
        <v>82</v>
      </c>
      <c r="AW205" s="13" t="s">
        <v>33</v>
      </c>
      <c r="AX205" s="13" t="s">
        <v>72</v>
      </c>
      <c r="AY205" s="246" t="s">
        <v>197</v>
      </c>
    </row>
    <row r="206" s="13" customFormat="1">
      <c r="A206" s="13"/>
      <c r="B206" s="235"/>
      <c r="C206" s="236"/>
      <c r="D206" s="237" t="s">
        <v>207</v>
      </c>
      <c r="E206" s="238" t="s">
        <v>19</v>
      </c>
      <c r="F206" s="239" t="s">
        <v>503</v>
      </c>
      <c r="G206" s="236"/>
      <c r="H206" s="240">
        <v>2.3010000000000002</v>
      </c>
      <c r="I206" s="241"/>
      <c r="J206" s="236"/>
      <c r="K206" s="236"/>
      <c r="L206" s="242"/>
      <c r="M206" s="243"/>
      <c r="N206" s="244"/>
      <c r="O206" s="244"/>
      <c r="P206" s="244"/>
      <c r="Q206" s="244"/>
      <c r="R206" s="244"/>
      <c r="S206" s="244"/>
      <c r="T206" s="245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6" t="s">
        <v>207</v>
      </c>
      <c r="AU206" s="246" t="s">
        <v>82</v>
      </c>
      <c r="AV206" s="13" t="s">
        <v>82</v>
      </c>
      <c r="AW206" s="13" t="s">
        <v>33</v>
      </c>
      <c r="AX206" s="13" t="s">
        <v>72</v>
      </c>
      <c r="AY206" s="246" t="s">
        <v>197</v>
      </c>
    </row>
    <row r="207" s="13" customFormat="1">
      <c r="A207" s="13"/>
      <c r="B207" s="235"/>
      <c r="C207" s="236"/>
      <c r="D207" s="237" t="s">
        <v>207</v>
      </c>
      <c r="E207" s="238" t="s">
        <v>19</v>
      </c>
      <c r="F207" s="239" t="s">
        <v>504</v>
      </c>
      <c r="G207" s="236"/>
      <c r="H207" s="240">
        <v>6.3559999999999999</v>
      </c>
      <c r="I207" s="241"/>
      <c r="J207" s="236"/>
      <c r="K207" s="236"/>
      <c r="L207" s="242"/>
      <c r="M207" s="243"/>
      <c r="N207" s="244"/>
      <c r="O207" s="244"/>
      <c r="P207" s="244"/>
      <c r="Q207" s="244"/>
      <c r="R207" s="244"/>
      <c r="S207" s="244"/>
      <c r="T207" s="245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6" t="s">
        <v>207</v>
      </c>
      <c r="AU207" s="246" t="s">
        <v>82</v>
      </c>
      <c r="AV207" s="13" t="s">
        <v>82</v>
      </c>
      <c r="AW207" s="13" t="s">
        <v>33</v>
      </c>
      <c r="AX207" s="13" t="s">
        <v>72</v>
      </c>
      <c r="AY207" s="246" t="s">
        <v>197</v>
      </c>
    </row>
    <row r="208" s="15" customFormat="1">
      <c r="A208" s="15"/>
      <c r="B208" s="257"/>
      <c r="C208" s="258"/>
      <c r="D208" s="237" t="s">
        <v>207</v>
      </c>
      <c r="E208" s="259" t="s">
        <v>19</v>
      </c>
      <c r="F208" s="260" t="s">
        <v>234</v>
      </c>
      <c r="G208" s="258"/>
      <c r="H208" s="261">
        <v>14.917</v>
      </c>
      <c r="I208" s="262"/>
      <c r="J208" s="258"/>
      <c r="K208" s="258"/>
      <c r="L208" s="263"/>
      <c r="M208" s="264"/>
      <c r="N208" s="265"/>
      <c r="O208" s="265"/>
      <c r="P208" s="265"/>
      <c r="Q208" s="265"/>
      <c r="R208" s="265"/>
      <c r="S208" s="265"/>
      <c r="T208" s="26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7" t="s">
        <v>207</v>
      </c>
      <c r="AU208" s="267" t="s">
        <v>82</v>
      </c>
      <c r="AV208" s="15" t="s">
        <v>203</v>
      </c>
      <c r="AW208" s="15" t="s">
        <v>33</v>
      </c>
      <c r="AX208" s="15" t="s">
        <v>80</v>
      </c>
      <c r="AY208" s="267" t="s">
        <v>197</v>
      </c>
    </row>
    <row r="209" s="2" customFormat="1" ht="55.5" customHeight="1">
      <c r="A209" s="40"/>
      <c r="B209" s="41"/>
      <c r="C209" s="216" t="s">
        <v>335</v>
      </c>
      <c r="D209" s="216" t="s">
        <v>199</v>
      </c>
      <c r="E209" s="217" t="s">
        <v>505</v>
      </c>
      <c r="F209" s="218" t="s">
        <v>506</v>
      </c>
      <c r="G209" s="219" t="s">
        <v>217</v>
      </c>
      <c r="H209" s="220">
        <v>0.105</v>
      </c>
      <c r="I209" s="221"/>
      <c r="J209" s="222">
        <f>ROUND(I209*H209,2)</f>
        <v>0</v>
      </c>
      <c r="K209" s="223"/>
      <c r="L209" s="46"/>
      <c r="M209" s="224" t="s">
        <v>19</v>
      </c>
      <c r="N209" s="225" t="s">
        <v>43</v>
      </c>
      <c r="O209" s="86"/>
      <c r="P209" s="226">
        <f>O209*H209</f>
        <v>0</v>
      </c>
      <c r="Q209" s="226">
        <v>1.0593999999999999</v>
      </c>
      <c r="R209" s="226">
        <f>Q209*H209</f>
        <v>0.11123699999999999</v>
      </c>
      <c r="S209" s="226">
        <v>0</v>
      </c>
      <c r="T209" s="227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8" t="s">
        <v>203</v>
      </c>
      <c r="AT209" s="228" t="s">
        <v>199</v>
      </c>
      <c r="AU209" s="228" t="s">
        <v>82</v>
      </c>
      <c r="AY209" s="19" t="s">
        <v>197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9" t="s">
        <v>80</v>
      </c>
      <c r="BK209" s="229">
        <f>ROUND(I209*H209,2)</f>
        <v>0</v>
      </c>
      <c r="BL209" s="19" t="s">
        <v>203</v>
      </c>
      <c r="BM209" s="228" t="s">
        <v>507</v>
      </c>
    </row>
    <row r="210" s="2" customFormat="1">
      <c r="A210" s="40"/>
      <c r="B210" s="41"/>
      <c r="C210" s="42"/>
      <c r="D210" s="230" t="s">
        <v>205</v>
      </c>
      <c r="E210" s="42"/>
      <c r="F210" s="231" t="s">
        <v>508</v>
      </c>
      <c r="G210" s="42"/>
      <c r="H210" s="42"/>
      <c r="I210" s="232"/>
      <c r="J210" s="42"/>
      <c r="K210" s="42"/>
      <c r="L210" s="46"/>
      <c r="M210" s="233"/>
      <c r="N210" s="234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205</v>
      </c>
      <c r="AU210" s="19" t="s">
        <v>82</v>
      </c>
    </row>
    <row r="211" s="14" customFormat="1">
      <c r="A211" s="14"/>
      <c r="B211" s="247"/>
      <c r="C211" s="248"/>
      <c r="D211" s="237" t="s">
        <v>207</v>
      </c>
      <c r="E211" s="249" t="s">
        <v>19</v>
      </c>
      <c r="F211" s="250" t="s">
        <v>501</v>
      </c>
      <c r="G211" s="248"/>
      <c r="H211" s="249" t="s">
        <v>19</v>
      </c>
      <c r="I211" s="251"/>
      <c r="J211" s="248"/>
      <c r="K211" s="248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207</v>
      </c>
      <c r="AU211" s="256" t="s">
        <v>82</v>
      </c>
      <c r="AV211" s="14" t="s">
        <v>80</v>
      </c>
      <c r="AW211" s="14" t="s">
        <v>33</v>
      </c>
      <c r="AX211" s="14" t="s">
        <v>72</v>
      </c>
      <c r="AY211" s="256" t="s">
        <v>197</v>
      </c>
    </row>
    <row r="212" s="13" customFormat="1">
      <c r="A212" s="13"/>
      <c r="B212" s="235"/>
      <c r="C212" s="236"/>
      <c r="D212" s="237" t="s">
        <v>207</v>
      </c>
      <c r="E212" s="238" t="s">
        <v>19</v>
      </c>
      <c r="F212" s="239" t="s">
        <v>509</v>
      </c>
      <c r="G212" s="236"/>
      <c r="H212" s="240">
        <v>50.079999999999998</v>
      </c>
      <c r="I212" s="241"/>
      <c r="J212" s="236"/>
      <c r="K212" s="236"/>
      <c r="L212" s="242"/>
      <c r="M212" s="243"/>
      <c r="N212" s="244"/>
      <c r="O212" s="244"/>
      <c r="P212" s="244"/>
      <c r="Q212" s="244"/>
      <c r="R212" s="244"/>
      <c r="S212" s="244"/>
      <c r="T212" s="245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6" t="s">
        <v>207</v>
      </c>
      <c r="AU212" s="246" t="s">
        <v>82</v>
      </c>
      <c r="AV212" s="13" t="s">
        <v>82</v>
      </c>
      <c r="AW212" s="13" t="s">
        <v>33</v>
      </c>
      <c r="AX212" s="13" t="s">
        <v>72</v>
      </c>
      <c r="AY212" s="246" t="s">
        <v>197</v>
      </c>
    </row>
    <row r="213" s="13" customFormat="1">
      <c r="A213" s="13"/>
      <c r="B213" s="235"/>
      <c r="C213" s="236"/>
      <c r="D213" s="237" t="s">
        <v>207</v>
      </c>
      <c r="E213" s="238" t="s">
        <v>19</v>
      </c>
      <c r="F213" s="239" t="s">
        <v>510</v>
      </c>
      <c r="G213" s="236"/>
      <c r="H213" s="240">
        <v>18.41</v>
      </c>
      <c r="I213" s="241"/>
      <c r="J213" s="236"/>
      <c r="K213" s="236"/>
      <c r="L213" s="242"/>
      <c r="M213" s="243"/>
      <c r="N213" s="244"/>
      <c r="O213" s="244"/>
      <c r="P213" s="244"/>
      <c r="Q213" s="244"/>
      <c r="R213" s="244"/>
      <c r="S213" s="244"/>
      <c r="T213" s="245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6" t="s">
        <v>207</v>
      </c>
      <c r="AU213" s="246" t="s">
        <v>82</v>
      </c>
      <c r="AV213" s="13" t="s">
        <v>82</v>
      </c>
      <c r="AW213" s="13" t="s">
        <v>33</v>
      </c>
      <c r="AX213" s="13" t="s">
        <v>72</v>
      </c>
      <c r="AY213" s="246" t="s">
        <v>197</v>
      </c>
    </row>
    <row r="214" s="13" customFormat="1">
      <c r="A214" s="13"/>
      <c r="B214" s="235"/>
      <c r="C214" s="236"/>
      <c r="D214" s="237" t="s">
        <v>207</v>
      </c>
      <c r="E214" s="238" t="s">
        <v>19</v>
      </c>
      <c r="F214" s="239" t="s">
        <v>511</v>
      </c>
      <c r="G214" s="236"/>
      <c r="H214" s="240">
        <v>50.850000000000001</v>
      </c>
      <c r="I214" s="241"/>
      <c r="J214" s="236"/>
      <c r="K214" s="236"/>
      <c r="L214" s="242"/>
      <c r="M214" s="243"/>
      <c r="N214" s="244"/>
      <c r="O214" s="244"/>
      <c r="P214" s="244"/>
      <c r="Q214" s="244"/>
      <c r="R214" s="244"/>
      <c r="S214" s="244"/>
      <c r="T214" s="245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6" t="s">
        <v>207</v>
      </c>
      <c r="AU214" s="246" t="s">
        <v>82</v>
      </c>
      <c r="AV214" s="13" t="s">
        <v>82</v>
      </c>
      <c r="AW214" s="13" t="s">
        <v>33</v>
      </c>
      <c r="AX214" s="13" t="s">
        <v>72</v>
      </c>
      <c r="AY214" s="246" t="s">
        <v>197</v>
      </c>
    </row>
    <row r="215" s="13" customFormat="1">
      <c r="A215" s="13"/>
      <c r="B215" s="235"/>
      <c r="C215" s="236"/>
      <c r="D215" s="237" t="s">
        <v>207</v>
      </c>
      <c r="E215" s="238" t="s">
        <v>19</v>
      </c>
      <c r="F215" s="239" t="s">
        <v>512</v>
      </c>
      <c r="G215" s="236"/>
      <c r="H215" s="240">
        <v>38.399999999999999</v>
      </c>
      <c r="I215" s="241"/>
      <c r="J215" s="236"/>
      <c r="K215" s="236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207</v>
      </c>
      <c r="AU215" s="246" t="s">
        <v>82</v>
      </c>
      <c r="AV215" s="13" t="s">
        <v>82</v>
      </c>
      <c r="AW215" s="13" t="s">
        <v>33</v>
      </c>
      <c r="AX215" s="13" t="s">
        <v>72</v>
      </c>
      <c r="AY215" s="246" t="s">
        <v>197</v>
      </c>
    </row>
    <row r="216" s="16" customFormat="1">
      <c r="A216" s="16"/>
      <c r="B216" s="268"/>
      <c r="C216" s="269"/>
      <c r="D216" s="237" t="s">
        <v>207</v>
      </c>
      <c r="E216" s="270" t="s">
        <v>19</v>
      </c>
      <c r="F216" s="271" t="s">
        <v>248</v>
      </c>
      <c r="G216" s="269"/>
      <c r="H216" s="272">
        <v>157.74000000000001</v>
      </c>
      <c r="I216" s="273"/>
      <c r="J216" s="269"/>
      <c r="K216" s="269"/>
      <c r="L216" s="274"/>
      <c r="M216" s="275"/>
      <c r="N216" s="276"/>
      <c r="O216" s="276"/>
      <c r="P216" s="276"/>
      <c r="Q216" s="276"/>
      <c r="R216" s="276"/>
      <c r="S216" s="276"/>
      <c r="T216" s="277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78" t="s">
        <v>207</v>
      </c>
      <c r="AU216" s="278" t="s">
        <v>82</v>
      </c>
      <c r="AV216" s="16" t="s">
        <v>103</v>
      </c>
      <c r="AW216" s="16" t="s">
        <v>33</v>
      </c>
      <c r="AX216" s="16" t="s">
        <v>72</v>
      </c>
      <c r="AY216" s="278" t="s">
        <v>197</v>
      </c>
    </row>
    <row r="217" s="13" customFormat="1">
      <c r="A217" s="13"/>
      <c r="B217" s="235"/>
      <c r="C217" s="236"/>
      <c r="D217" s="237" t="s">
        <v>207</v>
      </c>
      <c r="E217" s="238" t="s">
        <v>19</v>
      </c>
      <c r="F217" s="239" t="s">
        <v>513</v>
      </c>
      <c r="G217" s="236"/>
      <c r="H217" s="240">
        <v>0.105</v>
      </c>
      <c r="I217" s="241"/>
      <c r="J217" s="236"/>
      <c r="K217" s="236"/>
      <c r="L217" s="242"/>
      <c r="M217" s="243"/>
      <c r="N217" s="244"/>
      <c r="O217" s="244"/>
      <c r="P217" s="244"/>
      <c r="Q217" s="244"/>
      <c r="R217" s="244"/>
      <c r="S217" s="244"/>
      <c r="T217" s="245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6" t="s">
        <v>207</v>
      </c>
      <c r="AU217" s="246" t="s">
        <v>82</v>
      </c>
      <c r="AV217" s="13" t="s">
        <v>82</v>
      </c>
      <c r="AW217" s="13" t="s">
        <v>33</v>
      </c>
      <c r="AX217" s="13" t="s">
        <v>80</v>
      </c>
      <c r="AY217" s="246" t="s">
        <v>197</v>
      </c>
    </row>
    <row r="218" s="12" customFormat="1" ht="22.8" customHeight="1">
      <c r="A218" s="12"/>
      <c r="B218" s="200"/>
      <c r="C218" s="201"/>
      <c r="D218" s="202" t="s">
        <v>71</v>
      </c>
      <c r="E218" s="214" t="s">
        <v>103</v>
      </c>
      <c r="F218" s="214" t="s">
        <v>514</v>
      </c>
      <c r="G218" s="201"/>
      <c r="H218" s="201"/>
      <c r="I218" s="204"/>
      <c r="J218" s="215">
        <f>BK218</f>
        <v>0</v>
      </c>
      <c r="K218" s="201"/>
      <c r="L218" s="206"/>
      <c r="M218" s="207"/>
      <c r="N218" s="208"/>
      <c r="O218" s="208"/>
      <c r="P218" s="209">
        <f>SUM(P219:P324)</f>
        <v>0</v>
      </c>
      <c r="Q218" s="208"/>
      <c r="R218" s="209">
        <f>SUM(R219:R324)</f>
        <v>87.001598470000005</v>
      </c>
      <c r="S218" s="208"/>
      <c r="T218" s="210">
        <f>SUM(T219:T324)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1" t="s">
        <v>80</v>
      </c>
      <c r="AT218" s="212" t="s">
        <v>71</v>
      </c>
      <c r="AU218" s="212" t="s">
        <v>80</v>
      </c>
      <c r="AY218" s="211" t="s">
        <v>197</v>
      </c>
      <c r="BK218" s="213">
        <f>SUM(BK219:BK324)</f>
        <v>0</v>
      </c>
    </row>
    <row r="219" s="2" customFormat="1" ht="37.8" customHeight="1">
      <c r="A219" s="40"/>
      <c r="B219" s="41"/>
      <c r="C219" s="216" t="s">
        <v>344</v>
      </c>
      <c r="D219" s="216" t="s">
        <v>199</v>
      </c>
      <c r="E219" s="217" t="s">
        <v>515</v>
      </c>
      <c r="F219" s="218" t="s">
        <v>516</v>
      </c>
      <c r="G219" s="219" t="s">
        <v>202</v>
      </c>
      <c r="H219" s="220">
        <v>234.22300000000001</v>
      </c>
      <c r="I219" s="221"/>
      <c r="J219" s="222">
        <f>ROUND(I219*H219,2)</f>
        <v>0</v>
      </c>
      <c r="K219" s="223"/>
      <c r="L219" s="46"/>
      <c r="M219" s="224" t="s">
        <v>19</v>
      </c>
      <c r="N219" s="225" t="s">
        <v>43</v>
      </c>
      <c r="O219" s="86"/>
      <c r="P219" s="226">
        <f>O219*H219</f>
        <v>0</v>
      </c>
      <c r="Q219" s="226">
        <v>0.25523000000000001</v>
      </c>
      <c r="R219" s="226">
        <f>Q219*H219</f>
        <v>59.780736290000007</v>
      </c>
      <c r="S219" s="226">
        <v>0</v>
      </c>
      <c r="T219" s="227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8" t="s">
        <v>203</v>
      </c>
      <c r="AT219" s="228" t="s">
        <v>199</v>
      </c>
      <c r="AU219" s="228" t="s">
        <v>82</v>
      </c>
      <c r="AY219" s="19" t="s">
        <v>197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9" t="s">
        <v>80</v>
      </c>
      <c r="BK219" s="229">
        <f>ROUND(I219*H219,2)</f>
        <v>0</v>
      </c>
      <c r="BL219" s="19" t="s">
        <v>203</v>
      </c>
      <c r="BM219" s="228" t="s">
        <v>517</v>
      </c>
    </row>
    <row r="220" s="2" customFormat="1">
      <c r="A220" s="40"/>
      <c r="B220" s="41"/>
      <c r="C220" s="42"/>
      <c r="D220" s="230" t="s">
        <v>205</v>
      </c>
      <c r="E220" s="42"/>
      <c r="F220" s="231" t="s">
        <v>518</v>
      </c>
      <c r="G220" s="42"/>
      <c r="H220" s="42"/>
      <c r="I220" s="232"/>
      <c r="J220" s="42"/>
      <c r="K220" s="42"/>
      <c r="L220" s="46"/>
      <c r="M220" s="233"/>
      <c r="N220" s="234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205</v>
      </c>
      <c r="AU220" s="19" t="s">
        <v>82</v>
      </c>
    </row>
    <row r="221" s="14" customFormat="1">
      <c r="A221" s="14"/>
      <c r="B221" s="247"/>
      <c r="C221" s="248"/>
      <c r="D221" s="237" t="s">
        <v>207</v>
      </c>
      <c r="E221" s="249" t="s">
        <v>19</v>
      </c>
      <c r="F221" s="250" t="s">
        <v>519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207</v>
      </c>
      <c r="AU221" s="256" t="s">
        <v>82</v>
      </c>
      <c r="AV221" s="14" t="s">
        <v>80</v>
      </c>
      <c r="AW221" s="14" t="s">
        <v>33</v>
      </c>
      <c r="AX221" s="14" t="s">
        <v>72</v>
      </c>
      <c r="AY221" s="256" t="s">
        <v>197</v>
      </c>
    </row>
    <row r="222" s="13" customFormat="1">
      <c r="A222" s="13"/>
      <c r="B222" s="235"/>
      <c r="C222" s="236"/>
      <c r="D222" s="237" t="s">
        <v>207</v>
      </c>
      <c r="E222" s="238" t="s">
        <v>19</v>
      </c>
      <c r="F222" s="239" t="s">
        <v>520</v>
      </c>
      <c r="G222" s="236"/>
      <c r="H222" s="240">
        <v>100.41</v>
      </c>
      <c r="I222" s="241"/>
      <c r="J222" s="236"/>
      <c r="K222" s="236"/>
      <c r="L222" s="242"/>
      <c r="M222" s="243"/>
      <c r="N222" s="244"/>
      <c r="O222" s="244"/>
      <c r="P222" s="244"/>
      <c r="Q222" s="244"/>
      <c r="R222" s="244"/>
      <c r="S222" s="244"/>
      <c r="T222" s="245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6" t="s">
        <v>207</v>
      </c>
      <c r="AU222" s="246" t="s">
        <v>82</v>
      </c>
      <c r="AV222" s="13" t="s">
        <v>82</v>
      </c>
      <c r="AW222" s="13" t="s">
        <v>33</v>
      </c>
      <c r="AX222" s="13" t="s">
        <v>72</v>
      </c>
      <c r="AY222" s="246" t="s">
        <v>197</v>
      </c>
    </row>
    <row r="223" s="13" customFormat="1">
      <c r="A223" s="13"/>
      <c r="B223" s="235"/>
      <c r="C223" s="236"/>
      <c r="D223" s="237" t="s">
        <v>207</v>
      </c>
      <c r="E223" s="238" t="s">
        <v>19</v>
      </c>
      <c r="F223" s="239" t="s">
        <v>521</v>
      </c>
      <c r="G223" s="236"/>
      <c r="H223" s="240">
        <v>83.430000000000007</v>
      </c>
      <c r="I223" s="241"/>
      <c r="J223" s="236"/>
      <c r="K223" s="236"/>
      <c r="L223" s="242"/>
      <c r="M223" s="243"/>
      <c r="N223" s="244"/>
      <c r="O223" s="244"/>
      <c r="P223" s="244"/>
      <c r="Q223" s="244"/>
      <c r="R223" s="244"/>
      <c r="S223" s="244"/>
      <c r="T223" s="245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6" t="s">
        <v>207</v>
      </c>
      <c r="AU223" s="246" t="s">
        <v>82</v>
      </c>
      <c r="AV223" s="13" t="s">
        <v>82</v>
      </c>
      <c r="AW223" s="13" t="s">
        <v>33</v>
      </c>
      <c r="AX223" s="13" t="s">
        <v>72</v>
      </c>
      <c r="AY223" s="246" t="s">
        <v>197</v>
      </c>
    </row>
    <row r="224" s="13" customFormat="1">
      <c r="A224" s="13"/>
      <c r="B224" s="235"/>
      <c r="C224" s="236"/>
      <c r="D224" s="237" t="s">
        <v>207</v>
      </c>
      <c r="E224" s="238" t="s">
        <v>19</v>
      </c>
      <c r="F224" s="239" t="s">
        <v>522</v>
      </c>
      <c r="G224" s="236"/>
      <c r="H224" s="240">
        <v>-14.475</v>
      </c>
      <c r="I224" s="241"/>
      <c r="J224" s="236"/>
      <c r="K224" s="236"/>
      <c r="L224" s="242"/>
      <c r="M224" s="243"/>
      <c r="N224" s="244"/>
      <c r="O224" s="244"/>
      <c r="P224" s="244"/>
      <c r="Q224" s="244"/>
      <c r="R224" s="244"/>
      <c r="S224" s="244"/>
      <c r="T224" s="245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6" t="s">
        <v>207</v>
      </c>
      <c r="AU224" s="246" t="s">
        <v>82</v>
      </c>
      <c r="AV224" s="13" t="s">
        <v>82</v>
      </c>
      <c r="AW224" s="13" t="s">
        <v>33</v>
      </c>
      <c r="AX224" s="13" t="s">
        <v>72</v>
      </c>
      <c r="AY224" s="246" t="s">
        <v>197</v>
      </c>
    </row>
    <row r="225" s="13" customFormat="1">
      <c r="A225" s="13"/>
      <c r="B225" s="235"/>
      <c r="C225" s="236"/>
      <c r="D225" s="237" t="s">
        <v>207</v>
      </c>
      <c r="E225" s="238" t="s">
        <v>19</v>
      </c>
      <c r="F225" s="239" t="s">
        <v>523</v>
      </c>
      <c r="G225" s="236"/>
      <c r="H225" s="240">
        <v>-9.2400000000000002</v>
      </c>
      <c r="I225" s="241"/>
      <c r="J225" s="236"/>
      <c r="K225" s="236"/>
      <c r="L225" s="242"/>
      <c r="M225" s="243"/>
      <c r="N225" s="244"/>
      <c r="O225" s="244"/>
      <c r="P225" s="244"/>
      <c r="Q225" s="244"/>
      <c r="R225" s="244"/>
      <c r="S225" s="244"/>
      <c r="T225" s="245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6" t="s">
        <v>207</v>
      </c>
      <c r="AU225" s="246" t="s">
        <v>82</v>
      </c>
      <c r="AV225" s="13" t="s">
        <v>82</v>
      </c>
      <c r="AW225" s="13" t="s">
        <v>33</v>
      </c>
      <c r="AX225" s="13" t="s">
        <v>72</v>
      </c>
      <c r="AY225" s="246" t="s">
        <v>197</v>
      </c>
    </row>
    <row r="226" s="13" customFormat="1">
      <c r="A226" s="13"/>
      <c r="B226" s="235"/>
      <c r="C226" s="236"/>
      <c r="D226" s="237" t="s">
        <v>207</v>
      </c>
      <c r="E226" s="238" t="s">
        <v>19</v>
      </c>
      <c r="F226" s="239" t="s">
        <v>524</v>
      </c>
      <c r="G226" s="236"/>
      <c r="H226" s="240">
        <v>-7.875</v>
      </c>
      <c r="I226" s="241"/>
      <c r="J226" s="236"/>
      <c r="K226" s="236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207</v>
      </c>
      <c r="AU226" s="246" t="s">
        <v>82</v>
      </c>
      <c r="AV226" s="13" t="s">
        <v>82</v>
      </c>
      <c r="AW226" s="13" t="s">
        <v>33</v>
      </c>
      <c r="AX226" s="13" t="s">
        <v>72</v>
      </c>
      <c r="AY226" s="246" t="s">
        <v>197</v>
      </c>
    </row>
    <row r="227" s="16" customFormat="1">
      <c r="A227" s="16"/>
      <c r="B227" s="268"/>
      <c r="C227" s="269"/>
      <c r="D227" s="237" t="s">
        <v>207</v>
      </c>
      <c r="E227" s="270" t="s">
        <v>19</v>
      </c>
      <c r="F227" s="271" t="s">
        <v>248</v>
      </c>
      <c r="G227" s="269"/>
      <c r="H227" s="272">
        <v>152.25</v>
      </c>
      <c r="I227" s="273"/>
      <c r="J227" s="269"/>
      <c r="K227" s="269"/>
      <c r="L227" s="274"/>
      <c r="M227" s="275"/>
      <c r="N227" s="276"/>
      <c r="O227" s="276"/>
      <c r="P227" s="276"/>
      <c r="Q227" s="276"/>
      <c r="R227" s="276"/>
      <c r="S227" s="276"/>
      <c r="T227" s="277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78" t="s">
        <v>207</v>
      </c>
      <c r="AU227" s="278" t="s">
        <v>82</v>
      </c>
      <c r="AV227" s="16" t="s">
        <v>103</v>
      </c>
      <c r="AW227" s="16" t="s">
        <v>33</v>
      </c>
      <c r="AX227" s="16" t="s">
        <v>72</v>
      </c>
      <c r="AY227" s="278" t="s">
        <v>197</v>
      </c>
    </row>
    <row r="228" s="14" customFormat="1">
      <c r="A228" s="14"/>
      <c r="B228" s="247"/>
      <c r="C228" s="248"/>
      <c r="D228" s="237" t="s">
        <v>207</v>
      </c>
      <c r="E228" s="249" t="s">
        <v>19</v>
      </c>
      <c r="F228" s="250" t="s">
        <v>525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207</v>
      </c>
      <c r="AU228" s="256" t="s">
        <v>82</v>
      </c>
      <c r="AV228" s="14" t="s">
        <v>80</v>
      </c>
      <c r="AW228" s="14" t="s">
        <v>33</v>
      </c>
      <c r="AX228" s="14" t="s">
        <v>72</v>
      </c>
      <c r="AY228" s="256" t="s">
        <v>197</v>
      </c>
    </row>
    <row r="229" s="13" customFormat="1">
      <c r="A229" s="13"/>
      <c r="B229" s="235"/>
      <c r="C229" s="236"/>
      <c r="D229" s="237" t="s">
        <v>207</v>
      </c>
      <c r="E229" s="238" t="s">
        <v>19</v>
      </c>
      <c r="F229" s="239" t="s">
        <v>526</v>
      </c>
      <c r="G229" s="236"/>
      <c r="H229" s="240">
        <v>92.207999999999998</v>
      </c>
      <c r="I229" s="241"/>
      <c r="J229" s="236"/>
      <c r="K229" s="236"/>
      <c r="L229" s="242"/>
      <c r="M229" s="243"/>
      <c r="N229" s="244"/>
      <c r="O229" s="244"/>
      <c r="P229" s="244"/>
      <c r="Q229" s="244"/>
      <c r="R229" s="244"/>
      <c r="S229" s="244"/>
      <c r="T229" s="24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6" t="s">
        <v>207</v>
      </c>
      <c r="AU229" s="246" t="s">
        <v>82</v>
      </c>
      <c r="AV229" s="13" t="s">
        <v>82</v>
      </c>
      <c r="AW229" s="13" t="s">
        <v>33</v>
      </c>
      <c r="AX229" s="13" t="s">
        <v>72</v>
      </c>
      <c r="AY229" s="246" t="s">
        <v>197</v>
      </c>
    </row>
    <row r="230" s="13" customFormat="1">
      <c r="A230" s="13"/>
      <c r="B230" s="235"/>
      <c r="C230" s="236"/>
      <c r="D230" s="237" t="s">
        <v>207</v>
      </c>
      <c r="E230" s="238" t="s">
        <v>19</v>
      </c>
      <c r="F230" s="239" t="s">
        <v>527</v>
      </c>
      <c r="G230" s="236"/>
      <c r="H230" s="240">
        <v>5.2699999999999996</v>
      </c>
      <c r="I230" s="241"/>
      <c r="J230" s="236"/>
      <c r="K230" s="236"/>
      <c r="L230" s="242"/>
      <c r="M230" s="243"/>
      <c r="N230" s="244"/>
      <c r="O230" s="244"/>
      <c r="P230" s="244"/>
      <c r="Q230" s="244"/>
      <c r="R230" s="244"/>
      <c r="S230" s="244"/>
      <c r="T230" s="245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6" t="s">
        <v>207</v>
      </c>
      <c r="AU230" s="246" t="s">
        <v>82</v>
      </c>
      <c r="AV230" s="13" t="s">
        <v>82</v>
      </c>
      <c r="AW230" s="13" t="s">
        <v>33</v>
      </c>
      <c r="AX230" s="13" t="s">
        <v>72</v>
      </c>
      <c r="AY230" s="246" t="s">
        <v>197</v>
      </c>
    </row>
    <row r="231" s="13" customFormat="1">
      <c r="A231" s="13"/>
      <c r="B231" s="235"/>
      <c r="C231" s="236"/>
      <c r="D231" s="237" t="s">
        <v>207</v>
      </c>
      <c r="E231" s="238" t="s">
        <v>19</v>
      </c>
      <c r="F231" s="239" t="s">
        <v>528</v>
      </c>
      <c r="G231" s="236"/>
      <c r="H231" s="240">
        <v>-15.505000000000001</v>
      </c>
      <c r="I231" s="241"/>
      <c r="J231" s="236"/>
      <c r="K231" s="236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207</v>
      </c>
      <c r="AU231" s="246" t="s">
        <v>82</v>
      </c>
      <c r="AV231" s="13" t="s">
        <v>82</v>
      </c>
      <c r="AW231" s="13" t="s">
        <v>33</v>
      </c>
      <c r="AX231" s="13" t="s">
        <v>72</v>
      </c>
      <c r="AY231" s="246" t="s">
        <v>197</v>
      </c>
    </row>
    <row r="232" s="16" customFormat="1">
      <c r="A232" s="16"/>
      <c r="B232" s="268"/>
      <c r="C232" s="269"/>
      <c r="D232" s="237" t="s">
        <v>207</v>
      </c>
      <c r="E232" s="270" t="s">
        <v>19</v>
      </c>
      <c r="F232" s="271" t="s">
        <v>248</v>
      </c>
      <c r="G232" s="269"/>
      <c r="H232" s="272">
        <v>81.972999999999999</v>
      </c>
      <c r="I232" s="273"/>
      <c r="J232" s="269"/>
      <c r="K232" s="269"/>
      <c r="L232" s="274"/>
      <c r="M232" s="275"/>
      <c r="N232" s="276"/>
      <c r="O232" s="276"/>
      <c r="P232" s="276"/>
      <c r="Q232" s="276"/>
      <c r="R232" s="276"/>
      <c r="S232" s="276"/>
      <c r="T232" s="277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78" t="s">
        <v>207</v>
      </c>
      <c r="AU232" s="278" t="s">
        <v>82</v>
      </c>
      <c r="AV232" s="16" t="s">
        <v>103</v>
      </c>
      <c r="AW232" s="16" t="s">
        <v>33</v>
      </c>
      <c r="AX232" s="16" t="s">
        <v>72</v>
      </c>
      <c r="AY232" s="278" t="s">
        <v>197</v>
      </c>
    </row>
    <row r="233" s="15" customFormat="1">
      <c r="A233" s="15"/>
      <c r="B233" s="257"/>
      <c r="C233" s="258"/>
      <c r="D233" s="237" t="s">
        <v>207</v>
      </c>
      <c r="E233" s="259" t="s">
        <v>19</v>
      </c>
      <c r="F233" s="260" t="s">
        <v>234</v>
      </c>
      <c r="G233" s="258"/>
      <c r="H233" s="261">
        <v>234.22300000000001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207</v>
      </c>
      <c r="AU233" s="267" t="s">
        <v>82</v>
      </c>
      <c r="AV233" s="15" t="s">
        <v>203</v>
      </c>
      <c r="AW233" s="15" t="s">
        <v>33</v>
      </c>
      <c r="AX233" s="15" t="s">
        <v>80</v>
      </c>
      <c r="AY233" s="267" t="s">
        <v>197</v>
      </c>
    </row>
    <row r="234" s="2" customFormat="1" ht="37.8" customHeight="1">
      <c r="A234" s="40"/>
      <c r="B234" s="41"/>
      <c r="C234" s="216" t="s">
        <v>351</v>
      </c>
      <c r="D234" s="216" t="s">
        <v>199</v>
      </c>
      <c r="E234" s="217" t="s">
        <v>529</v>
      </c>
      <c r="F234" s="218" t="s">
        <v>530</v>
      </c>
      <c r="G234" s="219" t="s">
        <v>211</v>
      </c>
      <c r="H234" s="220">
        <v>1</v>
      </c>
      <c r="I234" s="221"/>
      <c r="J234" s="222">
        <f>ROUND(I234*H234,2)</f>
        <v>0</v>
      </c>
      <c r="K234" s="223"/>
      <c r="L234" s="46"/>
      <c r="M234" s="224" t="s">
        <v>19</v>
      </c>
      <c r="N234" s="225" t="s">
        <v>43</v>
      </c>
      <c r="O234" s="86"/>
      <c r="P234" s="226">
        <f>O234*H234</f>
        <v>0</v>
      </c>
      <c r="Q234" s="226">
        <v>0.017940000000000001</v>
      </c>
      <c r="R234" s="226">
        <f>Q234*H234</f>
        <v>0.017940000000000001</v>
      </c>
      <c r="S234" s="226">
        <v>0</v>
      </c>
      <c r="T234" s="227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8" t="s">
        <v>203</v>
      </c>
      <c r="AT234" s="228" t="s">
        <v>199</v>
      </c>
      <c r="AU234" s="228" t="s">
        <v>82</v>
      </c>
      <c r="AY234" s="19" t="s">
        <v>197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9" t="s">
        <v>80</v>
      </c>
      <c r="BK234" s="229">
        <f>ROUND(I234*H234,2)</f>
        <v>0</v>
      </c>
      <c r="BL234" s="19" t="s">
        <v>203</v>
      </c>
      <c r="BM234" s="228" t="s">
        <v>531</v>
      </c>
    </row>
    <row r="235" s="2" customFormat="1">
      <c r="A235" s="40"/>
      <c r="B235" s="41"/>
      <c r="C235" s="42"/>
      <c r="D235" s="230" t="s">
        <v>205</v>
      </c>
      <c r="E235" s="42"/>
      <c r="F235" s="231" t="s">
        <v>532</v>
      </c>
      <c r="G235" s="42"/>
      <c r="H235" s="42"/>
      <c r="I235" s="232"/>
      <c r="J235" s="42"/>
      <c r="K235" s="42"/>
      <c r="L235" s="46"/>
      <c r="M235" s="233"/>
      <c r="N235" s="234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205</v>
      </c>
      <c r="AU235" s="19" t="s">
        <v>82</v>
      </c>
    </row>
    <row r="236" s="13" customFormat="1">
      <c r="A236" s="13"/>
      <c r="B236" s="235"/>
      <c r="C236" s="236"/>
      <c r="D236" s="237" t="s">
        <v>207</v>
      </c>
      <c r="E236" s="238" t="s">
        <v>19</v>
      </c>
      <c r="F236" s="239" t="s">
        <v>533</v>
      </c>
      <c r="G236" s="236"/>
      <c r="H236" s="240">
        <v>1</v>
      </c>
      <c r="I236" s="241"/>
      <c r="J236" s="236"/>
      <c r="K236" s="236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207</v>
      </c>
      <c r="AU236" s="246" t="s">
        <v>82</v>
      </c>
      <c r="AV236" s="13" t="s">
        <v>82</v>
      </c>
      <c r="AW236" s="13" t="s">
        <v>33</v>
      </c>
      <c r="AX236" s="13" t="s">
        <v>80</v>
      </c>
      <c r="AY236" s="246" t="s">
        <v>197</v>
      </c>
    </row>
    <row r="237" s="2" customFormat="1" ht="37.8" customHeight="1">
      <c r="A237" s="40"/>
      <c r="B237" s="41"/>
      <c r="C237" s="216" t="s">
        <v>362</v>
      </c>
      <c r="D237" s="216" t="s">
        <v>199</v>
      </c>
      <c r="E237" s="217" t="s">
        <v>534</v>
      </c>
      <c r="F237" s="218" t="s">
        <v>535</v>
      </c>
      <c r="G237" s="219" t="s">
        <v>211</v>
      </c>
      <c r="H237" s="220">
        <v>7</v>
      </c>
      <c r="I237" s="221"/>
      <c r="J237" s="222">
        <f>ROUND(I237*H237,2)</f>
        <v>0</v>
      </c>
      <c r="K237" s="223"/>
      <c r="L237" s="46"/>
      <c r="M237" s="224" t="s">
        <v>19</v>
      </c>
      <c r="N237" s="225" t="s">
        <v>43</v>
      </c>
      <c r="O237" s="86"/>
      <c r="P237" s="226">
        <f>O237*H237</f>
        <v>0</v>
      </c>
      <c r="Q237" s="226">
        <v>0.022780000000000002</v>
      </c>
      <c r="R237" s="226">
        <f>Q237*H237</f>
        <v>0.15946000000000002</v>
      </c>
      <c r="S237" s="226">
        <v>0</v>
      </c>
      <c r="T237" s="227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8" t="s">
        <v>203</v>
      </c>
      <c r="AT237" s="228" t="s">
        <v>199</v>
      </c>
      <c r="AU237" s="228" t="s">
        <v>82</v>
      </c>
      <c r="AY237" s="19" t="s">
        <v>197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9" t="s">
        <v>80</v>
      </c>
      <c r="BK237" s="229">
        <f>ROUND(I237*H237,2)</f>
        <v>0</v>
      </c>
      <c r="BL237" s="19" t="s">
        <v>203</v>
      </c>
      <c r="BM237" s="228" t="s">
        <v>536</v>
      </c>
    </row>
    <row r="238" s="2" customFormat="1">
      <c r="A238" s="40"/>
      <c r="B238" s="41"/>
      <c r="C238" s="42"/>
      <c r="D238" s="230" t="s">
        <v>205</v>
      </c>
      <c r="E238" s="42"/>
      <c r="F238" s="231" t="s">
        <v>537</v>
      </c>
      <c r="G238" s="42"/>
      <c r="H238" s="42"/>
      <c r="I238" s="232"/>
      <c r="J238" s="42"/>
      <c r="K238" s="42"/>
      <c r="L238" s="46"/>
      <c r="M238" s="233"/>
      <c r="N238" s="234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205</v>
      </c>
      <c r="AU238" s="19" t="s">
        <v>82</v>
      </c>
    </row>
    <row r="239" s="13" customFormat="1">
      <c r="A239" s="13"/>
      <c r="B239" s="235"/>
      <c r="C239" s="236"/>
      <c r="D239" s="237" t="s">
        <v>207</v>
      </c>
      <c r="E239" s="238" t="s">
        <v>19</v>
      </c>
      <c r="F239" s="239" t="s">
        <v>538</v>
      </c>
      <c r="G239" s="236"/>
      <c r="H239" s="240">
        <v>4</v>
      </c>
      <c r="I239" s="241"/>
      <c r="J239" s="236"/>
      <c r="K239" s="236"/>
      <c r="L239" s="242"/>
      <c r="M239" s="243"/>
      <c r="N239" s="244"/>
      <c r="O239" s="244"/>
      <c r="P239" s="244"/>
      <c r="Q239" s="244"/>
      <c r="R239" s="244"/>
      <c r="S239" s="244"/>
      <c r="T239" s="245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6" t="s">
        <v>207</v>
      </c>
      <c r="AU239" s="246" t="s">
        <v>82</v>
      </c>
      <c r="AV239" s="13" t="s">
        <v>82</v>
      </c>
      <c r="AW239" s="13" t="s">
        <v>33</v>
      </c>
      <c r="AX239" s="13" t="s">
        <v>72</v>
      </c>
      <c r="AY239" s="246" t="s">
        <v>197</v>
      </c>
    </row>
    <row r="240" s="13" customFormat="1">
      <c r="A240" s="13"/>
      <c r="B240" s="235"/>
      <c r="C240" s="236"/>
      <c r="D240" s="237" t="s">
        <v>207</v>
      </c>
      <c r="E240" s="238" t="s">
        <v>19</v>
      </c>
      <c r="F240" s="239" t="s">
        <v>539</v>
      </c>
      <c r="G240" s="236"/>
      <c r="H240" s="240">
        <v>3</v>
      </c>
      <c r="I240" s="241"/>
      <c r="J240" s="236"/>
      <c r="K240" s="236"/>
      <c r="L240" s="242"/>
      <c r="M240" s="243"/>
      <c r="N240" s="244"/>
      <c r="O240" s="244"/>
      <c r="P240" s="244"/>
      <c r="Q240" s="244"/>
      <c r="R240" s="244"/>
      <c r="S240" s="244"/>
      <c r="T240" s="245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6" t="s">
        <v>207</v>
      </c>
      <c r="AU240" s="246" t="s">
        <v>82</v>
      </c>
      <c r="AV240" s="13" t="s">
        <v>82</v>
      </c>
      <c r="AW240" s="13" t="s">
        <v>33</v>
      </c>
      <c r="AX240" s="13" t="s">
        <v>72</v>
      </c>
      <c r="AY240" s="246" t="s">
        <v>197</v>
      </c>
    </row>
    <row r="241" s="15" customFormat="1">
      <c r="A241" s="15"/>
      <c r="B241" s="257"/>
      <c r="C241" s="258"/>
      <c r="D241" s="237" t="s">
        <v>207</v>
      </c>
      <c r="E241" s="259" t="s">
        <v>19</v>
      </c>
      <c r="F241" s="260" t="s">
        <v>234</v>
      </c>
      <c r="G241" s="258"/>
      <c r="H241" s="261">
        <v>7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207</v>
      </c>
      <c r="AU241" s="267" t="s">
        <v>82</v>
      </c>
      <c r="AV241" s="15" t="s">
        <v>203</v>
      </c>
      <c r="AW241" s="15" t="s">
        <v>33</v>
      </c>
      <c r="AX241" s="15" t="s">
        <v>80</v>
      </c>
      <c r="AY241" s="267" t="s">
        <v>197</v>
      </c>
    </row>
    <row r="242" s="2" customFormat="1" ht="37.8" customHeight="1">
      <c r="A242" s="40"/>
      <c r="B242" s="41"/>
      <c r="C242" s="216" t="s">
        <v>8</v>
      </c>
      <c r="D242" s="216" t="s">
        <v>199</v>
      </c>
      <c r="E242" s="217" t="s">
        <v>540</v>
      </c>
      <c r="F242" s="218" t="s">
        <v>541</v>
      </c>
      <c r="G242" s="219" t="s">
        <v>211</v>
      </c>
      <c r="H242" s="220">
        <v>1</v>
      </c>
      <c r="I242" s="221"/>
      <c r="J242" s="222">
        <f>ROUND(I242*H242,2)</f>
        <v>0</v>
      </c>
      <c r="K242" s="223"/>
      <c r="L242" s="46"/>
      <c r="M242" s="224" t="s">
        <v>19</v>
      </c>
      <c r="N242" s="225" t="s">
        <v>43</v>
      </c>
      <c r="O242" s="86"/>
      <c r="P242" s="226">
        <f>O242*H242</f>
        <v>0</v>
      </c>
      <c r="Q242" s="226">
        <v>0.026929999999999999</v>
      </c>
      <c r="R242" s="226">
        <f>Q242*H242</f>
        <v>0.026929999999999999</v>
      </c>
      <c r="S242" s="226">
        <v>0</v>
      </c>
      <c r="T242" s="227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8" t="s">
        <v>203</v>
      </c>
      <c r="AT242" s="228" t="s">
        <v>199</v>
      </c>
      <c r="AU242" s="228" t="s">
        <v>82</v>
      </c>
      <c r="AY242" s="19" t="s">
        <v>197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9" t="s">
        <v>80</v>
      </c>
      <c r="BK242" s="229">
        <f>ROUND(I242*H242,2)</f>
        <v>0</v>
      </c>
      <c r="BL242" s="19" t="s">
        <v>203</v>
      </c>
      <c r="BM242" s="228" t="s">
        <v>542</v>
      </c>
    </row>
    <row r="243" s="2" customFormat="1">
      <c r="A243" s="40"/>
      <c r="B243" s="41"/>
      <c r="C243" s="42"/>
      <c r="D243" s="230" t="s">
        <v>205</v>
      </c>
      <c r="E243" s="42"/>
      <c r="F243" s="231" t="s">
        <v>543</v>
      </c>
      <c r="G243" s="42"/>
      <c r="H243" s="42"/>
      <c r="I243" s="232"/>
      <c r="J243" s="42"/>
      <c r="K243" s="42"/>
      <c r="L243" s="46"/>
      <c r="M243" s="233"/>
      <c r="N243" s="234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205</v>
      </c>
      <c r="AU243" s="19" t="s">
        <v>82</v>
      </c>
    </row>
    <row r="244" s="13" customFormat="1">
      <c r="A244" s="13"/>
      <c r="B244" s="235"/>
      <c r="C244" s="236"/>
      <c r="D244" s="237" t="s">
        <v>207</v>
      </c>
      <c r="E244" s="238" t="s">
        <v>19</v>
      </c>
      <c r="F244" s="239" t="s">
        <v>544</v>
      </c>
      <c r="G244" s="236"/>
      <c r="H244" s="240">
        <v>1</v>
      </c>
      <c r="I244" s="241"/>
      <c r="J244" s="236"/>
      <c r="K244" s="236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207</v>
      </c>
      <c r="AU244" s="246" t="s">
        <v>82</v>
      </c>
      <c r="AV244" s="13" t="s">
        <v>82</v>
      </c>
      <c r="AW244" s="13" t="s">
        <v>33</v>
      </c>
      <c r="AX244" s="13" t="s">
        <v>80</v>
      </c>
      <c r="AY244" s="246" t="s">
        <v>197</v>
      </c>
    </row>
    <row r="245" s="2" customFormat="1" ht="37.8" customHeight="1">
      <c r="A245" s="40"/>
      <c r="B245" s="41"/>
      <c r="C245" s="216" t="s">
        <v>385</v>
      </c>
      <c r="D245" s="216" t="s">
        <v>199</v>
      </c>
      <c r="E245" s="217" t="s">
        <v>545</v>
      </c>
      <c r="F245" s="218" t="s">
        <v>546</v>
      </c>
      <c r="G245" s="219" t="s">
        <v>211</v>
      </c>
      <c r="H245" s="220">
        <v>4</v>
      </c>
      <c r="I245" s="221"/>
      <c r="J245" s="222">
        <f>ROUND(I245*H245,2)</f>
        <v>0</v>
      </c>
      <c r="K245" s="223"/>
      <c r="L245" s="46"/>
      <c r="M245" s="224" t="s">
        <v>19</v>
      </c>
      <c r="N245" s="225" t="s">
        <v>43</v>
      </c>
      <c r="O245" s="86"/>
      <c r="P245" s="226">
        <f>O245*H245</f>
        <v>0</v>
      </c>
      <c r="Q245" s="226">
        <v>0.036549999999999999</v>
      </c>
      <c r="R245" s="226">
        <f>Q245*H245</f>
        <v>0.1462</v>
      </c>
      <c r="S245" s="226">
        <v>0</v>
      </c>
      <c r="T245" s="227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8" t="s">
        <v>203</v>
      </c>
      <c r="AT245" s="228" t="s">
        <v>199</v>
      </c>
      <c r="AU245" s="228" t="s">
        <v>82</v>
      </c>
      <c r="AY245" s="19" t="s">
        <v>197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9" t="s">
        <v>80</v>
      </c>
      <c r="BK245" s="229">
        <f>ROUND(I245*H245,2)</f>
        <v>0</v>
      </c>
      <c r="BL245" s="19" t="s">
        <v>203</v>
      </c>
      <c r="BM245" s="228" t="s">
        <v>547</v>
      </c>
    </row>
    <row r="246" s="2" customFormat="1">
      <c r="A246" s="40"/>
      <c r="B246" s="41"/>
      <c r="C246" s="42"/>
      <c r="D246" s="230" t="s">
        <v>205</v>
      </c>
      <c r="E246" s="42"/>
      <c r="F246" s="231" t="s">
        <v>548</v>
      </c>
      <c r="G246" s="42"/>
      <c r="H246" s="42"/>
      <c r="I246" s="232"/>
      <c r="J246" s="42"/>
      <c r="K246" s="42"/>
      <c r="L246" s="46"/>
      <c r="M246" s="233"/>
      <c r="N246" s="234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205</v>
      </c>
      <c r="AU246" s="19" t="s">
        <v>82</v>
      </c>
    </row>
    <row r="247" s="13" customFormat="1">
      <c r="A247" s="13"/>
      <c r="B247" s="235"/>
      <c r="C247" s="236"/>
      <c r="D247" s="237" t="s">
        <v>207</v>
      </c>
      <c r="E247" s="238" t="s">
        <v>19</v>
      </c>
      <c r="F247" s="239" t="s">
        <v>549</v>
      </c>
      <c r="G247" s="236"/>
      <c r="H247" s="240">
        <v>4</v>
      </c>
      <c r="I247" s="241"/>
      <c r="J247" s="236"/>
      <c r="K247" s="236"/>
      <c r="L247" s="242"/>
      <c r="M247" s="243"/>
      <c r="N247" s="244"/>
      <c r="O247" s="244"/>
      <c r="P247" s="244"/>
      <c r="Q247" s="244"/>
      <c r="R247" s="244"/>
      <c r="S247" s="244"/>
      <c r="T247" s="245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6" t="s">
        <v>207</v>
      </c>
      <c r="AU247" s="246" t="s">
        <v>82</v>
      </c>
      <c r="AV247" s="13" t="s">
        <v>82</v>
      </c>
      <c r="AW247" s="13" t="s">
        <v>33</v>
      </c>
      <c r="AX247" s="13" t="s">
        <v>80</v>
      </c>
      <c r="AY247" s="246" t="s">
        <v>197</v>
      </c>
    </row>
    <row r="248" s="2" customFormat="1" ht="37.8" customHeight="1">
      <c r="A248" s="40"/>
      <c r="B248" s="41"/>
      <c r="C248" s="216" t="s">
        <v>550</v>
      </c>
      <c r="D248" s="216" t="s">
        <v>199</v>
      </c>
      <c r="E248" s="217" t="s">
        <v>551</v>
      </c>
      <c r="F248" s="218" t="s">
        <v>552</v>
      </c>
      <c r="G248" s="219" t="s">
        <v>211</v>
      </c>
      <c r="H248" s="220">
        <v>16</v>
      </c>
      <c r="I248" s="221"/>
      <c r="J248" s="222">
        <f>ROUND(I248*H248,2)</f>
        <v>0</v>
      </c>
      <c r="K248" s="223"/>
      <c r="L248" s="46"/>
      <c r="M248" s="224" t="s">
        <v>19</v>
      </c>
      <c r="N248" s="225" t="s">
        <v>43</v>
      </c>
      <c r="O248" s="86"/>
      <c r="P248" s="226">
        <f>O248*H248</f>
        <v>0</v>
      </c>
      <c r="Q248" s="226">
        <v>0.04555</v>
      </c>
      <c r="R248" s="226">
        <f>Q248*H248</f>
        <v>0.7288</v>
      </c>
      <c r="S248" s="226">
        <v>0</v>
      </c>
      <c r="T248" s="227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8" t="s">
        <v>203</v>
      </c>
      <c r="AT248" s="228" t="s">
        <v>199</v>
      </c>
      <c r="AU248" s="228" t="s">
        <v>82</v>
      </c>
      <c r="AY248" s="19" t="s">
        <v>197</v>
      </c>
      <c r="BE248" s="229">
        <f>IF(N248="základní",J248,0)</f>
        <v>0</v>
      </c>
      <c r="BF248" s="229">
        <f>IF(N248="snížená",J248,0)</f>
        <v>0</v>
      </c>
      <c r="BG248" s="229">
        <f>IF(N248="zákl. přenesená",J248,0)</f>
        <v>0</v>
      </c>
      <c r="BH248" s="229">
        <f>IF(N248="sníž. přenesená",J248,0)</f>
        <v>0</v>
      </c>
      <c r="BI248" s="229">
        <f>IF(N248="nulová",J248,0)</f>
        <v>0</v>
      </c>
      <c r="BJ248" s="19" t="s">
        <v>80</v>
      </c>
      <c r="BK248" s="229">
        <f>ROUND(I248*H248,2)</f>
        <v>0</v>
      </c>
      <c r="BL248" s="19" t="s">
        <v>203</v>
      </c>
      <c r="BM248" s="228" t="s">
        <v>553</v>
      </c>
    </row>
    <row r="249" s="2" customFormat="1">
      <c r="A249" s="40"/>
      <c r="B249" s="41"/>
      <c r="C249" s="42"/>
      <c r="D249" s="230" t="s">
        <v>205</v>
      </c>
      <c r="E249" s="42"/>
      <c r="F249" s="231" t="s">
        <v>554</v>
      </c>
      <c r="G249" s="42"/>
      <c r="H249" s="42"/>
      <c r="I249" s="232"/>
      <c r="J249" s="42"/>
      <c r="K249" s="42"/>
      <c r="L249" s="46"/>
      <c r="M249" s="233"/>
      <c r="N249" s="234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205</v>
      </c>
      <c r="AU249" s="19" t="s">
        <v>82</v>
      </c>
    </row>
    <row r="250" s="13" customFormat="1">
      <c r="A250" s="13"/>
      <c r="B250" s="235"/>
      <c r="C250" s="236"/>
      <c r="D250" s="237" t="s">
        <v>207</v>
      </c>
      <c r="E250" s="238" t="s">
        <v>19</v>
      </c>
      <c r="F250" s="239" t="s">
        <v>555</v>
      </c>
      <c r="G250" s="236"/>
      <c r="H250" s="240">
        <v>12</v>
      </c>
      <c r="I250" s="241"/>
      <c r="J250" s="236"/>
      <c r="K250" s="236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207</v>
      </c>
      <c r="AU250" s="246" t="s">
        <v>82</v>
      </c>
      <c r="AV250" s="13" t="s">
        <v>82</v>
      </c>
      <c r="AW250" s="13" t="s">
        <v>33</v>
      </c>
      <c r="AX250" s="13" t="s">
        <v>72</v>
      </c>
      <c r="AY250" s="246" t="s">
        <v>197</v>
      </c>
    </row>
    <row r="251" s="13" customFormat="1">
      <c r="A251" s="13"/>
      <c r="B251" s="235"/>
      <c r="C251" s="236"/>
      <c r="D251" s="237" t="s">
        <v>207</v>
      </c>
      <c r="E251" s="238" t="s">
        <v>19</v>
      </c>
      <c r="F251" s="239" t="s">
        <v>556</v>
      </c>
      <c r="G251" s="236"/>
      <c r="H251" s="240">
        <v>4</v>
      </c>
      <c r="I251" s="241"/>
      <c r="J251" s="236"/>
      <c r="K251" s="236"/>
      <c r="L251" s="242"/>
      <c r="M251" s="243"/>
      <c r="N251" s="244"/>
      <c r="O251" s="244"/>
      <c r="P251" s="244"/>
      <c r="Q251" s="244"/>
      <c r="R251" s="244"/>
      <c r="S251" s="244"/>
      <c r="T251" s="24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6" t="s">
        <v>207</v>
      </c>
      <c r="AU251" s="246" t="s">
        <v>82</v>
      </c>
      <c r="AV251" s="13" t="s">
        <v>82</v>
      </c>
      <c r="AW251" s="13" t="s">
        <v>33</v>
      </c>
      <c r="AX251" s="13" t="s">
        <v>72</v>
      </c>
      <c r="AY251" s="246" t="s">
        <v>197</v>
      </c>
    </row>
    <row r="252" s="15" customFormat="1">
      <c r="A252" s="15"/>
      <c r="B252" s="257"/>
      <c r="C252" s="258"/>
      <c r="D252" s="237" t="s">
        <v>207</v>
      </c>
      <c r="E252" s="259" t="s">
        <v>19</v>
      </c>
      <c r="F252" s="260" t="s">
        <v>234</v>
      </c>
      <c r="G252" s="258"/>
      <c r="H252" s="261">
        <v>16</v>
      </c>
      <c r="I252" s="262"/>
      <c r="J252" s="258"/>
      <c r="K252" s="258"/>
      <c r="L252" s="263"/>
      <c r="M252" s="264"/>
      <c r="N252" s="265"/>
      <c r="O252" s="265"/>
      <c r="P252" s="265"/>
      <c r="Q252" s="265"/>
      <c r="R252" s="265"/>
      <c r="S252" s="265"/>
      <c r="T252" s="26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7" t="s">
        <v>207</v>
      </c>
      <c r="AU252" s="267" t="s">
        <v>82</v>
      </c>
      <c r="AV252" s="15" t="s">
        <v>203</v>
      </c>
      <c r="AW252" s="15" t="s">
        <v>33</v>
      </c>
      <c r="AX252" s="15" t="s">
        <v>80</v>
      </c>
      <c r="AY252" s="267" t="s">
        <v>197</v>
      </c>
    </row>
    <row r="253" s="2" customFormat="1" ht="37.8" customHeight="1">
      <c r="A253" s="40"/>
      <c r="B253" s="41"/>
      <c r="C253" s="216" t="s">
        <v>557</v>
      </c>
      <c r="D253" s="216" t="s">
        <v>199</v>
      </c>
      <c r="E253" s="217" t="s">
        <v>558</v>
      </c>
      <c r="F253" s="218" t="s">
        <v>559</v>
      </c>
      <c r="G253" s="219" t="s">
        <v>211</v>
      </c>
      <c r="H253" s="220">
        <v>20</v>
      </c>
      <c r="I253" s="221"/>
      <c r="J253" s="222">
        <f>ROUND(I253*H253,2)</f>
        <v>0</v>
      </c>
      <c r="K253" s="223"/>
      <c r="L253" s="46"/>
      <c r="M253" s="224" t="s">
        <v>19</v>
      </c>
      <c r="N253" s="225" t="s">
        <v>43</v>
      </c>
      <c r="O253" s="86"/>
      <c r="P253" s="226">
        <f>O253*H253</f>
        <v>0</v>
      </c>
      <c r="Q253" s="226">
        <v>0.054550000000000001</v>
      </c>
      <c r="R253" s="226">
        <f>Q253*H253</f>
        <v>1.091</v>
      </c>
      <c r="S253" s="226">
        <v>0</v>
      </c>
      <c r="T253" s="227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8" t="s">
        <v>203</v>
      </c>
      <c r="AT253" s="228" t="s">
        <v>199</v>
      </c>
      <c r="AU253" s="228" t="s">
        <v>82</v>
      </c>
      <c r="AY253" s="19" t="s">
        <v>197</v>
      </c>
      <c r="BE253" s="229">
        <f>IF(N253="základní",J253,0)</f>
        <v>0</v>
      </c>
      <c r="BF253" s="229">
        <f>IF(N253="snížená",J253,0)</f>
        <v>0</v>
      </c>
      <c r="BG253" s="229">
        <f>IF(N253="zákl. přenesená",J253,0)</f>
        <v>0</v>
      </c>
      <c r="BH253" s="229">
        <f>IF(N253="sníž. přenesená",J253,0)</f>
        <v>0</v>
      </c>
      <c r="BI253" s="229">
        <f>IF(N253="nulová",J253,0)</f>
        <v>0</v>
      </c>
      <c r="BJ253" s="19" t="s">
        <v>80</v>
      </c>
      <c r="BK253" s="229">
        <f>ROUND(I253*H253,2)</f>
        <v>0</v>
      </c>
      <c r="BL253" s="19" t="s">
        <v>203</v>
      </c>
      <c r="BM253" s="228" t="s">
        <v>560</v>
      </c>
    </row>
    <row r="254" s="2" customFormat="1">
      <c r="A254" s="40"/>
      <c r="B254" s="41"/>
      <c r="C254" s="42"/>
      <c r="D254" s="230" t="s">
        <v>205</v>
      </c>
      <c r="E254" s="42"/>
      <c r="F254" s="231" t="s">
        <v>561</v>
      </c>
      <c r="G254" s="42"/>
      <c r="H254" s="42"/>
      <c r="I254" s="232"/>
      <c r="J254" s="42"/>
      <c r="K254" s="42"/>
      <c r="L254" s="46"/>
      <c r="M254" s="233"/>
      <c r="N254" s="234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205</v>
      </c>
      <c r="AU254" s="19" t="s">
        <v>82</v>
      </c>
    </row>
    <row r="255" s="13" customFormat="1">
      <c r="A255" s="13"/>
      <c r="B255" s="235"/>
      <c r="C255" s="236"/>
      <c r="D255" s="237" t="s">
        <v>207</v>
      </c>
      <c r="E255" s="238" t="s">
        <v>19</v>
      </c>
      <c r="F255" s="239" t="s">
        <v>562</v>
      </c>
      <c r="G255" s="236"/>
      <c r="H255" s="240">
        <v>20</v>
      </c>
      <c r="I255" s="241"/>
      <c r="J255" s="236"/>
      <c r="K255" s="236"/>
      <c r="L255" s="242"/>
      <c r="M255" s="243"/>
      <c r="N255" s="244"/>
      <c r="O255" s="244"/>
      <c r="P255" s="244"/>
      <c r="Q255" s="244"/>
      <c r="R255" s="244"/>
      <c r="S255" s="244"/>
      <c r="T255" s="245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6" t="s">
        <v>207</v>
      </c>
      <c r="AU255" s="246" t="s">
        <v>82</v>
      </c>
      <c r="AV255" s="13" t="s">
        <v>82</v>
      </c>
      <c r="AW255" s="13" t="s">
        <v>33</v>
      </c>
      <c r="AX255" s="13" t="s">
        <v>80</v>
      </c>
      <c r="AY255" s="246" t="s">
        <v>197</v>
      </c>
    </row>
    <row r="256" s="2" customFormat="1" ht="37.8" customHeight="1">
      <c r="A256" s="40"/>
      <c r="B256" s="41"/>
      <c r="C256" s="216" t="s">
        <v>563</v>
      </c>
      <c r="D256" s="216" t="s">
        <v>199</v>
      </c>
      <c r="E256" s="217" t="s">
        <v>564</v>
      </c>
      <c r="F256" s="218" t="s">
        <v>565</v>
      </c>
      <c r="G256" s="219" t="s">
        <v>211</v>
      </c>
      <c r="H256" s="220">
        <v>16</v>
      </c>
      <c r="I256" s="221"/>
      <c r="J256" s="222">
        <f>ROUND(I256*H256,2)</f>
        <v>0</v>
      </c>
      <c r="K256" s="223"/>
      <c r="L256" s="46"/>
      <c r="M256" s="224" t="s">
        <v>19</v>
      </c>
      <c r="N256" s="225" t="s">
        <v>43</v>
      </c>
      <c r="O256" s="86"/>
      <c r="P256" s="226">
        <f>O256*H256</f>
        <v>0</v>
      </c>
      <c r="Q256" s="226">
        <v>0.081850000000000006</v>
      </c>
      <c r="R256" s="226">
        <f>Q256*H256</f>
        <v>1.3096000000000001</v>
      </c>
      <c r="S256" s="226">
        <v>0</v>
      </c>
      <c r="T256" s="227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8" t="s">
        <v>203</v>
      </c>
      <c r="AT256" s="228" t="s">
        <v>199</v>
      </c>
      <c r="AU256" s="228" t="s">
        <v>82</v>
      </c>
      <c r="AY256" s="19" t="s">
        <v>197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9" t="s">
        <v>80</v>
      </c>
      <c r="BK256" s="229">
        <f>ROUND(I256*H256,2)</f>
        <v>0</v>
      </c>
      <c r="BL256" s="19" t="s">
        <v>203</v>
      </c>
      <c r="BM256" s="228" t="s">
        <v>566</v>
      </c>
    </row>
    <row r="257" s="2" customFormat="1">
      <c r="A257" s="40"/>
      <c r="B257" s="41"/>
      <c r="C257" s="42"/>
      <c r="D257" s="230" t="s">
        <v>205</v>
      </c>
      <c r="E257" s="42"/>
      <c r="F257" s="231" t="s">
        <v>567</v>
      </c>
      <c r="G257" s="42"/>
      <c r="H257" s="42"/>
      <c r="I257" s="232"/>
      <c r="J257" s="42"/>
      <c r="K257" s="42"/>
      <c r="L257" s="46"/>
      <c r="M257" s="233"/>
      <c r="N257" s="234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205</v>
      </c>
      <c r="AU257" s="19" t="s">
        <v>82</v>
      </c>
    </row>
    <row r="258" s="13" customFormat="1">
      <c r="A258" s="13"/>
      <c r="B258" s="235"/>
      <c r="C258" s="236"/>
      <c r="D258" s="237" t="s">
        <v>207</v>
      </c>
      <c r="E258" s="238" t="s">
        <v>19</v>
      </c>
      <c r="F258" s="239" t="s">
        <v>568</v>
      </c>
      <c r="G258" s="236"/>
      <c r="H258" s="240">
        <v>8</v>
      </c>
      <c r="I258" s="241"/>
      <c r="J258" s="236"/>
      <c r="K258" s="236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207</v>
      </c>
      <c r="AU258" s="246" t="s">
        <v>82</v>
      </c>
      <c r="AV258" s="13" t="s">
        <v>82</v>
      </c>
      <c r="AW258" s="13" t="s">
        <v>33</v>
      </c>
      <c r="AX258" s="13" t="s">
        <v>72</v>
      </c>
      <c r="AY258" s="246" t="s">
        <v>197</v>
      </c>
    </row>
    <row r="259" s="13" customFormat="1">
      <c r="A259" s="13"/>
      <c r="B259" s="235"/>
      <c r="C259" s="236"/>
      <c r="D259" s="237" t="s">
        <v>207</v>
      </c>
      <c r="E259" s="238" t="s">
        <v>19</v>
      </c>
      <c r="F259" s="239" t="s">
        <v>569</v>
      </c>
      <c r="G259" s="236"/>
      <c r="H259" s="240">
        <v>8</v>
      </c>
      <c r="I259" s="241"/>
      <c r="J259" s="236"/>
      <c r="K259" s="236"/>
      <c r="L259" s="242"/>
      <c r="M259" s="243"/>
      <c r="N259" s="244"/>
      <c r="O259" s="244"/>
      <c r="P259" s="244"/>
      <c r="Q259" s="244"/>
      <c r="R259" s="244"/>
      <c r="S259" s="244"/>
      <c r="T259" s="245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6" t="s">
        <v>207</v>
      </c>
      <c r="AU259" s="246" t="s">
        <v>82</v>
      </c>
      <c r="AV259" s="13" t="s">
        <v>82</v>
      </c>
      <c r="AW259" s="13" t="s">
        <v>33</v>
      </c>
      <c r="AX259" s="13" t="s">
        <v>72</v>
      </c>
      <c r="AY259" s="246" t="s">
        <v>197</v>
      </c>
    </row>
    <row r="260" s="15" customFormat="1">
      <c r="A260" s="15"/>
      <c r="B260" s="257"/>
      <c r="C260" s="258"/>
      <c r="D260" s="237" t="s">
        <v>207</v>
      </c>
      <c r="E260" s="259" t="s">
        <v>19</v>
      </c>
      <c r="F260" s="260" t="s">
        <v>234</v>
      </c>
      <c r="G260" s="258"/>
      <c r="H260" s="261">
        <v>16</v>
      </c>
      <c r="I260" s="262"/>
      <c r="J260" s="258"/>
      <c r="K260" s="258"/>
      <c r="L260" s="263"/>
      <c r="M260" s="264"/>
      <c r="N260" s="265"/>
      <c r="O260" s="265"/>
      <c r="P260" s="265"/>
      <c r="Q260" s="265"/>
      <c r="R260" s="265"/>
      <c r="S260" s="265"/>
      <c r="T260" s="26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7" t="s">
        <v>207</v>
      </c>
      <c r="AU260" s="267" t="s">
        <v>82</v>
      </c>
      <c r="AV260" s="15" t="s">
        <v>203</v>
      </c>
      <c r="AW260" s="15" t="s">
        <v>33</v>
      </c>
      <c r="AX260" s="15" t="s">
        <v>80</v>
      </c>
      <c r="AY260" s="267" t="s">
        <v>197</v>
      </c>
    </row>
    <row r="261" s="2" customFormat="1" ht="37.8" customHeight="1">
      <c r="A261" s="40"/>
      <c r="B261" s="41"/>
      <c r="C261" s="216" t="s">
        <v>570</v>
      </c>
      <c r="D261" s="216" t="s">
        <v>199</v>
      </c>
      <c r="E261" s="217" t="s">
        <v>571</v>
      </c>
      <c r="F261" s="218" t="s">
        <v>572</v>
      </c>
      <c r="G261" s="219" t="s">
        <v>211</v>
      </c>
      <c r="H261" s="220">
        <v>12</v>
      </c>
      <c r="I261" s="221"/>
      <c r="J261" s="222">
        <f>ROUND(I261*H261,2)</f>
        <v>0</v>
      </c>
      <c r="K261" s="223"/>
      <c r="L261" s="46"/>
      <c r="M261" s="224" t="s">
        <v>19</v>
      </c>
      <c r="N261" s="225" t="s">
        <v>43</v>
      </c>
      <c r="O261" s="86"/>
      <c r="P261" s="226">
        <f>O261*H261</f>
        <v>0</v>
      </c>
      <c r="Q261" s="226">
        <v>0.091050000000000006</v>
      </c>
      <c r="R261" s="226">
        <f>Q261*H261</f>
        <v>1.0926</v>
      </c>
      <c r="S261" s="226">
        <v>0</v>
      </c>
      <c r="T261" s="227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8" t="s">
        <v>203</v>
      </c>
      <c r="AT261" s="228" t="s">
        <v>199</v>
      </c>
      <c r="AU261" s="228" t="s">
        <v>82</v>
      </c>
      <c r="AY261" s="19" t="s">
        <v>197</v>
      </c>
      <c r="BE261" s="229">
        <f>IF(N261="základní",J261,0)</f>
        <v>0</v>
      </c>
      <c r="BF261" s="229">
        <f>IF(N261="snížená",J261,0)</f>
        <v>0</v>
      </c>
      <c r="BG261" s="229">
        <f>IF(N261="zákl. přenesená",J261,0)</f>
        <v>0</v>
      </c>
      <c r="BH261" s="229">
        <f>IF(N261="sníž. přenesená",J261,0)</f>
        <v>0</v>
      </c>
      <c r="BI261" s="229">
        <f>IF(N261="nulová",J261,0)</f>
        <v>0</v>
      </c>
      <c r="BJ261" s="19" t="s">
        <v>80</v>
      </c>
      <c r="BK261" s="229">
        <f>ROUND(I261*H261,2)</f>
        <v>0</v>
      </c>
      <c r="BL261" s="19" t="s">
        <v>203</v>
      </c>
      <c r="BM261" s="228" t="s">
        <v>573</v>
      </c>
    </row>
    <row r="262" s="2" customFormat="1">
      <c r="A262" s="40"/>
      <c r="B262" s="41"/>
      <c r="C262" s="42"/>
      <c r="D262" s="230" t="s">
        <v>205</v>
      </c>
      <c r="E262" s="42"/>
      <c r="F262" s="231" t="s">
        <v>574</v>
      </c>
      <c r="G262" s="42"/>
      <c r="H262" s="42"/>
      <c r="I262" s="232"/>
      <c r="J262" s="42"/>
      <c r="K262" s="42"/>
      <c r="L262" s="46"/>
      <c r="M262" s="233"/>
      <c r="N262" s="234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205</v>
      </c>
      <c r="AU262" s="19" t="s">
        <v>82</v>
      </c>
    </row>
    <row r="263" s="13" customFormat="1">
      <c r="A263" s="13"/>
      <c r="B263" s="235"/>
      <c r="C263" s="236"/>
      <c r="D263" s="237" t="s">
        <v>207</v>
      </c>
      <c r="E263" s="238" t="s">
        <v>19</v>
      </c>
      <c r="F263" s="239" t="s">
        <v>575</v>
      </c>
      <c r="G263" s="236"/>
      <c r="H263" s="240">
        <v>12</v>
      </c>
      <c r="I263" s="241"/>
      <c r="J263" s="236"/>
      <c r="K263" s="236"/>
      <c r="L263" s="242"/>
      <c r="M263" s="243"/>
      <c r="N263" s="244"/>
      <c r="O263" s="244"/>
      <c r="P263" s="244"/>
      <c r="Q263" s="244"/>
      <c r="R263" s="244"/>
      <c r="S263" s="244"/>
      <c r="T263" s="245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6" t="s">
        <v>207</v>
      </c>
      <c r="AU263" s="246" t="s">
        <v>82</v>
      </c>
      <c r="AV263" s="13" t="s">
        <v>82</v>
      </c>
      <c r="AW263" s="13" t="s">
        <v>33</v>
      </c>
      <c r="AX263" s="13" t="s">
        <v>80</v>
      </c>
      <c r="AY263" s="246" t="s">
        <v>197</v>
      </c>
    </row>
    <row r="264" s="2" customFormat="1" ht="21.75" customHeight="1">
      <c r="A264" s="40"/>
      <c r="B264" s="41"/>
      <c r="C264" s="216" t="s">
        <v>7</v>
      </c>
      <c r="D264" s="216" t="s">
        <v>199</v>
      </c>
      <c r="E264" s="217" t="s">
        <v>576</v>
      </c>
      <c r="F264" s="218" t="s">
        <v>577</v>
      </c>
      <c r="G264" s="219" t="s">
        <v>225</v>
      </c>
      <c r="H264" s="220">
        <v>1.26</v>
      </c>
      <c r="I264" s="221"/>
      <c r="J264" s="222">
        <f>ROUND(I264*H264,2)</f>
        <v>0</v>
      </c>
      <c r="K264" s="223"/>
      <c r="L264" s="46"/>
      <c r="M264" s="224" t="s">
        <v>19</v>
      </c>
      <c r="N264" s="225" t="s">
        <v>43</v>
      </c>
      <c r="O264" s="86"/>
      <c r="P264" s="226">
        <f>O264*H264</f>
        <v>0</v>
      </c>
      <c r="Q264" s="226">
        <v>2.5018799999999999</v>
      </c>
      <c r="R264" s="226">
        <f>Q264*H264</f>
        <v>3.1523688000000001</v>
      </c>
      <c r="S264" s="226">
        <v>0</v>
      </c>
      <c r="T264" s="227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8" t="s">
        <v>203</v>
      </c>
      <c r="AT264" s="228" t="s">
        <v>199</v>
      </c>
      <c r="AU264" s="228" t="s">
        <v>82</v>
      </c>
      <c r="AY264" s="19" t="s">
        <v>197</v>
      </c>
      <c r="BE264" s="229">
        <f>IF(N264="základní",J264,0)</f>
        <v>0</v>
      </c>
      <c r="BF264" s="229">
        <f>IF(N264="snížená",J264,0)</f>
        <v>0</v>
      </c>
      <c r="BG264" s="229">
        <f>IF(N264="zákl. přenesená",J264,0)</f>
        <v>0</v>
      </c>
      <c r="BH264" s="229">
        <f>IF(N264="sníž. přenesená",J264,0)</f>
        <v>0</v>
      </c>
      <c r="BI264" s="229">
        <f>IF(N264="nulová",J264,0)</f>
        <v>0</v>
      </c>
      <c r="BJ264" s="19" t="s">
        <v>80</v>
      </c>
      <c r="BK264" s="229">
        <f>ROUND(I264*H264,2)</f>
        <v>0</v>
      </c>
      <c r="BL264" s="19" t="s">
        <v>203</v>
      </c>
      <c r="BM264" s="228" t="s">
        <v>578</v>
      </c>
    </row>
    <row r="265" s="2" customFormat="1">
      <c r="A265" s="40"/>
      <c r="B265" s="41"/>
      <c r="C265" s="42"/>
      <c r="D265" s="230" t="s">
        <v>205</v>
      </c>
      <c r="E265" s="42"/>
      <c r="F265" s="231" t="s">
        <v>579</v>
      </c>
      <c r="G265" s="42"/>
      <c r="H265" s="42"/>
      <c r="I265" s="232"/>
      <c r="J265" s="42"/>
      <c r="K265" s="42"/>
      <c r="L265" s="46"/>
      <c r="M265" s="233"/>
      <c r="N265" s="234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205</v>
      </c>
      <c r="AU265" s="19" t="s">
        <v>82</v>
      </c>
    </row>
    <row r="266" s="14" customFormat="1">
      <c r="A266" s="14"/>
      <c r="B266" s="247"/>
      <c r="C266" s="248"/>
      <c r="D266" s="237" t="s">
        <v>207</v>
      </c>
      <c r="E266" s="249" t="s">
        <v>19</v>
      </c>
      <c r="F266" s="250" t="s">
        <v>580</v>
      </c>
      <c r="G266" s="248"/>
      <c r="H266" s="249" t="s">
        <v>19</v>
      </c>
      <c r="I266" s="251"/>
      <c r="J266" s="248"/>
      <c r="K266" s="248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207</v>
      </c>
      <c r="AU266" s="256" t="s">
        <v>82</v>
      </c>
      <c r="AV266" s="14" t="s">
        <v>80</v>
      </c>
      <c r="AW266" s="14" t="s">
        <v>33</v>
      </c>
      <c r="AX266" s="14" t="s">
        <v>72</v>
      </c>
      <c r="AY266" s="256" t="s">
        <v>197</v>
      </c>
    </row>
    <row r="267" s="13" customFormat="1">
      <c r="A267" s="13"/>
      <c r="B267" s="235"/>
      <c r="C267" s="236"/>
      <c r="D267" s="237" t="s">
        <v>207</v>
      </c>
      <c r="E267" s="238" t="s">
        <v>19</v>
      </c>
      <c r="F267" s="239" t="s">
        <v>581</v>
      </c>
      <c r="G267" s="236"/>
      <c r="H267" s="240">
        <v>1.26</v>
      </c>
      <c r="I267" s="241"/>
      <c r="J267" s="236"/>
      <c r="K267" s="236"/>
      <c r="L267" s="242"/>
      <c r="M267" s="243"/>
      <c r="N267" s="244"/>
      <c r="O267" s="244"/>
      <c r="P267" s="244"/>
      <c r="Q267" s="244"/>
      <c r="R267" s="244"/>
      <c r="S267" s="244"/>
      <c r="T267" s="245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6" t="s">
        <v>207</v>
      </c>
      <c r="AU267" s="246" t="s">
        <v>82</v>
      </c>
      <c r="AV267" s="13" t="s">
        <v>82</v>
      </c>
      <c r="AW267" s="13" t="s">
        <v>33</v>
      </c>
      <c r="AX267" s="13" t="s">
        <v>80</v>
      </c>
      <c r="AY267" s="246" t="s">
        <v>197</v>
      </c>
    </row>
    <row r="268" s="2" customFormat="1" ht="37.8" customHeight="1">
      <c r="A268" s="40"/>
      <c r="B268" s="41"/>
      <c r="C268" s="216" t="s">
        <v>582</v>
      </c>
      <c r="D268" s="216" t="s">
        <v>199</v>
      </c>
      <c r="E268" s="217" t="s">
        <v>583</v>
      </c>
      <c r="F268" s="218" t="s">
        <v>584</v>
      </c>
      <c r="G268" s="219" t="s">
        <v>202</v>
      </c>
      <c r="H268" s="220">
        <v>13.44</v>
      </c>
      <c r="I268" s="221"/>
      <c r="J268" s="222">
        <f>ROUND(I268*H268,2)</f>
        <v>0</v>
      </c>
      <c r="K268" s="223"/>
      <c r="L268" s="46"/>
      <c r="M268" s="224" t="s">
        <v>19</v>
      </c>
      <c r="N268" s="225" t="s">
        <v>43</v>
      </c>
      <c r="O268" s="86"/>
      <c r="P268" s="226">
        <f>O268*H268</f>
        <v>0</v>
      </c>
      <c r="Q268" s="226">
        <v>0.0095499999999999995</v>
      </c>
      <c r="R268" s="226">
        <f>Q268*H268</f>
        <v>0.12835199999999999</v>
      </c>
      <c r="S268" s="226">
        <v>0</v>
      </c>
      <c r="T268" s="227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8" t="s">
        <v>203</v>
      </c>
      <c r="AT268" s="228" t="s">
        <v>199</v>
      </c>
      <c r="AU268" s="228" t="s">
        <v>82</v>
      </c>
      <c r="AY268" s="19" t="s">
        <v>197</v>
      </c>
      <c r="BE268" s="229">
        <f>IF(N268="základní",J268,0)</f>
        <v>0</v>
      </c>
      <c r="BF268" s="229">
        <f>IF(N268="snížená",J268,0)</f>
        <v>0</v>
      </c>
      <c r="BG268" s="229">
        <f>IF(N268="zákl. přenesená",J268,0)</f>
        <v>0</v>
      </c>
      <c r="BH268" s="229">
        <f>IF(N268="sníž. přenesená",J268,0)</f>
        <v>0</v>
      </c>
      <c r="BI268" s="229">
        <f>IF(N268="nulová",J268,0)</f>
        <v>0</v>
      </c>
      <c r="BJ268" s="19" t="s">
        <v>80</v>
      </c>
      <c r="BK268" s="229">
        <f>ROUND(I268*H268,2)</f>
        <v>0</v>
      </c>
      <c r="BL268" s="19" t="s">
        <v>203</v>
      </c>
      <c r="BM268" s="228" t="s">
        <v>585</v>
      </c>
    </row>
    <row r="269" s="2" customFormat="1">
      <c r="A269" s="40"/>
      <c r="B269" s="41"/>
      <c r="C269" s="42"/>
      <c r="D269" s="230" t="s">
        <v>205</v>
      </c>
      <c r="E269" s="42"/>
      <c r="F269" s="231" t="s">
        <v>586</v>
      </c>
      <c r="G269" s="42"/>
      <c r="H269" s="42"/>
      <c r="I269" s="232"/>
      <c r="J269" s="42"/>
      <c r="K269" s="42"/>
      <c r="L269" s="46"/>
      <c r="M269" s="233"/>
      <c r="N269" s="234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205</v>
      </c>
      <c r="AU269" s="19" t="s">
        <v>82</v>
      </c>
    </row>
    <row r="270" s="14" customFormat="1">
      <c r="A270" s="14"/>
      <c r="B270" s="247"/>
      <c r="C270" s="248"/>
      <c r="D270" s="237" t="s">
        <v>207</v>
      </c>
      <c r="E270" s="249" t="s">
        <v>19</v>
      </c>
      <c r="F270" s="250" t="s">
        <v>580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207</v>
      </c>
      <c r="AU270" s="256" t="s">
        <v>82</v>
      </c>
      <c r="AV270" s="14" t="s">
        <v>80</v>
      </c>
      <c r="AW270" s="14" t="s">
        <v>33</v>
      </c>
      <c r="AX270" s="14" t="s">
        <v>72</v>
      </c>
      <c r="AY270" s="256" t="s">
        <v>197</v>
      </c>
    </row>
    <row r="271" s="13" customFormat="1">
      <c r="A271" s="13"/>
      <c r="B271" s="235"/>
      <c r="C271" s="236"/>
      <c r="D271" s="237" t="s">
        <v>207</v>
      </c>
      <c r="E271" s="238" t="s">
        <v>19</v>
      </c>
      <c r="F271" s="239" t="s">
        <v>587</v>
      </c>
      <c r="G271" s="236"/>
      <c r="H271" s="240">
        <v>13.44</v>
      </c>
      <c r="I271" s="241"/>
      <c r="J271" s="236"/>
      <c r="K271" s="236"/>
      <c r="L271" s="242"/>
      <c r="M271" s="243"/>
      <c r="N271" s="244"/>
      <c r="O271" s="244"/>
      <c r="P271" s="244"/>
      <c r="Q271" s="244"/>
      <c r="R271" s="244"/>
      <c r="S271" s="244"/>
      <c r="T271" s="245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6" t="s">
        <v>207</v>
      </c>
      <c r="AU271" s="246" t="s">
        <v>82</v>
      </c>
      <c r="AV271" s="13" t="s">
        <v>82</v>
      </c>
      <c r="AW271" s="13" t="s">
        <v>33</v>
      </c>
      <c r="AX271" s="13" t="s">
        <v>80</v>
      </c>
      <c r="AY271" s="246" t="s">
        <v>197</v>
      </c>
    </row>
    <row r="272" s="2" customFormat="1" ht="37.8" customHeight="1">
      <c r="A272" s="40"/>
      <c r="B272" s="41"/>
      <c r="C272" s="216" t="s">
        <v>588</v>
      </c>
      <c r="D272" s="216" t="s">
        <v>199</v>
      </c>
      <c r="E272" s="217" t="s">
        <v>589</v>
      </c>
      <c r="F272" s="218" t="s">
        <v>590</v>
      </c>
      <c r="G272" s="219" t="s">
        <v>202</v>
      </c>
      <c r="H272" s="220">
        <v>13.44</v>
      </c>
      <c r="I272" s="221"/>
      <c r="J272" s="222">
        <f>ROUND(I272*H272,2)</f>
        <v>0</v>
      </c>
      <c r="K272" s="223"/>
      <c r="L272" s="46"/>
      <c r="M272" s="224" t="s">
        <v>19</v>
      </c>
      <c r="N272" s="225" t="s">
        <v>43</v>
      </c>
      <c r="O272" s="86"/>
      <c r="P272" s="226">
        <f>O272*H272</f>
        <v>0</v>
      </c>
      <c r="Q272" s="226">
        <v>0</v>
      </c>
      <c r="R272" s="226">
        <f>Q272*H272</f>
        <v>0</v>
      </c>
      <c r="S272" s="226">
        <v>0</v>
      </c>
      <c r="T272" s="227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8" t="s">
        <v>203</v>
      </c>
      <c r="AT272" s="228" t="s">
        <v>199</v>
      </c>
      <c r="AU272" s="228" t="s">
        <v>82</v>
      </c>
      <c r="AY272" s="19" t="s">
        <v>197</v>
      </c>
      <c r="BE272" s="229">
        <f>IF(N272="základní",J272,0)</f>
        <v>0</v>
      </c>
      <c r="BF272" s="229">
        <f>IF(N272="snížená",J272,0)</f>
        <v>0</v>
      </c>
      <c r="BG272" s="229">
        <f>IF(N272="zákl. přenesená",J272,0)</f>
        <v>0</v>
      </c>
      <c r="BH272" s="229">
        <f>IF(N272="sníž. přenesená",J272,0)</f>
        <v>0</v>
      </c>
      <c r="BI272" s="229">
        <f>IF(N272="nulová",J272,0)</f>
        <v>0</v>
      </c>
      <c r="BJ272" s="19" t="s">
        <v>80</v>
      </c>
      <c r="BK272" s="229">
        <f>ROUND(I272*H272,2)</f>
        <v>0</v>
      </c>
      <c r="BL272" s="19" t="s">
        <v>203</v>
      </c>
      <c r="BM272" s="228" t="s">
        <v>591</v>
      </c>
    </row>
    <row r="273" s="2" customFormat="1">
      <c r="A273" s="40"/>
      <c r="B273" s="41"/>
      <c r="C273" s="42"/>
      <c r="D273" s="230" t="s">
        <v>205</v>
      </c>
      <c r="E273" s="42"/>
      <c r="F273" s="231" t="s">
        <v>592</v>
      </c>
      <c r="G273" s="42"/>
      <c r="H273" s="42"/>
      <c r="I273" s="232"/>
      <c r="J273" s="42"/>
      <c r="K273" s="42"/>
      <c r="L273" s="46"/>
      <c r="M273" s="233"/>
      <c r="N273" s="234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205</v>
      </c>
      <c r="AU273" s="19" t="s">
        <v>82</v>
      </c>
    </row>
    <row r="274" s="2" customFormat="1" ht="37.8" customHeight="1">
      <c r="A274" s="40"/>
      <c r="B274" s="41"/>
      <c r="C274" s="216" t="s">
        <v>593</v>
      </c>
      <c r="D274" s="216" t="s">
        <v>199</v>
      </c>
      <c r="E274" s="217" t="s">
        <v>594</v>
      </c>
      <c r="F274" s="218" t="s">
        <v>595</v>
      </c>
      <c r="G274" s="219" t="s">
        <v>217</v>
      </c>
      <c r="H274" s="220">
        <v>0.38800000000000001</v>
      </c>
      <c r="I274" s="221"/>
      <c r="J274" s="222">
        <f>ROUND(I274*H274,2)</f>
        <v>0</v>
      </c>
      <c r="K274" s="223"/>
      <c r="L274" s="46"/>
      <c r="M274" s="224" t="s">
        <v>19</v>
      </c>
      <c r="N274" s="225" t="s">
        <v>43</v>
      </c>
      <c r="O274" s="86"/>
      <c r="P274" s="226">
        <f>O274*H274</f>
        <v>0</v>
      </c>
      <c r="Q274" s="226">
        <v>0.017090000000000001</v>
      </c>
      <c r="R274" s="226">
        <f>Q274*H274</f>
        <v>0.0066309200000000002</v>
      </c>
      <c r="S274" s="226">
        <v>0</v>
      </c>
      <c r="T274" s="227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8" t="s">
        <v>203</v>
      </c>
      <c r="AT274" s="228" t="s">
        <v>199</v>
      </c>
      <c r="AU274" s="228" t="s">
        <v>82</v>
      </c>
      <c r="AY274" s="19" t="s">
        <v>197</v>
      </c>
      <c r="BE274" s="229">
        <f>IF(N274="základní",J274,0)</f>
        <v>0</v>
      </c>
      <c r="BF274" s="229">
        <f>IF(N274="snížená",J274,0)</f>
        <v>0</v>
      </c>
      <c r="BG274" s="229">
        <f>IF(N274="zákl. přenesená",J274,0)</f>
        <v>0</v>
      </c>
      <c r="BH274" s="229">
        <f>IF(N274="sníž. přenesená",J274,0)</f>
        <v>0</v>
      </c>
      <c r="BI274" s="229">
        <f>IF(N274="nulová",J274,0)</f>
        <v>0</v>
      </c>
      <c r="BJ274" s="19" t="s">
        <v>80</v>
      </c>
      <c r="BK274" s="229">
        <f>ROUND(I274*H274,2)</f>
        <v>0</v>
      </c>
      <c r="BL274" s="19" t="s">
        <v>203</v>
      </c>
      <c r="BM274" s="228" t="s">
        <v>596</v>
      </c>
    </row>
    <row r="275" s="2" customFormat="1">
      <c r="A275" s="40"/>
      <c r="B275" s="41"/>
      <c r="C275" s="42"/>
      <c r="D275" s="230" t="s">
        <v>205</v>
      </c>
      <c r="E275" s="42"/>
      <c r="F275" s="231" t="s">
        <v>597</v>
      </c>
      <c r="G275" s="42"/>
      <c r="H275" s="42"/>
      <c r="I275" s="232"/>
      <c r="J275" s="42"/>
      <c r="K275" s="42"/>
      <c r="L275" s="46"/>
      <c r="M275" s="233"/>
      <c r="N275" s="234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205</v>
      </c>
      <c r="AU275" s="19" t="s">
        <v>82</v>
      </c>
    </row>
    <row r="276" s="14" customFormat="1">
      <c r="A276" s="14"/>
      <c r="B276" s="247"/>
      <c r="C276" s="248"/>
      <c r="D276" s="237" t="s">
        <v>207</v>
      </c>
      <c r="E276" s="249" t="s">
        <v>19</v>
      </c>
      <c r="F276" s="250" t="s">
        <v>598</v>
      </c>
      <c r="G276" s="248"/>
      <c r="H276" s="249" t="s">
        <v>19</v>
      </c>
      <c r="I276" s="251"/>
      <c r="J276" s="248"/>
      <c r="K276" s="248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207</v>
      </c>
      <c r="AU276" s="256" t="s">
        <v>82</v>
      </c>
      <c r="AV276" s="14" t="s">
        <v>80</v>
      </c>
      <c r="AW276" s="14" t="s">
        <v>33</v>
      </c>
      <c r="AX276" s="14" t="s">
        <v>72</v>
      </c>
      <c r="AY276" s="256" t="s">
        <v>197</v>
      </c>
    </row>
    <row r="277" s="13" customFormat="1">
      <c r="A277" s="13"/>
      <c r="B277" s="235"/>
      <c r="C277" s="236"/>
      <c r="D277" s="237" t="s">
        <v>207</v>
      </c>
      <c r="E277" s="238" t="s">
        <v>19</v>
      </c>
      <c r="F277" s="239" t="s">
        <v>599</v>
      </c>
      <c r="G277" s="236"/>
      <c r="H277" s="240">
        <v>0.28899999999999998</v>
      </c>
      <c r="I277" s="241"/>
      <c r="J277" s="236"/>
      <c r="K277" s="236"/>
      <c r="L277" s="242"/>
      <c r="M277" s="243"/>
      <c r="N277" s="244"/>
      <c r="O277" s="244"/>
      <c r="P277" s="244"/>
      <c r="Q277" s="244"/>
      <c r="R277" s="244"/>
      <c r="S277" s="244"/>
      <c r="T277" s="245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6" t="s">
        <v>207</v>
      </c>
      <c r="AU277" s="246" t="s">
        <v>82</v>
      </c>
      <c r="AV277" s="13" t="s">
        <v>82</v>
      </c>
      <c r="AW277" s="13" t="s">
        <v>33</v>
      </c>
      <c r="AX277" s="13" t="s">
        <v>72</v>
      </c>
      <c r="AY277" s="246" t="s">
        <v>197</v>
      </c>
    </row>
    <row r="278" s="13" customFormat="1">
      <c r="A278" s="13"/>
      <c r="B278" s="235"/>
      <c r="C278" s="236"/>
      <c r="D278" s="237" t="s">
        <v>207</v>
      </c>
      <c r="E278" s="238" t="s">
        <v>19</v>
      </c>
      <c r="F278" s="239" t="s">
        <v>600</v>
      </c>
      <c r="G278" s="236"/>
      <c r="H278" s="240">
        <v>0.099000000000000005</v>
      </c>
      <c r="I278" s="241"/>
      <c r="J278" s="236"/>
      <c r="K278" s="236"/>
      <c r="L278" s="242"/>
      <c r="M278" s="243"/>
      <c r="N278" s="244"/>
      <c r="O278" s="244"/>
      <c r="P278" s="244"/>
      <c r="Q278" s="244"/>
      <c r="R278" s="244"/>
      <c r="S278" s="244"/>
      <c r="T278" s="245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6" t="s">
        <v>207</v>
      </c>
      <c r="AU278" s="246" t="s">
        <v>82</v>
      </c>
      <c r="AV278" s="13" t="s">
        <v>82</v>
      </c>
      <c r="AW278" s="13" t="s">
        <v>33</v>
      </c>
      <c r="AX278" s="13" t="s">
        <v>72</v>
      </c>
      <c r="AY278" s="246" t="s">
        <v>197</v>
      </c>
    </row>
    <row r="279" s="15" customFormat="1">
      <c r="A279" s="15"/>
      <c r="B279" s="257"/>
      <c r="C279" s="258"/>
      <c r="D279" s="237" t="s">
        <v>207</v>
      </c>
      <c r="E279" s="259" t="s">
        <v>19</v>
      </c>
      <c r="F279" s="260" t="s">
        <v>234</v>
      </c>
      <c r="G279" s="258"/>
      <c r="H279" s="261">
        <v>0.38800000000000001</v>
      </c>
      <c r="I279" s="262"/>
      <c r="J279" s="258"/>
      <c r="K279" s="258"/>
      <c r="L279" s="263"/>
      <c r="M279" s="264"/>
      <c r="N279" s="265"/>
      <c r="O279" s="265"/>
      <c r="P279" s="265"/>
      <c r="Q279" s="265"/>
      <c r="R279" s="265"/>
      <c r="S279" s="265"/>
      <c r="T279" s="26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7" t="s">
        <v>207</v>
      </c>
      <c r="AU279" s="267" t="s">
        <v>82</v>
      </c>
      <c r="AV279" s="15" t="s">
        <v>203</v>
      </c>
      <c r="AW279" s="15" t="s">
        <v>33</v>
      </c>
      <c r="AX279" s="15" t="s">
        <v>80</v>
      </c>
      <c r="AY279" s="267" t="s">
        <v>197</v>
      </c>
    </row>
    <row r="280" s="2" customFormat="1" ht="24.15" customHeight="1">
      <c r="A280" s="40"/>
      <c r="B280" s="41"/>
      <c r="C280" s="282" t="s">
        <v>601</v>
      </c>
      <c r="D280" s="282" t="s">
        <v>602</v>
      </c>
      <c r="E280" s="283" t="s">
        <v>603</v>
      </c>
      <c r="F280" s="284" t="s">
        <v>604</v>
      </c>
      <c r="G280" s="285" t="s">
        <v>217</v>
      </c>
      <c r="H280" s="286">
        <v>0.30599999999999999</v>
      </c>
      <c r="I280" s="287"/>
      <c r="J280" s="288">
        <f>ROUND(I280*H280,2)</f>
        <v>0</v>
      </c>
      <c r="K280" s="289"/>
      <c r="L280" s="290"/>
      <c r="M280" s="291" t="s">
        <v>19</v>
      </c>
      <c r="N280" s="292" t="s">
        <v>43</v>
      </c>
      <c r="O280" s="86"/>
      <c r="P280" s="226">
        <f>O280*H280</f>
        <v>0</v>
      </c>
      <c r="Q280" s="226">
        <v>1</v>
      </c>
      <c r="R280" s="226">
        <f>Q280*H280</f>
        <v>0.30599999999999999</v>
      </c>
      <c r="S280" s="226">
        <v>0</v>
      </c>
      <c r="T280" s="227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8" t="s">
        <v>311</v>
      </c>
      <c r="AT280" s="228" t="s">
        <v>602</v>
      </c>
      <c r="AU280" s="228" t="s">
        <v>82</v>
      </c>
      <c r="AY280" s="19" t="s">
        <v>197</v>
      </c>
      <c r="BE280" s="229">
        <f>IF(N280="základní",J280,0)</f>
        <v>0</v>
      </c>
      <c r="BF280" s="229">
        <f>IF(N280="snížená",J280,0)</f>
        <v>0</v>
      </c>
      <c r="BG280" s="229">
        <f>IF(N280="zákl. přenesená",J280,0)</f>
        <v>0</v>
      </c>
      <c r="BH280" s="229">
        <f>IF(N280="sníž. přenesená",J280,0)</f>
        <v>0</v>
      </c>
      <c r="BI280" s="229">
        <f>IF(N280="nulová",J280,0)</f>
        <v>0</v>
      </c>
      <c r="BJ280" s="19" t="s">
        <v>80</v>
      </c>
      <c r="BK280" s="229">
        <f>ROUND(I280*H280,2)</f>
        <v>0</v>
      </c>
      <c r="BL280" s="19" t="s">
        <v>203</v>
      </c>
      <c r="BM280" s="228" t="s">
        <v>605</v>
      </c>
    </row>
    <row r="281" s="14" customFormat="1">
      <c r="A281" s="14"/>
      <c r="B281" s="247"/>
      <c r="C281" s="248"/>
      <c r="D281" s="237" t="s">
        <v>207</v>
      </c>
      <c r="E281" s="249" t="s">
        <v>19</v>
      </c>
      <c r="F281" s="250" t="s">
        <v>598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207</v>
      </c>
      <c r="AU281" s="256" t="s">
        <v>82</v>
      </c>
      <c r="AV281" s="14" t="s">
        <v>80</v>
      </c>
      <c r="AW281" s="14" t="s">
        <v>33</v>
      </c>
      <c r="AX281" s="14" t="s">
        <v>72</v>
      </c>
      <c r="AY281" s="256" t="s">
        <v>197</v>
      </c>
    </row>
    <row r="282" s="13" customFormat="1">
      <c r="A282" s="13"/>
      <c r="B282" s="235"/>
      <c r="C282" s="236"/>
      <c r="D282" s="237" t="s">
        <v>207</v>
      </c>
      <c r="E282" s="238" t="s">
        <v>19</v>
      </c>
      <c r="F282" s="239" t="s">
        <v>606</v>
      </c>
      <c r="G282" s="236"/>
      <c r="H282" s="240">
        <v>0.30599999999999999</v>
      </c>
      <c r="I282" s="241"/>
      <c r="J282" s="236"/>
      <c r="K282" s="236"/>
      <c r="L282" s="242"/>
      <c r="M282" s="243"/>
      <c r="N282" s="244"/>
      <c r="O282" s="244"/>
      <c r="P282" s="244"/>
      <c r="Q282" s="244"/>
      <c r="R282" s="244"/>
      <c r="S282" s="244"/>
      <c r="T282" s="245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6" t="s">
        <v>207</v>
      </c>
      <c r="AU282" s="246" t="s">
        <v>82</v>
      </c>
      <c r="AV282" s="13" t="s">
        <v>82</v>
      </c>
      <c r="AW282" s="13" t="s">
        <v>33</v>
      </c>
      <c r="AX282" s="13" t="s">
        <v>80</v>
      </c>
      <c r="AY282" s="246" t="s">
        <v>197</v>
      </c>
    </row>
    <row r="283" s="2" customFormat="1" ht="24.15" customHeight="1">
      <c r="A283" s="40"/>
      <c r="B283" s="41"/>
      <c r="C283" s="282" t="s">
        <v>607</v>
      </c>
      <c r="D283" s="282" t="s">
        <v>602</v>
      </c>
      <c r="E283" s="283" t="s">
        <v>608</v>
      </c>
      <c r="F283" s="284" t="s">
        <v>609</v>
      </c>
      <c r="G283" s="285" t="s">
        <v>217</v>
      </c>
      <c r="H283" s="286">
        <v>0.104</v>
      </c>
      <c r="I283" s="287"/>
      <c r="J283" s="288">
        <f>ROUND(I283*H283,2)</f>
        <v>0</v>
      </c>
      <c r="K283" s="289"/>
      <c r="L283" s="290"/>
      <c r="M283" s="291" t="s">
        <v>19</v>
      </c>
      <c r="N283" s="292" t="s">
        <v>43</v>
      </c>
      <c r="O283" s="86"/>
      <c r="P283" s="226">
        <f>O283*H283</f>
        <v>0</v>
      </c>
      <c r="Q283" s="226">
        <v>1</v>
      </c>
      <c r="R283" s="226">
        <f>Q283*H283</f>
        <v>0.104</v>
      </c>
      <c r="S283" s="226">
        <v>0</v>
      </c>
      <c r="T283" s="227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8" t="s">
        <v>311</v>
      </c>
      <c r="AT283" s="228" t="s">
        <v>602</v>
      </c>
      <c r="AU283" s="228" t="s">
        <v>82</v>
      </c>
      <c r="AY283" s="19" t="s">
        <v>197</v>
      </c>
      <c r="BE283" s="229">
        <f>IF(N283="základní",J283,0)</f>
        <v>0</v>
      </c>
      <c r="BF283" s="229">
        <f>IF(N283="snížená",J283,0)</f>
        <v>0</v>
      </c>
      <c r="BG283" s="229">
        <f>IF(N283="zákl. přenesená",J283,0)</f>
        <v>0</v>
      </c>
      <c r="BH283" s="229">
        <f>IF(N283="sníž. přenesená",J283,0)</f>
        <v>0</v>
      </c>
      <c r="BI283" s="229">
        <f>IF(N283="nulová",J283,0)</f>
        <v>0</v>
      </c>
      <c r="BJ283" s="19" t="s">
        <v>80</v>
      </c>
      <c r="BK283" s="229">
        <f>ROUND(I283*H283,2)</f>
        <v>0</v>
      </c>
      <c r="BL283" s="19" t="s">
        <v>203</v>
      </c>
      <c r="BM283" s="228" t="s">
        <v>610</v>
      </c>
    </row>
    <row r="284" s="14" customFormat="1">
      <c r="A284" s="14"/>
      <c r="B284" s="247"/>
      <c r="C284" s="248"/>
      <c r="D284" s="237" t="s">
        <v>207</v>
      </c>
      <c r="E284" s="249" t="s">
        <v>19</v>
      </c>
      <c r="F284" s="250" t="s">
        <v>598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207</v>
      </c>
      <c r="AU284" s="256" t="s">
        <v>82</v>
      </c>
      <c r="AV284" s="14" t="s">
        <v>80</v>
      </c>
      <c r="AW284" s="14" t="s">
        <v>33</v>
      </c>
      <c r="AX284" s="14" t="s">
        <v>72</v>
      </c>
      <c r="AY284" s="256" t="s">
        <v>197</v>
      </c>
    </row>
    <row r="285" s="13" customFormat="1">
      <c r="A285" s="13"/>
      <c r="B285" s="235"/>
      <c r="C285" s="236"/>
      <c r="D285" s="237" t="s">
        <v>207</v>
      </c>
      <c r="E285" s="238" t="s">
        <v>19</v>
      </c>
      <c r="F285" s="239" t="s">
        <v>611</v>
      </c>
      <c r="G285" s="236"/>
      <c r="H285" s="240">
        <v>0.104</v>
      </c>
      <c r="I285" s="241"/>
      <c r="J285" s="236"/>
      <c r="K285" s="236"/>
      <c r="L285" s="242"/>
      <c r="M285" s="243"/>
      <c r="N285" s="244"/>
      <c r="O285" s="244"/>
      <c r="P285" s="244"/>
      <c r="Q285" s="244"/>
      <c r="R285" s="244"/>
      <c r="S285" s="244"/>
      <c r="T285" s="245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6" t="s">
        <v>207</v>
      </c>
      <c r="AU285" s="246" t="s">
        <v>82</v>
      </c>
      <c r="AV285" s="13" t="s">
        <v>82</v>
      </c>
      <c r="AW285" s="13" t="s">
        <v>33</v>
      </c>
      <c r="AX285" s="13" t="s">
        <v>80</v>
      </c>
      <c r="AY285" s="246" t="s">
        <v>197</v>
      </c>
    </row>
    <row r="286" s="2" customFormat="1" ht="37.8" customHeight="1">
      <c r="A286" s="40"/>
      <c r="B286" s="41"/>
      <c r="C286" s="216" t="s">
        <v>612</v>
      </c>
      <c r="D286" s="216" t="s">
        <v>199</v>
      </c>
      <c r="E286" s="217" t="s">
        <v>613</v>
      </c>
      <c r="F286" s="218" t="s">
        <v>614</v>
      </c>
      <c r="G286" s="219" t="s">
        <v>202</v>
      </c>
      <c r="H286" s="220">
        <v>89.983999999999995</v>
      </c>
      <c r="I286" s="221"/>
      <c r="J286" s="222">
        <f>ROUND(I286*H286,2)</f>
        <v>0</v>
      </c>
      <c r="K286" s="223"/>
      <c r="L286" s="46"/>
      <c r="M286" s="224" t="s">
        <v>19</v>
      </c>
      <c r="N286" s="225" t="s">
        <v>43</v>
      </c>
      <c r="O286" s="86"/>
      <c r="P286" s="226">
        <f>O286*H286</f>
        <v>0</v>
      </c>
      <c r="Q286" s="226">
        <v>0.090069999999999997</v>
      </c>
      <c r="R286" s="226">
        <f>Q286*H286</f>
        <v>8.1048588800000001</v>
      </c>
      <c r="S286" s="226">
        <v>0</v>
      </c>
      <c r="T286" s="227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8" t="s">
        <v>203</v>
      </c>
      <c r="AT286" s="228" t="s">
        <v>199</v>
      </c>
      <c r="AU286" s="228" t="s">
        <v>82</v>
      </c>
      <c r="AY286" s="19" t="s">
        <v>197</v>
      </c>
      <c r="BE286" s="229">
        <f>IF(N286="základní",J286,0)</f>
        <v>0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19" t="s">
        <v>80</v>
      </c>
      <c r="BK286" s="229">
        <f>ROUND(I286*H286,2)</f>
        <v>0</v>
      </c>
      <c r="BL286" s="19" t="s">
        <v>203</v>
      </c>
      <c r="BM286" s="228" t="s">
        <v>615</v>
      </c>
    </row>
    <row r="287" s="2" customFormat="1">
      <c r="A287" s="40"/>
      <c r="B287" s="41"/>
      <c r="C287" s="42"/>
      <c r="D287" s="230" t="s">
        <v>205</v>
      </c>
      <c r="E287" s="42"/>
      <c r="F287" s="231" t="s">
        <v>616</v>
      </c>
      <c r="G287" s="42"/>
      <c r="H287" s="42"/>
      <c r="I287" s="232"/>
      <c r="J287" s="42"/>
      <c r="K287" s="42"/>
      <c r="L287" s="46"/>
      <c r="M287" s="233"/>
      <c r="N287" s="234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205</v>
      </c>
      <c r="AU287" s="19" t="s">
        <v>82</v>
      </c>
    </row>
    <row r="288" s="14" customFormat="1">
      <c r="A288" s="14"/>
      <c r="B288" s="247"/>
      <c r="C288" s="248"/>
      <c r="D288" s="237" t="s">
        <v>207</v>
      </c>
      <c r="E288" s="249" t="s">
        <v>19</v>
      </c>
      <c r="F288" s="250" t="s">
        <v>617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207</v>
      </c>
      <c r="AU288" s="256" t="s">
        <v>82</v>
      </c>
      <c r="AV288" s="14" t="s">
        <v>80</v>
      </c>
      <c r="AW288" s="14" t="s">
        <v>33</v>
      </c>
      <c r="AX288" s="14" t="s">
        <v>72</v>
      </c>
      <c r="AY288" s="256" t="s">
        <v>197</v>
      </c>
    </row>
    <row r="289" s="14" customFormat="1">
      <c r="A289" s="14"/>
      <c r="B289" s="247"/>
      <c r="C289" s="248"/>
      <c r="D289" s="237" t="s">
        <v>207</v>
      </c>
      <c r="E289" s="249" t="s">
        <v>19</v>
      </c>
      <c r="F289" s="250" t="s">
        <v>618</v>
      </c>
      <c r="G289" s="248"/>
      <c r="H289" s="249" t="s">
        <v>19</v>
      </c>
      <c r="I289" s="251"/>
      <c r="J289" s="248"/>
      <c r="K289" s="248"/>
      <c r="L289" s="252"/>
      <c r="M289" s="253"/>
      <c r="N289" s="254"/>
      <c r="O289" s="254"/>
      <c r="P289" s="254"/>
      <c r="Q289" s="254"/>
      <c r="R289" s="254"/>
      <c r="S289" s="254"/>
      <c r="T289" s="25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6" t="s">
        <v>207</v>
      </c>
      <c r="AU289" s="256" t="s">
        <v>82</v>
      </c>
      <c r="AV289" s="14" t="s">
        <v>80</v>
      </c>
      <c r="AW289" s="14" t="s">
        <v>33</v>
      </c>
      <c r="AX289" s="14" t="s">
        <v>72</v>
      </c>
      <c r="AY289" s="256" t="s">
        <v>197</v>
      </c>
    </row>
    <row r="290" s="13" customFormat="1">
      <c r="A290" s="13"/>
      <c r="B290" s="235"/>
      <c r="C290" s="236"/>
      <c r="D290" s="237" t="s">
        <v>207</v>
      </c>
      <c r="E290" s="238" t="s">
        <v>19</v>
      </c>
      <c r="F290" s="239" t="s">
        <v>619</v>
      </c>
      <c r="G290" s="236"/>
      <c r="H290" s="240">
        <v>43.840000000000003</v>
      </c>
      <c r="I290" s="241"/>
      <c r="J290" s="236"/>
      <c r="K290" s="236"/>
      <c r="L290" s="242"/>
      <c r="M290" s="243"/>
      <c r="N290" s="244"/>
      <c r="O290" s="244"/>
      <c r="P290" s="244"/>
      <c r="Q290" s="244"/>
      <c r="R290" s="244"/>
      <c r="S290" s="244"/>
      <c r="T290" s="245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6" t="s">
        <v>207</v>
      </c>
      <c r="AU290" s="246" t="s">
        <v>82</v>
      </c>
      <c r="AV290" s="13" t="s">
        <v>82</v>
      </c>
      <c r="AW290" s="13" t="s">
        <v>33</v>
      </c>
      <c r="AX290" s="13" t="s">
        <v>72</v>
      </c>
      <c r="AY290" s="246" t="s">
        <v>197</v>
      </c>
    </row>
    <row r="291" s="13" customFormat="1">
      <c r="A291" s="13"/>
      <c r="B291" s="235"/>
      <c r="C291" s="236"/>
      <c r="D291" s="237" t="s">
        <v>207</v>
      </c>
      <c r="E291" s="238" t="s">
        <v>19</v>
      </c>
      <c r="F291" s="239" t="s">
        <v>620</v>
      </c>
      <c r="G291" s="236"/>
      <c r="H291" s="240">
        <v>16.32</v>
      </c>
      <c r="I291" s="241"/>
      <c r="J291" s="236"/>
      <c r="K291" s="236"/>
      <c r="L291" s="242"/>
      <c r="M291" s="243"/>
      <c r="N291" s="244"/>
      <c r="O291" s="244"/>
      <c r="P291" s="244"/>
      <c r="Q291" s="244"/>
      <c r="R291" s="244"/>
      <c r="S291" s="244"/>
      <c r="T291" s="245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6" t="s">
        <v>207</v>
      </c>
      <c r="AU291" s="246" t="s">
        <v>82</v>
      </c>
      <c r="AV291" s="13" t="s">
        <v>82</v>
      </c>
      <c r="AW291" s="13" t="s">
        <v>33</v>
      </c>
      <c r="AX291" s="13" t="s">
        <v>72</v>
      </c>
      <c r="AY291" s="246" t="s">
        <v>197</v>
      </c>
    </row>
    <row r="292" s="13" customFormat="1">
      <c r="A292" s="13"/>
      <c r="B292" s="235"/>
      <c r="C292" s="236"/>
      <c r="D292" s="237" t="s">
        <v>207</v>
      </c>
      <c r="E292" s="238" t="s">
        <v>19</v>
      </c>
      <c r="F292" s="239" t="s">
        <v>621</v>
      </c>
      <c r="G292" s="236"/>
      <c r="H292" s="240">
        <v>-7.4859999999999998</v>
      </c>
      <c r="I292" s="241"/>
      <c r="J292" s="236"/>
      <c r="K292" s="236"/>
      <c r="L292" s="242"/>
      <c r="M292" s="243"/>
      <c r="N292" s="244"/>
      <c r="O292" s="244"/>
      <c r="P292" s="244"/>
      <c r="Q292" s="244"/>
      <c r="R292" s="244"/>
      <c r="S292" s="244"/>
      <c r="T292" s="245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6" t="s">
        <v>207</v>
      </c>
      <c r="AU292" s="246" t="s">
        <v>82</v>
      </c>
      <c r="AV292" s="13" t="s">
        <v>82</v>
      </c>
      <c r="AW292" s="13" t="s">
        <v>33</v>
      </c>
      <c r="AX292" s="13" t="s">
        <v>72</v>
      </c>
      <c r="AY292" s="246" t="s">
        <v>197</v>
      </c>
    </row>
    <row r="293" s="16" customFormat="1">
      <c r="A293" s="16"/>
      <c r="B293" s="268"/>
      <c r="C293" s="269"/>
      <c r="D293" s="237" t="s">
        <v>207</v>
      </c>
      <c r="E293" s="270" t="s">
        <v>19</v>
      </c>
      <c r="F293" s="271" t="s">
        <v>248</v>
      </c>
      <c r="G293" s="269"/>
      <c r="H293" s="272">
        <v>52.673999999999999</v>
      </c>
      <c r="I293" s="273"/>
      <c r="J293" s="269"/>
      <c r="K293" s="269"/>
      <c r="L293" s="274"/>
      <c r="M293" s="275"/>
      <c r="N293" s="276"/>
      <c r="O293" s="276"/>
      <c r="P293" s="276"/>
      <c r="Q293" s="276"/>
      <c r="R293" s="276"/>
      <c r="S293" s="276"/>
      <c r="T293" s="277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78" t="s">
        <v>207</v>
      </c>
      <c r="AU293" s="278" t="s">
        <v>82</v>
      </c>
      <c r="AV293" s="16" t="s">
        <v>103</v>
      </c>
      <c r="AW293" s="16" t="s">
        <v>33</v>
      </c>
      <c r="AX293" s="16" t="s">
        <v>72</v>
      </c>
      <c r="AY293" s="278" t="s">
        <v>197</v>
      </c>
    </row>
    <row r="294" s="14" customFormat="1">
      <c r="A294" s="14"/>
      <c r="B294" s="247"/>
      <c r="C294" s="248"/>
      <c r="D294" s="237" t="s">
        <v>207</v>
      </c>
      <c r="E294" s="249" t="s">
        <v>19</v>
      </c>
      <c r="F294" s="250" t="s">
        <v>525</v>
      </c>
      <c r="G294" s="248"/>
      <c r="H294" s="249" t="s">
        <v>19</v>
      </c>
      <c r="I294" s="251"/>
      <c r="J294" s="248"/>
      <c r="K294" s="248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207</v>
      </c>
      <c r="AU294" s="256" t="s">
        <v>82</v>
      </c>
      <c r="AV294" s="14" t="s">
        <v>80</v>
      </c>
      <c r="AW294" s="14" t="s">
        <v>33</v>
      </c>
      <c r="AX294" s="14" t="s">
        <v>72</v>
      </c>
      <c r="AY294" s="256" t="s">
        <v>197</v>
      </c>
    </row>
    <row r="295" s="14" customFormat="1">
      <c r="A295" s="14"/>
      <c r="B295" s="247"/>
      <c r="C295" s="248"/>
      <c r="D295" s="237" t="s">
        <v>207</v>
      </c>
      <c r="E295" s="249" t="s">
        <v>19</v>
      </c>
      <c r="F295" s="250" t="s">
        <v>622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207</v>
      </c>
      <c r="AU295" s="256" t="s">
        <v>82</v>
      </c>
      <c r="AV295" s="14" t="s">
        <v>80</v>
      </c>
      <c r="AW295" s="14" t="s">
        <v>33</v>
      </c>
      <c r="AX295" s="14" t="s">
        <v>72</v>
      </c>
      <c r="AY295" s="256" t="s">
        <v>197</v>
      </c>
    </row>
    <row r="296" s="13" customFormat="1">
      <c r="A296" s="13"/>
      <c r="B296" s="235"/>
      <c r="C296" s="236"/>
      <c r="D296" s="237" t="s">
        <v>207</v>
      </c>
      <c r="E296" s="238" t="s">
        <v>19</v>
      </c>
      <c r="F296" s="239" t="s">
        <v>623</v>
      </c>
      <c r="G296" s="236"/>
      <c r="H296" s="240">
        <v>42.037999999999997</v>
      </c>
      <c r="I296" s="241"/>
      <c r="J296" s="236"/>
      <c r="K296" s="236"/>
      <c r="L296" s="242"/>
      <c r="M296" s="243"/>
      <c r="N296" s="244"/>
      <c r="O296" s="244"/>
      <c r="P296" s="244"/>
      <c r="Q296" s="244"/>
      <c r="R296" s="244"/>
      <c r="S296" s="244"/>
      <c r="T296" s="245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6" t="s">
        <v>207</v>
      </c>
      <c r="AU296" s="246" t="s">
        <v>82</v>
      </c>
      <c r="AV296" s="13" t="s">
        <v>82</v>
      </c>
      <c r="AW296" s="13" t="s">
        <v>33</v>
      </c>
      <c r="AX296" s="13" t="s">
        <v>72</v>
      </c>
      <c r="AY296" s="246" t="s">
        <v>197</v>
      </c>
    </row>
    <row r="297" s="13" customFormat="1">
      <c r="A297" s="13"/>
      <c r="B297" s="235"/>
      <c r="C297" s="236"/>
      <c r="D297" s="237" t="s">
        <v>207</v>
      </c>
      <c r="E297" s="238" t="s">
        <v>19</v>
      </c>
      <c r="F297" s="239" t="s">
        <v>624</v>
      </c>
      <c r="G297" s="236"/>
      <c r="H297" s="240">
        <v>-4.7279999999999998</v>
      </c>
      <c r="I297" s="241"/>
      <c r="J297" s="236"/>
      <c r="K297" s="236"/>
      <c r="L297" s="242"/>
      <c r="M297" s="243"/>
      <c r="N297" s="244"/>
      <c r="O297" s="244"/>
      <c r="P297" s="244"/>
      <c r="Q297" s="244"/>
      <c r="R297" s="244"/>
      <c r="S297" s="244"/>
      <c r="T297" s="245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6" t="s">
        <v>207</v>
      </c>
      <c r="AU297" s="246" t="s">
        <v>82</v>
      </c>
      <c r="AV297" s="13" t="s">
        <v>82</v>
      </c>
      <c r="AW297" s="13" t="s">
        <v>33</v>
      </c>
      <c r="AX297" s="13" t="s">
        <v>72</v>
      </c>
      <c r="AY297" s="246" t="s">
        <v>197</v>
      </c>
    </row>
    <row r="298" s="16" customFormat="1">
      <c r="A298" s="16"/>
      <c r="B298" s="268"/>
      <c r="C298" s="269"/>
      <c r="D298" s="237" t="s">
        <v>207</v>
      </c>
      <c r="E298" s="270" t="s">
        <v>19</v>
      </c>
      <c r="F298" s="271" t="s">
        <v>248</v>
      </c>
      <c r="G298" s="269"/>
      <c r="H298" s="272">
        <v>37.310000000000002</v>
      </c>
      <c r="I298" s="273"/>
      <c r="J298" s="269"/>
      <c r="K298" s="269"/>
      <c r="L298" s="274"/>
      <c r="M298" s="275"/>
      <c r="N298" s="276"/>
      <c r="O298" s="276"/>
      <c r="P298" s="276"/>
      <c r="Q298" s="276"/>
      <c r="R298" s="276"/>
      <c r="S298" s="276"/>
      <c r="T298" s="277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T298" s="278" t="s">
        <v>207</v>
      </c>
      <c r="AU298" s="278" t="s">
        <v>82</v>
      </c>
      <c r="AV298" s="16" t="s">
        <v>103</v>
      </c>
      <c r="AW298" s="16" t="s">
        <v>33</v>
      </c>
      <c r="AX298" s="16" t="s">
        <v>72</v>
      </c>
      <c r="AY298" s="278" t="s">
        <v>197</v>
      </c>
    </row>
    <row r="299" s="15" customFormat="1">
      <c r="A299" s="15"/>
      <c r="B299" s="257"/>
      <c r="C299" s="258"/>
      <c r="D299" s="237" t="s">
        <v>207</v>
      </c>
      <c r="E299" s="259" t="s">
        <v>19</v>
      </c>
      <c r="F299" s="260" t="s">
        <v>234</v>
      </c>
      <c r="G299" s="258"/>
      <c r="H299" s="261">
        <v>89.983999999999995</v>
      </c>
      <c r="I299" s="262"/>
      <c r="J299" s="258"/>
      <c r="K299" s="258"/>
      <c r="L299" s="263"/>
      <c r="M299" s="264"/>
      <c r="N299" s="265"/>
      <c r="O299" s="265"/>
      <c r="P299" s="265"/>
      <c r="Q299" s="265"/>
      <c r="R299" s="265"/>
      <c r="S299" s="265"/>
      <c r="T299" s="266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7" t="s">
        <v>207</v>
      </c>
      <c r="AU299" s="267" t="s">
        <v>82</v>
      </c>
      <c r="AV299" s="15" t="s">
        <v>203</v>
      </c>
      <c r="AW299" s="15" t="s">
        <v>33</v>
      </c>
      <c r="AX299" s="15" t="s">
        <v>80</v>
      </c>
      <c r="AY299" s="267" t="s">
        <v>197</v>
      </c>
    </row>
    <row r="300" s="2" customFormat="1" ht="37.8" customHeight="1">
      <c r="A300" s="40"/>
      <c r="B300" s="41"/>
      <c r="C300" s="216" t="s">
        <v>625</v>
      </c>
      <c r="D300" s="216" t="s">
        <v>199</v>
      </c>
      <c r="E300" s="217" t="s">
        <v>626</v>
      </c>
      <c r="F300" s="218" t="s">
        <v>627</v>
      </c>
      <c r="G300" s="219" t="s">
        <v>202</v>
      </c>
      <c r="H300" s="220">
        <v>78.819999999999993</v>
      </c>
      <c r="I300" s="221"/>
      <c r="J300" s="222">
        <f>ROUND(I300*H300,2)</f>
        <v>0</v>
      </c>
      <c r="K300" s="223"/>
      <c r="L300" s="46"/>
      <c r="M300" s="224" t="s">
        <v>19</v>
      </c>
      <c r="N300" s="225" t="s">
        <v>43</v>
      </c>
      <c r="O300" s="86"/>
      <c r="P300" s="226">
        <f>O300*H300</f>
        <v>0</v>
      </c>
      <c r="Q300" s="226">
        <v>0.10863</v>
      </c>
      <c r="R300" s="226">
        <f>Q300*H300</f>
        <v>8.5622165999999993</v>
      </c>
      <c r="S300" s="226">
        <v>0</v>
      </c>
      <c r="T300" s="227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8" t="s">
        <v>203</v>
      </c>
      <c r="AT300" s="228" t="s">
        <v>199</v>
      </c>
      <c r="AU300" s="228" t="s">
        <v>82</v>
      </c>
      <c r="AY300" s="19" t="s">
        <v>197</v>
      </c>
      <c r="BE300" s="229">
        <f>IF(N300="základní",J300,0)</f>
        <v>0</v>
      </c>
      <c r="BF300" s="229">
        <f>IF(N300="snížená",J300,0)</f>
        <v>0</v>
      </c>
      <c r="BG300" s="229">
        <f>IF(N300="zákl. přenesená",J300,0)</f>
        <v>0</v>
      </c>
      <c r="BH300" s="229">
        <f>IF(N300="sníž. přenesená",J300,0)</f>
        <v>0</v>
      </c>
      <c r="BI300" s="229">
        <f>IF(N300="nulová",J300,0)</f>
        <v>0</v>
      </c>
      <c r="BJ300" s="19" t="s">
        <v>80</v>
      </c>
      <c r="BK300" s="229">
        <f>ROUND(I300*H300,2)</f>
        <v>0</v>
      </c>
      <c r="BL300" s="19" t="s">
        <v>203</v>
      </c>
      <c r="BM300" s="228" t="s">
        <v>628</v>
      </c>
    </row>
    <row r="301" s="2" customFormat="1">
      <c r="A301" s="40"/>
      <c r="B301" s="41"/>
      <c r="C301" s="42"/>
      <c r="D301" s="230" t="s">
        <v>205</v>
      </c>
      <c r="E301" s="42"/>
      <c r="F301" s="231" t="s">
        <v>629</v>
      </c>
      <c r="G301" s="42"/>
      <c r="H301" s="42"/>
      <c r="I301" s="232"/>
      <c r="J301" s="42"/>
      <c r="K301" s="42"/>
      <c r="L301" s="46"/>
      <c r="M301" s="233"/>
      <c r="N301" s="234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205</v>
      </c>
      <c r="AU301" s="19" t="s">
        <v>82</v>
      </c>
    </row>
    <row r="302" s="14" customFormat="1">
      <c r="A302" s="14"/>
      <c r="B302" s="247"/>
      <c r="C302" s="248"/>
      <c r="D302" s="237" t="s">
        <v>207</v>
      </c>
      <c r="E302" s="249" t="s">
        <v>19</v>
      </c>
      <c r="F302" s="250" t="s">
        <v>598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207</v>
      </c>
      <c r="AU302" s="256" t="s">
        <v>82</v>
      </c>
      <c r="AV302" s="14" t="s">
        <v>80</v>
      </c>
      <c r="AW302" s="14" t="s">
        <v>33</v>
      </c>
      <c r="AX302" s="14" t="s">
        <v>72</v>
      </c>
      <c r="AY302" s="256" t="s">
        <v>197</v>
      </c>
    </row>
    <row r="303" s="14" customFormat="1">
      <c r="A303" s="14"/>
      <c r="B303" s="247"/>
      <c r="C303" s="248"/>
      <c r="D303" s="237" t="s">
        <v>207</v>
      </c>
      <c r="E303" s="249" t="s">
        <v>19</v>
      </c>
      <c r="F303" s="250" t="s">
        <v>630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207</v>
      </c>
      <c r="AU303" s="256" t="s">
        <v>82</v>
      </c>
      <c r="AV303" s="14" t="s">
        <v>80</v>
      </c>
      <c r="AW303" s="14" t="s">
        <v>33</v>
      </c>
      <c r="AX303" s="14" t="s">
        <v>72</v>
      </c>
      <c r="AY303" s="256" t="s">
        <v>197</v>
      </c>
    </row>
    <row r="304" s="13" customFormat="1">
      <c r="A304" s="13"/>
      <c r="B304" s="235"/>
      <c r="C304" s="236"/>
      <c r="D304" s="237" t="s">
        <v>207</v>
      </c>
      <c r="E304" s="238" t="s">
        <v>19</v>
      </c>
      <c r="F304" s="239" t="s">
        <v>631</v>
      </c>
      <c r="G304" s="236"/>
      <c r="H304" s="240">
        <v>43.984000000000002</v>
      </c>
      <c r="I304" s="241"/>
      <c r="J304" s="236"/>
      <c r="K304" s="236"/>
      <c r="L304" s="242"/>
      <c r="M304" s="243"/>
      <c r="N304" s="244"/>
      <c r="O304" s="244"/>
      <c r="P304" s="244"/>
      <c r="Q304" s="244"/>
      <c r="R304" s="244"/>
      <c r="S304" s="244"/>
      <c r="T304" s="245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6" t="s">
        <v>207</v>
      </c>
      <c r="AU304" s="246" t="s">
        <v>82</v>
      </c>
      <c r="AV304" s="13" t="s">
        <v>82</v>
      </c>
      <c r="AW304" s="13" t="s">
        <v>33</v>
      </c>
      <c r="AX304" s="13" t="s">
        <v>72</v>
      </c>
      <c r="AY304" s="246" t="s">
        <v>197</v>
      </c>
    </row>
    <row r="305" s="13" customFormat="1">
      <c r="A305" s="13"/>
      <c r="B305" s="235"/>
      <c r="C305" s="236"/>
      <c r="D305" s="237" t="s">
        <v>207</v>
      </c>
      <c r="E305" s="238" t="s">
        <v>19</v>
      </c>
      <c r="F305" s="239" t="s">
        <v>632</v>
      </c>
      <c r="G305" s="236"/>
      <c r="H305" s="240">
        <v>-1.5940000000000001</v>
      </c>
      <c r="I305" s="241"/>
      <c r="J305" s="236"/>
      <c r="K305" s="236"/>
      <c r="L305" s="242"/>
      <c r="M305" s="243"/>
      <c r="N305" s="244"/>
      <c r="O305" s="244"/>
      <c r="P305" s="244"/>
      <c r="Q305" s="244"/>
      <c r="R305" s="244"/>
      <c r="S305" s="244"/>
      <c r="T305" s="245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6" t="s">
        <v>207</v>
      </c>
      <c r="AU305" s="246" t="s">
        <v>82</v>
      </c>
      <c r="AV305" s="13" t="s">
        <v>82</v>
      </c>
      <c r="AW305" s="13" t="s">
        <v>33</v>
      </c>
      <c r="AX305" s="13" t="s">
        <v>72</v>
      </c>
      <c r="AY305" s="246" t="s">
        <v>197</v>
      </c>
    </row>
    <row r="306" s="16" customFormat="1">
      <c r="A306" s="16"/>
      <c r="B306" s="268"/>
      <c r="C306" s="269"/>
      <c r="D306" s="237" t="s">
        <v>207</v>
      </c>
      <c r="E306" s="270" t="s">
        <v>19</v>
      </c>
      <c r="F306" s="271" t="s">
        <v>248</v>
      </c>
      <c r="G306" s="269"/>
      <c r="H306" s="272">
        <v>42.390000000000001</v>
      </c>
      <c r="I306" s="273"/>
      <c r="J306" s="269"/>
      <c r="K306" s="269"/>
      <c r="L306" s="274"/>
      <c r="M306" s="275"/>
      <c r="N306" s="276"/>
      <c r="O306" s="276"/>
      <c r="P306" s="276"/>
      <c r="Q306" s="276"/>
      <c r="R306" s="276"/>
      <c r="S306" s="276"/>
      <c r="T306" s="277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278" t="s">
        <v>207</v>
      </c>
      <c r="AU306" s="278" t="s">
        <v>82</v>
      </c>
      <c r="AV306" s="16" t="s">
        <v>103</v>
      </c>
      <c r="AW306" s="16" t="s">
        <v>33</v>
      </c>
      <c r="AX306" s="16" t="s">
        <v>72</v>
      </c>
      <c r="AY306" s="278" t="s">
        <v>197</v>
      </c>
    </row>
    <row r="307" s="14" customFormat="1">
      <c r="A307" s="14"/>
      <c r="B307" s="247"/>
      <c r="C307" s="248"/>
      <c r="D307" s="237" t="s">
        <v>207</v>
      </c>
      <c r="E307" s="249" t="s">
        <v>19</v>
      </c>
      <c r="F307" s="250" t="s">
        <v>525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207</v>
      </c>
      <c r="AU307" s="256" t="s">
        <v>82</v>
      </c>
      <c r="AV307" s="14" t="s">
        <v>80</v>
      </c>
      <c r="AW307" s="14" t="s">
        <v>33</v>
      </c>
      <c r="AX307" s="14" t="s">
        <v>72</v>
      </c>
      <c r="AY307" s="256" t="s">
        <v>197</v>
      </c>
    </row>
    <row r="308" s="13" customFormat="1">
      <c r="A308" s="13"/>
      <c r="B308" s="235"/>
      <c r="C308" s="236"/>
      <c r="D308" s="237" t="s">
        <v>207</v>
      </c>
      <c r="E308" s="238" t="s">
        <v>19</v>
      </c>
      <c r="F308" s="239" t="s">
        <v>633</v>
      </c>
      <c r="G308" s="236"/>
      <c r="H308" s="240">
        <v>25.890000000000001</v>
      </c>
      <c r="I308" s="241"/>
      <c r="J308" s="236"/>
      <c r="K308" s="236"/>
      <c r="L308" s="242"/>
      <c r="M308" s="243"/>
      <c r="N308" s="244"/>
      <c r="O308" s="244"/>
      <c r="P308" s="244"/>
      <c r="Q308" s="244"/>
      <c r="R308" s="244"/>
      <c r="S308" s="244"/>
      <c r="T308" s="245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6" t="s">
        <v>207</v>
      </c>
      <c r="AU308" s="246" t="s">
        <v>82</v>
      </c>
      <c r="AV308" s="13" t="s">
        <v>82</v>
      </c>
      <c r="AW308" s="13" t="s">
        <v>33</v>
      </c>
      <c r="AX308" s="13" t="s">
        <v>72</v>
      </c>
      <c r="AY308" s="246" t="s">
        <v>197</v>
      </c>
    </row>
    <row r="309" s="16" customFormat="1">
      <c r="A309" s="16"/>
      <c r="B309" s="268"/>
      <c r="C309" s="269"/>
      <c r="D309" s="237" t="s">
        <v>207</v>
      </c>
      <c r="E309" s="270" t="s">
        <v>19</v>
      </c>
      <c r="F309" s="271" t="s">
        <v>248</v>
      </c>
      <c r="G309" s="269"/>
      <c r="H309" s="272">
        <v>25.890000000000001</v>
      </c>
      <c r="I309" s="273"/>
      <c r="J309" s="269"/>
      <c r="K309" s="269"/>
      <c r="L309" s="274"/>
      <c r="M309" s="275"/>
      <c r="N309" s="276"/>
      <c r="O309" s="276"/>
      <c r="P309" s="276"/>
      <c r="Q309" s="276"/>
      <c r="R309" s="276"/>
      <c r="S309" s="276"/>
      <c r="T309" s="277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T309" s="278" t="s">
        <v>207</v>
      </c>
      <c r="AU309" s="278" t="s">
        <v>82</v>
      </c>
      <c r="AV309" s="16" t="s">
        <v>103</v>
      </c>
      <c r="AW309" s="16" t="s">
        <v>33</v>
      </c>
      <c r="AX309" s="16" t="s">
        <v>72</v>
      </c>
      <c r="AY309" s="278" t="s">
        <v>197</v>
      </c>
    </row>
    <row r="310" s="14" customFormat="1">
      <c r="A310" s="14"/>
      <c r="B310" s="247"/>
      <c r="C310" s="248"/>
      <c r="D310" s="237" t="s">
        <v>207</v>
      </c>
      <c r="E310" s="249" t="s">
        <v>19</v>
      </c>
      <c r="F310" s="250" t="s">
        <v>634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207</v>
      </c>
      <c r="AU310" s="256" t="s">
        <v>82</v>
      </c>
      <c r="AV310" s="14" t="s">
        <v>80</v>
      </c>
      <c r="AW310" s="14" t="s">
        <v>33</v>
      </c>
      <c r="AX310" s="14" t="s">
        <v>72</v>
      </c>
      <c r="AY310" s="256" t="s">
        <v>197</v>
      </c>
    </row>
    <row r="311" s="13" customFormat="1">
      <c r="A311" s="13"/>
      <c r="B311" s="235"/>
      <c r="C311" s="236"/>
      <c r="D311" s="237" t="s">
        <v>207</v>
      </c>
      <c r="E311" s="238" t="s">
        <v>19</v>
      </c>
      <c r="F311" s="239" t="s">
        <v>635</v>
      </c>
      <c r="G311" s="236"/>
      <c r="H311" s="240">
        <v>10.539999999999999</v>
      </c>
      <c r="I311" s="241"/>
      <c r="J311" s="236"/>
      <c r="K311" s="236"/>
      <c r="L311" s="242"/>
      <c r="M311" s="243"/>
      <c r="N311" s="244"/>
      <c r="O311" s="244"/>
      <c r="P311" s="244"/>
      <c r="Q311" s="244"/>
      <c r="R311" s="244"/>
      <c r="S311" s="244"/>
      <c r="T311" s="245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6" t="s">
        <v>207</v>
      </c>
      <c r="AU311" s="246" t="s">
        <v>82</v>
      </c>
      <c r="AV311" s="13" t="s">
        <v>82</v>
      </c>
      <c r="AW311" s="13" t="s">
        <v>33</v>
      </c>
      <c r="AX311" s="13" t="s">
        <v>72</v>
      </c>
      <c r="AY311" s="246" t="s">
        <v>197</v>
      </c>
    </row>
    <row r="312" s="15" customFormat="1">
      <c r="A312" s="15"/>
      <c r="B312" s="257"/>
      <c r="C312" s="258"/>
      <c r="D312" s="237" t="s">
        <v>207</v>
      </c>
      <c r="E312" s="259" t="s">
        <v>19</v>
      </c>
      <c r="F312" s="260" t="s">
        <v>234</v>
      </c>
      <c r="G312" s="258"/>
      <c r="H312" s="261">
        <v>78.819999999999993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207</v>
      </c>
      <c r="AU312" s="267" t="s">
        <v>82</v>
      </c>
      <c r="AV312" s="15" t="s">
        <v>203</v>
      </c>
      <c r="AW312" s="15" t="s">
        <v>33</v>
      </c>
      <c r="AX312" s="15" t="s">
        <v>80</v>
      </c>
      <c r="AY312" s="267" t="s">
        <v>197</v>
      </c>
    </row>
    <row r="313" s="2" customFormat="1" ht="37.8" customHeight="1">
      <c r="A313" s="40"/>
      <c r="B313" s="41"/>
      <c r="C313" s="216" t="s">
        <v>636</v>
      </c>
      <c r="D313" s="216" t="s">
        <v>199</v>
      </c>
      <c r="E313" s="217" t="s">
        <v>637</v>
      </c>
      <c r="F313" s="218" t="s">
        <v>638</v>
      </c>
      <c r="G313" s="219" t="s">
        <v>202</v>
      </c>
      <c r="H313" s="220">
        <v>6.4500000000000002</v>
      </c>
      <c r="I313" s="221"/>
      <c r="J313" s="222">
        <f>ROUND(I313*H313,2)</f>
        <v>0</v>
      </c>
      <c r="K313" s="223"/>
      <c r="L313" s="46"/>
      <c r="M313" s="224" t="s">
        <v>19</v>
      </c>
      <c r="N313" s="225" t="s">
        <v>43</v>
      </c>
      <c r="O313" s="86"/>
      <c r="P313" s="226">
        <f>O313*H313</f>
        <v>0</v>
      </c>
      <c r="Q313" s="226">
        <v>0.25364999999999999</v>
      </c>
      <c r="R313" s="226">
        <f>Q313*H313</f>
        <v>1.6360425000000001</v>
      </c>
      <c r="S313" s="226">
        <v>0</v>
      </c>
      <c r="T313" s="227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8" t="s">
        <v>203</v>
      </c>
      <c r="AT313" s="228" t="s">
        <v>199</v>
      </c>
      <c r="AU313" s="228" t="s">
        <v>82</v>
      </c>
      <c r="AY313" s="19" t="s">
        <v>197</v>
      </c>
      <c r="BE313" s="229">
        <f>IF(N313="základní",J313,0)</f>
        <v>0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19" t="s">
        <v>80</v>
      </c>
      <c r="BK313" s="229">
        <f>ROUND(I313*H313,2)</f>
        <v>0</v>
      </c>
      <c r="BL313" s="19" t="s">
        <v>203</v>
      </c>
      <c r="BM313" s="228" t="s">
        <v>639</v>
      </c>
    </row>
    <row r="314" s="2" customFormat="1">
      <c r="A314" s="40"/>
      <c r="B314" s="41"/>
      <c r="C314" s="42"/>
      <c r="D314" s="230" t="s">
        <v>205</v>
      </c>
      <c r="E314" s="42"/>
      <c r="F314" s="231" t="s">
        <v>640</v>
      </c>
      <c r="G314" s="42"/>
      <c r="H314" s="42"/>
      <c r="I314" s="232"/>
      <c r="J314" s="42"/>
      <c r="K314" s="42"/>
      <c r="L314" s="46"/>
      <c r="M314" s="233"/>
      <c r="N314" s="234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205</v>
      </c>
      <c r="AU314" s="19" t="s">
        <v>82</v>
      </c>
    </row>
    <row r="315" s="14" customFormat="1">
      <c r="A315" s="14"/>
      <c r="B315" s="247"/>
      <c r="C315" s="248"/>
      <c r="D315" s="237" t="s">
        <v>207</v>
      </c>
      <c r="E315" s="249" t="s">
        <v>19</v>
      </c>
      <c r="F315" s="250" t="s">
        <v>641</v>
      </c>
      <c r="G315" s="248"/>
      <c r="H315" s="249" t="s">
        <v>19</v>
      </c>
      <c r="I315" s="251"/>
      <c r="J315" s="248"/>
      <c r="K315" s="248"/>
      <c r="L315" s="252"/>
      <c r="M315" s="253"/>
      <c r="N315" s="254"/>
      <c r="O315" s="254"/>
      <c r="P315" s="254"/>
      <c r="Q315" s="254"/>
      <c r="R315" s="254"/>
      <c r="S315" s="254"/>
      <c r="T315" s="25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6" t="s">
        <v>207</v>
      </c>
      <c r="AU315" s="256" t="s">
        <v>82</v>
      </c>
      <c r="AV315" s="14" t="s">
        <v>80</v>
      </c>
      <c r="AW315" s="14" t="s">
        <v>33</v>
      </c>
      <c r="AX315" s="14" t="s">
        <v>72</v>
      </c>
      <c r="AY315" s="256" t="s">
        <v>197</v>
      </c>
    </row>
    <row r="316" s="13" customFormat="1">
      <c r="A316" s="13"/>
      <c r="B316" s="235"/>
      <c r="C316" s="236"/>
      <c r="D316" s="237" t="s">
        <v>207</v>
      </c>
      <c r="E316" s="238" t="s">
        <v>19</v>
      </c>
      <c r="F316" s="239" t="s">
        <v>642</v>
      </c>
      <c r="G316" s="236"/>
      <c r="H316" s="240">
        <v>4.3200000000000003</v>
      </c>
      <c r="I316" s="241"/>
      <c r="J316" s="236"/>
      <c r="K316" s="236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207</v>
      </c>
      <c r="AU316" s="246" t="s">
        <v>82</v>
      </c>
      <c r="AV316" s="13" t="s">
        <v>82</v>
      </c>
      <c r="AW316" s="13" t="s">
        <v>33</v>
      </c>
      <c r="AX316" s="13" t="s">
        <v>72</v>
      </c>
      <c r="AY316" s="246" t="s">
        <v>197</v>
      </c>
    </row>
    <row r="317" s="13" customFormat="1">
      <c r="A317" s="13"/>
      <c r="B317" s="235"/>
      <c r="C317" s="236"/>
      <c r="D317" s="237" t="s">
        <v>207</v>
      </c>
      <c r="E317" s="238" t="s">
        <v>19</v>
      </c>
      <c r="F317" s="239" t="s">
        <v>643</v>
      </c>
      <c r="G317" s="236"/>
      <c r="H317" s="240">
        <v>2.1299999999999999</v>
      </c>
      <c r="I317" s="241"/>
      <c r="J317" s="236"/>
      <c r="K317" s="236"/>
      <c r="L317" s="242"/>
      <c r="M317" s="243"/>
      <c r="N317" s="244"/>
      <c r="O317" s="244"/>
      <c r="P317" s="244"/>
      <c r="Q317" s="244"/>
      <c r="R317" s="244"/>
      <c r="S317" s="244"/>
      <c r="T317" s="245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6" t="s">
        <v>207</v>
      </c>
      <c r="AU317" s="246" t="s">
        <v>82</v>
      </c>
      <c r="AV317" s="13" t="s">
        <v>82</v>
      </c>
      <c r="AW317" s="13" t="s">
        <v>33</v>
      </c>
      <c r="AX317" s="13" t="s">
        <v>72</v>
      </c>
      <c r="AY317" s="246" t="s">
        <v>197</v>
      </c>
    </row>
    <row r="318" s="15" customFormat="1">
      <c r="A318" s="15"/>
      <c r="B318" s="257"/>
      <c r="C318" s="258"/>
      <c r="D318" s="237" t="s">
        <v>207</v>
      </c>
      <c r="E318" s="259" t="s">
        <v>19</v>
      </c>
      <c r="F318" s="260" t="s">
        <v>234</v>
      </c>
      <c r="G318" s="258"/>
      <c r="H318" s="261">
        <v>6.4500000000000002</v>
      </c>
      <c r="I318" s="262"/>
      <c r="J318" s="258"/>
      <c r="K318" s="258"/>
      <c r="L318" s="263"/>
      <c r="M318" s="264"/>
      <c r="N318" s="265"/>
      <c r="O318" s="265"/>
      <c r="P318" s="265"/>
      <c r="Q318" s="265"/>
      <c r="R318" s="265"/>
      <c r="S318" s="265"/>
      <c r="T318" s="26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7" t="s">
        <v>207</v>
      </c>
      <c r="AU318" s="267" t="s">
        <v>82</v>
      </c>
      <c r="AV318" s="15" t="s">
        <v>203</v>
      </c>
      <c r="AW318" s="15" t="s">
        <v>33</v>
      </c>
      <c r="AX318" s="15" t="s">
        <v>80</v>
      </c>
      <c r="AY318" s="267" t="s">
        <v>197</v>
      </c>
    </row>
    <row r="319" s="2" customFormat="1" ht="37.8" customHeight="1">
      <c r="A319" s="40"/>
      <c r="B319" s="41"/>
      <c r="C319" s="216" t="s">
        <v>644</v>
      </c>
      <c r="D319" s="216" t="s">
        <v>199</v>
      </c>
      <c r="E319" s="217" t="s">
        <v>645</v>
      </c>
      <c r="F319" s="218" t="s">
        <v>646</v>
      </c>
      <c r="G319" s="219" t="s">
        <v>202</v>
      </c>
      <c r="H319" s="220">
        <v>3.6360000000000001</v>
      </c>
      <c r="I319" s="221"/>
      <c r="J319" s="222">
        <f>ROUND(I319*H319,2)</f>
        <v>0</v>
      </c>
      <c r="K319" s="223"/>
      <c r="L319" s="46"/>
      <c r="M319" s="224" t="s">
        <v>19</v>
      </c>
      <c r="N319" s="225" t="s">
        <v>43</v>
      </c>
      <c r="O319" s="86"/>
      <c r="P319" s="226">
        <f>O319*H319</f>
        <v>0</v>
      </c>
      <c r="Q319" s="226">
        <v>0.17818000000000001</v>
      </c>
      <c r="R319" s="226">
        <f>Q319*H319</f>
        <v>0.64786248000000002</v>
      </c>
      <c r="S319" s="226">
        <v>0</v>
      </c>
      <c r="T319" s="227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8" t="s">
        <v>203</v>
      </c>
      <c r="AT319" s="228" t="s">
        <v>199</v>
      </c>
      <c r="AU319" s="228" t="s">
        <v>82</v>
      </c>
      <c r="AY319" s="19" t="s">
        <v>197</v>
      </c>
      <c r="BE319" s="229">
        <f>IF(N319="základní",J319,0)</f>
        <v>0</v>
      </c>
      <c r="BF319" s="229">
        <f>IF(N319="snížená",J319,0)</f>
        <v>0</v>
      </c>
      <c r="BG319" s="229">
        <f>IF(N319="zákl. přenesená",J319,0)</f>
        <v>0</v>
      </c>
      <c r="BH319" s="229">
        <f>IF(N319="sníž. přenesená",J319,0)</f>
        <v>0</v>
      </c>
      <c r="BI319" s="229">
        <f>IF(N319="nulová",J319,0)</f>
        <v>0</v>
      </c>
      <c r="BJ319" s="19" t="s">
        <v>80</v>
      </c>
      <c r="BK319" s="229">
        <f>ROUND(I319*H319,2)</f>
        <v>0</v>
      </c>
      <c r="BL319" s="19" t="s">
        <v>203</v>
      </c>
      <c r="BM319" s="228" t="s">
        <v>647</v>
      </c>
    </row>
    <row r="320" s="2" customFormat="1">
      <c r="A320" s="40"/>
      <c r="B320" s="41"/>
      <c r="C320" s="42"/>
      <c r="D320" s="230" t="s">
        <v>205</v>
      </c>
      <c r="E320" s="42"/>
      <c r="F320" s="231" t="s">
        <v>648</v>
      </c>
      <c r="G320" s="42"/>
      <c r="H320" s="42"/>
      <c r="I320" s="232"/>
      <c r="J320" s="42"/>
      <c r="K320" s="42"/>
      <c r="L320" s="46"/>
      <c r="M320" s="233"/>
      <c r="N320" s="234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205</v>
      </c>
      <c r="AU320" s="19" t="s">
        <v>82</v>
      </c>
    </row>
    <row r="321" s="14" customFormat="1">
      <c r="A321" s="14"/>
      <c r="B321" s="247"/>
      <c r="C321" s="248"/>
      <c r="D321" s="237" t="s">
        <v>207</v>
      </c>
      <c r="E321" s="249" t="s">
        <v>19</v>
      </c>
      <c r="F321" s="250" t="s">
        <v>598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207</v>
      </c>
      <c r="AU321" s="256" t="s">
        <v>82</v>
      </c>
      <c r="AV321" s="14" t="s">
        <v>80</v>
      </c>
      <c r="AW321" s="14" t="s">
        <v>33</v>
      </c>
      <c r="AX321" s="14" t="s">
        <v>72</v>
      </c>
      <c r="AY321" s="256" t="s">
        <v>197</v>
      </c>
    </row>
    <row r="322" s="13" customFormat="1">
      <c r="A322" s="13"/>
      <c r="B322" s="235"/>
      <c r="C322" s="236"/>
      <c r="D322" s="237" t="s">
        <v>207</v>
      </c>
      <c r="E322" s="238" t="s">
        <v>19</v>
      </c>
      <c r="F322" s="239" t="s">
        <v>649</v>
      </c>
      <c r="G322" s="236"/>
      <c r="H322" s="240">
        <v>2.7719999999999998</v>
      </c>
      <c r="I322" s="241"/>
      <c r="J322" s="236"/>
      <c r="K322" s="236"/>
      <c r="L322" s="242"/>
      <c r="M322" s="243"/>
      <c r="N322" s="244"/>
      <c r="O322" s="244"/>
      <c r="P322" s="244"/>
      <c r="Q322" s="244"/>
      <c r="R322" s="244"/>
      <c r="S322" s="244"/>
      <c r="T322" s="245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6" t="s">
        <v>207</v>
      </c>
      <c r="AU322" s="246" t="s">
        <v>82</v>
      </c>
      <c r="AV322" s="13" t="s">
        <v>82</v>
      </c>
      <c r="AW322" s="13" t="s">
        <v>33</v>
      </c>
      <c r="AX322" s="13" t="s">
        <v>72</v>
      </c>
      <c r="AY322" s="246" t="s">
        <v>197</v>
      </c>
    </row>
    <row r="323" s="13" customFormat="1">
      <c r="A323" s="13"/>
      <c r="B323" s="235"/>
      <c r="C323" s="236"/>
      <c r="D323" s="237" t="s">
        <v>207</v>
      </c>
      <c r="E323" s="238" t="s">
        <v>19</v>
      </c>
      <c r="F323" s="239" t="s">
        <v>650</v>
      </c>
      <c r="G323" s="236"/>
      <c r="H323" s="240">
        <v>0.86399999999999999</v>
      </c>
      <c r="I323" s="241"/>
      <c r="J323" s="236"/>
      <c r="K323" s="236"/>
      <c r="L323" s="242"/>
      <c r="M323" s="243"/>
      <c r="N323" s="244"/>
      <c r="O323" s="244"/>
      <c r="P323" s="244"/>
      <c r="Q323" s="244"/>
      <c r="R323" s="244"/>
      <c r="S323" s="244"/>
      <c r="T323" s="245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6" t="s">
        <v>207</v>
      </c>
      <c r="AU323" s="246" t="s">
        <v>82</v>
      </c>
      <c r="AV323" s="13" t="s">
        <v>82</v>
      </c>
      <c r="AW323" s="13" t="s">
        <v>33</v>
      </c>
      <c r="AX323" s="13" t="s">
        <v>72</v>
      </c>
      <c r="AY323" s="246" t="s">
        <v>197</v>
      </c>
    </row>
    <row r="324" s="15" customFormat="1">
      <c r="A324" s="15"/>
      <c r="B324" s="257"/>
      <c r="C324" s="258"/>
      <c r="D324" s="237" t="s">
        <v>207</v>
      </c>
      <c r="E324" s="259" t="s">
        <v>19</v>
      </c>
      <c r="F324" s="260" t="s">
        <v>234</v>
      </c>
      <c r="G324" s="258"/>
      <c r="H324" s="261">
        <v>3.6359999999999997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207</v>
      </c>
      <c r="AU324" s="267" t="s">
        <v>82</v>
      </c>
      <c r="AV324" s="15" t="s">
        <v>203</v>
      </c>
      <c r="AW324" s="15" t="s">
        <v>33</v>
      </c>
      <c r="AX324" s="15" t="s">
        <v>80</v>
      </c>
      <c r="AY324" s="267" t="s">
        <v>197</v>
      </c>
    </row>
    <row r="325" s="12" customFormat="1" ht="22.8" customHeight="1">
      <c r="A325" s="12"/>
      <c r="B325" s="200"/>
      <c r="C325" s="201"/>
      <c r="D325" s="202" t="s">
        <v>71</v>
      </c>
      <c r="E325" s="214" t="s">
        <v>203</v>
      </c>
      <c r="F325" s="214" t="s">
        <v>651</v>
      </c>
      <c r="G325" s="201"/>
      <c r="H325" s="201"/>
      <c r="I325" s="204"/>
      <c r="J325" s="215">
        <f>BK325</f>
        <v>0</v>
      </c>
      <c r="K325" s="201"/>
      <c r="L325" s="206"/>
      <c r="M325" s="207"/>
      <c r="N325" s="208"/>
      <c r="O325" s="208"/>
      <c r="P325" s="209">
        <f>SUM(P326:P389)</f>
        <v>0</v>
      </c>
      <c r="Q325" s="208"/>
      <c r="R325" s="209">
        <f>SUM(R326:R389)</f>
        <v>63.682307380000019</v>
      </c>
      <c r="S325" s="208"/>
      <c r="T325" s="210">
        <f>SUM(T326:T389)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1" t="s">
        <v>80</v>
      </c>
      <c r="AT325" s="212" t="s">
        <v>71</v>
      </c>
      <c r="AU325" s="212" t="s">
        <v>80</v>
      </c>
      <c r="AY325" s="211" t="s">
        <v>197</v>
      </c>
      <c r="BK325" s="213">
        <f>SUM(BK326:BK389)</f>
        <v>0</v>
      </c>
    </row>
    <row r="326" s="2" customFormat="1" ht="37.8" customHeight="1">
      <c r="A326" s="40"/>
      <c r="B326" s="41"/>
      <c r="C326" s="216" t="s">
        <v>652</v>
      </c>
      <c r="D326" s="216" t="s">
        <v>199</v>
      </c>
      <c r="E326" s="217" t="s">
        <v>653</v>
      </c>
      <c r="F326" s="218" t="s">
        <v>654</v>
      </c>
      <c r="G326" s="219" t="s">
        <v>211</v>
      </c>
      <c r="H326" s="220">
        <v>11</v>
      </c>
      <c r="I326" s="221"/>
      <c r="J326" s="222">
        <f>ROUND(I326*H326,2)</f>
        <v>0</v>
      </c>
      <c r="K326" s="223"/>
      <c r="L326" s="46"/>
      <c r="M326" s="224" t="s">
        <v>19</v>
      </c>
      <c r="N326" s="225" t="s">
        <v>43</v>
      </c>
      <c r="O326" s="86"/>
      <c r="P326" s="226">
        <f>O326*H326</f>
        <v>0</v>
      </c>
      <c r="Q326" s="226">
        <v>0.29121000000000002</v>
      </c>
      <c r="R326" s="226">
        <f>Q326*H326</f>
        <v>3.2033100000000001</v>
      </c>
      <c r="S326" s="226">
        <v>0</v>
      </c>
      <c r="T326" s="227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8" t="s">
        <v>203</v>
      </c>
      <c r="AT326" s="228" t="s">
        <v>199</v>
      </c>
      <c r="AU326" s="228" t="s">
        <v>82</v>
      </c>
      <c r="AY326" s="19" t="s">
        <v>197</v>
      </c>
      <c r="BE326" s="229">
        <f>IF(N326="základní",J326,0)</f>
        <v>0</v>
      </c>
      <c r="BF326" s="229">
        <f>IF(N326="snížená",J326,0)</f>
        <v>0</v>
      </c>
      <c r="BG326" s="229">
        <f>IF(N326="zákl. přenesená",J326,0)</f>
        <v>0</v>
      </c>
      <c r="BH326" s="229">
        <f>IF(N326="sníž. přenesená",J326,0)</f>
        <v>0</v>
      </c>
      <c r="BI326" s="229">
        <f>IF(N326="nulová",J326,0)</f>
        <v>0</v>
      </c>
      <c r="BJ326" s="19" t="s">
        <v>80</v>
      </c>
      <c r="BK326" s="229">
        <f>ROUND(I326*H326,2)</f>
        <v>0</v>
      </c>
      <c r="BL326" s="19" t="s">
        <v>203</v>
      </c>
      <c r="BM326" s="228" t="s">
        <v>655</v>
      </c>
    </row>
    <row r="327" s="2" customFormat="1">
      <c r="A327" s="40"/>
      <c r="B327" s="41"/>
      <c r="C327" s="42"/>
      <c r="D327" s="230" t="s">
        <v>205</v>
      </c>
      <c r="E327" s="42"/>
      <c r="F327" s="231" t="s">
        <v>656</v>
      </c>
      <c r="G327" s="42"/>
      <c r="H327" s="42"/>
      <c r="I327" s="232"/>
      <c r="J327" s="42"/>
      <c r="K327" s="42"/>
      <c r="L327" s="46"/>
      <c r="M327" s="233"/>
      <c r="N327" s="234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205</v>
      </c>
      <c r="AU327" s="19" t="s">
        <v>82</v>
      </c>
    </row>
    <row r="328" s="13" customFormat="1">
      <c r="A328" s="13"/>
      <c r="B328" s="235"/>
      <c r="C328" s="236"/>
      <c r="D328" s="237" t="s">
        <v>207</v>
      </c>
      <c r="E328" s="238" t="s">
        <v>19</v>
      </c>
      <c r="F328" s="239" t="s">
        <v>657</v>
      </c>
      <c r="G328" s="236"/>
      <c r="H328" s="240">
        <v>11</v>
      </c>
      <c r="I328" s="241"/>
      <c r="J328" s="236"/>
      <c r="K328" s="236"/>
      <c r="L328" s="242"/>
      <c r="M328" s="243"/>
      <c r="N328" s="244"/>
      <c r="O328" s="244"/>
      <c r="P328" s="244"/>
      <c r="Q328" s="244"/>
      <c r="R328" s="244"/>
      <c r="S328" s="244"/>
      <c r="T328" s="245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6" t="s">
        <v>207</v>
      </c>
      <c r="AU328" s="246" t="s">
        <v>82</v>
      </c>
      <c r="AV328" s="13" t="s">
        <v>82</v>
      </c>
      <c r="AW328" s="13" t="s">
        <v>33</v>
      </c>
      <c r="AX328" s="13" t="s">
        <v>80</v>
      </c>
      <c r="AY328" s="246" t="s">
        <v>197</v>
      </c>
    </row>
    <row r="329" s="2" customFormat="1" ht="24.15" customHeight="1">
      <c r="A329" s="40"/>
      <c r="B329" s="41"/>
      <c r="C329" s="282" t="s">
        <v>658</v>
      </c>
      <c r="D329" s="282" t="s">
        <v>602</v>
      </c>
      <c r="E329" s="283" t="s">
        <v>659</v>
      </c>
      <c r="F329" s="284" t="s">
        <v>660</v>
      </c>
      <c r="G329" s="285" t="s">
        <v>661</v>
      </c>
      <c r="H329" s="286">
        <v>98.230000000000004</v>
      </c>
      <c r="I329" s="287"/>
      <c r="J329" s="288">
        <f>ROUND(I329*H329,2)</f>
        <v>0</v>
      </c>
      <c r="K329" s="289"/>
      <c r="L329" s="290"/>
      <c r="M329" s="291" t="s">
        <v>19</v>
      </c>
      <c r="N329" s="292" t="s">
        <v>43</v>
      </c>
      <c r="O329" s="86"/>
      <c r="P329" s="226">
        <f>O329*H329</f>
        <v>0</v>
      </c>
      <c r="Q329" s="226">
        <v>0.39700000000000002</v>
      </c>
      <c r="R329" s="226">
        <f>Q329*H329</f>
        <v>38.997310000000006</v>
      </c>
      <c r="S329" s="226">
        <v>0</v>
      </c>
      <c r="T329" s="227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8" t="s">
        <v>311</v>
      </c>
      <c r="AT329" s="228" t="s">
        <v>602</v>
      </c>
      <c r="AU329" s="228" t="s">
        <v>82</v>
      </c>
      <c r="AY329" s="19" t="s">
        <v>197</v>
      </c>
      <c r="BE329" s="229">
        <f>IF(N329="základní",J329,0)</f>
        <v>0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19" t="s">
        <v>80</v>
      </c>
      <c r="BK329" s="229">
        <f>ROUND(I329*H329,2)</f>
        <v>0</v>
      </c>
      <c r="BL329" s="19" t="s">
        <v>203</v>
      </c>
      <c r="BM329" s="228" t="s">
        <v>662</v>
      </c>
    </row>
    <row r="330" s="13" customFormat="1">
      <c r="A330" s="13"/>
      <c r="B330" s="235"/>
      <c r="C330" s="236"/>
      <c r="D330" s="237" t="s">
        <v>207</v>
      </c>
      <c r="E330" s="238" t="s">
        <v>19</v>
      </c>
      <c r="F330" s="239" t="s">
        <v>657</v>
      </c>
      <c r="G330" s="236"/>
      <c r="H330" s="240">
        <v>11</v>
      </c>
      <c r="I330" s="241"/>
      <c r="J330" s="236"/>
      <c r="K330" s="236"/>
      <c r="L330" s="242"/>
      <c r="M330" s="243"/>
      <c r="N330" s="244"/>
      <c r="O330" s="244"/>
      <c r="P330" s="244"/>
      <c r="Q330" s="244"/>
      <c r="R330" s="244"/>
      <c r="S330" s="244"/>
      <c r="T330" s="245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6" t="s">
        <v>207</v>
      </c>
      <c r="AU330" s="246" t="s">
        <v>82</v>
      </c>
      <c r="AV330" s="13" t="s">
        <v>82</v>
      </c>
      <c r="AW330" s="13" t="s">
        <v>33</v>
      </c>
      <c r="AX330" s="13" t="s">
        <v>72</v>
      </c>
      <c r="AY330" s="246" t="s">
        <v>197</v>
      </c>
    </row>
    <row r="331" s="13" customFormat="1">
      <c r="A331" s="13"/>
      <c r="B331" s="235"/>
      <c r="C331" s="236"/>
      <c r="D331" s="237" t="s">
        <v>207</v>
      </c>
      <c r="E331" s="238" t="s">
        <v>19</v>
      </c>
      <c r="F331" s="239" t="s">
        <v>663</v>
      </c>
      <c r="G331" s="236"/>
      <c r="H331" s="240">
        <v>98.230000000000004</v>
      </c>
      <c r="I331" s="241"/>
      <c r="J331" s="236"/>
      <c r="K331" s="236"/>
      <c r="L331" s="242"/>
      <c r="M331" s="243"/>
      <c r="N331" s="244"/>
      <c r="O331" s="244"/>
      <c r="P331" s="244"/>
      <c r="Q331" s="244"/>
      <c r="R331" s="244"/>
      <c r="S331" s="244"/>
      <c r="T331" s="245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6" t="s">
        <v>207</v>
      </c>
      <c r="AU331" s="246" t="s">
        <v>82</v>
      </c>
      <c r="AV331" s="13" t="s">
        <v>82</v>
      </c>
      <c r="AW331" s="13" t="s">
        <v>33</v>
      </c>
      <c r="AX331" s="13" t="s">
        <v>80</v>
      </c>
      <c r="AY331" s="246" t="s">
        <v>197</v>
      </c>
    </row>
    <row r="332" s="2" customFormat="1" ht="78" customHeight="1">
      <c r="A332" s="40"/>
      <c r="B332" s="41"/>
      <c r="C332" s="216" t="s">
        <v>664</v>
      </c>
      <c r="D332" s="216" t="s">
        <v>199</v>
      </c>
      <c r="E332" s="217" t="s">
        <v>665</v>
      </c>
      <c r="F332" s="218" t="s">
        <v>666</v>
      </c>
      <c r="G332" s="219" t="s">
        <v>217</v>
      </c>
      <c r="H332" s="220">
        <v>0.119</v>
      </c>
      <c r="I332" s="221"/>
      <c r="J332" s="222">
        <f>ROUND(I332*H332,2)</f>
        <v>0</v>
      </c>
      <c r="K332" s="223"/>
      <c r="L332" s="46"/>
      <c r="M332" s="224" t="s">
        <v>19</v>
      </c>
      <c r="N332" s="225" t="s">
        <v>43</v>
      </c>
      <c r="O332" s="86"/>
      <c r="P332" s="226">
        <f>O332*H332</f>
        <v>0</v>
      </c>
      <c r="Q332" s="226">
        <v>1.05555</v>
      </c>
      <c r="R332" s="226">
        <f>Q332*H332</f>
        <v>0.12561044999999999</v>
      </c>
      <c r="S332" s="226">
        <v>0</v>
      </c>
      <c r="T332" s="227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8" t="s">
        <v>203</v>
      </c>
      <c r="AT332" s="228" t="s">
        <v>199</v>
      </c>
      <c r="AU332" s="228" t="s">
        <v>82</v>
      </c>
      <c r="AY332" s="19" t="s">
        <v>197</v>
      </c>
      <c r="BE332" s="229">
        <f>IF(N332="základní",J332,0)</f>
        <v>0</v>
      </c>
      <c r="BF332" s="229">
        <f>IF(N332="snížená",J332,0)</f>
        <v>0</v>
      </c>
      <c r="BG332" s="229">
        <f>IF(N332="zákl. přenesená",J332,0)</f>
        <v>0</v>
      </c>
      <c r="BH332" s="229">
        <f>IF(N332="sníž. přenesená",J332,0)</f>
        <v>0</v>
      </c>
      <c r="BI332" s="229">
        <f>IF(N332="nulová",J332,0)</f>
        <v>0</v>
      </c>
      <c r="BJ332" s="19" t="s">
        <v>80</v>
      </c>
      <c r="BK332" s="229">
        <f>ROUND(I332*H332,2)</f>
        <v>0</v>
      </c>
      <c r="BL332" s="19" t="s">
        <v>203</v>
      </c>
      <c r="BM332" s="228" t="s">
        <v>667</v>
      </c>
    </row>
    <row r="333" s="2" customFormat="1">
      <c r="A333" s="40"/>
      <c r="B333" s="41"/>
      <c r="C333" s="42"/>
      <c r="D333" s="230" t="s">
        <v>205</v>
      </c>
      <c r="E333" s="42"/>
      <c r="F333" s="231" t="s">
        <v>668</v>
      </c>
      <c r="G333" s="42"/>
      <c r="H333" s="42"/>
      <c r="I333" s="232"/>
      <c r="J333" s="42"/>
      <c r="K333" s="42"/>
      <c r="L333" s="46"/>
      <c r="M333" s="233"/>
      <c r="N333" s="234"/>
      <c r="O333" s="86"/>
      <c r="P333" s="86"/>
      <c r="Q333" s="86"/>
      <c r="R333" s="86"/>
      <c r="S333" s="86"/>
      <c r="T333" s="87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205</v>
      </c>
      <c r="AU333" s="19" t="s">
        <v>82</v>
      </c>
    </row>
    <row r="334" s="14" customFormat="1">
      <c r="A334" s="14"/>
      <c r="B334" s="247"/>
      <c r="C334" s="248"/>
      <c r="D334" s="237" t="s">
        <v>207</v>
      </c>
      <c r="E334" s="249" t="s">
        <v>19</v>
      </c>
      <c r="F334" s="250" t="s">
        <v>669</v>
      </c>
      <c r="G334" s="248"/>
      <c r="H334" s="249" t="s">
        <v>19</v>
      </c>
      <c r="I334" s="251"/>
      <c r="J334" s="248"/>
      <c r="K334" s="248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207</v>
      </c>
      <c r="AU334" s="256" t="s">
        <v>82</v>
      </c>
      <c r="AV334" s="14" t="s">
        <v>80</v>
      </c>
      <c r="AW334" s="14" t="s">
        <v>33</v>
      </c>
      <c r="AX334" s="14" t="s">
        <v>72</v>
      </c>
      <c r="AY334" s="256" t="s">
        <v>197</v>
      </c>
    </row>
    <row r="335" s="14" customFormat="1">
      <c r="A335" s="14"/>
      <c r="B335" s="247"/>
      <c r="C335" s="248"/>
      <c r="D335" s="237" t="s">
        <v>207</v>
      </c>
      <c r="E335" s="249" t="s">
        <v>19</v>
      </c>
      <c r="F335" s="250" t="s">
        <v>670</v>
      </c>
      <c r="G335" s="248"/>
      <c r="H335" s="249" t="s">
        <v>19</v>
      </c>
      <c r="I335" s="251"/>
      <c r="J335" s="248"/>
      <c r="K335" s="248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207</v>
      </c>
      <c r="AU335" s="256" t="s">
        <v>82</v>
      </c>
      <c r="AV335" s="14" t="s">
        <v>80</v>
      </c>
      <c r="AW335" s="14" t="s">
        <v>33</v>
      </c>
      <c r="AX335" s="14" t="s">
        <v>72</v>
      </c>
      <c r="AY335" s="256" t="s">
        <v>197</v>
      </c>
    </row>
    <row r="336" s="13" customFormat="1">
      <c r="A336" s="13"/>
      <c r="B336" s="235"/>
      <c r="C336" s="236"/>
      <c r="D336" s="237" t="s">
        <v>207</v>
      </c>
      <c r="E336" s="238" t="s">
        <v>19</v>
      </c>
      <c r="F336" s="239" t="s">
        <v>671</v>
      </c>
      <c r="G336" s="236"/>
      <c r="H336" s="240">
        <v>0.098000000000000004</v>
      </c>
      <c r="I336" s="241"/>
      <c r="J336" s="236"/>
      <c r="K336" s="236"/>
      <c r="L336" s="242"/>
      <c r="M336" s="243"/>
      <c r="N336" s="244"/>
      <c r="O336" s="244"/>
      <c r="P336" s="244"/>
      <c r="Q336" s="244"/>
      <c r="R336" s="244"/>
      <c r="S336" s="244"/>
      <c r="T336" s="245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6" t="s">
        <v>207</v>
      </c>
      <c r="AU336" s="246" t="s">
        <v>82</v>
      </c>
      <c r="AV336" s="13" t="s">
        <v>82</v>
      </c>
      <c r="AW336" s="13" t="s">
        <v>33</v>
      </c>
      <c r="AX336" s="13" t="s">
        <v>72</v>
      </c>
      <c r="AY336" s="246" t="s">
        <v>197</v>
      </c>
    </row>
    <row r="337" s="14" customFormat="1">
      <c r="A337" s="14"/>
      <c r="B337" s="247"/>
      <c r="C337" s="248"/>
      <c r="D337" s="237" t="s">
        <v>207</v>
      </c>
      <c r="E337" s="249" t="s">
        <v>19</v>
      </c>
      <c r="F337" s="250" t="s">
        <v>672</v>
      </c>
      <c r="G337" s="248"/>
      <c r="H337" s="249" t="s">
        <v>19</v>
      </c>
      <c r="I337" s="251"/>
      <c r="J337" s="248"/>
      <c r="K337" s="248"/>
      <c r="L337" s="252"/>
      <c r="M337" s="253"/>
      <c r="N337" s="254"/>
      <c r="O337" s="254"/>
      <c r="P337" s="254"/>
      <c r="Q337" s="254"/>
      <c r="R337" s="254"/>
      <c r="S337" s="254"/>
      <c r="T337" s="25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6" t="s">
        <v>207</v>
      </c>
      <c r="AU337" s="256" t="s">
        <v>82</v>
      </c>
      <c r="AV337" s="14" t="s">
        <v>80</v>
      </c>
      <c r="AW337" s="14" t="s">
        <v>33</v>
      </c>
      <c r="AX337" s="14" t="s">
        <v>72</v>
      </c>
      <c r="AY337" s="256" t="s">
        <v>197</v>
      </c>
    </row>
    <row r="338" s="14" customFormat="1">
      <c r="A338" s="14"/>
      <c r="B338" s="247"/>
      <c r="C338" s="248"/>
      <c r="D338" s="237" t="s">
        <v>207</v>
      </c>
      <c r="E338" s="249" t="s">
        <v>19</v>
      </c>
      <c r="F338" s="250" t="s">
        <v>673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207</v>
      </c>
      <c r="AU338" s="256" t="s">
        <v>82</v>
      </c>
      <c r="AV338" s="14" t="s">
        <v>80</v>
      </c>
      <c r="AW338" s="14" t="s">
        <v>33</v>
      </c>
      <c r="AX338" s="14" t="s">
        <v>72</v>
      </c>
      <c r="AY338" s="256" t="s">
        <v>197</v>
      </c>
    </row>
    <row r="339" s="13" customFormat="1">
      <c r="A339" s="13"/>
      <c r="B339" s="235"/>
      <c r="C339" s="236"/>
      <c r="D339" s="237" t="s">
        <v>207</v>
      </c>
      <c r="E339" s="238" t="s">
        <v>19</v>
      </c>
      <c r="F339" s="239" t="s">
        <v>674</v>
      </c>
      <c r="G339" s="236"/>
      <c r="H339" s="240">
        <v>0.021000000000000001</v>
      </c>
      <c r="I339" s="241"/>
      <c r="J339" s="236"/>
      <c r="K339" s="236"/>
      <c r="L339" s="242"/>
      <c r="M339" s="243"/>
      <c r="N339" s="244"/>
      <c r="O339" s="244"/>
      <c r="P339" s="244"/>
      <c r="Q339" s="244"/>
      <c r="R339" s="244"/>
      <c r="S339" s="244"/>
      <c r="T339" s="245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6" t="s">
        <v>207</v>
      </c>
      <c r="AU339" s="246" t="s">
        <v>82</v>
      </c>
      <c r="AV339" s="13" t="s">
        <v>82</v>
      </c>
      <c r="AW339" s="13" t="s">
        <v>33</v>
      </c>
      <c r="AX339" s="13" t="s">
        <v>72</v>
      </c>
      <c r="AY339" s="246" t="s">
        <v>197</v>
      </c>
    </row>
    <row r="340" s="15" customFormat="1">
      <c r="A340" s="15"/>
      <c r="B340" s="257"/>
      <c r="C340" s="258"/>
      <c r="D340" s="237" t="s">
        <v>207</v>
      </c>
      <c r="E340" s="259" t="s">
        <v>19</v>
      </c>
      <c r="F340" s="260" t="s">
        <v>234</v>
      </c>
      <c r="G340" s="258"/>
      <c r="H340" s="261">
        <v>0.11900000000000001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207</v>
      </c>
      <c r="AU340" s="267" t="s">
        <v>82</v>
      </c>
      <c r="AV340" s="15" t="s">
        <v>203</v>
      </c>
      <c r="AW340" s="15" t="s">
        <v>33</v>
      </c>
      <c r="AX340" s="15" t="s">
        <v>80</v>
      </c>
      <c r="AY340" s="267" t="s">
        <v>197</v>
      </c>
    </row>
    <row r="341" s="2" customFormat="1" ht="24.15" customHeight="1">
      <c r="A341" s="40"/>
      <c r="B341" s="41"/>
      <c r="C341" s="216" t="s">
        <v>675</v>
      </c>
      <c r="D341" s="216" t="s">
        <v>199</v>
      </c>
      <c r="E341" s="217" t="s">
        <v>676</v>
      </c>
      <c r="F341" s="218" t="s">
        <v>677</v>
      </c>
      <c r="G341" s="219" t="s">
        <v>225</v>
      </c>
      <c r="H341" s="220">
        <v>8.0340000000000007</v>
      </c>
      <c r="I341" s="221"/>
      <c r="J341" s="222">
        <f>ROUND(I341*H341,2)</f>
        <v>0</v>
      </c>
      <c r="K341" s="223"/>
      <c r="L341" s="46"/>
      <c r="M341" s="224" t="s">
        <v>19</v>
      </c>
      <c r="N341" s="225" t="s">
        <v>43</v>
      </c>
      <c r="O341" s="86"/>
      <c r="P341" s="226">
        <f>O341*H341</f>
        <v>0</v>
      </c>
      <c r="Q341" s="226">
        <v>2.5019800000000001</v>
      </c>
      <c r="R341" s="226">
        <f>Q341*H341</f>
        <v>20.100907320000001</v>
      </c>
      <c r="S341" s="226">
        <v>0</v>
      </c>
      <c r="T341" s="227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28" t="s">
        <v>203</v>
      </c>
      <c r="AT341" s="228" t="s">
        <v>199</v>
      </c>
      <c r="AU341" s="228" t="s">
        <v>82</v>
      </c>
      <c r="AY341" s="19" t="s">
        <v>197</v>
      </c>
      <c r="BE341" s="229">
        <f>IF(N341="základní",J341,0)</f>
        <v>0</v>
      </c>
      <c r="BF341" s="229">
        <f>IF(N341="snížená",J341,0)</f>
        <v>0</v>
      </c>
      <c r="BG341" s="229">
        <f>IF(N341="zákl. přenesená",J341,0)</f>
        <v>0</v>
      </c>
      <c r="BH341" s="229">
        <f>IF(N341="sníž. přenesená",J341,0)</f>
        <v>0</v>
      </c>
      <c r="BI341" s="229">
        <f>IF(N341="nulová",J341,0)</f>
        <v>0</v>
      </c>
      <c r="BJ341" s="19" t="s">
        <v>80</v>
      </c>
      <c r="BK341" s="229">
        <f>ROUND(I341*H341,2)</f>
        <v>0</v>
      </c>
      <c r="BL341" s="19" t="s">
        <v>203</v>
      </c>
      <c r="BM341" s="228" t="s">
        <v>678</v>
      </c>
    </row>
    <row r="342" s="2" customFormat="1">
      <c r="A342" s="40"/>
      <c r="B342" s="41"/>
      <c r="C342" s="42"/>
      <c r="D342" s="230" t="s">
        <v>205</v>
      </c>
      <c r="E342" s="42"/>
      <c r="F342" s="231" t="s">
        <v>679</v>
      </c>
      <c r="G342" s="42"/>
      <c r="H342" s="42"/>
      <c r="I342" s="232"/>
      <c r="J342" s="42"/>
      <c r="K342" s="42"/>
      <c r="L342" s="46"/>
      <c r="M342" s="233"/>
      <c r="N342" s="234"/>
      <c r="O342" s="86"/>
      <c r="P342" s="86"/>
      <c r="Q342" s="86"/>
      <c r="R342" s="86"/>
      <c r="S342" s="86"/>
      <c r="T342" s="87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205</v>
      </c>
      <c r="AU342" s="19" t="s">
        <v>82</v>
      </c>
    </row>
    <row r="343" s="14" customFormat="1">
      <c r="A343" s="14"/>
      <c r="B343" s="247"/>
      <c r="C343" s="248"/>
      <c r="D343" s="237" t="s">
        <v>207</v>
      </c>
      <c r="E343" s="249" t="s">
        <v>19</v>
      </c>
      <c r="F343" s="250" t="s">
        <v>680</v>
      </c>
      <c r="G343" s="248"/>
      <c r="H343" s="249" t="s">
        <v>19</v>
      </c>
      <c r="I343" s="251"/>
      <c r="J343" s="248"/>
      <c r="K343" s="248"/>
      <c r="L343" s="252"/>
      <c r="M343" s="253"/>
      <c r="N343" s="254"/>
      <c r="O343" s="254"/>
      <c r="P343" s="254"/>
      <c r="Q343" s="254"/>
      <c r="R343" s="254"/>
      <c r="S343" s="254"/>
      <c r="T343" s="25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6" t="s">
        <v>207</v>
      </c>
      <c r="AU343" s="256" t="s">
        <v>82</v>
      </c>
      <c r="AV343" s="14" t="s">
        <v>80</v>
      </c>
      <c r="AW343" s="14" t="s">
        <v>33</v>
      </c>
      <c r="AX343" s="14" t="s">
        <v>72</v>
      </c>
      <c r="AY343" s="256" t="s">
        <v>197</v>
      </c>
    </row>
    <row r="344" s="13" customFormat="1">
      <c r="A344" s="13"/>
      <c r="B344" s="235"/>
      <c r="C344" s="236"/>
      <c r="D344" s="237" t="s">
        <v>207</v>
      </c>
      <c r="E344" s="238" t="s">
        <v>19</v>
      </c>
      <c r="F344" s="239" t="s">
        <v>681</v>
      </c>
      <c r="G344" s="236"/>
      <c r="H344" s="240">
        <v>2.883</v>
      </c>
      <c r="I344" s="241"/>
      <c r="J344" s="236"/>
      <c r="K344" s="236"/>
      <c r="L344" s="242"/>
      <c r="M344" s="243"/>
      <c r="N344" s="244"/>
      <c r="O344" s="244"/>
      <c r="P344" s="244"/>
      <c r="Q344" s="244"/>
      <c r="R344" s="244"/>
      <c r="S344" s="244"/>
      <c r="T344" s="245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6" t="s">
        <v>207</v>
      </c>
      <c r="AU344" s="246" t="s">
        <v>82</v>
      </c>
      <c r="AV344" s="13" t="s">
        <v>82</v>
      </c>
      <c r="AW344" s="13" t="s">
        <v>33</v>
      </c>
      <c r="AX344" s="13" t="s">
        <v>72</v>
      </c>
      <c r="AY344" s="246" t="s">
        <v>197</v>
      </c>
    </row>
    <row r="345" s="13" customFormat="1">
      <c r="A345" s="13"/>
      <c r="B345" s="235"/>
      <c r="C345" s="236"/>
      <c r="D345" s="237" t="s">
        <v>207</v>
      </c>
      <c r="E345" s="238" t="s">
        <v>19</v>
      </c>
      <c r="F345" s="239" t="s">
        <v>682</v>
      </c>
      <c r="G345" s="236"/>
      <c r="H345" s="240">
        <v>0.28399999999999997</v>
      </c>
      <c r="I345" s="241"/>
      <c r="J345" s="236"/>
      <c r="K345" s="236"/>
      <c r="L345" s="242"/>
      <c r="M345" s="243"/>
      <c r="N345" s="244"/>
      <c r="O345" s="244"/>
      <c r="P345" s="244"/>
      <c r="Q345" s="244"/>
      <c r="R345" s="244"/>
      <c r="S345" s="244"/>
      <c r="T345" s="245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6" t="s">
        <v>207</v>
      </c>
      <c r="AU345" s="246" t="s">
        <v>82</v>
      </c>
      <c r="AV345" s="13" t="s">
        <v>82</v>
      </c>
      <c r="AW345" s="13" t="s">
        <v>33</v>
      </c>
      <c r="AX345" s="13" t="s">
        <v>72</v>
      </c>
      <c r="AY345" s="246" t="s">
        <v>197</v>
      </c>
    </row>
    <row r="346" s="13" customFormat="1">
      <c r="A346" s="13"/>
      <c r="B346" s="235"/>
      <c r="C346" s="236"/>
      <c r="D346" s="237" t="s">
        <v>207</v>
      </c>
      <c r="E346" s="238" t="s">
        <v>19</v>
      </c>
      <c r="F346" s="239" t="s">
        <v>683</v>
      </c>
      <c r="G346" s="236"/>
      <c r="H346" s="240">
        <v>2.0590000000000002</v>
      </c>
      <c r="I346" s="241"/>
      <c r="J346" s="236"/>
      <c r="K346" s="236"/>
      <c r="L346" s="242"/>
      <c r="M346" s="243"/>
      <c r="N346" s="244"/>
      <c r="O346" s="244"/>
      <c r="P346" s="244"/>
      <c r="Q346" s="244"/>
      <c r="R346" s="244"/>
      <c r="S346" s="244"/>
      <c r="T346" s="245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6" t="s">
        <v>207</v>
      </c>
      <c r="AU346" s="246" t="s">
        <v>82</v>
      </c>
      <c r="AV346" s="13" t="s">
        <v>82</v>
      </c>
      <c r="AW346" s="13" t="s">
        <v>33</v>
      </c>
      <c r="AX346" s="13" t="s">
        <v>72</v>
      </c>
      <c r="AY346" s="246" t="s">
        <v>197</v>
      </c>
    </row>
    <row r="347" s="13" customFormat="1">
      <c r="A347" s="13"/>
      <c r="B347" s="235"/>
      <c r="C347" s="236"/>
      <c r="D347" s="237" t="s">
        <v>207</v>
      </c>
      <c r="E347" s="238" t="s">
        <v>19</v>
      </c>
      <c r="F347" s="239" t="s">
        <v>684</v>
      </c>
      <c r="G347" s="236"/>
      <c r="H347" s="240">
        <v>2.492</v>
      </c>
      <c r="I347" s="241"/>
      <c r="J347" s="236"/>
      <c r="K347" s="236"/>
      <c r="L347" s="242"/>
      <c r="M347" s="243"/>
      <c r="N347" s="244"/>
      <c r="O347" s="244"/>
      <c r="P347" s="244"/>
      <c r="Q347" s="244"/>
      <c r="R347" s="244"/>
      <c r="S347" s="244"/>
      <c r="T347" s="245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6" t="s">
        <v>207</v>
      </c>
      <c r="AU347" s="246" t="s">
        <v>82</v>
      </c>
      <c r="AV347" s="13" t="s">
        <v>82</v>
      </c>
      <c r="AW347" s="13" t="s">
        <v>33</v>
      </c>
      <c r="AX347" s="13" t="s">
        <v>72</v>
      </c>
      <c r="AY347" s="246" t="s">
        <v>197</v>
      </c>
    </row>
    <row r="348" s="16" customFormat="1">
      <c r="A348" s="16"/>
      <c r="B348" s="268"/>
      <c r="C348" s="269"/>
      <c r="D348" s="237" t="s">
        <v>207</v>
      </c>
      <c r="E348" s="270" t="s">
        <v>19</v>
      </c>
      <c r="F348" s="271" t="s">
        <v>248</v>
      </c>
      <c r="G348" s="269"/>
      <c r="H348" s="272">
        <v>7.718</v>
      </c>
      <c r="I348" s="273"/>
      <c r="J348" s="269"/>
      <c r="K348" s="269"/>
      <c r="L348" s="274"/>
      <c r="M348" s="275"/>
      <c r="N348" s="276"/>
      <c r="O348" s="276"/>
      <c r="P348" s="276"/>
      <c r="Q348" s="276"/>
      <c r="R348" s="276"/>
      <c r="S348" s="276"/>
      <c r="T348" s="277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T348" s="278" t="s">
        <v>207</v>
      </c>
      <c r="AU348" s="278" t="s">
        <v>82</v>
      </c>
      <c r="AV348" s="16" t="s">
        <v>103</v>
      </c>
      <c r="AW348" s="16" t="s">
        <v>33</v>
      </c>
      <c r="AX348" s="16" t="s">
        <v>72</v>
      </c>
      <c r="AY348" s="278" t="s">
        <v>197</v>
      </c>
    </row>
    <row r="349" s="14" customFormat="1">
      <c r="A349" s="14"/>
      <c r="B349" s="247"/>
      <c r="C349" s="248"/>
      <c r="D349" s="237" t="s">
        <v>207</v>
      </c>
      <c r="E349" s="249" t="s">
        <v>19</v>
      </c>
      <c r="F349" s="250" t="s">
        <v>634</v>
      </c>
      <c r="G349" s="248"/>
      <c r="H349" s="249" t="s">
        <v>19</v>
      </c>
      <c r="I349" s="251"/>
      <c r="J349" s="248"/>
      <c r="K349" s="248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207</v>
      </c>
      <c r="AU349" s="256" t="s">
        <v>82</v>
      </c>
      <c r="AV349" s="14" t="s">
        <v>80</v>
      </c>
      <c r="AW349" s="14" t="s">
        <v>33</v>
      </c>
      <c r="AX349" s="14" t="s">
        <v>72</v>
      </c>
      <c r="AY349" s="256" t="s">
        <v>197</v>
      </c>
    </row>
    <row r="350" s="13" customFormat="1">
      <c r="A350" s="13"/>
      <c r="B350" s="235"/>
      <c r="C350" s="236"/>
      <c r="D350" s="237" t="s">
        <v>207</v>
      </c>
      <c r="E350" s="238" t="s">
        <v>19</v>
      </c>
      <c r="F350" s="239" t="s">
        <v>685</v>
      </c>
      <c r="G350" s="236"/>
      <c r="H350" s="240">
        <v>0.316</v>
      </c>
      <c r="I350" s="241"/>
      <c r="J350" s="236"/>
      <c r="K350" s="236"/>
      <c r="L350" s="242"/>
      <c r="M350" s="243"/>
      <c r="N350" s="244"/>
      <c r="O350" s="244"/>
      <c r="P350" s="244"/>
      <c r="Q350" s="244"/>
      <c r="R350" s="244"/>
      <c r="S350" s="244"/>
      <c r="T350" s="245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6" t="s">
        <v>207</v>
      </c>
      <c r="AU350" s="246" t="s">
        <v>82</v>
      </c>
      <c r="AV350" s="13" t="s">
        <v>82</v>
      </c>
      <c r="AW350" s="13" t="s">
        <v>33</v>
      </c>
      <c r="AX350" s="13" t="s">
        <v>72</v>
      </c>
      <c r="AY350" s="246" t="s">
        <v>197</v>
      </c>
    </row>
    <row r="351" s="16" customFormat="1">
      <c r="A351" s="16"/>
      <c r="B351" s="268"/>
      <c r="C351" s="269"/>
      <c r="D351" s="237" t="s">
        <v>207</v>
      </c>
      <c r="E351" s="270" t="s">
        <v>19</v>
      </c>
      <c r="F351" s="271" t="s">
        <v>248</v>
      </c>
      <c r="G351" s="269"/>
      <c r="H351" s="272">
        <v>0.316</v>
      </c>
      <c r="I351" s="273"/>
      <c r="J351" s="269"/>
      <c r="K351" s="269"/>
      <c r="L351" s="274"/>
      <c r="M351" s="275"/>
      <c r="N351" s="276"/>
      <c r="O351" s="276"/>
      <c r="P351" s="276"/>
      <c r="Q351" s="276"/>
      <c r="R351" s="276"/>
      <c r="S351" s="276"/>
      <c r="T351" s="277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T351" s="278" t="s">
        <v>207</v>
      </c>
      <c r="AU351" s="278" t="s">
        <v>82</v>
      </c>
      <c r="AV351" s="16" t="s">
        <v>103</v>
      </c>
      <c r="AW351" s="16" t="s">
        <v>33</v>
      </c>
      <c r="AX351" s="16" t="s">
        <v>72</v>
      </c>
      <c r="AY351" s="278" t="s">
        <v>197</v>
      </c>
    </row>
    <row r="352" s="15" customFormat="1">
      <c r="A352" s="15"/>
      <c r="B352" s="257"/>
      <c r="C352" s="258"/>
      <c r="D352" s="237" t="s">
        <v>207</v>
      </c>
      <c r="E352" s="259" t="s">
        <v>19</v>
      </c>
      <c r="F352" s="260" t="s">
        <v>234</v>
      </c>
      <c r="G352" s="258"/>
      <c r="H352" s="261">
        <v>8.0340000000000007</v>
      </c>
      <c r="I352" s="262"/>
      <c r="J352" s="258"/>
      <c r="K352" s="258"/>
      <c r="L352" s="263"/>
      <c r="M352" s="264"/>
      <c r="N352" s="265"/>
      <c r="O352" s="265"/>
      <c r="P352" s="265"/>
      <c r="Q352" s="265"/>
      <c r="R352" s="265"/>
      <c r="S352" s="265"/>
      <c r="T352" s="266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7" t="s">
        <v>207</v>
      </c>
      <c r="AU352" s="267" t="s">
        <v>82</v>
      </c>
      <c r="AV352" s="15" t="s">
        <v>203</v>
      </c>
      <c r="AW352" s="15" t="s">
        <v>33</v>
      </c>
      <c r="AX352" s="15" t="s">
        <v>80</v>
      </c>
      <c r="AY352" s="267" t="s">
        <v>197</v>
      </c>
    </row>
    <row r="353" s="2" customFormat="1" ht="16.5" customHeight="1">
      <c r="A353" s="40"/>
      <c r="B353" s="41"/>
      <c r="C353" s="216" t="s">
        <v>686</v>
      </c>
      <c r="D353" s="216" t="s">
        <v>199</v>
      </c>
      <c r="E353" s="217" t="s">
        <v>687</v>
      </c>
      <c r="F353" s="218" t="s">
        <v>688</v>
      </c>
      <c r="G353" s="219" t="s">
        <v>202</v>
      </c>
      <c r="H353" s="220">
        <v>65.275999999999996</v>
      </c>
      <c r="I353" s="221"/>
      <c r="J353" s="222">
        <f>ROUND(I353*H353,2)</f>
        <v>0</v>
      </c>
      <c r="K353" s="223"/>
      <c r="L353" s="46"/>
      <c r="M353" s="224" t="s">
        <v>19</v>
      </c>
      <c r="N353" s="225" t="s">
        <v>43</v>
      </c>
      <c r="O353" s="86"/>
      <c r="P353" s="226">
        <f>O353*H353</f>
        <v>0</v>
      </c>
      <c r="Q353" s="226">
        <v>0.0057600000000000004</v>
      </c>
      <c r="R353" s="226">
        <f>Q353*H353</f>
        <v>0.37598976000000001</v>
      </c>
      <c r="S353" s="226">
        <v>0</v>
      </c>
      <c r="T353" s="227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8" t="s">
        <v>203</v>
      </c>
      <c r="AT353" s="228" t="s">
        <v>199</v>
      </c>
      <c r="AU353" s="228" t="s">
        <v>82</v>
      </c>
      <c r="AY353" s="19" t="s">
        <v>197</v>
      </c>
      <c r="BE353" s="229">
        <f>IF(N353="základní",J353,0)</f>
        <v>0</v>
      </c>
      <c r="BF353" s="229">
        <f>IF(N353="snížená",J353,0)</f>
        <v>0</v>
      </c>
      <c r="BG353" s="229">
        <f>IF(N353="zákl. přenesená",J353,0)</f>
        <v>0</v>
      </c>
      <c r="BH353" s="229">
        <f>IF(N353="sníž. přenesená",J353,0)</f>
        <v>0</v>
      </c>
      <c r="BI353" s="229">
        <f>IF(N353="nulová",J353,0)</f>
        <v>0</v>
      </c>
      <c r="BJ353" s="19" t="s">
        <v>80</v>
      </c>
      <c r="BK353" s="229">
        <f>ROUND(I353*H353,2)</f>
        <v>0</v>
      </c>
      <c r="BL353" s="19" t="s">
        <v>203</v>
      </c>
      <c r="BM353" s="228" t="s">
        <v>689</v>
      </c>
    </row>
    <row r="354" s="2" customFormat="1">
      <c r="A354" s="40"/>
      <c r="B354" s="41"/>
      <c r="C354" s="42"/>
      <c r="D354" s="230" t="s">
        <v>205</v>
      </c>
      <c r="E354" s="42"/>
      <c r="F354" s="231" t="s">
        <v>690</v>
      </c>
      <c r="G354" s="42"/>
      <c r="H354" s="42"/>
      <c r="I354" s="232"/>
      <c r="J354" s="42"/>
      <c r="K354" s="42"/>
      <c r="L354" s="46"/>
      <c r="M354" s="233"/>
      <c r="N354" s="234"/>
      <c r="O354" s="86"/>
      <c r="P354" s="86"/>
      <c r="Q354" s="86"/>
      <c r="R354" s="86"/>
      <c r="S354" s="86"/>
      <c r="T354" s="87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205</v>
      </c>
      <c r="AU354" s="19" t="s">
        <v>82</v>
      </c>
    </row>
    <row r="355" s="14" customFormat="1">
      <c r="A355" s="14"/>
      <c r="B355" s="247"/>
      <c r="C355" s="248"/>
      <c r="D355" s="237" t="s">
        <v>207</v>
      </c>
      <c r="E355" s="249" t="s">
        <v>19</v>
      </c>
      <c r="F355" s="250" t="s">
        <v>680</v>
      </c>
      <c r="G355" s="248"/>
      <c r="H355" s="249" t="s">
        <v>19</v>
      </c>
      <c r="I355" s="251"/>
      <c r="J355" s="248"/>
      <c r="K355" s="248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207</v>
      </c>
      <c r="AU355" s="256" t="s">
        <v>82</v>
      </c>
      <c r="AV355" s="14" t="s">
        <v>80</v>
      </c>
      <c r="AW355" s="14" t="s">
        <v>33</v>
      </c>
      <c r="AX355" s="14" t="s">
        <v>72</v>
      </c>
      <c r="AY355" s="256" t="s">
        <v>197</v>
      </c>
    </row>
    <row r="356" s="13" customFormat="1">
      <c r="A356" s="13"/>
      <c r="B356" s="235"/>
      <c r="C356" s="236"/>
      <c r="D356" s="237" t="s">
        <v>207</v>
      </c>
      <c r="E356" s="238" t="s">
        <v>19</v>
      </c>
      <c r="F356" s="239" t="s">
        <v>691</v>
      </c>
      <c r="G356" s="236"/>
      <c r="H356" s="240">
        <v>28.827000000000002</v>
      </c>
      <c r="I356" s="241"/>
      <c r="J356" s="236"/>
      <c r="K356" s="236"/>
      <c r="L356" s="242"/>
      <c r="M356" s="243"/>
      <c r="N356" s="244"/>
      <c r="O356" s="244"/>
      <c r="P356" s="244"/>
      <c r="Q356" s="244"/>
      <c r="R356" s="244"/>
      <c r="S356" s="244"/>
      <c r="T356" s="245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6" t="s">
        <v>207</v>
      </c>
      <c r="AU356" s="246" t="s">
        <v>82</v>
      </c>
      <c r="AV356" s="13" t="s">
        <v>82</v>
      </c>
      <c r="AW356" s="13" t="s">
        <v>33</v>
      </c>
      <c r="AX356" s="13" t="s">
        <v>72</v>
      </c>
      <c r="AY356" s="246" t="s">
        <v>197</v>
      </c>
    </row>
    <row r="357" s="13" customFormat="1">
      <c r="A357" s="13"/>
      <c r="B357" s="235"/>
      <c r="C357" s="236"/>
      <c r="D357" s="237" t="s">
        <v>207</v>
      </c>
      <c r="E357" s="238" t="s">
        <v>19</v>
      </c>
      <c r="F357" s="239" t="s">
        <v>692</v>
      </c>
      <c r="G357" s="236"/>
      <c r="H357" s="240">
        <v>1.8899999999999999</v>
      </c>
      <c r="I357" s="241"/>
      <c r="J357" s="236"/>
      <c r="K357" s="236"/>
      <c r="L357" s="242"/>
      <c r="M357" s="243"/>
      <c r="N357" s="244"/>
      <c r="O357" s="244"/>
      <c r="P357" s="244"/>
      <c r="Q357" s="244"/>
      <c r="R357" s="244"/>
      <c r="S357" s="244"/>
      <c r="T357" s="245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6" t="s">
        <v>207</v>
      </c>
      <c r="AU357" s="246" t="s">
        <v>82</v>
      </c>
      <c r="AV357" s="13" t="s">
        <v>82</v>
      </c>
      <c r="AW357" s="13" t="s">
        <v>33</v>
      </c>
      <c r="AX357" s="13" t="s">
        <v>72</v>
      </c>
      <c r="AY357" s="246" t="s">
        <v>197</v>
      </c>
    </row>
    <row r="358" s="13" customFormat="1">
      <c r="A358" s="13"/>
      <c r="B358" s="235"/>
      <c r="C358" s="236"/>
      <c r="D358" s="237" t="s">
        <v>207</v>
      </c>
      <c r="E358" s="238" t="s">
        <v>19</v>
      </c>
      <c r="F358" s="239" t="s">
        <v>693</v>
      </c>
      <c r="G358" s="236"/>
      <c r="H358" s="240">
        <v>13.728</v>
      </c>
      <c r="I358" s="241"/>
      <c r="J358" s="236"/>
      <c r="K358" s="236"/>
      <c r="L358" s="242"/>
      <c r="M358" s="243"/>
      <c r="N358" s="244"/>
      <c r="O358" s="244"/>
      <c r="P358" s="244"/>
      <c r="Q358" s="244"/>
      <c r="R358" s="244"/>
      <c r="S358" s="244"/>
      <c r="T358" s="245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6" t="s">
        <v>207</v>
      </c>
      <c r="AU358" s="246" t="s">
        <v>82</v>
      </c>
      <c r="AV358" s="13" t="s">
        <v>82</v>
      </c>
      <c r="AW358" s="13" t="s">
        <v>33</v>
      </c>
      <c r="AX358" s="13" t="s">
        <v>72</v>
      </c>
      <c r="AY358" s="246" t="s">
        <v>197</v>
      </c>
    </row>
    <row r="359" s="13" customFormat="1">
      <c r="A359" s="13"/>
      <c r="B359" s="235"/>
      <c r="C359" s="236"/>
      <c r="D359" s="237" t="s">
        <v>207</v>
      </c>
      <c r="E359" s="238" t="s">
        <v>19</v>
      </c>
      <c r="F359" s="239" t="s">
        <v>694</v>
      </c>
      <c r="G359" s="236"/>
      <c r="H359" s="240">
        <v>16.614999999999998</v>
      </c>
      <c r="I359" s="241"/>
      <c r="J359" s="236"/>
      <c r="K359" s="236"/>
      <c r="L359" s="242"/>
      <c r="M359" s="243"/>
      <c r="N359" s="244"/>
      <c r="O359" s="244"/>
      <c r="P359" s="244"/>
      <c r="Q359" s="244"/>
      <c r="R359" s="244"/>
      <c r="S359" s="244"/>
      <c r="T359" s="245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6" t="s">
        <v>207</v>
      </c>
      <c r="AU359" s="246" t="s">
        <v>82</v>
      </c>
      <c r="AV359" s="13" t="s">
        <v>82</v>
      </c>
      <c r="AW359" s="13" t="s">
        <v>33</v>
      </c>
      <c r="AX359" s="13" t="s">
        <v>72</v>
      </c>
      <c r="AY359" s="246" t="s">
        <v>197</v>
      </c>
    </row>
    <row r="360" s="16" customFormat="1">
      <c r="A360" s="16"/>
      <c r="B360" s="268"/>
      <c r="C360" s="269"/>
      <c r="D360" s="237" t="s">
        <v>207</v>
      </c>
      <c r="E360" s="270" t="s">
        <v>19</v>
      </c>
      <c r="F360" s="271" t="s">
        <v>248</v>
      </c>
      <c r="G360" s="269"/>
      <c r="H360" s="272">
        <v>61.060000000000002</v>
      </c>
      <c r="I360" s="273"/>
      <c r="J360" s="269"/>
      <c r="K360" s="269"/>
      <c r="L360" s="274"/>
      <c r="M360" s="275"/>
      <c r="N360" s="276"/>
      <c r="O360" s="276"/>
      <c r="P360" s="276"/>
      <c r="Q360" s="276"/>
      <c r="R360" s="276"/>
      <c r="S360" s="276"/>
      <c r="T360" s="277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T360" s="278" t="s">
        <v>207</v>
      </c>
      <c r="AU360" s="278" t="s">
        <v>82</v>
      </c>
      <c r="AV360" s="16" t="s">
        <v>103</v>
      </c>
      <c r="AW360" s="16" t="s">
        <v>33</v>
      </c>
      <c r="AX360" s="16" t="s">
        <v>72</v>
      </c>
      <c r="AY360" s="278" t="s">
        <v>197</v>
      </c>
    </row>
    <row r="361" s="14" customFormat="1">
      <c r="A361" s="14"/>
      <c r="B361" s="247"/>
      <c r="C361" s="248"/>
      <c r="D361" s="237" t="s">
        <v>207</v>
      </c>
      <c r="E361" s="249" t="s">
        <v>19</v>
      </c>
      <c r="F361" s="250" t="s">
        <v>634</v>
      </c>
      <c r="G361" s="248"/>
      <c r="H361" s="249" t="s">
        <v>19</v>
      </c>
      <c r="I361" s="251"/>
      <c r="J361" s="248"/>
      <c r="K361" s="248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207</v>
      </c>
      <c r="AU361" s="256" t="s">
        <v>82</v>
      </c>
      <c r="AV361" s="14" t="s">
        <v>80</v>
      </c>
      <c r="AW361" s="14" t="s">
        <v>33</v>
      </c>
      <c r="AX361" s="14" t="s">
        <v>72</v>
      </c>
      <c r="AY361" s="256" t="s">
        <v>197</v>
      </c>
    </row>
    <row r="362" s="13" customFormat="1">
      <c r="A362" s="13"/>
      <c r="B362" s="235"/>
      <c r="C362" s="236"/>
      <c r="D362" s="237" t="s">
        <v>207</v>
      </c>
      <c r="E362" s="238" t="s">
        <v>19</v>
      </c>
      <c r="F362" s="239" t="s">
        <v>695</v>
      </c>
      <c r="G362" s="236"/>
      <c r="H362" s="240">
        <v>4.2160000000000002</v>
      </c>
      <c r="I362" s="241"/>
      <c r="J362" s="236"/>
      <c r="K362" s="236"/>
      <c r="L362" s="242"/>
      <c r="M362" s="243"/>
      <c r="N362" s="244"/>
      <c r="O362" s="244"/>
      <c r="P362" s="244"/>
      <c r="Q362" s="244"/>
      <c r="R362" s="244"/>
      <c r="S362" s="244"/>
      <c r="T362" s="245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6" t="s">
        <v>207</v>
      </c>
      <c r="AU362" s="246" t="s">
        <v>82</v>
      </c>
      <c r="AV362" s="13" t="s">
        <v>82</v>
      </c>
      <c r="AW362" s="13" t="s">
        <v>33</v>
      </c>
      <c r="AX362" s="13" t="s">
        <v>72</v>
      </c>
      <c r="AY362" s="246" t="s">
        <v>197</v>
      </c>
    </row>
    <row r="363" s="16" customFormat="1">
      <c r="A363" s="16"/>
      <c r="B363" s="268"/>
      <c r="C363" s="269"/>
      <c r="D363" s="237" t="s">
        <v>207</v>
      </c>
      <c r="E363" s="270" t="s">
        <v>19</v>
      </c>
      <c r="F363" s="271" t="s">
        <v>248</v>
      </c>
      <c r="G363" s="269"/>
      <c r="H363" s="272">
        <v>4.2160000000000002</v>
      </c>
      <c r="I363" s="273"/>
      <c r="J363" s="269"/>
      <c r="K363" s="269"/>
      <c r="L363" s="274"/>
      <c r="M363" s="275"/>
      <c r="N363" s="276"/>
      <c r="O363" s="276"/>
      <c r="P363" s="276"/>
      <c r="Q363" s="276"/>
      <c r="R363" s="276"/>
      <c r="S363" s="276"/>
      <c r="T363" s="277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T363" s="278" t="s">
        <v>207</v>
      </c>
      <c r="AU363" s="278" t="s">
        <v>82</v>
      </c>
      <c r="AV363" s="16" t="s">
        <v>103</v>
      </c>
      <c r="AW363" s="16" t="s">
        <v>33</v>
      </c>
      <c r="AX363" s="16" t="s">
        <v>72</v>
      </c>
      <c r="AY363" s="278" t="s">
        <v>197</v>
      </c>
    </row>
    <row r="364" s="15" customFormat="1">
      <c r="A364" s="15"/>
      <c r="B364" s="257"/>
      <c r="C364" s="258"/>
      <c r="D364" s="237" t="s">
        <v>207</v>
      </c>
      <c r="E364" s="259" t="s">
        <v>19</v>
      </c>
      <c r="F364" s="260" t="s">
        <v>234</v>
      </c>
      <c r="G364" s="258"/>
      <c r="H364" s="261">
        <v>65.275999999999996</v>
      </c>
      <c r="I364" s="262"/>
      <c r="J364" s="258"/>
      <c r="K364" s="258"/>
      <c r="L364" s="263"/>
      <c r="M364" s="264"/>
      <c r="N364" s="265"/>
      <c r="O364" s="265"/>
      <c r="P364" s="265"/>
      <c r="Q364" s="265"/>
      <c r="R364" s="265"/>
      <c r="S364" s="265"/>
      <c r="T364" s="266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7" t="s">
        <v>207</v>
      </c>
      <c r="AU364" s="267" t="s">
        <v>82</v>
      </c>
      <c r="AV364" s="15" t="s">
        <v>203</v>
      </c>
      <c r="AW364" s="15" t="s">
        <v>33</v>
      </c>
      <c r="AX364" s="15" t="s">
        <v>80</v>
      </c>
      <c r="AY364" s="267" t="s">
        <v>197</v>
      </c>
    </row>
    <row r="365" s="2" customFormat="1" ht="24.15" customHeight="1">
      <c r="A365" s="40"/>
      <c r="B365" s="41"/>
      <c r="C365" s="216" t="s">
        <v>696</v>
      </c>
      <c r="D365" s="216" t="s">
        <v>199</v>
      </c>
      <c r="E365" s="217" t="s">
        <v>697</v>
      </c>
      <c r="F365" s="218" t="s">
        <v>698</v>
      </c>
      <c r="G365" s="219" t="s">
        <v>202</v>
      </c>
      <c r="H365" s="220">
        <v>65.275999999999996</v>
      </c>
      <c r="I365" s="221"/>
      <c r="J365" s="222">
        <f>ROUND(I365*H365,2)</f>
        <v>0</v>
      </c>
      <c r="K365" s="223"/>
      <c r="L365" s="46"/>
      <c r="M365" s="224" t="s">
        <v>19</v>
      </c>
      <c r="N365" s="225" t="s">
        <v>43</v>
      </c>
      <c r="O365" s="86"/>
      <c r="P365" s="226">
        <f>O365*H365</f>
        <v>0</v>
      </c>
      <c r="Q365" s="226">
        <v>0</v>
      </c>
      <c r="R365" s="226">
        <f>Q365*H365</f>
        <v>0</v>
      </c>
      <c r="S365" s="226">
        <v>0</v>
      </c>
      <c r="T365" s="227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8" t="s">
        <v>203</v>
      </c>
      <c r="AT365" s="228" t="s">
        <v>199</v>
      </c>
      <c r="AU365" s="228" t="s">
        <v>82</v>
      </c>
      <c r="AY365" s="19" t="s">
        <v>197</v>
      </c>
      <c r="BE365" s="229">
        <f>IF(N365="základní",J365,0)</f>
        <v>0</v>
      </c>
      <c r="BF365" s="229">
        <f>IF(N365="snížená",J365,0)</f>
        <v>0</v>
      </c>
      <c r="BG365" s="229">
        <f>IF(N365="zákl. přenesená",J365,0)</f>
        <v>0</v>
      </c>
      <c r="BH365" s="229">
        <f>IF(N365="sníž. přenesená",J365,0)</f>
        <v>0</v>
      </c>
      <c r="BI365" s="229">
        <f>IF(N365="nulová",J365,0)</f>
        <v>0</v>
      </c>
      <c r="BJ365" s="19" t="s">
        <v>80</v>
      </c>
      <c r="BK365" s="229">
        <f>ROUND(I365*H365,2)</f>
        <v>0</v>
      </c>
      <c r="BL365" s="19" t="s">
        <v>203</v>
      </c>
      <c r="BM365" s="228" t="s">
        <v>699</v>
      </c>
    </row>
    <row r="366" s="2" customFormat="1">
      <c r="A366" s="40"/>
      <c r="B366" s="41"/>
      <c r="C366" s="42"/>
      <c r="D366" s="230" t="s">
        <v>205</v>
      </c>
      <c r="E366" s="42"/>
      <c r="F366" s="231" t="s">
        <v>700</v>
      </c>
      <c r="G366" s="42"/>
      <c r="H366" s="42"/>
      <c r="I366" s="232"/>
      <c r="J366" s="42"/>
      <c r="K366" s="42"/>
      <c r="L366" s="46"/>
      <c r="M366" s="233"/>
      <c r="N366" s="234"/>
      <c r="O366" s="86"/>
      <c r="P366" s="86"/>
      <c r="Q366" s="86"/>
      <c r="R366" s="86"/>
      <c r="S366" s="86"/>
      <c r="T366" s="87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205</v>
      </c>
      <c r="AU366" s="19" t="s">
        <v>82</v>
      </c>
    </row>
    <row r="367" s="14" customFormat="1">
      <c r="A367" s="14"/>
      <c r="B367" s="247"/>
      <c r="C367" s="248"/>
      <c r="D367" s="237" t="s">
        <v>207</v>
      </c>
      <c r="E367" s="249" t="s">
        <v>19</v>
      </c>
      <c r="F367" s="250" t="s">
        <v>680</v>
      </c>
      <c r="G367" s="248"/>
      <c r="H367" s="249" t="s">
        <v>19</v>
      </c>
      <c r="I367" s="251"/>
      <c r="J367" s="248"/>
      <c r="K367" s="248"/>
      <c r="L367" s="252"/>
      <c r="M367" s="253"/>
      <c r="N367" s="254"/>
      <c r="O367" s="254"/>
      <c r="P367" s="254"/>
      <c r="Q367" s="254"/>
      <c r="R367" s="254"/>
      <c r="S367" s="254"/>
      <c r="T367" s="25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6" t="s">
        <v>207</v>
      </c>
      <c r="AU367" s="256" t="s">
        <v>82</v>
      </c>
      <c r="AV367" s="14" t="s">
        <v>80</v>
      </c>
      <c r="AW367" s="14" t="s">
        <v>33</v>
      </c>
      <c r="AX367" s="14" t="s">
        <v>72</v>
      </c>
      <c r="AY367" s="256" t="s">
        <v>197</v>
      </c>
    </row>
    <row r="368" s="13" customFormat="1">
      <c r="A368" s="13"/>
      <c r="B368" s="235"/>
      <c r="C368" s="236"/>
      <c r="D368" s="237" t="s">
        <v>207</v>
      </c>
      <c r="E368" s="238" t="s">
        <v>19</v>
      </c>
      <c r="F368" s="239" t="s">
        <v>691</v>
      </c>
      <c r="G368" s="236"/>
      <c r="H368" s="240">
        <v>28.827000000000002</v>
      </c>
      <c r="I368" s="241"/>
      <c r="J368" s="236"/>
      <c r="K368" s="236"/>
      <c r="L368" s="242"/>
      <c r="M368" s="243"/>
      <c r="N368" s="244"/>
      <c r="O368" s="244"/>
      <c r="P368" s="244"/>
      <c r="Q368" s="244"/>
      <c r="R368" s="244"/>
      <c r="S368" s="244"/>
      <c r="T368" s="245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6" t="s">
        <v>207</v>
      </c>
      <c r="AU368" s="246" t="s">
        <v>82</v>
      </c>
      <c r="AV368" s="13" t="s">
        <v>82</v>
      </c>
      <c r="AW368" s="13" t="s">
        <v>33</v>
      </c>
      <c r="AX368" s="13" t="s">
        <v>72</v>
      </c>
      <c r="AY368" s="246" t="s">
        <v>197</v>
      </c>
    </row>
    <row r="369" s="13" customFormat="1">
      <c r="A369" s="13"/>
      <c r="B369" s="235"/>
      <c r="C369" s="236"/>
      <c r="D369" s="237" t="s">
        <v>207</v>
      </c>
      <c r="E369" s="238" t="s">
        <v>19</v>
      </c>
      <c r="F369" s="239" t="s">
        <v>692</v>
      </c>
      <c r="G369" s="236"/>
      <c r="H369" s="240">
        <v>1.8899999999999999</v>
      </c>
      <c r="I369" s="241"/>
      <c r="J369" s="236"/>
      <c r="K369" s="236"/>
      <c r="L369" s="242"/>
      <c r="M369" s="243"/>
      <c r="N369" s="244"/>
      <c r="O369" s="244"/>
      <c r="P369" s="244"/>
      <c r="Q369" s="244"/>
      <c r="R369" s="244"/>
      <c r="S369" s="244"/>
      <c r="T369" s="245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6" t="s">
        <v>207</v>
      </c>
      <c r="AU369" s="246" t="s">
        <v>82</v>
      </c>
      <c r="AV369" s="13" t="s">
        <v>82</v>
      </c>
      <c r="AW369" s="13" t="s">
        <v>33</v>
      </c>
      <c r="AX369" s="13" t="s">
        <v>72</v>
      </c>
      <c r="AY369" s="246" t="s">
        <v>197</v>
      </c>
    </row>
    <row r="370" s="13" customFormat="1">
      <c r="A370" s="13"/>
      <c r="B370" s="235"/>
      <c r="C370" s="236"/>
      <c r="D370" s="237" t="s">
        <v>207</v>
      </c>
      <c r="E370" s="238" t="s">
        <v>19</v>
      </c>
      <c r="F370" s="239" t="s">
        <v>693</v>
      </c>
      <c r="G370" s="236"/>
      <c r="H370" s="240">
        <v>13.728</v>
      </c>
      <c r="I370" s="241"/>
      <c r="J370" s="236"/>
      <c r="K370" s="236"/>
      <c r="L370" s="242"/>
      <c r="M370" s="243"/>
      <c r="N370" s="244"/>
      <c r="O370" s="244"/>
      <c r="P370" s="244"/>
      <c r="Q370" s="244"/>
      <c r="R370" s="244"/>
      <c r="S370" s="244"/>
      <c r="T370" s="245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6" t="s">
        <v>207</v>
      </c>
      <c r="AU370" s="246" t="s">
        <v>82</v>
      </c>
      <c r="AV370" s="13" t="s">
        <v>82</v>
      </c>
      <c r="AW370" s="13" t="s">
        <v>33</v>
      </c>
      <c r="AX370" s="13" t="s">
        <v>72</v>
      </c>
      <c r="AY370" s="246" t="s">
        <v>197</v>
      </c>
    </row>
    <row r="371" s="13" customFormat="1">
      <c r="A371" s="13"/>
      <c r="B371" s="235"/>
      <c r="C371" s="236"/>
      <c r="D371" s="237" t="s">
        <v>207</v>
      </c>
      <c r="E371" s="238" t="s">
        <v>19</v>
      </c>
      <c r="F371" s="239" t="s">
        <v>694</v>
      </c>
      <c r="G371" s="236"/>
      <c r="H371" s="240">
        <v>16.614999999999998</v>
      </c>
      <c r="I371" s="241"/>
      <c r="J371" s="236"/>
      <c r="K371" s="236"/>
      <c r="L371" s="242"/>
      <c r="M371" s="243"/>
      <c r="N371" s="244"/>
      <c r="O371" s="244"/>
      <c r="P371" s="244"/>
      <c r="Q371" s="244"/>
      <c r="R371" s="244"/>
      <c r="S371" s="244"/>
      <c r="T371" s="245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6" t="s">
        <v>207</v>
      </c>
      <c r="AU371" s="246" t="s">
        <v>82</v>
      </c>
      <c r="AV371" s="13" t="s">
        <v>82</v>
      </c>
      <c r="AW371" s="13" t="s">
        <v>33</v>
      </c>
      <c r="AX371" s="13" t="s">
        <v>72</v>
      </c>
      <c r="AY371" s="246" t="s">
        <v>197</v>
      </c>
    </row>
    <row r="372" s="16" customFormat="1">
      <c r="A372" s="16"/>
      <c r="B372" s="268"/>
      <c r="C372" s="269"/>
      <c r="D372" s="237" t="s">
        <v>207</v>
      </c>
      <c r="E372" s="270" t="s">
        <v>19</v>
      </c>
      <c r="F372" s="271" t="s">
        <v>248</v>
      </c>
      <c r="G372" s="269"/>
      <c r="H372" s="272">
        <v>61.060000000000002</v>
      </c>
      <c r="I372" s="273"/>
      <c r="J372" s="269"/>
      <c r="K372" s="269"/>
      <c r="L372" s="274"/>
      <c r="M372" s="275"/>
      <c r="N372" s="276"/>
      <c r="O372" s="276"/>
      <c r="P372" s="276"/>
      <c r="Q372" s="276"/>
      <c r="R372" s="276"/>
      <c r="S372" s="276"/>
      <c r="T372" s="277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T372" s="278" t="s">
        <v>207</v>
      </c>
      <c r="AU372" s="278" t="s">
        <v>82</v>
      </c>
      <c r="AV372" s="16" t="s">
        <v>103</v>
      </c>
      <c r="AW372" s="16" t="s">
        <v>33</v>
      </c>
      <c r="AX372" s="16" t="s">
        <v>72</v>
      </c>
      <c r="AY372" s="278" t="s">
        <v>197</v>
      </c>
    </row>
    <row r="373" s="14" customFormat="1">
      <c r="A373" s="14"/>
      <c r="B373" s="247"/>
      <c r="C373" s="248"/>
      <c r="D373" s="237" t="s">
        <v>207</v>
      </c>
      <c r="E373" s="249" t="s">
        <v>19</v>
      </c>
      <c r="F373" s="250" t="s">
        <v>634</v>
      </c>
      <c r="G373" s="248"/>
      <c r="H373" s="249" t="s">
        <v>19</v>
      </c>
      <c r="I373" s="251"/>
      <c r="J373" s="248"/>
      <c r="K373" s="248"/>
      <c r="L373" s="252"/>
      <c r="M373" s="253"/>
      <c r="N373" s="254"/>
      <c r="O373" s="254"/>
      <c r="P373" s="254"/>
      <c r="Q373" s="254"/>
      <c r="R373" s="254"/>
      <c r="S373" s="254"/>
      <c r="T373" s="25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6" t="s">
        <v>207</v>
      </c>
      <c r="AU373" s="256" t="s">
        <v>82</v>
      </c>
      <c r="AV373" s="14" t="s">
        <v>80</v>
      </c>
      <c r="AW373" s="14" t="s">
        <v>33</v>
      </c>
      <c r="AX373" s="14" t="s">
        <v>72</v>
      </c>
      <c r="AY373" s="256" t="s">
        <v>197</v>
      </c>
    </row>
    <row r="374" s="13" customFormat="1">
      <c r="A374" s="13"/>
      <c r="B374" s="235"/>
      <c r="C374" s="236"/>
      <c r="D374" s="237" t="s">
        <v>207</v>
      </c>
      <c r="E374" s="238" t="s">
        <v>19</v>
      </c>
      <c r="F374" s="239" t="s">
        <v>695</v>
      </c>
      <c r="G374" s="236"/>
      <c r="H374" s="240">
        <v>4.2160000000000002</v>
      </c>
      <c r="I374" s="241"/>
      <c r="J374" s="236"/>
      <c r="K374" s="236"/>
      <c r="L374" s="242"/>
      <c r="M374" s="243"/>
      <c r="N374" s="244"/>
      <c r="O374" s="244"/>
      <c r="P374" s="244"/>
      <c r="Q374" s="244"/>
      <c r="R374" s="244"/>
      <c r="S374" s="244"/>
      <c r="T374" s="245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6" t="s">
        <v>207</v>
      </c>
      <c r="AU374" s="246" t="s">
        <v>82</v>
      </c>
      <c r="AV374" s="13" t="s">
        <v>82</v>
      </c>
      <c r="AW374" s="13" t="s">
        <v>33</v>
      </c>
      <c r="AX374" s="13" t="s">
        <v>72</v>
      </c>
      <c r="AY374" s="246" t="s">
        <v>197</v>
      </c>
    </row>
    <row r="375" s="16" customFormat="1">
      <c r="A375" s="16"/>
      <c r="B375" s="268"/>
      <c r="C375" s="269"/>
      <c r="D375" s="237" t="s">
        <v>207</v>
      </c>
      <c r="E375" s="270" t="s">
        <v>19</v>
      </c>
      <c r="F375" s="271" t="s">
        <v>248</v>
      </c>
      <c r="G375" s="269"/>
      <c r="H375" s="272">
        <v>4.2160000000000002</v>
      </c>
      <c r="I375" s="273"/>
      <c r="J375" s="269"/>
      <c r="K375" s="269"/>
      <c r="L375" s="274"/>
      <c r="M375" s="275"/>
      <c r="N375" s="276"/>
      <c r="O375" s="276"/>
      <c r="P375" s="276"/>
      <c r="Q375" s="276"/>
      <c r="R375" s="276"/>
      <c r="S375" s="276"/>
      <c r="T375" s="277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78" t="s">
        <v>207</v>
      </c>
      <c r="AU375" s="278" t="s">
        <v>82</v>
      </c>
      <c r="AV375" s="16" t="s">
        <v>103</v>
      </c>
      <c r="AW375" s="16" t="s">
        <v>33</v>
      </c>
      <c r="AX375" s="16" t="s">
        <v>72</v>
      </c>
      <c r="AY375" s="278" t="s">
        <v>197</v>
      </c>
    </row>
    <row r="376" s="15" customFormat="1">
      <c r="A376" s="15"/>
      <c r="B376" s="257"/>
      <c r="C376" s="258"/>
      <c r="D376" s="237" t="s">
        <v>207</v>
      </c>
      <c r="E376" s="259" t="s">
        <v>19</v>
      </c>
      <c r="F376" s="260" t="s">
        <v>234</v>
      </c>
      <c r="G376" s="258"/>
      <c r="H376" s="261">
        <v>65.275999999999996</v>
      </c>
      <c r="I376" s="262"/>
      <c r="J376" s="258"/>
      <c r="K376" s="258"/>
      <c r="L376" s="263"/>
      <c r="M376" s="264"/>
      <c r="N376" s="265"/>
      <c r="O376" s="265"/>
      <c r="P376" s="265"/>
      <c r="Q376" s="265"/>
      <c r="R376" s="265"/>
      <c r="S376" s="265"/>
      <c r="T376" s="266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7" t="s">
        <v>207</v>
      </c>
      <c r="AU376" s="267" t="s">
        <v>82</v>
      </c>
      <c r="AV376" s="15" t="s">
        <v>203</v>
      </c>
      <c r="AW376" s="15" t="s">
        <v>33</v>
      </c>
      <c r="AX376" s="15" t="s">
        <v>80</v>
      </c>
      <c r="AY376" s="267" t="s">
        <v>197</v>
      </c>
    </row>
    <row r="377" s="2" customFormat="1" ht="24.15" customHeight="1">
      <c r="A377" s="40"/>
      <c r="B377" s="41"/>
      <c r="C377" s="216" t="s">
        <v>701</v>
      </c>
      <c r="D377" s="216" t="s">
        <v>199</v>
      </c>
      <c r="E377" s="217" t="s">
        <v>702</v>
      </c>
      <c r="F377" s="218" t="s">
        <v>703</v>
      </c>
      <c r="G377" s="219" t="s">
        <v>217</v>
      </c>
      <c r="H377" s="220">
        <v>0.83499999999999996</v>
      </c>
      <c r="I377" s="221"/>
      <c r="J377" s="222">
        <f>ROUND(I377*H377,2)</f>
        <v>0</v>
      </c>
      <c r="K377" s="223"/>
      <c r="L377" s="46"/>
      <c r="M377" s="224" t="s">
        <v>19</v>
      </c>
      <c r="N377" s="225" t="s">
        <v>43</v>
      </c>
      <c r="O377" s="86"/>
      <c r="P377" s="226">
        <f>O377*H377</f>
        <v>0</v>
      </c>
      <c r="Q377" s="226">
        <v>1.05291</v>
      </c>
      <c r="R377" s="226">
        <f>Q377*H377</f>
        <v>0.87917984999999998</v>
      </c>
      <c r="S377" s="226">
        <v>0</v>
      </c>
      <c r="T377" s="227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8" t="s">
        <v>203</v>
      </c>
      <c r="AT377" s="228" t="s">
        <v>199</v>
      </c>
      <c r="AU377" s="228" t="s">
        <v>82</v>
      </c>
      <c r="AY377" s="19" t="s">
        <v>197</v>
      </c>
      <c r="BE377" s="229">
        <f>IF(N377="základní",J377,0)</f>
        <v>0</v>
      </c>
      <c r="BF377" s="229">
        <f>IF(N377="snížená",J377,0)</f>
        <v>0</v>
      </c>
      <c r="BG377" s="229">
        <f>IF(N377="zákl. přenesená",J377,0)</f>
        <v>0</v>
      </c>
      <c r="BH377" s="229">
        <f>IF(N377="sníž. přenesená",J377,0)</f>
        <v>0</v>
      </c>
      <c r="BI377" s="229">
        <f>IF(N377="nulová",J377,0)</f>
        <v>0</v>
      </c>
      <c r="BJ377" s="19" t="s">
        <v>80</v>
      </c>
      <c r="BK377" s="229">
        <f>ROUND(I377*H377,2)</f>
        <v>0</v>
      </c>
      <c r="BL377" s="19" t="s">
        <v>203</v>
      </c>
      <c r="BM377" s="228" t="s">
        <v>704</v>
      </c>
    </row>
    <row r="378" s="2" customFormat="1">
      <c r="A378" s="40"/>
      <c r="B378" s="41"/>
      <c r="C378" s="42"/>
      <c r="D378" s="230" t="s">
        <v>205</v>
      </c>
      <c r="E378" s="42"/>
      <c r="F378" s="231" t="s">
        <v>705</v>
      </c>
      <c r="G378" s="42"/>
      <c r="H378" s="42"/>
      <c r="I378" s="232"/>
      <c r="J378" s="42"/>
      <c r="K378" s="42"/>
      <c r="L378" s="46"/>
      <c r="M378" s="233"/>
      <c r="N378" s="234"/>
      <c r="O378" s="86"/>
      <c r="P378" s="86"/>
      <c r="Q378" s="86"/>
      <c r="R378" s="86"/>
      <c r="S378" s="86"/>
      <c r="T378" s="87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205</v>
      </c>
      <c r="AU378" s="19" t="s">
        <v>82</v>
      </c>
    </row>
    <row r="379" s="14" customFormat="1">
      <c r="A379" s="14"/>
      <c r="B379" s="247"/>
      <c r="C379" s="248"/>
      <c r="D379" s="237" t="s">
        <v>207</v>
      </c>
      <c r="E379" s="249" t="s">
        <v>19</v>
      </c>
      <c r="F379" s="250" t="s">
        <v>680</v>
      </c>
      <c r="G379" s="248"/>
      <c r="H379" s="249" t="s">
        <v>19</v>
      </c>
      <c r="I379" s="251"/>
      <c r="J379" s="248"/>
      <c r="K379" s="248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207</v>
      </c>
      <c r="AU379" s="256" t="s">
        <v>82</v>
      </c>
      <c r="AV379" s="14" t="s">
        <v>80</v>
      </c>
      <c r="AW379" s="14" t="s">
        <v>33</v>
      </c>
      <c r="AX379" s="14" t="s">
        <v>72</v>
      </c>
      <c r="AY379" s="256" t="s">
        <v>197</v>
      </c>
    </row>
    <row r="380" s="13" customFormat="1">
      <c r="A380" s="13"/>
      <c r="B380" s="235"/>
      <c r="C380" s="236"/>
      <c r="D380" s="237" t="s">
        <v>207</v>
      </c>
      <c r="E380" s="238" t="s">
        <v>19</v>
      </c>
      <c r="F380" s="239" t="s">
        <v>706</v>
      </c>
      <c r="G380" s="236"/>
      <c r="H380" s="240">
        <v>0.043999999999999997</v>
      </c>
      <c r="I380" s="241"/>
      <c r="J380" s="236"/>
      <c r="K380" s="236"/>
      <c r="L380" s="242"/>
      <c r="M380" s="243"/>
      <c r="N380" s="244"/>
      <c r="O380" s="244"/>
      <c r="P380" s="244"/>
      <c r="Q380" s="244"/>
      <c r="R380" s="244"/>
      <c r="S380" s="244"/>
      <c r="T380" s="245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6" t="s">
        <v>207</v>
      </c>
      <c r="AU380" s="246" t="s">
        <v>82</v>
      </c>
      <c r="AV380" s="13" t="s">
        <v>82</v>
      </c>
      <c r="AW380" s="13" t="s">
        <v>33</v>
      </c>
      <c r="AX380" s="13" t="s">
        <v>72</v>
      </c>
      <c r="AY380" s="246" t="s">
        <v>197</v>
      </c>
    </row>
    <row r="381" s="13" customFormat="1">
      <c r="A381" s="13"/>
      <c r="B381" s="235"/>
      <c r="C381" s="236"/>
      <c r="D381" s="237" t="s">
        <v>207</v>
      </c>
      <c r="E381" s="238" t="s">
        <v>19</v>
      </c>
      <c r="F381" s="239" t="s">
        <v>707</v>
      </c>
      <c r="G381" s="236"/>
      <c r="H381" s="240">
        <v>0.20100000000000001</v>
      </c>
      <c r="I381" s="241"/>
      <c r="J381" s="236"/>
      <c r="K381" s="236"/>
      <c r="L381" s="242"/>
      <c r="M381" s="243"/>
      <c r="N381" s="244"/>
      <c r="O381" s="244"/>
      <c r="P381" s="244"/>
      <c r="Q381" s="244"/>
      <c r="R381" s="244"/>
      <c r="S381" s="244"/>
      <c r="T381" s="245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6" t="s">
        <v>207</v>
      </c>
      <c r="AU381" s="246" t="s">
        <v>82</v>
      </c>
      <c r="AV381" s="13" t="s">
        <v>82</v>
      </c>
      <c r="AW381" s="13" t="s">
        <v>33</v>
      </c>
      <c r="AX381" s="13" t="s">
        <v>72</v>
      </c>
      <c r="AY381" s="246" t="s">
        <v>197</v>
      </c>
    </row>
    <row r="382" s="13" customFormat="1">
      <c r="A382" s="13"/>
      <c r="B382" s="235"/>
      <c r="C382" s="236"/>
      <c r="D382" s="237" t="s">
        <v>207</v>
      </c>
      <c r="E382" s="238" t="s">
        <v>19</v>
      </c>
      <c r="F382" s="239" t="s">
        <v>708</v>
      </c>
      <c r="G382" s="236"/>
      <c r="H382" s="240">
        <v>0.087999999999999995</v>
      </c>
      <c r="I382" s="241"/>
      <c r="J382" s="236"/>
      <c r="K382" s="236"/>
      <c r="L382" s="242"/>
      <c r="M382" s="243"/>
      <c r="N382" s="244"/>
      <c r="O382" s="244"/>
      <c r="P382" s="244"/>
      <c r="Q382" s="244"/>
      <c r="R382" s="244"/>
      <c r="S382" s="244"/>
      <c r="T382" s="245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6" t="s">
        <v>207</v>
      </c>
      <c r="AU382" s="246" t="s">
        <v>82</v>
      </c>
      <c r="AV382" s="13" t="s">
        <v>82</v>
      </c>
      <c r="AW382" s="13" t="s">
        <v>33</v>
      </c>
      <c r="AX382" s="13" t="s">
        <v>72</v>
      </c>
      <c r="AY382" s="246" t="s">
        <v>197</v>
      </c>
    </row>
    <row r="383" s="13" customFormat="1">
      <c r="A383" s="13"/>
      <c r="B383" s="235"/>
      <c r="C383" s="236"/>
      <c r="D383" s="237" t="s">
        <v>207</v>
      </c>
      <c r="E383" s="238" t="s">
        <v>19</v>
      </c>
      <c r="F383" s="239" t="s">
        <v>709</v>
      </c>
      <c r="G383" s="236"/>
      <c r="H383" s="240">
        <v>0.014</v>
      </c>
      <c r="I383" s="241"/>
      <c r="J383" s="236"/>
      <c r="K383" s="236"/>
      <c r="L383" s="242"/>
      <c r="M383" s="243"/>
      <c r="N383" s="244"/>
      <c r="O383" s="244"/>
      <c r="P383" s="244"/>
      <c r="Q383" s="244"/>
      <c r="R383" s="244"/>
      <c r="S383" s="244"/>
      <c r="T383" s="245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6" t="s">
        <v>207</v>
      </c>
      <c r="AU383" s="246" t="s">
        <v>82</v>
      </c>
      <c r="AV383" s="13" t="s">
        <v>82</v>
      </c>
      <c r="AW383" s="13" t="s">
        <v>33</v>
      </c>
      <c r="AX383" s="13" t="s">
        <v>72</v>
      </c>
      <c r="AY383" s="246" t="s">
        <v>197</v>
      </c>
    </row>
    <row r="384" s="13" customFormat="1">
      <c r="A384" s="13"/>
      <c r="B384" s="235"/>
      <c r="C384" s="236"/>
      <c r="D384" s="237" t="s">
        <v>207</v>
      </c>
      <c r="E384" s="238" t="s">
        <v>19</v>
      </c>
      <c r="F384" s="239" t="s">
        <v>710</v>
      </c>
      <c r="G384" s="236"/>
      <c r="H384" s="240">
        <v>0.0070000000000000001</v>
      </c>
      <c r="I384" s="241"/>
      <c r="J384" s="236"/>
      <c r="K384" s="236"/>
      <c r="L384" s="242"/>
      <c r="M384" s="243"/>
      <c r="N384" s="244"/>
      <c r="O384" s="244"/>
      <c r="P384" s="244"/>
      <c r="Q384" s="244"/>
      <c r="R384" s="244"/>
      <c r="S384" s="244"/>
      <c r="T384" s="245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6" t="s">
        <v>207</v>
      </c>
      <c r="AU384" s="246" t="s">
        <v>82</v>
      </c>
      <c r="AV384" s="13" t="s">
        <v>82</v>
      </c>
      <c r="AW384" s="13" t="s">
        <v>33</v>
      </c>
      <c r="AX384" s="13" t="s">
        <v>72</v>
      </c>
      <c r="AY384" s="246" t="s">
        <v>197</v>
      </c>
    </row>
    <row r="385" s="13" customFormat="1">
      <c r="A385" s="13"/>
      <c r="B385" s="235"/>
      <c r="C385" s="236"/>
      <c r="D385" s="237" t="s">
        <v>207</v>
      </c>
      <c r="E385" s="238" t="s">
        <v>19</v>
      </c>
      <c r="F385" s="239" t="s">
        <v>711</v>
      </c>
      <c r="G385" s="236"/>
      <c r="H385" s="240">
        <v>0.183</v>
      </c>
      <c r="I385" s="241"/>
      <c r="J385" s="236"/>
      <c r="K385" s="236"/>
      <c r="L385" s="242"/>
      <c r="M385" s="243"/>
      <c r="N385" s="244"/>
      <c r="O385" s="244"/>
      <c r="P385" s="244"/>
      <c r="Q385" s="244"/>
      <c r="R385" s="244"/>
      <c r="S385" s="244"/>
      <c r="T385" s="245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6" t="s">
        <v>207</v>
      </c>
      <c r="AU385" s="246" t="s">
        <v>82</v>
      </c>
      <c r="AV385" s="13" t="s">
        <v>82</v>
      </c>
      <c r="AW385" s="13" t="s">
        <v>33</v>
      </c>
      <c r="AX385" s="13" t="s">
        <v>72</v>
      </c>
      <c r="AY385" s="246" t="s">
        <v>197</v>
      </c>
    </row>
    <row r="386" s="13" customFormat="1">
      <c r="A386" s="13"/>
      <c r="B386" s="235"/>
      <c r="C386" s="236"/>
      <c r="D386" s="237" t="s">
        <v>207</v>
      </c>
      <c r="E386" s="238" t="s">
        <v>19</v>
      </c>
      <c r="F386" s="239" t="s">
        <v>712</v>
      </c>
      <c r="G386" s="236"/>
      <c r="H386" s="240">
        <v>0.20499999999999999</v>
      </c>
      <c r="I386" s="241"/>
      <c r="J386" s="236"/>
      <c r="K386" s="236"/>
      <c r="L386" s="242"/>
      <c r="M386" s="243"/>
      <c r="N386" s="244"/>
      <c r="O386" s="244"/>
      <c r="P386" s="244"/>
      <c r="Q386" s="244"/>
      <c r="R386" s="244"/>
      <c r="S386" s="244"/>
      <c r="T386" s="245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6" t="s">
        <v>207</v>
      </c>
      <c r="AU386" s="246" t="s">
        <v>82</v>
      </c>
      <c r="AV386" s="13" t="s">
        <v>82</v>
      </c>
      <c r="AW386" s="13" t="s">
        <v>33</v>
      </c>
      <c r="AX386" s="13" t="s">
        <v>72</v>
      </c>
      <c r="AY386" s="246" t="s">
        <v>197</v>
      </c>
    </row>
    <row r="387" s="13" customFormat="1">
      <c r="A387" s="13"/>
      <c r="B387" s="235"/>
      <c r="C387" s="236"/>
      <c r="D387" s="237" t="s">
        <v>207</v>
      </c>
      <c r="E387" s="238" t="s">
        <v>19</v>
      </c>
      <c r="F387" s="239" t="s">
        <v>713</v>
      </c>
      <c r="G387" s="236"/>
      <c r="H387" s="240">
        <v>0.042000000000000003</v>
      </c>
      <c r="I387" s="241"/>
      <c r="J387" s="236"/>
      <c r="K387" s="236"/>
      <c r="L387" s="242"/>
      <c r="M387" s="243"/>
      <c r="N387" s="244"/>
      <c r="O387" s="244"/>
      <c r="P387" s="244"/>
      <c r="Q387" s="244"/>
      <c r="R387" s="244"/>
      <c r="S387" s="244"/>
      <c r="T387" s="245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6" t="s">
        <v>207</v>
      </c>
      <c r="AU387" s="246" t="s">
        <v>82</v>
      </c>
      <c r="AV387" s="13" t="s">
        <v>82</v>
      </c>
      <c r="AW387" s="13" t="s">
        <v>33</v>
      </c>
      <c r="AX387" s="13" t="s">
        <v>72</v>
      </c>
      <c r="AY387" s="246" t="s">
        <v>197</v>
      </c>
    </row>
    <row r="388" s="13" customFormat="1">
      <c r="A388" s="13"/>
      <c r="B388" s="235"/>
      <c r="C388" s="236"/>
      <c r="D388" s="237" t="s">
        <v>207</v>
      </c>
      <c r="E388" s="238" t="s">
        <v>19</v>
      </c>
      <c r="F388" s="239" t="s">
        <v>714</v>
      </c>
      <c r="G388" s="236"/>
      <c r="H388" s="240">
        <v>0.050999999999999997</v>
      </c>
      <c r="I388" s="241"/>
      <c r="J388" s="236"/>
      <c r="K388" s="236"/>
      <c r="L388" s="242"/>
      <c r="M388" s="243"/>
      <c r="N388" s="244"/>
      <c r="O388" s="244"/>
      <c r="P388" s="244"/>
      <c r="Q388" s="244"/>
      <c r="R388" s="244"/>
      <c r="S388" s="244"/>
      <c r="T388" s="245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6" t="s">
        <v>207</v>
      </c>
      <c r="AU388" s="246" t="s">
        <v>82</v>
      </c>
      <c r="AV388" s="13" t="s">
        <v>82</v>
      </c>
      <c r="AW388" s="13" t="s">
        <v>33</v>
      </c>
      <c r="AX388" s="13" t="s">
        <v>72</v>
      </c>
      <c r="AY388" s="246" t="s">
        <v>197</v>
      </c>
    </row>
    <row r="389" s="15" customFormat="1">
      <c r="A389" s="15"/>
      <c r="B389" s="257"/>
      <c r="C389" s="258"/>
      <c r="D389" s="237" t="s">
        <v>207</v>
      </c>
      <c r="E389" s="259" t="s">
        <v>19</v>
      </c>
      <c r="F389" s="260" t="s">
        <v>234</v>
      </c>
      <c r="G389" s="258"/>
      <c r="H389" s="261">
        <v>0.83499999999999996</v>
      </c>
      <c r="I389" s="262"/>
      <c r="J389" s="258"/>
      <c r="K389" s="258"/>
      <c r="L389" s="263"/>
      <c r="M389" s="264"/>
      <c r="N389" s="265"/>
      <c r="O389" s="265"/>
      <c r="P389" s="265"/>
      <c r="Q389" s="265"/>
      <c r="R389" s="265"/>
      <c r="S389" s="265"/>
      <c r="T389" s="266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7" t="s">
        <v>207</v>
      </c>
      <c r="AU389" s="267" t="s">
        <v>82</v>
      </c>
      <c r="AV389" s="15" t="s">
        <v>203</v>
      </c>
      <c r="AW389" s="15" t="s">
        <v>33</v>
      </c>
      <c r="AX389" s="15" t="s">
        <v>80</v>
      </c>
      <c r="AY389" s="267" t="s">
        <v>197</v>
      </c>
    </row>
    <row r="390" s="12" customFormat="1" ht="22.8" customHeight="1">
      <c r="A390" s="12"/>
      <c r="B390" s="200"/>
      <c r="C390" s="201"/>
      <c r="D390" s="202" t="s">
        <v>71</v>
      </c>
      <c r="E390" s="214" t="s">
        <v>715</v>
      </c>
      <c r="F390" s="214" t="s">
        <v>716</v>
      </c>
      <c r="G390" s="201"/>
      <c r="H390" s="201"/>
      <c r="I390" s="204"/>
      <c r="J390" s="215">
        <f>BK390</f>
        <v>0</v>
      </c>
      <c r="K390" s="201"/>
      <c r="L390" s="206"/>
      <c r="M390" s="207"/>
      <c r="N390" s="208"/>
      <c r="O390" s="208"/>
      <c r="P390" s="209">
        <f>SUM(P391:P542)</f>
        <v>0</v>
      </c>
      <c r="Q390" s="208"/>
      <c r="R390" s="209">
        <f>SUM(R391:R542)</f>
        <v>17.869042060000002</v>
      </c>
      <c r="S390" s="208"/>
      <c r="T390" s="210">
        <f>SUM(T391:T542)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11" t="s">
        <v>80</v>
      </c>
      <c r="AT390" s="212" t="s">
        <v>71</v>
      </c>
      <c r="AU390" s="212" t="s">
        <v>80</v>
      </c>
      <c r="AY390" s="211" t="s">
        <v>197</v>
      </c>
      <c r="BK390" s="213">
        <f>SUM(BK391:BK542)</f>
        <v>0</v>
      </c>
    </row>
    <row r="391" s="2" customFormat="1" ht="33" customHeight="1">
      <c r="A391" s="40"/>
      <c r="B391" s="41"/>
      <c r="C391" s="216" t="s">
        <v>717</v>
      </c>
      <c r="D391" s="216" t="s">
        <v>199</v>
      </c>
      <c r="E391" s="217" t="s">
        <v>718</v>
      </c>
      <c r="F391" s="218" t="s">
        <v>719</v>
      </c>
      <c r="G391" s="219" t="s">
        <v>202</v>
      </c>
      <c r="H391" s="220">
        <v>188.05199999999999</v>
      </c>
      <c r="I391" s="221"/>
      <c r="J391" s="222">
        <f>ROUND(I391*H391,2)</f>
        <v>0</v>
      </c>
      <c r="K391" s="223"/>
      <c r="L391" s="46"/>
      <c r="M391" s="224" t="s">
        <v>19</v>
      </c>
      <c r="N391" s="225" t="s">
        <v>43</v>
      </c>
      <c r="O391" s="86"/>
      <c r="P391" s="226">
        <f>O391*H391</f>
        <v>0</v>
      </c>
      <c r="Q391" s="226">
        <v>0.0064999999999999997</v>
      </c>
      <c r="R391" s="226">
        <f>Q391*H391</f>
        <v>1.2223379999999999</v>
      </c>
      <c r="S391" s="226">
        <v>0</v>
      </c>
      <c r="T391" s="227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8" t="s">
        <v>203</v>
      </c>
      <c r="AT391" s="228" t="s">
        <v>199</v>
      </c>
      <c r="AU391" s="228" t="s">
        <v>82</v>
      </c>
      <c r="AY391" s="19" t="s">
        <v>197</v>
      </c>
      <c r="BE391" s="229">
        <f>IF(N391="základní",J391,0)</f>
        <v>0</v>
      </c>
      <c r="BF391" s="229">
        <f>IF(N391="snížená",J391,0)</f>
        <v>0</v>
      </c>
      <c r="BG391" s="229">
        <f>IF(N391="zákl. přenesená",J391,0)</f>
        <v>0</v>
      </c>
      <c r="BH391" s="229">
        <f>IF(N391="sníž. přenesená",J391,0)</f>
        <v>0</v>
      </c>
      <c r="BI391" s="229">
        <f>IF(N391="nulová",J391,0)</f>
        <v>0</v>
      </c>
      <c r="BJ391" s="19" t="s">
        <v>80</v>
      </c>
      <c r="BK391" s="229">
        <f>ROUND(I391*H391,2)</f>
        <v>0</v>
      </c>
      <c r="BL391" s="19" t="s">
        <v>203</v>
      </c>
      <c r="BM391" s="228" t="s">
        <v>720</v>
      </c>
    </row>
    <row r="392" s="2" customFormat="1">
      <c r="A392" s="40"/>
      <c r="B392" s="41"/>
      <c r="C392" s="42"/>
      <c r="D392" s="230" t="s">
        <v>205</v>
      </c>
      <c r="E392" s="42"/>
      <c r="F392" s="231" t="s">
        <v>721</v>
      </c>
      <c r="G392" s="42"/>
      <c r="H392" s="42"/>
      <c r="I392" s="232"/>
      <c r="J392" s="42"/>
      <c r="K392" s="42"/>
      <c r="L392" s="46"/>
      <c r="M392" s="233"/>
      <c r="N392" s="234"/>
      <c r="O392" s="86"/>
      <c r="P392" s="86"/>
      <c r="Q392" s="86"/>
      <c r="R392" s="86"/>
      <c r="S392" s="86"/>
      <c r="T392" s="87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205</v>
      </c>
      <c r="AU392" s="19" t="s">
        <v>82</v>
      </c>
    </row>
    <row r="393" s="13" customFormat="1">
      <c r="A393" s="13"/>
      <c r="B393" s="235"/>
      <c r="C393" s="236"/>
      <c r="D393" s="237" t="s">
        <v>207</v>
      </c>
      <c r="E393" s="238" t="s">
        <v>19</v>
      </c>
      <c r="F393" s="239" t="s">
        <v>722</v>
      </c>
      <c r="G393" s="236"/>
      <c r="H393" s="240">
        <v>188.05199999999999</v>
      </c>
      <c r="I393" s="241"/>
      <c r="J393" s="236"/>
      <c r="K393" s="236"/>
      <c r="L393" s="242"/>
      <c r="M393" s="243"/>
      <c r="N393" s="244"/>
      <c r="O393" s="244"/>
      <c r="P393" s="244"/>
      <c r="Q393" s="244"/>
      <c r="R393" s="244"/>
      <c r="S393" s="244"/>
      <c r="T393" s="245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6" t="s">
        <v>207</v>
      </c>
      <c r="AU393" s="246" t="s">
        <v>82</v>
      </c>
      <c r="AV393" s="13" t="s">
        <v>82</v>
      </c>
      <c r="AW393" s="13" t="s">
        <v>33</v>
      </c>
      <c r="AX393" s="13" t="s">
        <v>80</v>
      </c>
      <c r="AY393" s="246" t="s">
        <v>197</v>
      </c>
    </row>
    <row r="394" s="2" customFormat="1" ht="33" customHeight="1">
      <c r="A394" s="40"/>
      <c r="B394" s="41"/>
      <c r="C394" s="216" t="s">
        <v>723</v>
      </c>
      <c r="D394" s="216" t="s">
        <v>199</v>
      </c>
      <c r="E394" s="217" t="s">
        <v>724</v>
      </c>
      <c r="F394" s="218" t="s">
        <v>725</v>
      </c>
      <c r="G394" s="219" t="s">
        <v>202</v>
      </c>
      <c r="H394" s="220">
        <v>449.46899999999999</v>
      </c>
      <c r="I394" s="221"/>
      <c r="J394" s="222">
        <f>ROUND(I394*H394,2)</f>
        <v>0</v>
      </c>
      <c r="K394" s="223"/>
      <c r="L394" s="46"/>
      <c r="M394" s="224" t="s">
        <v>19</v>
      </c>
      <c r="N394" s="225" t="s">
        <v>43</v>
      </c>
      <c r="O394" s="86"/>
      <c r="P394" s="226">
        <f>O394*H394</f>
        <v>0</v>
      </c>
      <c r="Q394" s="226">
        <v>0.0073499999999999998</v>
      </c>
      <c r="R394" s="226">
        <f>Q394*H394</f>
        <v>3.3035971499999999</v>
      </c>
      <c r="S394" s="226">
        <v>0</v>
      </c>
      <c r="T394" s="227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28" t="s">
        <v>203</v>
      </c>
      <c r="AT394" s="228" t="s">
        <v>199</v>
      </c>
      <c r="AU394" s="228" t="s">
        <v>82</v>
      </c>
      <c r="AY394" s="19" t="s">
        <v>197</v>
      </c>
      <c r="BE394" s="229">
        <f>IF(N394="základní",J394,0)</f>
        <v>0</v>
      </c>
      <c r="BF394" s="229">
        <f>IF(N394="snížená",J394,0)</f>
        <v>0</v>
      </c>
      <c r="BG394" s="229">
        <f>IF(N394="zákl. přenesená",J394,0)</f>
        <v>0</v>
      </c>
      <c r="BH394" s="229">
        <f>IF(N394="sníž. přenesená",J394,0)</f>
        <v>0</v>
      </c>
      <c r="BI394" s="229">
        <f>IF(N394="nulová",J394,0)</f>
        <v>0</v>
      </c>
      <c r="BJ394" s="19" t="s">
        <v>80</v>
      </c>
      <c r="BK394" s="229">
        <f>ROUND(I394*H394,2)</f>
        <v>0</v>
      </c>
      <c r="BL394" s="19" t="s">
        <v>203</v>
      </c>
      <c r="BM394" s="228" t="s">
        <v>726</v>
      </c>
    </row>
    <row r="395" s="2" customFormat="1">
      <c r="A395" s="40"/>
      <c r="B395" s="41"/>
      <c r="C395" s="42"/>
      <c r="D395" s="230" t="s">
        <v>205</v>
      </c>
      <c r="E395" s="42"/>
      <c r="F395" s="231" t="s">
        <v>727</v>
      </c>
      <c r="G395" s="42"/>
      <c r="H395" s="42"/>
      <c r="I395" s="232"/>
      <c r="J395" s="42"/>
      <c r="K395" s="42"/>
      <c r="L395" s="46"/>
      <c r="M395" s="233"/>
      <c r="N395" s="234"/>
      <c r="O395" s="86"/>
      <c r="P395" s="86"/>
      <c r="Q395" s="86"/>
      <c r="R395" s="86"/>
      <c r="S395" s="86"/>
      <c r="T395" s="87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205</v>
      </c>
      <c r="AU395" s="19" t="s">
        <v>82</v>
      </c>
    </row>
    <row r="396" s="13" customFormat="1">
      <c r="A396" s="13"/>
      <c r="B396" s="235"/>
      <c r="C396" s="236"/>
      <c r="D396" s="237" t="s">
        <v>207</v>
      </c>
      <c r="E396" s="238" t="s">
        <v>19</v>
      </c>
      <c r="F396" s="239" t="s">
        <v>728</v>
      </c>
      <c r="G396" s="236"/>
      <c r="H396" s="240">
        <v>449.46899999999999</v>
      </c>
      <c r="I396" s="241"/>
      <c r="J396" s="236"/>
      <c r="K396" s="236"/>
      <c r="L396" s="242"/>
      <c r="M396" s="243"/>
      <c r="N396" s="244"/>
      <c r="O396" s="244"/>
      <c r="P396" s="244"/>
      <c r="Q396" s="244"/>
      <c r="R396" s="244"/>
      <c r="S396" s="244"/>
      <c r="T396" s="245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6" t="s">
        <v>207</v>
      </c>
      <c r="AU396" s="246" t="s">
        <v>82</v>
      </c>
      <c r="AV396" s="13" t="s">
        <v>82</v>
      </c>
      <c r="AW396" s="13" t="s">
        <v>33</v>
      </c>
      <c r="AX396" s="13" t="s">
        <v>80</v>
      </c>
      <c r="AY396" s="246" t="s">
        <v>197</v>
      </c>
    </row>
    <row r="397" s="2" customFormat="1" ht="24.15" customHeight="1">
      <c r="A397" s="40"/>
      <c r="B397" s="41"/>
      <c r="C397" s="216" t="s">
        <v>729</v>
      </c>
      <c r="D397" s="216" t="s">
        <v>199</v>
      </c>
      <c r="E397" s="217" t="s">
        <v>730</v>
      </c>
      <c r="F397" s="218" t="s">
        <v>731</v>
      </c>
      <c r="G397" s="219" t="s">
        <v>202</v>
      </c>
      <c r="H397" s="220">
        <v>187.934</v>
      </c>
      <c r="I397" s="221"/>
      <c r="J397" s="222">
        <f>ROUND(I397*H397,2)</f>
        <v>0</v>
      </c>
      <c r="K397" s="223"/>
      <c r="L397" s="46"/>
      <c r="M397" s="224" t="s">
        <v>19</v>
      </c>
      <c r="N397" s="225" t="s">
        <v>43</v>
      </c>
      <c r="O397" s="86"/>
      <c r="P397" s="226">
        <f>O397*H397</f>
        <v>0</v>
      </c>
      <c r="Q397" s="226">
        <v>0.015400000000000001</v>
      </c>
      <c r="R397" s="226">
        <f>Q397*H397</f>
        <v>2.8941835999999999</v>
      </c>
      <c r="S397" s="226">
        <v>0</v>
      </c>
      <c r="T397" s="227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8" t="s">
        <v>203</v>
      </c>
      <c r="AT397" s="228" t="s">
        <v>199</v>
      </c>
      <c r="AU397" s="228" t="s">
        <v>82</v>
      </c>
      <c r="AY397" s="19" t="s">
        <v>197</v>
      </c>
      <c r="BE397" s="229">
        <f>IF(N397="základní",J397,0)</f>
        <v>0</v>
      </c>
      <c r="BF397" s="229">
        <f>IF(N397="snížená",J397,0)</f>
        <v>0</v>
      </c>
      <c r="BG397" s="229">
        <f>IF(N397="zákl. přenesená",J397,0)</f>
        <v>0</v>
      </c>
      <c r="BH397" s="229">
        <f>IF(N397="sníž. přenesená",J397,0)</f>
        <v>0</v>
      </c>
      <c r="BI397" s="229">
        <f>IF(N397="nulová",J397,0)</f>
        <v>0</v>
      </c>
      <c r="BJ397" s="19" t="s">
        <v>80</v>
      </c>
      <c r="BK397" s="229">
        <f>ROUND(I397*H397,2)</f>
        <v>0</v>
      </c>
      <c r="BL397" s="19" t="s">
        <v>203</v>
      </c>
      <c r="BM397" s="228" t="s">
        <v>732</v>
      </c>
    </row>
    <row r="398" s="2" customFormat="1">
      <c r="A398" s="40"/>
      <c r="B398" s="41"/>
      <c r="C398" s="42"/>
      <c r="D398" s="230" t="s">
        <v>205</v>
      </c>
      <c r="E398" s="42"/>
      <c r="F398" s="231" t="s">
        <v>733</v>
      </c>
      <c r="G398" s="42"/>
      <c r="H398" s="42"/>
      <c r="I398" s="232"/>
      <c r="J398" s="42"/>
      <c r="K398" s="42"/>
      <c r="L398" s="46"/>
      <c r="M398" s="233"/>
      <c r="N398" s="234"/>
      <c r="O398" s="86"/>
      <c r="P398" s="86"/>
      <c r="Q398" s="86"/>
      <c r="R398" s="86"/>
      <c r="S398" s="86"/>
      <c r="T398" s="87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205</v>
      </c>
      <c r="AU398" s="19" t="s">
        <v>82</v>
      </c>
    </row>
    <row r="399" s="14" customFormat="1">
      <c r="A399" s="14"/>
      <c r="B399" s="247"/>
      <c r="C399" s="248"/>
      <c r="D399" s="237" t="s">
        <v>207</v>
      </c>
      <c r="E399" s="249" t="s">
        <v>19</v>
      </c>
      <c r="F399" s="250" t="s">
        <v>734</v>
      </c>
      <c r="G399" s="248"/>
      <c r="H399" s="249" t="s">
        <v>19</v>
      </c>
      <c r="I399" s="251"/>
      <c r="J399" s="248"/>
      <c r="K399" s="248"/>
      <c r="L399" s="252"/>
      <c r="M399" s="253"/>
      <c r="N399" s="254"/>
      <c r="O399" s="254"/>
      <c r="P399" s="254"/>
      <c r="Q399" s="254"/>
      <c r="R399" s="254"/>
      <c r="S399" s="254"/>
      <c r="T399" s="25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6" t="s">
        <v>207</v>
      </c>
      <c r="AU399" s="256" t="s">
        <v>82</v>
      </c>
      <c r="AV399" s="14" t="s">
        <v>80</v>
      </c>
      <c r="AW399" s="14" t="s">
        <v>33</v>
      </c>
      <c r="AX399" s="14" t="s">
        <v>72</v>
      </c>
      <c r="AY399" s="256" t="s">
        <v>197</v>
      </c>
    </row>
    <row r="400" s="14" customFormat="1">
      <c r="A400" s="14"/>
      <c r="B400" s="247"/>
      <c r="C400" s="248"/>
      <c r="D400" s="237" t="s">
        <v>207</v>
      </c>
      <c r="E400" s="249" t="s">
        <v>19</v>
      </c>
      <c r="F400" s="250" t="s">
        <v>519</v>
      </c>
      <c r="G400" s="248"/>
      <c r="H400" s="249" t="s">
        <v>19</v>
      </c>
      <c r="I400" s="251"/>
      <c r="J400" s="248"/>
      <c r="K400" s="248"/>
      <c r="L400" s="252"/>
      <c r="M400" s="253"/>
      <c r="N400" s="254"/>
      <c r="O400" s="254"/>
      <c r="P400" s="254"/>
      <c r="Q400" s="254"/>
      <c r="R400" s="254"/>
      <c r="S400" s="254"/>
      <c r="T400" s="25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6" t="s">
        <v>207</v>
      </c>
      <c r="AU400" s="256" t="s">
        <v>82</v>
      </c>
      <c r="AV400" s="14" t="s">
        <v>80</v>
      </c>
      <c r="AW400" s="14" t="s">
        <v>33</v>
      </c>
      <c r="AX400" s="14" t="s">
        <v>72</v>
      </c>
      <c r="AY400" s="256" t="s">
        <v>197</v>
      </c>
    </row>
    <row r="401" s="14" customFormat="1">
      <c r="A401" s="14"/>
      <c r="B401" s="247"/>
      <c r="C401" s="248"/>
      <c r="D401" s="237" t="s">
        <v>207</v>
      </c>
      <c r="E401" s="249" t="s">
        <v>19</v>
      </c>
      <c r="F401" s="250" t="s">
        <v>735</v>
      </c>
      <c r="G401" s="248"/>
      <c r="H401" s="249" t="s">
        <v>19</v>
      </c>
      <c r="I401" s="251"/>
      <c r="J401" s="248"/>
      <c r="K401" s="248"/>
      <c r="L401" s="252"/>
      <c r="M401" s="253"/>
      <c r="N401" s="254"/>
      <c r="O401" s="254"/>
      <c r="P401" s="254"/>
      <c r="Q401" s="254"/>
      <c r="R401" s="254"/>
      <c r="S401" s="254"/>
      <c r="T401" s="25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6" t="s">
        <v>207</v>
      </c>
      <c r="AU401" s="256" t="s">
        <v>82</v>
      </c>
      <c r="AV401" s="14" t="s">
        <v>80</v>
      </c>
      <c r="AW401" s="14" t="s">
        <v>33</v>
      </c>
      <c r="AX401" s="14" t="s">
        <v>72</v>
      </c>
      <c r="AY401" s="256" t="s">
        <v>197</v>
      </c>
    </row>
    <row r="402" s="13" customFormat="1">
      <c r="A402" s="13"/>
      <c r="B402" s="235"/>
      <c r="C402" s="236"/>
      <c r="D402" s="237" t="s">
        <v>207</v>
      </c>
      <c r="E402" s="238" t="s">
        <v>19</v>
      </c>
      <c r="F402" s="239" t="s">
        <v>736</v>
      </c>
      <c r="G402" s="236"/>
      <c r="H402" s="240">
        <v>19.34</v>
      </c>
      <c r="I402" s="241"/>
      <c r="J402" s="236"/>
      <c r="K402" s="236"/>
      <c r="L402" s="242"/>
      <c r="M402" s="243"/>
      <c r="N402" s="244"/>
      <c r="O402" s="244"/>
      <c r="P402" s="244"/>
      <c r="Q402" s="244"/>
      <c r="R402" s="244"/>
      <c r="S402" s="244"/>
      <c r="T402" s="245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6" t="s">
        <v>207</v>
      </c>
      <c r="AU402" s="246" t="s">
        <v>82</v>
      </c>
      <c r="AV402" s="13" t="s">
        <v>82</v>
      </c>
      <c r="AW402" s="13" t="s">
        <v>33</v>
      </c>
      <c r="AX402" s="13" t="s">
        <v>72</v>
      </c>
      <c r="AY402" s="246" t="s">
        <v>197</v>
      </c>
    </row>
    <row r="403" s="13" customFormat="1">
      <c r="A403" s="13"/>
      <c r="B403" s="235"/>
      <c r="C403" s="236"/>
      <c r="D403" s="237" t="s">
        <v>207</v>
      </c>
      <c r="E403" s="238" t="s">
        <v>19</v>
      </c>
      <c r="F403" s="239" t="s">
        <v>737</v>
      </c>
      <c r="G403" s="236"/>
      <c r="H403" s="240">
        <v>5.0800000000000001</v>
      </c>
      <c r="I403" s="241"/>
      <c r="J403" s="236"/>
      <c r="K403" s="236"/>
      <c r="L403" s="242"/>
      <c r="M403" s="243"/>
      <c r="N403" s="244"/>
      <c r="O403" s="244"/>
      <c r="P403" s="244"/>
      <c r="Q403" s="244"/>
      <c r="R403" s="244"/>
      <c r="S403" s="244"/>
      <c r="T403" s="245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6" t="s">
        <v>207</v>
      </c>
      <c r="AU403" s="246" t="s">
        <v>82</v>
      </c>
      <c r="AV403" s="13" t="s">
        <v>82</v>
      </c>
      <c r="AW403" s="13" t="s">
        <v>33</v>
      </c>
      <c r="AX403" s="13" t="s">
        <v>72</v>
      </c>
      <c r="AY403" s="246" t="s">
        <v>197</v>
      </c>
    </row>
    <row r="404" s="13" customFormat="1">
      <c r="A404" s="13"/>
      <c r="B404" s="235"/>
      <c r="C404" s="236"/>
      <c r="D404" s="237" t="s">
        <v>207</v>
      </c>
      <c r="E404" s="238" t="s">
        <v>19</v>
      </c>
      <c r="F404" s="239" t="s">
        <v>738</v>
      </c>
      <c r="G404" s="236"/>
      <c r="H404" s="240">
        <v>4.3940000000000001</v>
      </c>
      <c r="I404" s="241"/>
      <c r="J404" s="236"/>
      <c r="K404" s="236"/>
      <c r="L404" s="242"/>
      <c r="M404" s="243"/>
      <c r="N404" s="244"/>
      <c r="O404" s="244"/>
      <c r="P404" s="244"/>
      <c r="Q404" s="244"/>
      <c r="R404" s="244"/>
      <c r="S404" s="244"/>
      <c r="T404" s="245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6" t="s">
        <v>207</v>
      </c>
      <c r="AU404" s="246" t="s">
        <v>82</v>
      </c>
      <c r="AV404" s="13" t="s">
        <v>82</v>
      </c>
      <c r="AW404" s="13" t="s">
        <v>33</v>
      </c>
      <c r="AX404" s="13" t="s">
        <v>72</v>
      </c>
      <c r="AY404" s="246" t="s">
        <v>197</v>
      </c>
    </row>
    <row r="405" s="13" customFormat="1">
      <c r="A405" s="13"/>
      <c r="B405" s="235"/>
      <c r="C405" s="236"/>
      <c r="D405" s="237" t="s">
        <v>207</v>
      </c>
      <c r="E405" s="238" t="s">
        <v>19</v>
      </c>
      <c r="F405" s="239" t="s">
        <v>739</v>
      </c>
      <c r="G405" s="236"/>
      <c r="H405" s="240">
        <v>6.1689999999999996</v>
      </c>
      <c r="I405" s="241"/>
      <c r="J405" s="236"/>
      <c r="K405" s="236"/>
      <c r="L405" s="242"/>
      <c r="M405" s="243"/>
      <c r="N405" s="244"/>
      <c r="O405" s="244"/>
      <c r="P405" s="244"/>
      <c r="Q405" s="244"/>
      <c r="R405" s="244"/>
      <c r="S405" s="244"/>
      <c r="T405" s="245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6" t="s">
        <v>207</v>
      </c>
      <c r="AU405" s="246" t="s">
        <v>82</v>
      </c>
      <c r="AV405" s="13" t="s">
        <v>82</v>
      </c>
      <c r="AW405" s="13" t="s">
        <v>33</v>
      </c>
      <c r="AX405" s="13" t="s">
        <v>72</v>
      </c>
      <c r="AY405" s="246" t="s">
        <v>197</v>
      </c>
    </row>
    <row r="406" s="13" customFormat="1">
      <c r="A406" s="13"/>
      <c r="B406" s="235"/>
      <c r="C406" s="236"/>
      <c r="D406" s="237" t="s">
        <v>207</v>
      </c>
      <c r="E406" s="238" t="s">
        <v>19</v>
      </c>
      <c r="F406" s="239" t="s">
        <v>740</v>
      </c>
      <c r="G406" s="236"/>
      <c r="H406" s="240">
        <v>5.7729999999999997</v>
      </c>
      <c r="I406" s="241"/>
      <c r="J406" s="236"/>
      <c r="K406" s="236"/>
      <c r="L406" s="242"/>
      <c r="M406" s="243"/>
      <c r="N406" s="244"/>
      <c r="O406" s="244"/>
      <c r="P406" s="244"/>
      <c r="Q406" s="244"/>
      <c r="R406" s="244"/>
      <c r="S406" s="244"/>
      <c r="T406" s="245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6" t="s">
        <v>207</v>
      </c>
      <c r="AU406" s="246" t="s">
        <v>82</v>
      </c>
      <c r="AV406" s="13" t="s">
        <v>82</v>
      </c>
      <c r="AW406" s="13" t="s">
        <v>33</v>
      </c>
      <c r="AX406" s="13" t="s">
        <v>72</v>
      </c>
      <c r="AY406" s="246" t="s">
        <v>197</v>
      </c>
    </row>
    <row r="407" s="13" customFormat="1">
      <c r="A407" s="13"/>
      <c r="B407" s="235"/>
      <c r="C407" s="236"/>
      <c r="D407" s="237" t="s">
        <v>207</v>
      </c>
      <c r="E407" s="238" t="s">
        <v>19</v>
      </c>
      <c r="F407" s="239" t="s">
        <v>741</v>
      </c>
      <c r="G407" s="236"/>
      <c r="H407" s="240">
        <v>20.923999999999999</v>
      </c>
      <c r="I407" s="241"/>
      <c r="J407" s="236"/>
      <c r="K407" s="236"/>
      <c r="L407" s="242"/>
      <c r="M407" s="243"/>
      <c r="N407" s="244"/>
      <c r="O407" s="244"/>
      <c r="P407" s="244"/>
      <c r="Q407" s="244"/>
      <c r="R407" s="244"/>
      <c r="S407" s="244"/>
      <c r="T407" s="245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6" t="s">
        <v>207</v>
      </c>
      <c r="AU407" s="246" t="s">
        <v>82</v>
      </c>
      <c r="AV407" s="13" t="s">
        <v>82</v>
      </c>
      <c r="AW407" s="13" t="s">
        <v>33</v>
      </c>
      <c r="AX407" s="13" t="s">
        <v>72</v>
      </c>
      <c r="AY407" s="246" t="s">
        <v>197</v>
      </c>
    </row>
    <row r="408" s="13" customFormat="1">
      <c r="A408" s="13"/>
      <c r="B408" s="235"/>
      <c r="C408" s="236"/>
      <c r="D408" s="237" t="s">
        <v>207</v>
      </c>
      <c r="E408" s="238" t="s">
        <v>19</v>
      </c>
      <c r="F408" s="239" t="s">
        <v>742</v>
      </c>
      <c r="G408" s="236"/>
      <c r="H408" s="240">
        <v>1.47</v>
      </c>
      <c r="I408" s="241"/>
      <c r="J408" s="236"/>
      <c r="K408" s="236"/>
      <c r="L408" s="242"/>
      <c r="M408" s="243"/>
      <c r="N408" s="244"/>
      <c r="O408" s="244"/>
      <c r="P408" s="244"/>
      <c r="Q408" s="244"/>
      <c r="R408" s="244"/>
      <c r="S408" s="244"/>
      <c r="T408" s="245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6" t="s">
        <v>207</v>
      </c>
      <c r="AU408" s="246" t="s">
        <v>82</v>
      </c>
      <c r="AV408" s="13" t="s">
        <v>82</v>
      </c>
      <c r="AW408" s="13" t="s">
        <v>33</v>
      </c>
      <c r="AX408" s="13" t="s">
        <v>72</v>
      </c>
      <c r="AY408" s="246" t="s">
        <v>197</v>
      </c>
    </row>
    <row r="409" s="16" customFormat="1">
      <c r="A409" s="16"/>
      <c r="B409" s="268"/>
      <c r="C409" s="269"/>
      <c r="D409" s="237" t="s">
        <v>207</v>
      </c>
      <c r="E409" s="270" t="s">
        <v>19</v>
      </c>
      <c r="F409" s="271" t="s">
        <v>248</v>
      </c>
      <c r="G409" s="269"/>
      <c r="H409" s="272">
        <v>63.149999999999999</v>
      </c>
      <c r="I409" s="273"/>
      <c r="J409" s="269"/>
      <c r="K409" s="269"/>
      <c r="L409" s="274"/>
      <c r="M409" s="275"/>
      <c r="N409" s="276"/>
      <c r="O409" s="276"/>
      <c r="P409" s="276"/>
      <c r="Q409" s="276"/>
      <c r="R409" s="276"/>
      <c r="S409" s="276"/>
      <c r="T409" s="277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T409" s="278" t="s">
        <v>207</v>
      </c>
      <c r="AU409" s="278" t="s">
        <v>82</v>
      </c>
      <c r="AV409" s="16" t="s">
        <v>103</v>
      </c>
      <c r="AW409" s="16" t="s">
        <v>33</v>
      </c>
      <c r="AX409" s="16" t="s">
        <v>72</v>
      </c>
      <c r="AY409" s="278" t="s">
        <v>197</v>
      </c>
    </row>
    <row r="410" s="14" customFormat="1">
      <c r="A410" s="14"/>
      <c r="B410" s="247"/>
      <c r="C410" s="248"/>
      <c r="D410" s="237" t="s">
        <v>207</v>
      </c>
      <c r="E410" s="249" t="s">
        <v>19</v>
      </c>
      <c r="F410" s="250" t="s">
        <v>743</v>
      </c>
      <c r="G410" s="248"/>
      <c r="H410" s="249" t="s">
        <v>19</v>
      </c>
      <c r="I410" s="251"/>
      <c r="J410" s="248"/>
      <c r="K410" s="248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207</v>
      </c>
      <c r="AU410" s="256" t="s">
        <v>82</v>
      </c>
      <c r="AV410" s="14" t="s">
        <v>80</v>
      </c>
      <c r="AW410" s="14" t="s">
        <v>33</v>
      </c>
      <c r="AX410" s="14" t="s">
        <v>72</v>
      </c>
      <c r="AY410" s="256" t="s">
        <v>197</v>
      </c>
    </row>
    <row r="411" s="14" customFormat="1">
      <c r="A411" s="14"/>
      <c r="B411" s="247"/>
      <c r="C411" s="248"/>
      <c r="D411" s="237" t="s">
        <v>207</v>
      </c>
      <c r="E411" s="249" t="s">
        <v>19</v>
      </c>
      <c r="F411" s="250" t="s">
        <v>519</v>
      </c>
      <c r="G411" s="248"/>
      <c r="H411" s="249" t="s">
        <v>19</v>
      </c>
      <c r="I411" s="251"/>
      <c r="J411" s="248"/>
      <c r="K411" s="248"/>
      <c r="L411" s="252"/>
      <c r="M411" s="253"/>
      <c r="N411" s="254"/>
      <c r="O411" s="254"/>
      <c r="P411" s="254"/>
      <c r="Q411" s="254"/>
      <c r="R411" s="254"/>
      <c r="S411" s="254"/>
      <c r="T411" s="25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6" t="s">
        <v>207</v>
      </c>
      <c r="AU411" s="256" t="s">
        <v>82</v>
      </c>
      <c r="AV411" s="14" t="s">
        <v>80</v>
      </c>
      <c r="AW411" s="14" t="s">
        <v>33</v>
      </c>
      <c r="AX411" s="14" t="s">
        <v>72</v>
      </c>
      <c r="AY411" s="256" t="s">
        <v>197</v>
      </c>
    </row>
    <row r="412" s="13" customFormat="1">
      <c r="A412" s="13"/>
      <c r="B412" s="235"/>
      <c r="C412" s="236"/>
      <c r="D412" s="237" t="s">
        <v>207</v>
      </c>
      <c r="E412" s="238" t="s">
        <v>19</v>
      </c>
      <c r="F412" s="239" t="s">
        <v>744</v>
      </c>
      <c r="G412" s="236"/>
      <c r="H412" s="240">
        <v>22.399999999999999</v>
      </c>
      <c r="I412" s="241"/>
      <c r="J412" s="236"/>
      <c r="K412" s="236"/>
      <c r="L412" s="242"/>
      <c r="M412" s="243"/>
      <c r="N412" s="244"/>
      <c r="O412" s="244"/>
      <c r="P412" s="244"/>
      <c r="Q412" s="244"/>
      <c r="R412" s="244"/>
      <c r="S412" s="244"/>
      <c r="T412" s="245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6" t="s">
        <v>207</v>
      </c>
      <c r="AU412" s="246" t="s">
        <v>82</v>
      </c>
      <c r="AV412" s="13" t="s">
        <v>82</v>
      </c>
      <c r="AW412" s="13" t="s">
        <v>33</v>
      </c>
      <c r="AX412" s="13" t="s">
        <v>72</v>
      </c>
      <c r="AY412" s="246" t="s">
        <v>197</v>
      </c>
    </row>
    <row r="413" s="13" customFormat="1">
      <c r="A413" s="13"/>
      <c r="B413" s="235"/>
      <c r="C413" s="236"/>
      <c r="D413" s="237" t="s">
        <v>207</v>
      </c>
      <c r="E413" s="238" t="s">
        <v>19</v>
      </c>
      <c r="F413" s="239" t="s">
        <v>745</v>
      </c>
      <c r="G413" s="236"/>
      <c r="H413" s="240">
        <v>31.879999999999999</v>
      </c>
      <c r="I413" s="241"/>
      <c r="J413" s="236"/>
      <c r="K413" s="236"/>
      <c r="L413" s="242"/>
      <c r="M413" s="243"/>
      <c r="N413" s="244"/>
      <c r="O413" s="244"/>
      <c r="P413" s="244"/>
      <c r="Q413" s="244"/>
      <c r="R413" s="244"/>
      <c r="S413" s="244"/>
      <c r="T413" s="245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6" t="s">
        <v>207</v>
      </c>
      <c r="AU413" s="246" t="s">
        <v>82</v>
      </c>
      <c r="AV413" s="13" t="s">
        <v>82</v>
      </c>
      <c r="AW413" s="13" t="s">
        <v>33</v>
      </c>
      <c r="AX413" s="13" t="s">
        <v>72</v>
      </c>
      <c r="AY413" s="246" t="s">
        <v>197</v>
      </c>
    </row>
    <row r="414" s="13" customFormat="1">
      <c r="A414" s="13"/>
      <c r="B414" s="235"/>
      <c r="C414" s="236"/>
      <c r="D414" s="237" t="s">
        <v>207</v>
      </c>
      <c r="E414" s="238" t="s">
        <v>19</v>
      </c>
      <c r="F414" s="239" t="s">
        <v>746</v>
      </c>
      <c r="G414" s="236"/>
      <c r="H414" s="240">
        <v>1.29</v>
      </c>
      <c r="I414" s="241"/>
      <c r="J414" s="236"/>
      <c r="K414" s="236"/>
      <c r="L414" s="242"/>
      <c r="M414" s="243"/>
      <c r="N414" s="244"/>
      <c r="O414" s="244"/>
      <c r="P414" s="244"/>
      <c r="Q414" s="244"/>
      <c r="R414" s="244"/>
      <c r="S414" s="244"/>
      <c r="T414" s="245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6" t="s">
        <v>207</v>
      </c>
      <c r="AU414" s="246" t="s">
        <v>82</v>
      </c>
      <c r="AV414" s="13" t="s">
        <v>82</v>
      </c>
      <c r="AW414" s="13" t="s">
        <v>33</v>
      </c>
      <c r="AX414" s="13" t="s">
        <v>72</v>
      </c>
      <c r="AY414" s="246" t="s">
        <v>197</v>
      </c>
    </row>
    <row r="415" s="13" customFormat="1">
      <c r="A415" s="13"/>
      <c r="B415" s="235"/>
      <c r="C415" s="236"/>
      <c r="D415" s="237" t="s">
        <v>207</v>
      </c>
      <c r="E415" s="238" t="s">
        <v>19</v>
      </c>
      <c r="F415" s="239" t="s">
        <v>747</v>
      </c>
      <c r="G415" s="236"/>
      <c r="H415" s="240">
        <v>1.5149999999999999</v>
      </c>
      <c r="I415" s="241"/>
      <c r="J415" s="236"/>
      <c r="K415" s="236"/>
      <c r="L415" s="242"/>
      <c r="M415" s="243"/>
      <c r="N415" s="244"/>
      <c r="O415" s="244"/>
      <c r="P415" s="244"/>
      <c r="Q415" s="244"/>
      <c r="R415" s="244"/>
      <c r="S415" s="244"/>
      <c r="T415" s="245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6" t="s">
        <v>207</v>
      </c>
      <c r="AU415" s="246" t="s">
        <v>82</v>
      </c>
      <c r="AV415" s="13" t="s">
        <v>82</v>
      </c>
      <c r="AW415" s="13" t="s">
        <v>33</v>
      </c>
      <c r="AX415" s="13" t="s">
        <v>72</v>
      </c>
      <c r="AY415" s="246" t="s">
        <v>197</v>
      </c>
    </row>
    <row r="416" s="13" customFormat="1">
      <c r="A416" s="13"/>
      <c r="B416" s="235"/>
      <c r="C416" s="236"/>
      <c r="D416" s="237" t="s">
        <v>207</v>
      </c>
      <c r="E416" s="238" t="s">
        <v>19</v>
      </c>
      <c r="F416" s="239" t="s">
        <v>748</v>
      </c>
      <c r="G416" s="236"/>
      <c r="H416" s="240">
        <v>-5.4260000000000002</v>
      </c>
      <c r="I416" s="241"/>
      <c r="J416" s="236"/>
      <c r="K416" s="236"/>
      <c r="L416" s="242"/>
      <c r="M416" s="243"/>
      <c r="N416" s="244"/>
      <c r="O416" s="244"/>
      <c r="P416" s="244"/>
      <c r="Q416" s="244"/>
      <c r="R416" s="244"/>
      <c r="S416" s="244"/>
      <c r="T416" s="245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6" t="s">
        <v>207</v>
      </c>
      <c r="AU416" s="246" t="s">
        <v>82</v>
      </c>
      <c r="AV416" s="13" t="s">
        <v>82</v>
      </c>
      <c r="AW416" s="13" t="s">
        <v>33</v>
      </c>
      <c r="AX416" s="13" t="s">
        <v>72</v>
      </c>
      <c r="AY416" s="246" t="s">
        <v>197</v>
      </c>
    </row>
    <row r="417" s="13" customFormat="1">
      <c r="A417" s="13"/>
      <c r="B417" s="235"/>
      <c r="C417" s="236"/>
      <c r="D417" s="237" t="s">
        <v>207</v>
      </c>
      <c r="E417" s="238" t="s">
        <v>19</v>
      </c>
      <c r="F417" s="239" t="s">
        <v>749</v>
      </c>
      <c r="G417" s="236"/>
      <c r="H417" s="240">
        <v>20.684999999999999</v>
      </c>
      <c r="I417" s="241"/>
      <c r="J417" s="236"/>
      <c r="K417" s="236"/>
      <c r="L417" s="242"/>
      <c r="M417" s="243"/>
      <c r="N417" s="244"/>
      <c r="O417" s="244"/>
      <c r="P417" s="244"/>
      <c r="Q417" s="244"/>
      <c r="R417" s="244"/>
      <c r="S417" s="244"/>
      <c r="T417" s="245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6" t="s">
        <v>207</v>
      </c>
      <c r="AU417" s="246" t="s">
        <v>82</v>
      </c>
      <c r="AV417" s="13" t="s">
        <v>82</v>
      </c>
      <c r="AW417" s="13" t="s">
        <v>33</v>
      </c>
      <c r="AX417" s="13" t="s">
        <v>72</v>
      </c>
      <c r="AY417" s="246" t="s">
        <v>197</v>
      </c>
    </row>
    <row r="418" s="13" customFormat="1">
      <c r="A418" s="13"/>
      <c r="B418" s="235"/>
      <c r="C418" s="236"/>
      <c r="D418" s="237" t="s">
        <v>207</v>
      </c>
      <c r="E418" s="238" t="s">
        <v>19</v>
      </c>
      <c r="F418" s="239" t="s">
        <v>750</v>
      </c>
      <c r="G418" s="236"/>
      <c r="H418" s="240">
        <v>-2.3999999999999999</v>
      </c>
      <c r="I418" s="241"/>
      <c r="J418" s="236"/>
      <c r="K418" s="236"/>
      <c r="L418" s="242"/>
      <c r="M418" s="243"/>
      <c r="N418" s="244"/>
      <c r="O418" s="244"/>
      <c r="P418" s="244"/>
      <c r="Q418" s="244"/>
      <c r="R418" s="244"/>
      <c r="S418" s="244"/>
      <c r="T418" s="245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6" t="s">
        <v>207</v>
      </c>
      <c r="AU418" s="246" t="s">
        <v>82</v>
      </c>
      <c r="AV418" s="13" t="s">
        <v>82</v>
      </c>
      <c r="AW418" s="13" t="s">
        <v>33</v>
      </c>
      <c r="AX418" s="13" t="s">
        <v>72</v>
      </c>
      <c r="AY418" s="246" t="s">
        <v>197</v>
      </c>
    </row>
    <row r="419" s="13" customFormat="1">
      <c r="A419" s="13"/>
      <c r="B419" s="235"/>
      <c r="C419" s="236"/>
      <c r="D419" s="237" t="s">
        <v>207</v>
      </c>
      <c r="E419" s="238" t="s">
        <v>19</v>
      </c>
      <c r="F419" s="239" t="s">
        <v>751</v>
      </c>
      <c r="G419" s="236"/>
      <c r="H419" s="240">
        <v>18.75</v>
      </c>
      <c r="I419" s="241"/>
      <c r="J419" s="236"/>
      <c r="K419" s="236"/>
      <c r="L419" s="242"/>
      <c r="M419" s="243"/>
      <c r="N419" s="244"/>
      <c r="O419" s="244"/>
      <c r="P419" s="244"/>
      <c r="Q419" s="244"/>
      <c r="R419" s="244"/>
      <c r="S419" s="244"/>
      <c r="T419" s="245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6" t="s">
        <v>207</v>
      </c>
      <c r="AU419" s="246" t="s">
        <v>82</v>
      </c>
      <c r="AV419" s="13" t="s">
        <v>82</v>
      </c>
      <c r="AW419" s="13" t="s">
        <v>33</v>
      </c>
      <c r="AX419" s="13" t="s">
        <v>72</v>
      </c>
      <c r="AY419" s="246" t="s">
        <v>197</v>
      </c>
    </row>
    <row r="420" s="13" customFormat="1">
      <c r="A420" s="13"/>
      <c r="B420" s="235"/>
      <c r="C420" s="236"/>
      <c r="D420" s="237" t="s">
        <v>207</v>
      </c>
      <c r="E420" s="238" t="s">
        <v>19</v>
      </c>
      <c r="F420" s="239" t="s">
        <v>752</v>
      </c>
      <c r="G420" s="236"/>
      <c r="H420" s="240">
        <v>-1.2</v>
      </c>
      <c r="I420" s="241"/>
      <c r="J420" s="236"/>
      <c r="K420" s="236"/>
      <c r="L420" s="242"/>
      <c r="M420" s="243"/>
      <c r="N420" s="244"/>
      <c r="O420" s="244"/>
      <c r="P420" s="244"/>
      <c r="Q420" s="244"/>
      <c r="R420" s="244"/>
      <c r="S420" s="244"/>
      <c r="T420" s="245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6" t="s">
        <v>207</v>
      </c>
      <c r="AU420" s="246" t="s">
        <v>82</v>
      </c>
      <c r="AV420" s="13" t="s">
        <v>82</v>
      </c>
      <c r="AW420" s="13" t="s">
        <v>33</v>
      </c>
      <c r="AX420" s="13" t="s">
        <v>72</v>
      </c>
      <c r="AY420" s="246" t="s">
        <v>197</v>
      </c>
    </row>
    <row r="421" s="13" customFormat="1">
      <c r="A421" s="13"/>
      <c r="B421" s="235"/>
      <c r="C421" s="236"/>
      <c r="D421" s="237" t="s">
        <v>207</v>
      </c>
      <c r="E421" s="238" t="s">
        <v>19</v>
      </c>
      <c r="F421" s="239" t="s">
        <v>753</v>
      </c>
      <c r="G421" s="236"/>
      <c r="H421" s="240">
        <v>11.01</v>
      </c>
      <c r="I421" s="241"/>
      <c r="J421" s="236"/>
      <c r="K421" s="236"/>
      <c r="L421" s="242"/>
      <c r="M421" s="243"/>
      <c r="N421" s="244"/>
      <c r="O421" s="244"/>
      <c r="P421" s="244"/>
      <c r="Q421" s="244"/>
      <c r="R421" s="244"/>
      <c r="S421" s="244"/>
      <c r="T421" s="245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6" t="s">
        <v>207</v>
      </c>
      <c r="AU421" s="246" t="s">
        <v>82</v>
      </c>
      <c r="AV421" s="13" t="s">
        <v>82</v>
      </c>
      <c r="AW421" s="13" t="s">
        <v>33</v>
      </c>
      <c r="AX421" s="13" t="s">
        <v>72</v>
      </c>
      <c r="AY421" s="246" t="s">
        <v>197</v>
      </c>
    </row>
    <row r="422" s="13" customFormat="1">
      <c r="A422" s="13"/>
      <c r="B422" s="235"/>
      <c r="C422" s="236"/>
      <c r="D422" s="237" t="s">
        <v>207</v>
      </c>
      <c r="E422" s="238" t="s">
        <v>19</v>
      </c>
      <c r="F422" s="239" t="s">
        <v>754</v>
      </c>
      <c r="G422" s="236"/>
      <c r="H422" s="240">
        <v>-2.3999999999999999</v>
      </c>
      <c r="I422" s="241"/>
      <c r="J422" s="236"/>
      <c r="K422" s="236"/>
      <c r="L422" s="242"/>
      <c r="M422" s="243"/>
      <c r="N422" s="244"/>
      <c r="O422" s="244"/>
      <c r="P422" s="244"/>
      <c r="Q422" s="244"/>
      <c r="R422" s="244"/>
      <c r="S422" s="244"/>
      <c r="T422" s="245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6" t="s">
        <v>207</v>
      </c>
      <c r="AU422" s="246" t="s">
        <v>82</v>
      </c>
      <c r="AV422" s="13" t="s">
        <v>82</v>
      </c>
      <c r="AW422" s="13" t="s">
        <v>33</v>
      </c>
      <c r="AX422" s="13" t="s">
        <v>72</v>
      </c>
      <c r="AY422" s="246" t="s">
        <v>197</v>
      </c>
    </row>
    <row r="423" s="13" customFormat="1">
      <c r="A423" s="13"/>
      <c r="B423" s="235"/>
      <c r="C423" s="236"/>
      <c r="D423" s="237" t="s">
        <v>207</v>
      </c>
      <c r="E423" s="238" t="s">
        <v>19</v>
      </c>
      <c r="F423" s="239" t="s">
        <v>755</v>
      </c>
      <c r="G423" s="236"/>
      <c r="H423" s="240">
        <v>16.199999999999999</v>
      </c>
      <c r="I423" s="241"/>
      <c r="J423" s="236"/>
      <c r="K423" s="236"/>
      <c r="L423" s="242"/>
      <c r="M423" s="243"/>
      <c r="N423" s="244"/>
      <c r="O423" s="244"/>
      <c r="P423" s="244"/>
      <c r="Q423" s="244"/>
      <c r="R423" s="244"/>
      <c r="S423" s="244"/>
      <c r="T423" s="245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6" t="s">
        <v>207</v>
      </c>
      <c r="AU423" s="246" t="s">
        <v>82</v>
      </c>
      <c r="AV423" s="13" t="s">
        <v>82</v>
      </c>
      <c r="AW423" s="13" t="s">
        <v>33</v>
      </c>
      <c r="AX423" s="13" t="s">
        <v>72</v>
      </c>
      <c r="AY423" s="246" t="s">
        <v>197</v>
      </c>
    </row>
    <row r="424" s="13" customFormat="1">
      <c r="A424" s="13"/>
      <c r="B424" s="235"/>
      <c r="C424" s="236"/>
      <c r="D424" s="237" t="s">
        <v>207</v>
      </c>
      <c r="E424" s="238" t="s">
        <v>19</v>
      </c>
      <c r="F424" s="239" t="s">
        <v>752</v>
      </c>
      <c r="G424" s="236"/>
      <c r="H424" s="240">
        <v>-1.2</v>
      </c>
      <c r="I424" s="241"/>
      <c r="J424" s="236"/>
      <c r="K424" s="236"/>
      <c r="L424" s="242"/>
      <c r="M424" s="243"/>
      <c r="N424" s="244"/>
      <c r="O424" s="244"/>
      <c r="P424" s="244"/>
      <c r="Q424" s="244"/>
      <c r="R424" s="244"/>
      <c r="S424" s="244"/>
      <c r="T424" s="245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6" t="s">
        <v>207</v>
      </c>
      <c r="AU424" s="246" t="s">
        <v>82</v>
      </c>
      <c r="AV424" s="13" t="s">
        <v>82</v>
      </c>
      <c r="AW424" s="13" t="s">
        <v>33</v>
      </c>
      <c r="AX424" s="13" t="s">
        <v>72</v>
      </c>
      <c r="AY424" s="246" t="s">
        <v>197</v>
      </c>
    </row>
    <row r="425" s="13" customFormat="1">
      <c r="A425" s="13"/>
      <c r="B425" s="235"/>
      <c r="C425" s="236"/>
      <c r="D425" s="237" t="s">
        <v>207</v>
      </c>
      <c r="E425" s="238" t="s">
        <v>19</v>
      </c>
      <c r="F425" s="239" t="s">
        <v>756</v>
      </c>
      <c r="G425" s="236"/>
      <c r="H425" s="240">
        <v>10.050000000000001</v>
      </c>
      <c r="I425" s="241"/>
      <c r="J425" s="236"/>
      <c r="K425" s="236"/>
      <c r="L425" s="242"/>
      <c r="M425" s="243"/>
      <c r="N425" s="244"/>
      <c r="O425" s="244"/>
      <c r="P425" s="244"/>
      <c r="Q425" s="244"/>
      <c r="R425" s="244"/>
      <c r="S425" s="244"/>
      <c r="T425" s="245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6" t="s">
        <v>207</v>
      </c>
      <c r="AU425" s="246" t="s">
        <v>82</v>
      </c>
      <c r="AV425" s="13" t="s">
        <v>82</v>
      </c>
      <c r="AW425" s="13" t="s">
        <v>33</v>
      </c>
      <c r="AX425" s="13" t="s">
        <v>72</v>
      </c>
      <c r="AY425" s="246" t="s">
        <v>197</v>
      </c>
    </row>
    <row r="426" s="13" customFormat="1">
      <c r="A426" s="13"/>
      <c r="B426" s="235"/>
      <c r="C426" s="236"/>
      <c r="D426" s="237" t="s">
        <v>207</v>
      </c>
      <c r="E426" s="238" t="s">
        <v>19</v>
      </c>
      <c r="F426" s="239" t="s">
        <v>757</v>
      </c>
      <c r="G426" s="236"/>
      <c r="H426" s="240">
        <v>-2.1000000000000001</v>
      </c>
      <c r="I426" s="241"/>
      <c r="J426" s="236"/>
      <c r="K426" s="236"/>
      <c r="L426" s="242"/>
      <c r="M426" s="243"/>
      <c r="N426" s="244"/>
      <c r="O426" s="244"/>
      <c r="P426" s="244"/>
      <c r="Q426" s="244"/>
      <c r="R426" s="244"/>
      <c r="S426" s="244"/>
      <c r="T426" s="245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6" t="s">
        <v>207</v>
      </c>
      <c r="AU426" s="246" t="s">
        <v>82</v>
      </c>
      <c r="AV426" s="13" t="s">
        <v>82</v>
      </c>
      <c r="AW426" s="13" t="s">
        <v>33</v>
      </c>
      <c r="AX426" s="13" t="s">
        <v>72</v>
      </c>
      <c r="AY426" s="246" t="s">
        <v>197</v>
      </c>
    </row>
    <row r="427" s="13" customFormat="1">
      <c r="A427" s="13"/>
      <c r="B427" s="235"/>
      <c r="C427" s="236"/>
      <c r="D427" s="237" t="s">
        <v>207</v>
      </c>
      <c r="E427" s="238" t="s">
        <v>19</v>
      </c>
      <c r="F427" s="239" t="s">
        <v>758</v>
      </c>
      <c r="G427" s="236"/>
      <c r="H427" s="240">
        <v>6.6299999999999999</v>
      </c>
      <c r="I427" s="241"/>
      <c r="J427" s="236"/>
      <c r="K427" s="236"/>
      <c r="L427" s="242"/>
      <c r="M427" s="243"/>
      <c r="N427" s="244"/>
      <c r="O427" s="244"/>
      <c r="P427" s="244"/>
      <c r="Q427" s="244"/>
      <c r="R427" s="244"/>
      <c r="S427" s="244"/>
      <c r="T427" s="245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6" t="s">
        <v>207</v>
      </c>
      <c r="AU427" s="246" t="s">
        <v>82</v>
      </c>
      <c r="AV427" s="13" t="s">
        <v>82</v>
      </c>
      <c r="AW427" s="13" t="s">
        <v>33</v>
      </c>
      <c r="AX427" s="13" t="s">
        <v>72</v>
      </c>
      <c r="AY427" s="246" t="s">
        <v>197</v>
      </c>
    </row>
    <row r="428" s="13" customFormat="1">
      <c r="A428" s="13"/>
      <c r="B428" s="235"/>
      <c r="C428" s="236"/>
      <c r="D428" s="237" t="s">
        <v>207</v>
      </c>
      <c r="E428" s="238" t="s">
        <v>19</v>
      </c>
      <c r="F428" s="239" t="s">
        <v>759</v>
      </c>
      <c r="G428" s="236"/>
      <c r="H428" s="240">
        <v>-0.90000000000000002</v>
      </c>
      <c r="I428" s="241"/>
      <c r="J428" s="236"/>
      <c r="K428" s="236"/>
      <c r="L428" s="242"/>
      <c r="M428" s="243"/>
      <c r="N428" s="244"/>
      <c r="O428" s="244"/>
      <c r="P428" s="244"/>
      <c r="Q428" s="244"/>
      <c r="R428" s="244"/>
      <c r="S428" s="244"/>
      <c r="T428" s="245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6" t="s">
        <v>207</v>
      </c>
      <c r="AU428" s="246" t="s">
        <v>82</v>
      </c>
      <c r="AV428" s="13" t="s">
        <v>82</v>
      </c>
      <c r="AW428" s="13" t="s">
        <v>33</v>
      </c>
      <c r="AX428" s="13" t="s">
        <v>72</v>
      </c>
      <c r="AY428" s="246" t="s">
        <v>197</v>
      </c>
    </row>
    <row r="429" s="16" customFormat="1">
      <c r="A429" s="16"/>
      <c r="B429" s="268"/>
      <c r="C429" s="269"/>
      <c r="D429" s="237" t="s">
        <v>207</v>
      </c>
      <c r="E429" s="270" t="s">
        <v>19</v>
      </c>
      <c r="F429" s="271" t="s">
        <v>248</v>
      </c>
      <c r="G429" s="269"/>
      <c r="H429" s="272">
        <v>124.78399999999998</v>
      </c>
      <c r="I429" s="273"/>
      <c r="J429" s="269"/>
      <c r="K429" s="269"/>
      <c r="L429" s="274"/>
      <c r="M429" s="275"/>
      <c r="N429" s="276"/>
      <c r="O429" s="276"/>
      <c r="P429" s="276"/>
      <c r="Q429" s="276"/>
      <c r="R429" s="276"/>
      <c r="S429" s="276"/>
      <c r="T429" s="277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T429" s="278" t="s">
        <v>207</v>
      </c>
      <c r="AU429" s="278" t="s">
        <v>82</v>
      </c>
      <c r="AV429" s="16" t="s">
        <v>103</v>
      </c>
      <c r="AW429" s="16" t="s">
        <v>33</v>
      </c>
      <c r="AX429" s="16" t="s">
        <v>72</v>
      </c>
      <c r="AY429" s="278" t="s">
        <v>197</v>
      </c>
    </row>
    <row r="430" s="15" customFormat="1">
      <c r="A430" s="15"/>
      <c r="B430" s="257"/>
      <c r="C430" s="258"/>
      <c r="D430" s="237" t="s">
        <v>207</v>
      </c>
      <c r="E430" s="259" t="s">
        <v>19</v>
      </c>
      <c r="F430" s="260" t="s">
        <v>234</v>
      </c>
      <c r="G430" s="258"/>
      <c r="H430" s="261">
        <v>187.934</v>
      </c>
      <c r="I430" s="262"/>
      <c r="J430" s="258"/>
      <c r="K430" s="258"/>
      <c r="L430" s="263"/>
      <c r="M430" s="264"/>
      <c r="N430" s="265"/>
      <c r="O430" s="265"/>
      <c r="P430" s="265"/>
      <c r="Q430" s="265"/>
      <c r="R430" s="265"/>
      <c r="S430" s="265"/>
      <c r="T430" s="266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7" t="s">
        <v>207</v>
      </c>
      <c r="AU430" s="267" t="s">
        <v>82</v>
      </c>
      <c r="AV430" s="15" t="s">
        <v>203</v>
      </c>
      <c r="AW430" s="15" t="s">
        <v>33</v>
      </c>
      <c r="AX430" s="15" t="s">
        <v>80</v>
      </c>
      <c r="AY430" s="267" t="s">
        <v>197</v>
      </c>
    </row>
    <row r="431" s="2" customFormat="1" ht="44.25" customHeight="1">
      <c r="A431" s="40"/>
      <c r="B431" s="41"/>
      <c r="C431" s="216" t="s">
        <v>760</v>
      </c>
      <c r="D431" s="216" t="s">
        <v>199</v>
      </c>
      <c r="E431" s="217" t="s">
        <v>761</v>
      </c>
      <c r="F431" s="218" t="s">
        <v>762</v>
      </c>
      <c r="G431" s="219" t="s">
        <v>202</v>
      </c>
      <c r="H431" s="220">
        <v>261.53500000000003</v>
      </c>
      <c r="I431" s="221"/>
      <c r="J431" s="222">
        <f>ROUND(I431*H431,2)</f>
        <v>0</v>
      </c>
      <c r="K431" s="223"/>
      <c r="L431" s="46"/>
      <c r="M431" s="224" t="s">
        <v>19</v>
      </c>
      <c r="N431" s="225" t="s">
        <v>43</v>
      </c>
      <c r="O431" s="86"/>
      <c r="P431" s="226">
        <f>O431*H431</f>
        <v>0</v>
      </c>
      <c r="Q431" s="226">
        <v>0.018380000000000001</v>
      </c>
      <c r="R431" s="226">
        <f>Q431*H431</f>
        <v>4.8070133000000004</v>
      </c>
      <c r="S431" s="226">
        <v>0</v>
      </c>
      <c r="T431" s="227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8" t="s">
        <v>203</v>
      </c>
      <c r="AT431" s="228" t="s">
        <v>199</v>
      </c>
      <c r="AU431" s="228" t="s">
        <v>82</v>
      </c>
      <c r="AY431" s="19" t="s">
        <v>197</v>
      </c>
      <c r="BE431" s="229">
        <f>IF(N431="základní",J431,0)</f>
        <v>0</v>
      </c>
      <c r="BF431" s="229">
        <f>IF(N431="snížená",J431,0)</f>
        <v>0</v>
      </c>
      <c r="BG431" s="229">
        <f>IF(N431="zákl. přenesená",J431,0)</f>
        <v>0</v>
      </c>
      <c r="BH431" s="229">
        <f>IF(N431="sníž. přenesená",J431,0)</f>
        <v>0</v>
      </c>
      <c r="BI431" s="229">
        <f>IF(N431="nulová",J431,0)</f>
        <v>0</v>
      </c>
      <c r="BJ431" s="19" t="s">
        <v>80</v>
      </c>
      <c r="BK431" s="229">
        <f>ROUND(I431*H431,2)</f>
        <v>0</v>
      </c>
      <c r="BL431" s="19" t="s">
        <v>203</v>
      </c>
      <c r="BM431" s="228" t="s">
        <v>763</v>
      </c>
    </row>
    <row r="432" s="2" customFormat="1">
      <c r="A432" s="40"/>
      <c r="B432" s="41"/>
      <c r="C432" s="42"/>
      <c r="D432" s="230" t="s">
        <v>205</v>
      </c>
      <c r="E432" s="42"/>
      <c r="F432" s="231" t="s">
        <v>764</v>
      </c>
      <c r="G432" s="42"/>
      <c r="H432" s="42"/>
      <c r="I432" s="232"/>
      <c r="J432" s="42"/>
      <c r="K432" s="42"/>
      <c r="L432" s="46"/>
      <c r="M432" s="233"/>
      <c r="N432" s="234"/>
      <c r="O432" s="86"/>
      <c r="P432" s="86"/>
      <c r="Q432" s="86"/>
      <c r="R432" s="86"/>
      <c r="S432" s="86"/>
      <c r="T432" s="87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205</v>
      </c>
      <c r="AU432" s="19" t="s">
        <v>82</v>
      </c>
    </row>
    <row r="433" s="14" customFormat="1">
      <c r="A433" s="14"/>
      <c r="B433" s="247"/>
      <c r="C433" s="248"/>
      <c r="D433" s="237" t="s">
        <v>207</v>
      </c>
      <c r="E433" s="249" t="s">
        <v>19</v>
      </c>
      <c r="F433" s="250" t="s">
        <v>519</v>
      </c>
      <c r="G433" s="248"/>
      <c r="H433" s="249" t="s">
        <v>19</v>
      </c>
      <c r="I433" s="251"/>
      <c r="J433" s="248"/>
      <c r="K433" s="248"/>
      <c r="L433" s="252"/>
      <c r="M433" s="253"/>
      <c r="N433" s="254"/>
      <c r="O433" s="254"/>
      <c r="P433" s="254"/>
      <c r="Q433" s="254"/>
      <c r="R433" s="254"/>
      <c r="S433" s="254"/>
      <c r="T433" s="25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6" t="s">
        <v>207</v>
      </c>
      <c r="AU433" s="256" t="s">
        <v>82</v>
      </c>
      <c r="AV433" s="14" t="s">
        <v>80</v>
      </c>
      <c r="AW433" s="14" t="s">
        <v>33</v>
      </c>
      <c r="AX433" s="14" t="s">
        <v>72</v>
      </c>
      <c r="AY433" s="256" t="s">
        <v>197</v>
      </c>
    </row>
    <row r="434" s="13" customFormat="1">
      <c r="A434" s="13"/>
      <c r="B434" s="235"/>
      <c r="C434" s="236"/>
      <c r="D434" s="237" t="s">
        <v>207</v>
      </c>
      <c r="E434" s="238" t="s">
        <v>19</v>
      </c>
      <c r="F434" s="239" t="s">
        <v>765</v>
      </c>
      <c r="G434" s="236"/>
      <c r="H434" s="240">
        <v>132.80000000000001</v>
      </c>
      <c r="I434" s="241"/>
      <c r="J434" s="236"/>
      <c r="K434" s="236"/>
      <c r="L434" s="242"/>
      <c r="M434" s="243"/>
      <c r="N434" s="244"/>
      <c r="O434" s="244"/>
      <c r="P434" s="244"/>
      <c r="Q434" s="244"/>
      <c r="R434" s="244"/>
      <c r="S434" s="244"/>
      <c r="T434" s="245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6" t="s">
        <v>207</v>
      </c>
      <c r="AU434" s="246" t="s">
        <v>82</v>
      </c>
      <c r="AV434" s="13" t="s">
        <v>82</v>
      </c>
      <c r="AW434" s="13" t="s">
        <v>33</v>
      </c>
      <c r="AX434" s="13" t="s">
        <v>72</v>
      </c>
      <c r="AY434" s="246" t="s">
        <v>197</v>
      </c>
    </row>
    <row r="435" s="13" customFormat="1">
      <c r="A435" s="13"/>
      <c r="B435" s="235"/>
      <c r="C435" s="236"/>
      <c r="D435" s="237" t="s">
        <v>207</v>
      </c>
      <c r="E435" s="238" t="s">
        <v>19</v>
      </c>
      <c r="F435" s="239" t="s">
        <v>766</v>
      </c>
      <c r="G435" s="236"/>
      <c r="H435" s="240">
        <v>35.200000000000003</v>
      </c>
      <c r="I435" s="241"/>
      <c r="J435" s="236"/>
      <c r="K435" s="236"/>
      <c r="L435" s="242"/>
      <c r="M435" s="243"/>
      <c r="N435" s="244"/>
      <c r="O435" s="244"/>
      <c r="P435" s="244"/>
      <c r="Q435" s="244"/>
      <c r="R435" s="244"/>
      <c r="S435" s="244"/>
      <c r="T435" s="245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6" t="s">
        <v>207</v>
      </c>
      <c r="AU435" s="246" t="s">
        <v>82</v>
      </c>
      <c r="AV435" s="13" t="s">
        <v>82</v>
      </c>
      <c r="AW435" s="13" t="s">
        <v>33</v>
      </c>
      <c r="AX435" s="13" t="s">
        <v>72</v>
      </c>
      <c r="AY435" s="246" t="s">
        <v>197</v>
      </c>
    </row>
    <row r="436" s="13" customFormat="1">
      <c r="A436" s="13"/>
      <c r="B436" s="235"/>
      <c r="C436" s="236"/>
      <c r="D436" s="237" t="s">
        <v>207</v>
      </c>
      <c r="E436" s="238" t="s">
        <v>19</v>
      </c>
      <c r="F436" s="239" t="s">
        <v>767</v>
      </c>
      <c r="G436" s="236"/>
      <c r="H436" s="240">
        <v>27.199999999999999</v>
      </c>
      <c r="I436" s="241"/>
      <c r="J436" s="236"/>
      <c r="K436" s="236"/>
      <c r="L436" s="242"/>
      <c r="M436" s="243"/>
      <c r="N436" s="244"/>
      <c r="O436" s="244"/>
      <c r="P436" s="244"/>
      <c r="Q436" s="244"/>
      <c r="R436" s="244"/>
      <c r="S436" s="244"/>
      <c r="T436" s="245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6" t="s">
        <v>207</v>
      </c>
      <c r="AU436" s="246" t="s">
        <v>82</v>
      </c>
      <c r="AV436" s="13" t="s">
        <v>82</v>
      </c>
      <c r="AW436" s="13" t="s">
        <v>33</v>
      </c>
      <c r="AX436" s="13" t="s">
        <v>72</v>
      </c>
      <c r="AY436" s="246" t="s">
        <v>197</v>
      </c>
    </row>
    <row r="437" s="13" customFormat="1">
      <c r="A437" s="13"/>
      <c r="B437" s="235"/>
      <c r="C437" s="236"/>
      <c r="D437" s="237" t="s">
        <v>207</v>
      </c>
      <c r="E437" s="238" t="s">
        <v>19</v>
      </c>
      <c r="F437" s="239" t="s">
        <v>768</v>
      </c>
      <c r="G437" s="236"/>
      <c r="H437" s="240">
        <v>51.008000000000003</v>
      </c>
      <c r="I437" s="241"/>
      <c r="J437" s="236"/>
      <c r="K437" s="236"/>
      <c r="L437" s="242"/>
      <c r="M437" s="243"/>
      <c r="N437" s="244"/>
      <c r="O437" s="244"/>
      <c r="P437" s="244"/>
      <c r="Q437" s="244"/>
      <c r="R437" s="244"/>
      <c r="S437" s="244"/>
      <c r="T437" s="245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6" t="s">
        <v>207</v>
      </c>
      <c r="AU437" s="246" t="s">
        <v>82</v>
      </c>
      <c r="AV437" s="13" t="s">
        <v>82</v>
      </c>
      <c r="AW437" s="13" t="s">
        <v>33</v>
      </c>
      <c r="AX437" s="13" t="s">
        <v>72</v>
      </c>
      <c r="AY437" s="246" t="s">
        <v>197</v>
      </c>
    </row>
    <row r="438" s="13" customFormat="1">
      <c r="A438" s="13"/>
      <c r="B438" s="235"/>
      <c r="C438" s="236"/>
      <c r="D438" s="237" t="s">
        <v>207</v>
      </c>
      <c r="E438" s="238" t="s">
        <v>19</v>
      </c>
      <c r="F438" s="239" t="s">
        <v>769</v>
      </c>
      <c r="G438" s="236"/>
      <c r="H438" s="240">
        <v>44.128</v>
      </c>
      <c r="I438" s="241"/>
      <c r="J438" s="236"/>
      <c r="K438" s="236"/>
      <c r="L438" s="242"/>
      <c r="M438" s="243"/>
      <c r="N438" s="244"/>
      <c r="O438" s="244"/>
      <c r="P438" s="244"/>
      <c r="Q438" s="244"/>
      <c r="R438" s="244"/>
      <c r="S438" s="244"/>
      <c r="T438" s="245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6" t="s">
        <v>207</v>
      </c>
      <c r="AU438" s="246" t="s">
        <v>82</v>
      </c>
      <c r="AV438" s="13" t="s">
        <v>82</v>
      </c>
      <c r="AW438" s="13" t="s">
        <v>33</v>
      </c>
      <c r="AX438" s="13" t="s">
        <v>72</v>
      </c>
      <c r="AY438" s="246" t="s">
        <v>197</v>
      </c>
    </row>
    <row r="439" s="13" customFormat="1">
      <c r="A439" s="13"/>
      <c r="B439" s="235"/>
      <c r="C439" s="236"/>
      <c r="D439" s="237" t="s">
        <v>207</v>
      </c>
      <c r="E439" s="238" t="s">
        <v>19</v>
      </c>
      <c r="F439" s="239" t="s">
        <v>770</v>
      </c>
      <c r="G439" s="236"/>
      <c r="H439" s="240">
        <v>31.359999999999999</v>
      </c>
      <c r="I439" s="241"/>
      <c r="J439" s="236"/>
      <c r="K439" s="236"/>
      <c r="L439" s="242"/>
      <c r="M439" s="243"/>
      <c r="N439" s="244"/>
      <c r="O439" s="244"/>
      <c r="P439" s="244"/>
      <c r="Q439" s="244"/>
      <c r="R439" s="244"/>
      <c r="S439" s="244"/>
      <c r="T439" s="245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6" t="s">
        <v>207</v>
      </c>
      <c r="AU439" s="246" t="s">
        <v>82</v>
      </c>
      <c r="AV439" s="13" t="s">
        <v>82</v>
      </c>
      <c r="AW439" s="13" t="s">
        <v>33</v>
      </c>
      <c r="AX439" s="13" t="s">
        <v>72</v>
      </c>
      <c r="AY439" s="246" t="s">
        <v>197</v>
      </c>
    </row>
    <row r="440" s="13" customFormat="1">
      <c r="A440" s="13"/>
      <c r="B440" s="235"/>
      <c r="C440" s="236"/>
      <c r="D440" s="237" t="s">
        <v>207</v>
      </c>
      <c r="E440" s="238" t="s">
        <v>19</v>
      </c>
      <c r="F440" s="239" t="s">
        <v>771</v>
      </c>
      <c r="G440" s="236"/>
      <c r="H440" s="240">
        <v>40</v>
      </c>
      <c r="I440" s="241"/>
      <c r="J440" s="236"/>
      <c r="K440" s="236"/>
      <c r="L440" s="242"/>
      <c r="M440" s="243"/>
      <c r="N440" s="244"/>
      <c r="O440" s="244"/>
      <c r="P440" s="244"/>
      <c r="Q440" s="244"/>
      <c r="R440" s="244"/>
      <c r="S440" s="244"/>
      <c r="T440" s="245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6" t="s">
        <v>207</v>
      </c>
      <c r="AU440" s="246" t="s">
        <v>82</v>
      </c>
      <c r="AV440" s="13" t="s">
        <v>82</v>
      </c>
      <c r="AW440" s="13" t="s">
        <v>33</v>
      </c>
      <c r="AX440" s="13" t="s">
        <v>72</v>
      </c>
      <c r="AY440" s="246" t="s">
        <v>197</v>
      </c>
    </row>
    <row r="441" s="13" customFormat="1">
      <c r="A441" s="13"/>
      <c r="B441" s="235"/>
      <c r="C441" s="236"/>
      <c r="D441" s="237" t="s">
        <v>207</v>
      </c>
      <c r="E441" s="238" t="s">
        <v>19</v>
      </c>
      <c r="F441" s="239" t="s">
        <v>772</v>
      </c>
      <c r="G441" s="236"/>
      <c r="H441" s="240">
        <v>22.719999999999999</v>
      </c>
      <c r="I441" s="241"/>
      <c r="J441" s="236"/>
      <c r="K441" s="236"/>
      <c r="L441" s="242"/>
      <c r="M441" s="243"/>
      <c r="N441" s="244"/>
      <c r="O441" s="244"/>
      <c r="P441" s="244"/>
      <c r="Q441" s="244"/>
      <c r="R441" s="244"/>
      <c r="S441" s="244"/>
      <c r="T441" s="245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6" t="s">
        <v>207</v>
      </c>
      <c r="AU441" s="246" t="s">
        <v>82</v>
      </c>
      <c r="AV441" s="13" t="s">
        <v>82</v>
      </c>
      <c r="AW441" s="13" t="s">
        <v>33</v>
      </c>
      <c r="AX441" s="13" t="s">
        <v>72</v>
      </c>
      <c r="AY441" s="246" t="s">
        <v>197</v>
      </c>
    </row>
    <row r="442" s="13" customFormat="1">
      <c r="A442" s="13"/>
      <c r="B442" s="235"/>
      <c r="C442" s="236"/>
      <c r="D442" s="237" t="s">
        <v>207</v>
      </c>
      <c r="E442" s="238" t="s">
        <v>19</v>
      </c>
      <c r="F442" s="239" t="s">
        <v>773</v>
      </c>
      <c r="G442" s="236"/>
      <c r="H442" s="240">
        <v>33.792000000000002</v>
      </c>
      <c r="I442" s="241"/>
      <c r="J442" s="236"/>
      <c r="K442" s="236"/>
      <c r="L442" s="242"/>
      <c r="M442" s="243"/>
      <c r="N442" s="244"/>
      <c r="O442" s="244"/>
      <c r="P442" s="244"/>
      <c r="Q442" s="244"/>
      <c r="R442" s="244"/>
      <c r="S442" s="244"/>
      <c r="T442" s="245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6" t="s">
        <v>207</v>
      </c>
      <c r="AU442" s="246" t="s">
        <v>82</v>
      </c>
      <c r="AV442" s="13" t="s">
        <v>82</v>
      </c>
      <c r="AW442" s="13" t="s">
        <v>33</v>
      </c>
      <c r="AX442" s="13" t="s">
        <v>72</v>
      </c>
      <c r="AY442" s="246" t="s">
        <v>197</v>
      </c>
    </row>
    <row r="443" s="13" customFormat="1">
      <c r="A443" s="13"/>
      <c r="B443" s="235"/>
      <c r="C443" s="236"/>
      <c r="D443" s="237" t="s">
        <v>207</v>
      </c>
      <c r="E443" s="238" t="s">
        <v>19</v>
      </c>
      <c r="F443" s="239" t="s">
        <v>774</v>
      </c>
      <c r="G443" s="236"/>
      <c r="H443" s="240">
        <v>21.440000000000001</v>
      </c>
      <c r="I443" s="241"/>
      <c r="J443" s="236"/>
      <c r="K443" s="236"/>
      <c r="L443" s="242"/>
      <c r="M443" s="243"/>
      <c r="N443" s="244"/>
      <c r="O443" s="244"/>
      <c r="P443" s="244"/>
      <c r="Q443" s="244"/>
      <c r="R443" s="244"/>
      <c r="S443" s="244"/>
      <c r="T443" s="245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6" t="s">
        <v>207</v>
      </c>
      <c r="AU443" s="246" t="s">
        <v>82</v>
      </c>
      <c r="AV443" s="13" t="s">
        <v>82</v>
      </c>
      <c r="AW443" s="13" t="s">
        <v>33</v>
      </c>
      <c r="AX443" s="13" t="s">
        <v>72</v>
      </c>
      <c r="AY443" s="246" t="s">
        <v>197</v>
      </c>
    </row>
    <row r="444" s="13" customFormat="1">
      <c r="A444" s="13"/>
      <c r="B444" s="235"/>
      <c r="C444" s="236"/>
      <c r="D444" s="237" t="s">
        <v>207</v>
      </c>
      <c r="E444" s="238" t="s">
        <v>19</v>
      </c>
      <c r="F444" s="239" t="s">
        <v>775</v>
      </c>
      <c r="G444" s="236"/>
      <c r="H444" s="240">
        <v>13.76</v>
      </c>
      <c r="I444" s="241"/>
      <c r="J444" s="236"/>
      <c r="K444" s="236"/>
      <c r="L444" s="242"/>
      <c r="M444" s="243"/>
      <c r="N444" s="244"/>
      <c r="O444" s="244"/>
      <c r="P444" s="244"/>
      <c r="Q444" s="244"/>
      <c r="R444" s="244"/>
      <c r="S444" s="244"/>
      <c r="T444" s="245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6" t="s">
        <v>207</v>
      </c>
      <c r="AU444" s="246" t="s">
        <v>82</v>
      </c>
      <c r="AV444" s="13" t="s">
        <v>82</v>
      </c>
      <c r="AW444" s="13" t="s">
        <v>33</v>
      </c>
      <c r="AX444" s="13" t="s">
        <v>72</v>
      </c>
      <c r="AY444" s="246" t="s">
        <v>197</v>
      </c>
    </row>
    <row r="445" s="16" customFormat="1">
      <c r="A445" s="16"/>
      <c r="B445" s="268"/>
      <c r="C445" s="269"/>
      <c r="D445" s="237" t="s">
        <v>207</v>
      </c>
      <c r="E445" s="270" t="s">
        <v>19</v>
      </c>
      <c r="F445" s="271" t="s">
        <v>248</v>
      </c>
      <c r="G445" s="269"/>
      <c r="H445" s="272">
        <v>453.40800000000007</v>
      </c>
      <c r="I445" s="273"/>
      <c r="J445" s="269"/>
      <c r="K445" s="269"/>
      <c r="L445" s="274"/>
      <c r="M445" s="275"/>
      <c r="N445" s="276"/>
      <c r="O445" s="276"/>
      <c r="P445" s="276"/>
      <c r="Q445" s="276"/>
      <c r="R445" s="276"/>
      <c r="S445" s="276"/>
      <c r="T445" s="277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T445" s="278" t="s">
        <v>207</v>
      </c>
      <c r="AU445" s="278" t="s">
        <v>82</v>
      </c>
      <c r="AV445" s="16" t="s">
        <v>103</v>
      </c>
      <c r="AW445" s="16" t="s">
        <v>33</v>
      </c>
      <c r="AX445" s="16" t="s">
        <v>72</v>
      </c>
      <c r="AY445" s="278" t="s">
        <v>197</v>
      </c>
    </row>
    <row r="446" s="14" customFormat="1">
      <c r="A446" s="14"/>
      <c r="B446" s="247"/>
      <c r="C446" s="248"/>
      <c r="D446" s="237" t="s">
        <v>207</v>
      </c>
      <c r="E446" s="249" t="s">
        <v>19</v>
      </c>
      <c r="F446" s="250" t="s">
        <v>776</v>
      </c>
      <c r="G446" s="248"/>
      <c r="H446" s="249" t="s">
        <v>19</v>
      </c>
      <c r="I446" s="251"/>
      <c r="J446" s="248"/>
      <c r="K446" s="248"/>
      <c r="L446" s="252"/>
      <c r="M446" s="253"/>
      <c r="N446" s="254"/>
      <c r="O446" s="254"/>
      <c r="P446" s="254"/>
      <c r="Q446" s="254"/>
      <c r="R446" s="254"/>
      <c r="S446" s="254"/>
      <c r="T446" s="25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6" t="s">
        <v>207</v>
      </c>
      <c r="AU446" s="256" t="s">
        <v>82</v>
      </c>
      <c r="AV446" s="14" t="s">
        <v>80</v>
      </c>
      <c r="AW446" s="14" t="s">
        <v>33</v>
      </c>
      <c r="AX446" s="14" t="s">
        <v>72</v>
      </c>
      <c r="AY446" s="256" t="s">
        <v>197</v>
      </c>
    </row>
    <row r="447" s="13" customFormat="1">
      <c r="A447" s="13"/>
      <c r="B447" s="235"/>
      <c r="C447" s="236"/>
      <c r="D447" s="237" t="s">
        <v>207</v>
      </c>
      <c r="E447" s="238" t="s">
        <v>19</v>
      </c>
      <c r="F447" s="239" t="s">
        <v>777</v>
      </c>
      <c r="G447" s="236"/>
      <c r="H447" s="240">
        <v>4.5</v>
      </c>
      <c r="I447" s="241"/>
      <c r="J447" s="236"/>
      <c r="K447" s="236"/>
      <c r="L447" s="242"/>
      <c r="M447" s="243"/>
      <c r="N447" s="244"/>
      <c r="O447" s="244"/>
      <c r="P447" s="244"/>
      <c r="Q447" s="244"/>
      <c r="R447" s="244"/>
      <c r="S447" s="244"/>
      <c r="T447" s="245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6" t="s">
        <v>207</v>
      </c>
      <c r="AU447" s="246" t="s">
        <v>82</v>
      </c>
      <c r="AV447" s="13" t="s">
        <v>82</v>
      </c>
      <c r="AW447" s="13" t="s">
        <v>33</v>
      </c>
      <c r="AX447" s="13" t="s">
        <v>72</v>
      </c>
      <c r="AY447" s="246" t="s">
        <v>197</v>
      </c>
    </row>
    <row r="448" s="13" customFormat="1">
      <c r="A448" s="13"/>
      <c r="B448" s="235"/>
      <c r="C448" s="236"/>
      <c r="D448" s="237" t="s">
        <v>207</v>
      </c>
      <c r="E448" s="238" t="s">
        <v>19</v>
      </c>
      <c r="F448" s="239" t="s">
        <v>778</v>
      </c>
      <c r="G448" s="236"/>
      <c r="H448" s="240">
        <v>1.944</v>
      </c>
      <c r="I448" s="241"/>
      <c r="J448" s="236"/>
      <c r="K448" s="236"/>
      <c r="L448" s="242"/>
      <c r="M448" s="243"/>
      <c r="N448" s="244"/>
      <c r="O448" s="244"/>
      <c r="P448" s="244"/>
      <c r="Q448" s="244"/>
      <c r="R448" s="244"/>
      <c r="S448" s="244"/>
      <c r="T448" s="245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6" t="s">
        <v>207</v>
      </c>
      <c r="AU448" s="246" t="s">
        <v>82</v>
      </c>
      <c r="AV448" s="13" t="s">
        <v>82</v>
      </c>
      <c r="AW448" s="13" t="s">
        <v>33</v>
      </c>
      <c r="AX448" s="13" t="s">
        <v>72</v>
      </c>
      <c r="AY448" s="246" t="s">
        <v>197</v>
      </c>
    </row>
    <row r="449" s="13" customFormat="1">
      <c r="A449" s="13"/>
      <c r="B449" s="235"/>
      <c r="C449" s="236"/>
      <c r="D449" s="237" t="s">
        <v>207</v>
      </c>
      <c r="E449" s="238" t="s">
        <v>19</v>
      </c>
      <c r="F449" s="239" t="s">
        <v>779</v>
      </c>
      <c r="G449" s="236"/>
      <c r="H449" s="240">
        <v>1.29</v>
      </c>
      <c r="I449" s="241"/>
      <c r="J449" s="236"/>
      <c r="K449" s="236"/>
      <c r="L449" s="242"/>
      <c r="M449" s="243"/>
      <c r="N449" s="244"/>
      <c r="O449" s="244"/>
      <c r="P449" s="244"/>
      <c r="Q449" s="244"/>
      <c r="R449" s="244"/>
      <c r="S449" s="244"/>
      <c r="T449" s="245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6" t="s">
        <v>207</v>
      </c>
      <c r="AU449" s="246" t="s">
        <v>82</v>
      </c>
      <c r="AV449" s="13" t="s">
        <v>82</v>
      </c>
      <c r="AW449" s="13" t="s">
        <v>33</v>
      </c>
      <c r="AX449" s="13" t="s">
        <v>72</v>
      </c>
      <c r="AY449" s="246" t="s">
        <v>197</v>
      </c>
    </row>
    <row r="450" s="13" customFormat="1">
      <c r="A450" s="13"/>
      <c r="B450" s="235"/>
      <c r="C450" s="236"/>
      <c r="D450" s="237" t="s">
        <v>207</v>
      </c>
      <c r="E450" s="238" t="s">
        <v>19</v>
      </c>
      <c r="F450" s="239" t="s">
        <v>780</v>
      </c>
      <c r="G450" s="236"/>
      <c r="H450" s="240">
        <v>2.1600000000000001</v>
      </c>
      <c r="I450" s="241"/>
      <c r="J450" s="236"/>
      <c r="K450" s="236"/>
      <c r="L450" s="242"/>
      <c r="M450" s="243"/>
      <c r="N450" s="244"/>
      <c r="O450" s="244"/>
      <c r="P450" s="244"/>
      <c r="Q450" s="244"/>
      <c r="R450" s="244"/>
      <c r="S450" s="244"/>
      <c r="T450" s="245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6" t="s">
        <v>207</v>
      </c>
      <c r="AU450" s="246" t="s">
        <v>82</v>
      </c>
      <c r="AV450" s="13" t="s">
        <v>82</v>
      </c>
      <c r="AW450" s="13" t="s">
        <v>33</v>
      </c>
      <c r="AX450" s="13" t="s">
        <v>72</v>
      </c>
      <c r="AY450" s="246" t="s">
        <v>197</v>
      </c>
    </row>
    <row r="451" s="13" customFormat="1">
      <c r="A451" s="13"/>
      <c r="B451" s="235"/>
      <c r="C451" s="236"/>
      <c r="D451" s="237" t="s">
        <v>207</v>
      </c>
      <c r="E451" s="238" t="s">
        <v>19</v>
      </c>
      <c r="F451" s="239" t="s">
        <v>779</v>
      </c>
      <c r="G451" s="236"/>
      <c r="H451" s="240">
        <v>1.29</v>
      </c>
      <c r="I451" s="241"/>
      <c r="J451" s="236"/>
      <c r="K451" s="236"/>
      <c r="L451" s="242"/>
      <c r="M451" s="243"/>
      <c r="N451" s="244"/>
      <c r="O451" s="244"/>
      <c r="P451" s="244"/>
      <c r="Q451" s="244"/>
      <c r="R451" s="244"/>
      <c r="S451" s="244"/>
      <c r="T451" s="245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6" t="s">
        <v>207</v>
      </c>
      <c r="AU451" s="246" t="s">
        <v>82</v>
      </c>
      <c r="AV451" s="13" t="s">
        <v>82</v>
      </c>
      <c r="AW451" s="13" t="s">
        <v>33</v>
      </c>
      <c r="AX451" s="13" t="s">
        <v>72</v>
      </c>
      <c r="AY451" s="246" t="s">
        <v>197</v>
      </c>
    </row>
    <row r="452" s="13" customFormat="1">
      <c r="A452" s="13"/>
      <c r="B452" s="235"/>
      <c r="C452" s="236"/>
      <c r="D452" s="237" t="s">
        <v>207</v>
      </c>
      <c r="E452" s="238" t="s">
        <v>19</v>
      </c>
      <c r="F452" s="239" t="s">
        <v>781</v>
      </c>
      <c r="G452" s="236"/>
      <c r="H452" s="240">
        <v>0.47999999999999998</v>
      </c>
      <c r="I452" s="241"/>
      <c r="J452" s="236"/>
      <c r="K452" s="236"/>
      <c r="L452" s="242"/>
      <c r="M452" s="243"/>
      <c r="N452" s="244"/>
      <c r="O452" s="244"/>
      <c r="P452" s="244"/>
      <c r="Q452" s="244"/>
      <c r="R452" s="244"/>
      <c r="S452" s="244"/>
      <c r="T452" s="245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6" t="s">
        <v>207</v>
      </c>
      <c r="AU452" s="246" t="s">
        <v>82</v>
      </c>
      <c r="AV452" s="13" t="s">
        <v>82</v>
      </c>
      <c r="AW452" s="13" t="s">
        <v>33</v>
      </c>
      <c r="AX452" s="13" t="s">
        <v>72</v>
      </c>
      <c r="AY452" s="246" t="s">
        <v>197</v>
      </c>
    </row>
    <row r="453" s="13" customFormat="1">
      <c r="A453" s="13"/>
      <c r="B453" s="235"/>
      <c r="C453" s="236"/>
      <c r="D453" s="237" t="s">
        <v>207</v>
      </c>
      <c r="E453" s="238" t="s">
        <v>19</v>
      </c>
      <c r="F453" s="239" t="s">
        <v>782</v>
      </c>
      <c r="G453" s="236"/>
      <c r="H453" s="240">
        <v>10.853999999999999</v>
      </c>
      <c r="I453" s="241"/>
      <c r="J453" s="236"/>
      <c r="K453" s="236"/>
      <c r="L453" s="242"/>
      <c r="M453" s="243"/>
      <c r="N453" s="244"/>
      <c r="O453" s="244"/>
      <c r="P453" s="244"/>
      <c r="Q453" s="244"/>
      <c r="R453" s="244"/>
      <c r="S453" s="244"/>
      <c r="T453" s="245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6" t="s">
        <v>207</v>
      </c>
      <c r="AU453" s="246" t="s">
        <v>82</v>
      </c>
      <c r="AV453" s="13" t="s">
        <v>82</v>
      </c>
      <c r="AW453" s="13" t="s">
        <v>33</v>
      </c>
      <c r="AX453" s="13" t="s">
        <v>72</v>
      </c>
      <c r="AY453" s="246" t="s">
        <v>197</v>
      </c>
    </row>
    <row r="454" s="13" customFormat="1">
      <c r="A454" s="13"/>
      <c r="B454" s="235"/>
      <c r="C454" s="236"/>
      <c r="D454" s="237" t="s">
        <v>207</v>
      </c>
      <c r="E454" s="238" t="s">
        <v>19</v>
      </c>
      <c r="F454" s="239" t="s">
        <v>783</v>
      </c>
      <c r="G454" s="236"/>
      <c r="H454" s="240">
        <v>0.59999999999999998</v>
      </c>
      <c r="I454" s="241"/>
      <c r="J454" s="236"/>
      <c r="K454" s="236"/>
      <c r="L454" s="242"/>
      <c r="M454" s="243"/>
      <c r="N454" s="244"/>
      <c r="O454" s="244"/>
      <c r="P454" s="244"/>
      <c r="Q454" s="244"/>
      <c r="R454" s="244"/>
      <c r="S454" s="244"/>
      <c r="T454" s="245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6" t="s">
        <v>207</v>
      </c>
      <c r="AU454" s="246" t="s">
        <v>82</v>
      </c>
      <c r="AV454" s="13" t="s">
        <v>82</v>
      </c>
      <c r="AW454" s="13" t="s">
        <v>33</v>
      </c>
      <c r="AX454" s="13" t="s">
        <v>72</v>
      </c>
      <c r="AY454" s="246" t="s">
        <v>197</v>
      </c>
    </row>
    <row r="455" s="13" customFormat="1">
      <c r="A455" s="13"/>
      <c r="B455" s="235"/>
      <c r="C455" s="236"/>
      <c r="D455" s="237" t="s">
        <v>207</v>
      </c>
      <c r="E455" s="238" t="s">
        <v>19</v>
      </c>
      <c r="F455" s="239" t="s">
        <v>784</v>
      </c>
      <c r="G455" s="236"/>
      <c r="H455" s="240">
        <v>1.3200000000000001</v>
      </c>
      <c r="I455" s="241"/>
      <c r="J455" s="236"/>
      <c r="K455" s="236"/>
      <c r="L455" s="242"/>
      <c r="M455" s="243"/>
      <c r="N455" s="244"/>
      <c r="O455" s="244"/>
      <c r="P455" s="244"/>
      <c r="Q455" s="244"/>
      <c r="R455" s="244"/>
      <c r="S455" s="244"/>
      <c r="T455" s="245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6" t="s">
        <v>207</v>
      </c>
      <c r="AU455" s="246" t="s">
        <v>82</v>
      </c>
      <c r="AV455" s="13" t="s">
        <v>82</v>
      </c>
      <c r="AW455" s="13" t="s">
        <v>33</v>
      </c>
      <c r="AX455" s="13" t="s">
        <v>72</v>
      </c>
      <c r="AY455" s="246" t="s">
        <v>197</v>
      </c>
    </row>
    <row r="456" s="16" customFormat="1">
      <c r="A456" s="16"/>
      <c r="B456" s="268"/>
      <c r="C456" s="269"/>
      <c r="D456" s="237" t="s">
        <v>207</v>
      </c>
      <c r="E456" s="270" t="s">
        <v>19</v>
      </c>
      <c r="F456" s="271" t="s">
        <v>248</v>
      </c>
      <c r="G456" s="269"/>
      <c r="H456" s="272">
        <v>24.438000000000002</v>
      </c>
      <c r="I456" s="273"/>
      <c r="J456" s="269"/>
      <c r="K456" s="269"/>
      <c r="L456" s="274"/>
      <c r="M456" s="275"/>
      <c r="N456" s="276"/>
      <c r="O456" s="276"/>
      <c r="P456" s="276"/>
      <c r="Q456" s="276"/>
      <c r="R456" s="276"/>
      <c r="S456" s="276"/>
      <c r="T456" s="277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T456" s="278" t="s">
        <v>207</v>
      </c>
      <c r="AU456" s="278" t="s">
        <v>82</v>
      </c>
      <c r="AV456" s="16" t="s">
        <v>103</v>
      </c>
      <c r="AW456" s="16" t="s">
        <v>33</v>
      </c>
      <c r="AX456" s="16" t="s">
        <v>72</v>
      </c>
      <c r="AY456" s="278" t="s">
        <v>197</v>
      </c>
    </row>
    <row r="457" s="14" customFormat="1">
      <c r="A457" s="14"/>
      <c r="B457" s="247"/>
      <c r="C457" s="248"/>
      <c r="D457" s="237" t="s">
        <v>207</v>
      </c>
      <c r="E457" s="249" t="s">
        <v>19</v>
      </c>
      <c r="F457" s="250" t="s">
        <v>785</v>
      </c>
      <c r="G457" s="248"/>
      <c r="H457" s="249" t="s">
        <v>19</v>
      </c>
      <c r="I457" s="251"/>
      <c r="J457" s="248"/>
      <c r="K457" s="248"/>
      <c r="L457" s="252"/>
      <c r="M457" s="253"/>
      <c r="N457" s="254"/>
      <c r="O457" s="254"/>
      <c r="P457" s="254"/>
      <c r="Q457" s="254"/>
      <c r="R457" s="254"/>
      <c r="S457" s="254"/>
      <c r="T457" s="25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6" t="s">
        <v>207</v>
      </c>
      <c r="AU457" s="256" t="s">
        <v>82</v>
      </c>
      <c r="AV457" s="14" t="s">
        <v>80</v>
      </c>
      <c r="AW457" s="14" t="s">
        <v>33</v>
      </c>
      <c r="AX457" s="14" t="s">
        <v>72</v>
      </c>
      <c r="AY457" s="256" t="s">
        <v>197</v>
      </c>
    </row>
    <row r="458" s="13" customFormat="1">
      <c r="A458" s="13"/>
      <c r="B458" s="235"/>
      <c r="C458" s="236"/>
      <c r="D458" s="237" t="s">
        <v>207</v>
      </c>
      <c r="E458" s="238" t="s">
        <v>19</v>
      </c>
      <c r="F458" s="239" t="s">
        <v>786</v>
      </c>
      <c r="G458" s="236"/>
      <c r="H458" s="240">
        <v>-14.984999999999999</v>
      </c>
      <c r="I458" s="241"/>
      <c r="J458" s="236"/>
      <c r="K458" s="236"/>
      <c r="L458" s="242"/>
      <c r="M458" s="243"/>
      <c r="N458" s="244"/>
      <c r="O458" s="244"/>
      <c r="P458" s="244"/>
      <c r="Q458" s="244"/>
      <c r="R458" s="244"/>
      <c r="S458" s="244"/>
      <c r="T458" s="245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6" t="s">
        <v>207</v>
      </c>
      <c r="AU458" s="246" t="s">
        <v>82</v>
      </c>
      <c r="AV458" s="13" t="s">
        <v>82</v>
      </c>
      <c r="AW458" s="13" t="s">
        <v>33</v>
      </c>
      <c r="AX458" s="13" t="s">
        <v>72</v>
      </c>
      <c r="AY458" s="246" t="s">
        <v>197</v>
      </c>
    </row>
    <row r="459" s="13" customFormat="1">
      <c r="A459" s="13"/>
      <c r="B459" s="235"/>
      <c r="C459" s="236"/>
      <c r="D459" s="237" t="s">
        <v>207</v>
      </c>
      <c r="E459" s="238" t="s">
        <v>19</v>
      </c>
      <c r="F459" s="239" t="s">
        <v>787</v>
      </c>
      <c r="G459" s="236"/>
      <c r="H459" s="240">
        <v>-11.365</v>
      </c>
      <c r="I459" s="241"/>
      <c r="J459" s="236"/>
      <c r="K459" s="236"/>
      <c r="L459" s="242"/>
      <c r="M459" s="243"/>
      <c r="N459" s="244"/>
      <c r="O459" s="244"/>
      <c r="P459" s="244"/>
      <c r="Q459" s="244"/>
      <c r="R459" s="244"/>
      <c r="S459" s="244"/>
      <c r="T459" s="245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6" t="s">
        <v>207</v>
      </c>
      <c r="AU459" s="246" t="s">
        <v>82</v>
      </c>
      <c r="AV459" s="13" t="s">
        <v>82</v>
      </c>
      <c r="AW459" s="13" t="s">
        <v>33</v>
      </c>
      <c r="AX459" s="13" t="s">
        <v>72</v>
      </c>
      <c r="AY459" s="246" t="s">
        <v>197</v>
      </c>
    </row>
    <row r="460" s="13" customFormat="1">
      <c r="A460" s="13"/>
      <c r="B460" s="235"/>
      <c r="C460" s="236"/>
      <c r="D460" s="237" t="s">
        <v>207</v>
      </c>
      <c r="E460" s="238" t="s">
        <v>19</v>
      </c>
      <c r="F460" s="239" t="s">
        <v>788</v>
      </c>
      <c r="G460" s="236"/>
      <c r="H460" s="240">
        <v>9.0440000000000005</v>
      </c>
      <c r="I460" s="241"/>
      <c r="J460" s="236"/>
      <c r="K460" s="236"/>
      <c r="L460" s="242"/>
      <c r="M460" s="243"/>
      <c r="N460" s="244"/>
      <c r="O460" s="244"/>
      <c r="P460" s="244"/>
      <c r="Q460" s="244"/>
      <c r="R460" s="244"/>
      <c r="S460" s="244"/>
      <c r="T460" s="245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6" t="s">
        <v>207</v>
      </c>
      <c r="AU460" s="246" t="s">
        <v>82</v>
      </c>
      <c r="AV460" s="13" t="s">
        <v>82</v>
      </c>
      <c r="AW460" s="13" t="s">
        <v>33</v>
      </c>
      <c r="AX460" s="13" t="s">
        <v>72</v>
      </c>
      <c r="AY460" s="246" t="s">
        <v>197</v>
      </c>
    </row>
    <row r="461" s="13" customFormat="1">
      <c r="A461" s="13"/>
      <c r="B461" s="235"/>
      <c r="C461" s="236"/>
      <c r="D461" s="237" t="s">
        <v>207</v>
      </c>
      <c r="E461" s="238" t="s">
        <v>19</v>
      </c>
      <c r="F461" s="239" t="s">
        <v>789</v>
      </c>
      <c r="G461" s="236"/>
      <c r="H461" s="240">
        <v>-11.071</v>
      </c>
      <c r="I461" s="241"/>
      <c r="J461" s="236"/>
      <c r="K461" s="236"/>
      <c r="L461" s="242"/>
      <c r="M461" s="243"/>
      <c r="N461" s="244"/>
      <c r="O461" s="244"/>
      <c r="P461" s="244"/>
      <c r="Q461" s="244"/>
      <c r="R461" s="244"/>
      <c r="S461" s="244"/>
      <c r="T461" s="245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6" t="s">
        <v>207</v>
      </c>
      <c r="AU461" s="246" t="s">
        <v>82</v>
      </c>
      <c r="AV461" s="13" t="s">
        <v>82</v>
      </c>
      <c r="AW461" s="13" t="s">
        <v>33</v>
      </c>
      <c r="AX461" s="13" t="s">
        <v>72</v>
      </c>
      <c r="AY461" s="246" t="s">
        <v>197</v>
      </c>
    </row>
    <row r="462" s="14" customFormat="1">
      <c r="A462" s="14"/>
      <c r="B462" s="247"/>
      <c r="C462" s="248"/>
      <c r="D462" s="237" t="s">
        <v>207</v>
      </c>
      <c r="E462" s="249" t="s">
        <v>19</v>
      </c>
      <c r="F462" s="250" t="s">
        <v>790</v>
      </c>
      <c r="G462" s="248"/>
      <c r="H462" s="249" t="s">
        <v>19</v>
      </c>
      <c r="I462" s="251"/>
      <c r="J462" s="248"/>
      <c r="K462" s="248"/>
      <c r="L462" s="252"/>
      <c r="M462" s="253"/>
      <c r="N462" s="254"/>
      <c r="O462" s="254"/>
      <c r="P462" s="254"/>
      <c r="Q462" s="254"/>
      <c r="R462" s="254"/>
      <c r="S462" s="254"/>
      <c r="T462" s="25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6" t="s">
        <v>207</v>
      </c>
      <c r="AU462" s="256" t="s">
        <v>82</v>
      </c>
      <c r="AV462" s="14" t="s">
        <v>80</v>
      </c>
      <c r="AW462" s="14" t="s">
        <v>33</v>
      </c>
      <c r="AX462" s="14" t="s">
        <v>72</v>
      </c>
      <c r="AY462" s="256" t="s">
        <v>197</v>
      </c>
    </row>
    <row r="463" s="13" customFormat="1">
      <c r="A463" s="13"/>
      <c r="B463" s="235"/>
      <c r="C463" s="236"/>
      <c r="D463" s="237" t="s">
        <v>207</v>
      </c>
      <c r="E463" s="238" t="s">
        <v>19</v>
      </c>
      <c r="F463" s="239" t="s">
        <v>791</v>
      </c>
      <c r="G463" s="236"/>
      <c r="H463" s="240">
        <v>-187.934</v>
      </c>
      <c r="I463" s="241"/>
      <c r="J463" s="236"/>
      <c r="K463" s="236"/>
      <c r="L463" s="242"/>
      <c r="M463" s="243"/>
      <c r="N463" s="244"/>
      <c r="O463" s="244"/>
      <c r="P463" s="244"/>
      <c r="Q463" s="244"/>
      <c r="R463" s="244"/>
      <c r="S463" s="244"/>
      <c r="T463" s="245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6" t="s">
        <v>207</v>
      </c>
      <c r="AU463" s="246" t="s">
        <v>82</v>
      </c>
      <c r="AV463" s="13" t="s">
        <v>82</v>
      </c>
      <c r="AW463" s="13" t="s">
        <v>33</v>
      </c>
      <c r="AX463" s="13" t="s">
        <v>72</v>
      </c>
      <c r="AY463" s="246" t="s">
        <v>197</v>
      </c>
    </row>
    <row r="464" s="16" customFormat="1">
      <c r="A464" s="16"/>
      <c r="B464" s="268"/>
      <c r="C464" s="269"/>
      <c r="D464" s="237" t="s">
        <v>207</v>
      </c>
      <c r="E464" s="270" t="s">
        <v>19</v>
      </c>
      <c r="F464" s="271" t="s">
        <v>248</v>
      </c>
      <c r="G464" s="269"/>
      <c r="H464" s="272">
        <v>-216.31100000000001</v>
      </c>
      <c r="I464" s="273"/>
      <c r="J464" s="269"/>
      <c r="K464" s="269"/>
      <c r="L464" s="274"/>
      <c r="M464" s="275"/>
      <c r="N464" s="276"/>
      <c r="O464" s="276"/>
      <c r="P464" s="276"/>
      <c r="Q464" s="276"/>
      <c r="R464" s="276"/>
      <c r="S464" s="276"/>
      <c r="T464" s="277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T464" s="278" t="s">
        <v>207</v>
      </c>
      <c r="AU464" s="278" t="s">
        <v>82</v>
      </c>
      <c r="AV464" s="16" t="s">
        <v>103</v>
      </c>
      <c r="AW464" s="16" t="s">
        <v>33</v>
      </c>
      <c r="AX464" s="16" t="s">
        <v>72</v>
      </c>
      <c r="AY464" s="278" t="s">
        <v>197</v>
      </c>
    </row>
    <row r="465" s="15" customFormat="1">
      <c r="A465" s="15"/>
      <c r="B465" s="257"/>
      <c r="C465" s="258"/>
      <c r="D465" s="237" t="s">
        <v>207</v>
      </c>
      <c r="E465" s="259" t="s">
        <v>19</v>
      </c>
      <c r="F465" s="260" t="s">
        <v>234</v>
      </c>
      <c r="G465" s="258"/>
      <c r="H465" s="261">
        <v>261.53500000000008</v>
      </c>
      <c r="I465" s="262"/>
      <c r="J465" s="258"/>
      <c r="K465" s="258"/>
      <c r="L465" s="263"/>
      <c r="M465" s="264"/>
      <c r="N465" s="265"/>
      <c r="O465" s="265"/>
      <c r="P465" s="265"/>
      <c r="Q465" s="265"/>
      <c r="R465" s="265"/>
      <c r="S465" s="265"/>
      <c r="T465" s="266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67" t="s">
        <v>207</v>
      </c>
      <c r="AU465" s="267" t="s">
        <v>82</v>
      </c>
      <c r="AV465" s="15" t="s">
        <v>203</v>
      </c>
      <c r="AW465" s="15" t="s">
        <v>33</v>
      </c>
      <c r="AX465" s="15" t="s">
        <v>80</v>
      </c>
      <c r="AY465" s="267" t="s">
        <v>197</v>
      </c>
    </row>
    <row r="466" s="2" customFormat="1" ht="44.25" customHeight="1">
      <c r="A466" s="40"/>
      <c r="B466" s="41"/>
      <c r="C466" s="216" t="s">
        <v>792</v>
      </c>
      <c r="D466" s="216" t="s">
        <v>199</v>
      </c>
      <c r="E466" s="217" t="s">
        <v>793</v>
      </c>
      <c r="F466" s="218" t="s">
        <v>794</v>
      </c>
      <c r="G466" s="219" t="s">
        <v>202</v>
      </c>
      <c r="H466" s="220">
        <v>449.46899999999999</v>
      </c>
      <c r="I466" s="221"/>
      <c r="J466" s="222">
        <f>ROUND(I466*H466,2)</f>
        <v>0</v>
      </c>
      <c r="K466" s="223"/>
      <c r="L466" s="46"/>
      <c r="M466" s="224" t="s">
        <v>19</v>
      </c>
      <c r="N466" s="225" t="s">
        <v>43</v>
      </c>
      <c r="O466" s="86"/>
      <c r="P466" s="226">
        <f>O466*H466</f>
        <v>0</v>
      </c>
      <c r="Q466" s="226">
        <v>0.0079000000000000008</v>
      </c>
      <c r="R466" s="226">
        <f>Q466*H466</f>
        <v>3.5508051000000003</v>
      </c>
      <c r="S466" s="226">
        <v>0</v>
      </c>
      <c r="T466" s="227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8" t="s">
        <v>203</v>
      </c>
      <c r="AT466" s="228" t="s">
        <v>199</v>
      </c>
      <c r="AU466" s="228" t="s">
        <v>82</v>
      </c>
      <c r="AY466" s="19" t="s">
        <v>197</v>
      </c>
      <c r="BE466" s="229">
        <f>IF(N466="základní",J466,0)</f>
        <v>0</v>
      </c>
      <c r="BF466" s="229">
        <f>IF(N466="snížená",J466,0)</f>
        <v>0</v>
      </c>
      <c r="BG466" s="229">
        <f>IF(N466="zákl. přenesená",J466,0)</f>
        <v>0</v>
      </c>
      <c r="BH466" s="229">
        <f>IF(N466="sníž. přenesená",J466,0)</f>
        <v>0</v>
      </c>
      <c r="BI466" s="229">
        <f>IF(N466="nulová",J466,0)</f>
        <v>0</v>
      </c>
      <c r="BJ466" s="19" t="s">
        <v>80</v>
      </c>
      <c r="BK466" s="229">
        <f>ROUND(I466*H466,2)</f>
        <v>0</v>
      </c>
      <c r="BL466" s="19" t="s">
        <v>203</v>
      </c>
      <c r="BM466" s="228" t="s">
        <v>795</v>
      </c>
    </row>
    <row r="467" s="2" customFormat="1">
      <c r="A467" s="40"/>
      <c r="B467" s="41"/>
      <c r="C467" s="42"/>
      <c r="D467" s="230" t="s">
        <v>205</v>
      </c>
      <c r="E467" s="42"/>
      <c r="F467" s="231" t="s">
        <v>796</v>
      </c>
      <c r="G467" s="42"/>
      <c r="H467" s="42"/>
      <c r="I467" s="232"/>
      <c r="J467" s="42"/>
      <c r="K467" s="42"/>
      <c r="L467" s="46"/>
      <c r="M467" s="233"/>
      <c r="N467" s="234"/>
      <c r="O467" s="86"/>
      <c r="P467" s="86"/>
      <c r="Q467" s="86"/>
      <c r="R467" s="86"/>
      <c r="S467" s="86"/>
      <c r="T467" s="87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205</v>
      </c>
      <c r="AU467" s="19" t="s">
        <v>82</v>
      </c>
    </row>
    <row r="468" s="13" customFormat="1">
      <c r="A468" s="13"/>
      <c r="B468" s="235"/>
      <c r="C468" s="236"/>
      <c r="D468" s="237" t="s">
        <v>207</v>
      </c>
      <c r="E468" s="238" t="s">
        <v>19</v>
      </c>
      <c r="F468" s="239" t="s">
        <v>728</v>
      </c>
      <c r="G468" s="236"/>
      <c r="H468" s="240">
        <v>449.46899999999999</v>
      </c>
      <c r="I468" s="241"/>
      <c r="J468" s="236"/>
      <c r="K468" s="236"/>
      <c r="L468" s="242"/>
      <c r="M468" s="243"/>
      <c r="N468" s="244"/>
      <c r="O468" s="244"/>
      <c r="P468" s="244"/>
      <c r="Q468" s="244"/>
      <c r="R468" s="244"/>
      <c r="S468" s="244"/>
      <c r="T468" s="245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6" t="s">
        <v>207</v>
      </c>
      <c r="AU468" s="246" t="s">
        <v>82</v>
      </c>
      <c r="AV468" s="13" t="s">
        <v>82</v>
      </c>
      <c r="AW468" s="13" t="s">
        <v>33</v>
      </c>
      <c r="AX468" s="13" t="s">
        <v>80</v>
      </c>
      <c r="AY468" s="246" t="s">
        <v>197</v>
      </c>
    </row>
    <row r="469" s="2" customFormat="1" ht="37.8" customHeight="1">
      <c r="A469" s="40"/>
      <c r="B469" s="41"/>
      <c r="C469" s="216" t="s">
        <v>797</v>
      </c>
      <c r="D469" s="216" t="s">
        <v>199</v>
      </c>
      <c r="E469" s="217" t="s">
        <v>798</v>
      </c>
      <c r="F469" s="218" t="s">
        <v>799</v>
      </c>
      <c r="G469" s="219" t="s">
        <v>202</v>
      </c>
      <c r="H469" s="220">
        <v>188.05199999999999</v>
      </c>
      <c r="I469" s="221"/>
      <c r="J469" s="222">
        <f>ROUND(I469*H469,2)</f>
        <v>0</v>
      </c>
      <c r="K469" s="223"/>
      <c r="L469" s="46"/>
      <c r="M469" s="224" t="s">
        <v>19</v>
      </c>
      <c r="N469" s="225" t="s">
        <v>43</v>
      </c>
      <c r="O469" s="86"/>
      <c r="P469" s="226">
        <f>O469*H469</f>
        <v>0</v>
      </c>
      <c r="Q469" s="226">
        <v>0.01103</v>
      </c>
      <c r="R469" s="226">
        <f>Q469*H469</f>
        <v>2.07421356</v>
      </c>
      <c r="S469" s="226">
        <v>0</v>
      </c>
      <c r="T469" s="227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28" t="s">
        <v>203</v>
      </c>
      <c r="AT469" s="228" t="s">
        <v>199</v>
      </c>
      <c r="AU469" s="228" t="s">
        <v>82</v>
      </c>
      <c r="AY469" s="19" t="s">
        <v>197</v>
      </c>
      <c r="BE469" s="229">
        <f>IF(N469="základní",J469,0)</f>
        <v>0</v>
      </c>
      <c r="BF469" s="229">
        <f>IF(N469="snížená",J469,0)</f>
        <v>0</v>
      </c>
      <c r="BG469" s="229">
        <f>IF(N469="zákl. přenesená",J469,0)</f>
        <v>0</v>
      </c>
      <c r="BH469" s="229">
        <f>IF(N469="sníž. přenesená",J469,0)</f>
        <v>0</v>
      </c>
      <c r="BI469" s="229">
        <f>IF(N469="nulová",J469,0)</f>
        <v>0</v>
      </c>
      <c r="BJ469" s="19" t="s">
        <v>80</v>
      </c>
      <c r="BK469" s="229">
        <f>ROUND(I469*H469,2)</f>
        <v>0</v>
      </c>
      <c r="BL469" s="19" t="s">
        <v>203</v>
      </c>
      <c r="BM469" s="228" t="s">
        <v>800</v>
      </c>
    </row>
    <row r="470" s="2" customFormat="1">
      <c r="A470" s="40"/>
      <c r="B470" s="41"/>
      <c r="C470" s="42"/>
      <c r="D470" s="230" t="s">
        <v>205</v>
      </c>
      <c r="E470" s="42"/>
      <c r="F470" s="231" t="s">
        <v>801</v>
      </c>
      <c r="G470" s="42"/>
      <c r="H470" s="42"/>
      <c r="I470" s="232"/>
      <c r="J470" s="42"/>
      <c r="K470" s="42"/>
      <c r="L470" s="46"/>
      <c r="M470" s="233"/>
      <c r="N470" s="234"/>
      <c r="O470" s="86"/>
      <c r="P470" s="86"/>
      <c r="Q470" s="86"/>
      <c r="R470" s="86"/>
      <c r="S470" s="86"/>
      <c r="T470" s="87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205</v>
      </c>
      <c r="AU470" s="19" t="s">
        <v>82</v>
      </c>
    </row>
    <row r="471" s="14" customFormat="1">
      <c r="A471" s="14"/>
      <c r="B471" s="247"/>
      <c r="C471" s="248"/>
      <c r="D471" s="237" t="s">
        <v>207</v>
      </c>
      <c r="E471" s="249" t="s">
        <v>19</v>
      </c>
      <c r="F471" s="250" t="s">
        <v>802</v>
      </c>
      <c r="G471" s="248"/>
      <c r="H471" s="249" t="s">
        <v>19</v>
      </c>
      <c r="I471" s="251"/>
      <c r="J471" s="248"/>
      <c r="K471" s="248"/>
      <c r="L471" s="252"/>
      <c r="M471" s="253"/>
      <c r="N471" s="254"/>
      <c r="O471" s="254"/>
      <c r="P471" s="254"/>
      <c r="Q471" s="254"/>
      <c r="R471" s="254"/>
      <c r="S471" s="254"/>
      <c r="T471" s="255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6" t="s">
        <v>207</v>
      </c>
      <c r="AU471" s="256" t="s">
        <v>82</v>
      </c>
      <c r="AV471" s="14" t="s">
        <v>80</v>
      </c>
      <c r="AW471" s="14" t="s">
        <v>33</v>
      </c>
      <c r="AX471" s="14" t="s">
        <v>72</v>
      </c>
      <c r="AY471" s="256" t="s">
        <v>197</v>
      </c>
    </row>
    <row r="472" s="13" customFormat="1">
      <c r="A472" s="13"/>
      <c r="B472" s="235"/>
      <c r="C472" s="236"/>
      <c r="D472" s="237" t="s">
        <v>207</v>
      </c>
      <c r="E472" s="238" t="s">
        <v>19</v>
      </c>
      <c r="F472" s="239" t="s">
        <v>803</v>
      </c>
      <c r="G472" s="236"/>
      <c r="H472" s="240">
        <v>55.890000000000001</v>
      </c>
      <c r="I472" s="241"/>
      <c r="J472" s="236"/>
      <c r="K472" s="236"/>
      <c r="L472" s="242"/>
      <c r="M472" s="243"/>
      <c r="N472" s="244"/>
      <c r="O472" s="244"/>
      <c r="P472" s="244"/>
      <c r="Q472" s="244"/>
      <c r="R472" s="244"/>
      <c r="S472" s="244"/>
      <c r="T472" s="245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6" t="s">
        <v>207</v>
      </c>
      <c r="AU472" s="246" t="s">
        <v>82</v>
      </c>
      <c r="AV472" s="13" t="s">
        <v>82</v>
      </c>
      <c r="AW472" s="13" t="s">
        <v>33</v>
      </c>
      <c r="AX472" s="13" t="s">
        <v>72</v>
      </c>
      <c r="AY472" s="246" t="s">
        <v>197</v>
      </c>
    </row>
    <row r="473" s="13" customFormat="1">
      <c r="A473" s="13"/>
      <c r="B473" s="235"/>
      <c r="C473" s="236"/>
      <c r="D473" s="237" t="s">
        <v>207</v>
      </c>
      <c r="E473" s="238" t="s">
        <v>19</v>
      </c>
      <c r="F473" s="239" t="s">
        <v>804</v>
      </c>
      <c r="G473" s="236"/>
      <c r="H473" s="240">
        <v>29.25</v>
      </c>
      <c r="I473" s="241"/>
      <c r="J473" s="236"/>
      <c r="K473" s="236"/>
      <c r="L473" s="242"/>
      <c r="M473" s="243"/>
      <c r="N473" s="244"/>
      <c r="O473" s="244"/>
      <c r="P473" s="244"/>
      <c r="Q473" s="244"/>
      <c r="R473" s="244"/>
      <c r="S473" s="244"/>
      <c r="T473" s="245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6" t="s">
        <v>207</v>
      </c>
      <c r="AU473" s="246" t="s">
        <v>82</v>
      </c>
      <c r="AV473" s="13" t="s">
        <v>82</v>
      </c>
      <c r="AW473" s="13" t="s">
        <v>33</v>
      </c>
      <c r="AX473" s="13" t="s">
        <v>72</v>
      </c>
      <c r="AY473" s="246" t="s">
        <v>197</v>
      </c>
    </row>
    <row r="474" s="13" customFormat="1">
      <c r="A474" s="13"/>
      <c r="B474" s="235"/>
      <c r="C474" s="236"/>
      <c r="D474" s="237" t="s">
        <v>207</v>
      </c>
      <c r="E474" s="238" t="s">
        <v>19</v>
      </c>
      <c r="F474" s="239" t="s">
        <v>805</v>
      </c>
      <c r="G474" s="236"/>
      <c r="H474" s="240">
        <v>42.899999999999999</v>
      </c>
      <c r="I474" s="241"/>
      <c r="J474" s="236"/>
      <c r="K474" s="236"/>
      <c r="L474" s="242"/>
      <c r="M474" s="243"/>
      <c r="N474" s="244"/>
      <c r="O474" s="244"/>
      <c r="P474" s="244"/>
      <c r="Q474" s="244"/>
      <c r="R474" s="244"/>
      <c r="S474" s="244"/>
      <c r="T474" s="245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6" t="s">
        <v>207</v>
      </c>
      <c r="AU474" s="246" t="s">
        <v>82</v>
      </c>
      <c r="AV474" s="13" t="s">
        <v>82</v>
      </c>
      <c r="AW474" s="13" t="s">
        <v>33</v>
      </c>
      <c r="AX474" s="13" t="s">
        <v>72</v>
      </c>
      <c r="AY474" s="246" t="s">
        <v>197</v>
      </c>
    </row>
    <row r="475" s="13" customFormat="1">
      <c r="A475" s="13"/>
      <c r="B475" s="235"/>
      <c r="C475" s="236"/>
      <c r="D475" s="237" t="s">
        <v>207</v>
      </c>
      <c r="E475" s="238" t="s">
        <v>19</v>
      </c>
      <c r="F475" s="239" t="s">
        <v>806</v>
      </c>
      <c r="G475" s="236"/>
      <c r="H475" s="240">
        <v>20.850000000000001</v>
      </c>
      <c r="I475" s="241"/>
      <c r="J475" s="236"/>
      <c r="K475" s="236"/>
      <c r="L475" s="242"/>
      <c r="M475" s="243"/>
      <c r="N475" s="244"/>
      <c r="O475" s="244"/>
      <c r="P475" s="244"/>
      <c r="Q475" s="244"/>
      <c r="R475" s="244"/>
      <c r="S475" s="244"/>
      <c r="T475" s="245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6" t="s">
        <v>207</v>
      </c>
      <c r="AU475" s="246" t="s">
        <v>82</v>
      </c>
      <c r="AV475" s="13" t="s">
        <v>82</v>
      </c>
      <c r="AW475" s="13" t="s">
        <v>33</v>
      </c>
      <c r="AX475" s="13" t="s">
        <v>72</v>
      </c>
      <c r="AY475" s="246" t="s">
        <v>197</v>
      </c>
    </row>
    <row r="476" s="13" customFormat="1">
      <c r="A476" s="13"/>
      <c r="B476" s="235"/>
      <c r="C476" s="236"/>
      <c r="D476" s="237" t="s">
        <v>207</v>
      </c>
      <c r="E476" s="238" t="s">
        <v>19</v>
      </c>
      <c r="F476" s="239" t="s">
        <v>807</v>
      </c>
      <c r="G476" s="236"/>
      <c r="H476" s="240">
        <v>55.215000000000003</v>
      </c>
      <c r="I476" s="241"/>
      <c r="J476" s="236"/>
      <c r="K476" s="236"/>
      <c r="L476" s="242"/>
      <c r="M476" s="243"/>
      <c r="N476" s="244"/>
      <c r="O476" s="244"/>
      <c r="P476" s="244"/>
      <c r="Q476" s="244"/>
      <c r="R476" s="244"/>
      <c r="S476" s="244"/>
      <c r="T476" s="245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6" t="s">
        <v>207</v>
      </c>
      <c r="AU476" s="246" t="s">
        <v>82</v>
      </c>
      <c r="AV476" s="13" t="s">
        <v>82</v>
      </c>
      <c r="AW476" s="13" t="s">
        <v>33</v>
      </c>
      <c r="AX476" s="13" t="s">
        <v>72</v>
      </c>
      <c r="AY476" s="246" t="s">
        <v>197</v>
      </c>
    </row>
    <row r="477" s="14" customFormat="1">
      <c r="A477" s="14"/>
      <c r="B477" s="247"/>
      <c r="C477" s="248"/>
      <c r="D477" s="237" t="s">
        <v>207</v>
      </c>
      <c r="E477" s="249" t="s">
        <v>19</v>
      </c>
      <c r="F477" s="250" t="s">
        <v>776</v>
      </c>
      <c r="G477" s="248"/>
      <c r="H477" s="249" t="s">
        <v>19</v>
      </c>
      <c r="I477" s="251"/>
      <c r="J477" s="248"/>
      <c r="K477" s="248"/>
      <c r="L477" s="252"/>
      <c r="M477" s="253"/>
      <c r="N477" s="254"/>
      <c r="O477" s="254"/>
      <c r="P477" s="254"/>
      <c r="Q477" s="254"/>
      <c r="R477" s="254"/>
      <c r="S477" s="254"/>
      <c r="T477" s="25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6" t="s">
        <v>207</v>
      </c>
      <c r="AU477" s="256" t="s">
        <v>82</v>
      </c>
      <c r="AV477" s="14" t="s">
        <v>80</v>
      </c>
      <c r="AW477" s="14" t="s">
        <v>33</v>
      </c>
      <c r="AX477" s="14" t="s">
        <v>72</v>
      </c>
      <c r="AY477" s="256" t="s">
        <v>197</v>
      </c>
    </row>
    <row r="478" s="13" customFormat="1">
      <c r="A478" s="13"/>
      <c r="B478" s="235"/>
      <c r="C478" s="236"/>
      <c r="D478" s="237" t="s">
        <v>207</v>
      </c>
      <c r="E478" s="238" t="s">
        <v>19</v>
      </c>
      <c r="F478" s="239" t="s">
        <v>808</v>
      </c>
      <c r="G478" s="236"/>
      <c r="H478" s="240">
        <v>5.7000000000000002</v>
      </c>
      <c r="I478" s="241"/>
      <c r="J478" s="236"/>
      <c r="K478" s="236"/>
      <c r="L478" s="242"/>
      <c r="M478" s="243"/>
      <c r="N478" s="244"/>
      <c r="O478" s="244"/>
      <c r="P478" s="244"/>
      <c r="Q478" s="244"/>
      <c r="R478" s="244"/>
      <c r="S478" s="244"/>
      <c r="T478" s="245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6" t="s">
        <v>207</v>
      </c>
      <c r="AU478" s="246" t="s">
        <v>82</v>
      </c>
      <c r="AV478" s="13" t="s">
        <v>82</v>
      </c>
      <c r="AW478" s="13" t="s">
        <v>33</v>
      </c>
      <c r="AX478" s="13" t="s">
        <v>72</v>
      </c>
      <c r="AY478" s="246" t="s">
        <v>197</v>
      </c>
    </row>
    <row r="479" s="13" customFormat="1">
      <c r="A479" s="13"/>
      <c r="B479" s="235"/>
      <c r="C479" s="236"/>
      <c r="D479" s="237" t="s">
        <v>207</v>
      </c>
      <c r="E479" s="238" t="s">
        <v>19</v>
      </c>
      <c r="F479" s="239" t="s">
        <v>809</v>
      </c>
      <c r="G479" s="236"/>
      <c r="H479" s="240">
        <v>1.3500000000000001</v>
      </c>
      <c r="I479" s="241"/>
      <c r="J479" s="236"/>
      <c r="K479" s="236"/>
      <c r="L479" s="242"/>
      <c r="M479" s="243"/>
      <c r="N479" s="244"/>
      <c r="O479" s="244"/>
      <c r="P479" s="244"/>
      <c r="Q479" s="244"/>
      <c r="R479" s="244"/>
      <c r="S479" s="244"/>
      <c r="T479" s="245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6" t="s">
        <v>207</v>
      </c>
      <c r="AU479" s="246" t="s">
        <v>82</v>
      </c>
      <c r="AV479" s="13" t="s">
        <v>82</v>
      </c>
      <c r="AW479" s="13" t="s">
        <v>33</v>
      </c>
      <c r="AX479" s="13" t="s">
        <v>72</v>
      </c>
      <c r="AY479" s="246" t="s">
        <v>197</v>
      </c>
    </row>
    <row r="480" s="13" customFormat="1">
      <c r="A480" s="13"/>
      <c r="B480" s="235"/>
      <c r="C480" s="236"/>
      <c r="D480" s="237" t="s">
        <v>207</v>
      </c>
      <c r="E480" s="238" t="s">
        <v>19</v>
      </c>
      <c r="F480" s="239" t="s">
        <v>810</v>
      </c>
      <c r="G480" s="236"/>
      <c r="H480" s="240">
        <v>1.5900000000000001</v>
      </c>
      <c r="I480" s="241"/>
      <c r="J480" s="236"/>
      <c r="K480" s="236"/>
      <c r="L480" s="242"/>
      <c r="M480" s="243"/>
      <c r="N480" s="244"/>
      <c r="O480" s="244"/>
      <c r="P480" s="244"/>
      <c r="Q480" s="244"/>
      <c r="R480" s="244"/>
      <c r="S480" s="244"/>
      <c r="T480" s="245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6" t="s">
        <v>207</v>
      </c>
      <c r="AU480" s="246" t="s">
        <v>82</v>
      </c>
      <c r="AV480" s="13" t="s">
        <v>82</v>
      </c>
      <c r="AW480" s="13" t="s">
        <v>33</v>
      </c>
      <c r="AX480" s="13" t="s">
        <v>72</v>
      </c>
      <c r="AY480" s="246" t="s">
        <v>197</v>
      </c>
    </row>
    <row r="481" s="13" customFormat="1">
      <c r="A481" s="13"/>
      <c r="B481" s="235"/>
      <c r="C481" s="236"/>
      <c r="D481" s="237" t="s">
        <v>207</v>
      </c>
      <c r="E481" s="238" t="s">
        <v>19</v>
      </c>
      <c r="F481" s="239" t="s">
        <v>811</v>
      </c>
      <c r="G481" s="236"/>
      <c r="H481" s="240">
        <v>1.71</v>
      </c>
      <c r="I481" s="241"/>
      <c r="J481" s="236"/>
      <c r="K481" s="236"/>
      <c r="L481" s="242"/>
      <c r="M481" s="243"/>
      <c r="N481" s="244"/>
      <c r="O481" s="244"/>
      <c r="P481" s="244"/>
      <c r="Q481" s="244"/>
      <c r="R481" s="244"/>
      <c r="S481" s="244"/>
      <c r="T481" s="245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6" t="s">
        <v>207</v>
      </c>
      <c r="AU481" s="246" t="s">
        <v>82</v>
      </c>
      <c r="AV481" s="13" t="s">
        <v>82</v>
      </c>
      <c r="AW481" s="13" t="s">
        <v>33</v>
      </c>
      <c r="AX481" s="13" t="s">
        <v>72</v>
      </c>
      <c r="AY481" s="246" t="s">
        <v>197</v>
      </c>
    </row>
    <row r="482" s="13" customFormat="1">
      <c r="A482" s="13"/>
      <c r="B482" s="235"/>
      <c r="C482" s="236"/>
      <c r="D482" s="237" t="s">
        <v>207</v>
      </c>
      <c r="E482" s="238" t="s">
        <v>19</v>
      </c>
      <c r="F482" s="239" t="s">
        <v>812</v>
      </c>
      <c r="G482" s="236"/>
      <c r="H482" s="240">
        <v>0.67500000000000004</v>
      </c>
      <c r="I482" s="241"/>
      <c r="J482" s="236"/>
      <c r="K482" s="236"/>
      <c r="L482" s="242"/>
      <c r="M482" s="243"/>
      <c r="N482" s="244"/>
      <c r="O482" s="244"/>
      <c r="P482" s="244"/>
      <c r="Q482" s="244"/>
      <c r="R482" s="244"/>
      <c r="S482" s="244"/>
      <c r="T482" s="245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6" t="s">
        <v>207</v>
      </c>
      <c r="AU482" s="246" t="s">
        <v>82</v>
      </c>
      <c r="AV482" s="13" t="s">
        <v>82</v>
      </c>
      <c r="AW482" s="13" t="s">
        <v>33</v>
      </c>
      <c r="AX482" s="13" t="s">
        <v>72</v>
      </c>
      <c r="AY482" s="246" t="s">
        <v>197</v>
      </c>
    </row>
    <row r="483" s="14" customFormat="1">
      <c r="A483" s="14"/>
      <c r="B483" s="247"/>
      <c r="C483" s="248"/>
      <c r="D483" s="237" t="s">
        <v>207</v>
      </c>
      <c r="E483" s="249" t="s">
        <v>19</v>
      </c>
      <c r="F483" s="250" t="s">
        <v>813</v>
      </c>
      <c r="G483" s="248"/>
      <c r="H483" s="249" t="s">
        <v>19</v>
      </c>
      <c r="I483" s="251"/>
      <c r="J483" s="248"/>
      <c r="K483" s="248"/>
      <c r="L483" s="252"/>
      <c r="M483" s="253"/>
      <c r="N483" s="254"/>
      <c r="O483" s="254"/>
      <c r="P483" s="254"/>
      <c r="Q483" s="254"/>
      <c r="R483" s="254"/>
      <c r="S483" s="254"/>
      <c r="T483" s="255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6" t="s">
        <v>207</v>
      </c>
      <c r="AU483" s="256" t="s">
        <v>82</v>
      </c>
      <c r="AV483" s="14" t="s">
        <v>80</v>
      </c>
      <c r="AW483" s="14" t="s">
        <v>33</v>
      </c>
      <c r="AX483" s="14" t="s">
        <v>72</v>
      </c>
      <c r="AY483" s="256" t="s">
        <v>197</v>
      </c>
    </row>
    <row r="484" s="13" customFormat="1">
      <c r="A484" s="13"/>
      <c r="B484" s="235"/>
      <c r="C484" s="236"/>
      <c r="D484" s="237" t="s">
        <v>207</v>
      </c>
      <c r="E484" s="238" t="s">
        <v>19</v>
      </c>
      <c r="F484" s="239" t="s">
        <v>814</v>
      </c>
      <c r="G484" s="236"/>
      <c r="H484" s="240">
        <v>-15.849</v>
      </c>
      <c r="I484" s="241"/>
      <c r="J484" s="236"/>
      <c r="K484" s="236"/>
      <c r="L484" s="242"/>
      <c r="M484" s="243"/>
      <c r="N484" s="244"/>
      <c r="O484" s="244"/>
      <c r="P484" s="244"/>
      <c r="Q484" s="244"/>
      <c r="R484" s="244"/>
      <c r="S484" s="244"/>
      <c r="T484" s="245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6" t="s">
        <v>207</v>
      </c>
      <c r="AU484" s="246" t="s">
        <v>82</v>
      </c>
      <c r="AV484" s="13" t="s">
        <v>82</v>
      </c>
      <c r="AW484" s="13" t="s">
        <v>33</v>
      </c>
      <c r="AX484" s="13" t="s">
        <v>72</v>
      </c>
      <c r="AY484" s="246" t="s">
        <v>197</v>
      </c>
    </row>
    <row r="485" s="13" customFormat="1">
      <c r="A485" s="13"/>
      <c r="B485" s="235"/>
      <c r="C485" s="236"/>
      <c r="D485" s="237" t="s">
        <v>207</v>
      </c>
      <c r="E485" s="238" t="s">
        <v>19</v>
      </c>
      <c r="F485" s="239" t="s">
        <v>815</v>
      </c>
      <c r="G485" s="236"/>
      <c r="H485" s="240">
        <v>-11.228999999999999</v>
      </c>
      <c r="I485" s="241"/>
      <c r="J485" s="236"/>
      <c r="K485" s="236"/>
      <c r="L485" s="242"/>
      <c r="M485" s="243"/>
      <c r="N485" s="244"/>
      <c r="O485" s="244"/>
      <c r="P485" s="244"/>
      <c r="Q485" s="244"/>
      <c r="R485" s="244"/>
      <c r="S485" s="244"/>
      <c r="T485" s="245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6" t="s">
        <v>207</v>
      </c>
      <c r="AU485" s="246" t="s">
        <v>82</v>
      </c>
      <c r="AV485" s="13" t="s">
        <v>82</v>
      </c>
      <c r="AW485" s="13" t="s">
        <v>33</v>
      </c>
      <c r="AX485" s="13" t="s">
        <v>72</v>
      </c>
      <c r="AY485" s="246" t="s">
        <v>197</v>
      </c>
    </row>
    <row r="486" s="16" customFormat="1">
      <c r="A486" s="16"/>
      <c r="B486" s="268"/>
      <c r="C486" s="269"/>
      <c r="D486" s="237" t="s">
        <v>207</v>
      </c>
      <c r="E486" s="270" t="s">
        <v>19</v>
      </c>
      <c r="F486" s="271" t="s">
        <v>248</v>
      </c>
      <c r="G486" s="269"/>
      <c r="H486" s="272">
        <v>188.05200000000002</v>
      </c>
      <c r="I486" s="273"/>
      <c r="J486" s="269"/>
      <c r="K486" s="269"/>
      <c r="L486" s="274"/>
      <c r="M486" s="275"/>
      <c r="N486" s="276"/>
      <c r="O486" s="276"/>
      <c r="P486" s="276"/>
      <c r="Q486" s="276"/>
      <c r="R486" s="276"/>
      <c r="S486" s="276"/>
      <c r="T486" s="277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T486" s="278" t="s">
        <v>207</v>
      </c>
      <c r="AU486" s="278" t="s">
        <v>82</v>
      </c>
      <c r="AV486" s="16" t="s">
        <v>103</v>
      </c>
      <c r="AW486" s="16" t="s">
        <v>33</v>
      </c>
      <c r="AX486" s="16" t="s">
        <v>72</v>
      </c>
      <c r="AY486" s="278" t="s">
        <v>197</v>
      </c>
    </row>
    <row r="487" s="15" customFormat="1">
      <c r="A487" s="15"/>
      <c r="B487" s="257"/>
      <c r="C487" s="258"/>
      <c r="D487" s="237" t="s">
        <v>207</v>
      </c>
      <c r="E487" s="259" t="s">
        <v>19</v>
      </c>
      <c r="F487" s="260" t="s">
        <v>234</v>
      </c>
      <c r="G487" s="258"/>
      <c r="H487" s="261">
        <v>188.05200000000002</v>
      </c>
      <c r="I487" s="262"/>
      <c r="J487" s="258"/>
      <c r="K487" s="258"/>
      <c r="L487" s="263"/>
      <c r="M487" s="264"/>
      <c r="N487" s="265"/>
      <c r="O487" s="265"/>
      <c r="P487" s="265"/>
      <c r="Q487" s="265"/>
      <c r="R487" s="265"/>
      <c r="S487" s="265"/>
      <c r="T487" s="266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67" t="s">
        <v>207</v>
      </c>
      <c r="AU487" s="267" t="s">
        <v>82</v>
      </c>
      <c r="AV487" s="15" t="s">
        <v>203</v>
      </c>
      <c r="AW487" s="15" t="s">
        <v>33</v>
      </c>
      <c r="AX487" s="15" t="s">
        <v>80</v>
      </c>
      <c r="AY487" s="267" t="s">
        <v>197</v>
      </c>
    </row>
    <row r="488" s="2" customFormat="1" ht="37.8" customHeight="1">
      <c r="A488" s="40"/>
      <c r="B488" s="41"/>
      <c r="C488" s="216" t="s">
        <v>816</v>
      </c>
      <c r="D488" s="216" t="s">
        <v>199</v>
      </c>
      <c r="E488" s="217" t="s">
        <v>817</v>
      </c>
      <c r="F488" s="218" t="s">
        <v>818</v>
      </c>
      <c r="G488" s="219" t="s">
        <v>202</v>
      </c>
      <c r="H488" s="220">
        <v>42.380000000000003</v>
      </c>
      <c r="I488" s="221"/>
      <c r="J488" s="222">
        <f>ROUND(I488*H488,2)</f>
        <v>0</v>
      </c>
      <c r="K488" s="223"/>
      <c r="L488" s="46"/>
      <c r="M488" s="224" t="s">
        <v>19</v>
      </c>
      <c r="N488" s="225" t="s">
        <v>43</v>
      </c>
      <c r="O488" s="86"/>
      <c r="P488" s="226">
        <f>O488*H488</f>
        <v>0</v>
      </c>
      <c r="Q488" s="226">
        <v>0</v>
      </c>
      <c r="R488" s="226">
        <f>Q488*H488</f>
        <v>0</v>
      </c>
      <c r="S488" s="226">
        <v>0</v>
      </c>
      <c r="T488" s="227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8" t="s">
        <v>203</v>
      </c>
      <c r="AT488" s="228" t="s">
        <v>199</v>
      </c>
      <c r="AU488" s="228" t="s">
        <v>82</v>
      </c>
      <c r="AY488" s="19" t="s">
        <v>197</v>
      </c>
      <c r="BE488" s="229">
        <f>IF(N488="základní",J488,0)</f>
        <v>0</v>
      </c>
      <c r="BF488" s="229">
        <f>IF(N488="snížená",J488,0)</f>
        <v>0</v>
      </c>
      <c r="BG488" s="229">
        <f>IF(N488="zákl. přenesená",J488,0)</f>
        <v>0</v>
      </c>
      <c r="BH488" s="229">
        <f>IF(N488="sníž. přenesená",J488,0)</f>
        <v>0</v>
      </c>
      <c r="BI488" s="229">
        <f>IF(N488="nulová",J488,0)</f>
        <v>0</v>
      </c>
      <c r="BJ488" s="19" t="s">
        <v>80</v>
      </c>
      <c r="BK488" s="229">
        <f>ROUND(I488*H488,2)</f>
        <v>0</v>
      </c>
      <c r="BL488" s="19" t="s">
        <v>203</v>
      </c>
      <c r="BM488" s="228" t="s">
        <v>819</v>
      </c>
    </row>
    <row r="489" s="2" customFormat="1">
      <c r="A489" s="40"/>
      <c r="B489" s="41"/>
      <c r="C489" s="42"/>
      <c r="D489" s="230" t="s">
        <v>205</v>
      </c>
      <c r="E489" s="42"/>
      <c r="F489" s="231" t="s">
        <v>820</v>
      </c>
      <c r="G489" s="42"/>
      <c r="H489" s="42"/>
      <c r="I489" s="232"/>
      <c r="J489" s="42"/>
      <c r="K489" s="42"/>
      <c r="L489" s="46"/>
      <c r="M489" s="233"/>
      <c r="N489" s="234"/>
      <c r="O489" s="86"/>
      <c r="P489" s="86"/>
      <c r="Q489" s="86"/>
      <c r="R489" s="86"/>
      <c r="S489" s="86"/>
      <c r="T489" s="87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T489" s="19" t="s">
        <v>205</v>
      </c>
      <c r="AU489" s="19" t="s">
        <v>82</v>
      </c>
    </row>
    <row r="490" s="14" customFormat="1">
      <c r="A490" s="14"/>
      <c r="B490" s="247"/>
      <c r="C490" s="248"/>
      <c r="D490" s="237" t="s">
        <v>207</v>
      </c>
      <c r="E490" s="249" t="s">
        <v>19</v>
      </c>
      <c r="F490" s="250" t="s">
        <v>821</v>
      </c>
      <c r="G490" s="248"/>
      <c r="H490" s="249" t="s">
        <v>19</v>
      </c>
      <c r="I490" s="251"/>
      <c r="J490" s="248"/>
      <c r="K490" s="248"/>
      <c r="L490" s="252"/>
      <c r="M490" s="253"/>
      <c r="N490" s="254"/>
      <c r="O490" s="254"/>
      <c r="P490" s="254"/>
      <c r="Q490" s="254"/>
      <c r="R490" s="254"/>
      <c r="S490" s="254"/>
      <c r="T490" s="25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6" t="s">
        <v>207</v>
      </c>
      <c r="AU490" s="256" t="s">
        <v>82</v>
      </c>
      <c r="AV490" s="14" t="s">
        <v>80</v>
      </c>
      <c r="AW490" s="14" t="s">
        <v>33</v>
      </c>
      <c r="AX490" s="14" t="s">
        <v>72</v>
      </c>
      <c r="AY490" s="256" t="s">
        <v>197</v>
      </c>
    </row>
    <row r="491" s="14" customFormat="1">
      <c r="A491" s="14"/>
      <c r="B491" s="247"/>
      <c r="C491" s="248"/>
      <c r="D491" s="237" t="s">
        <v>207</v>
      </c>
      <c r="E491" s="249" t="s">
        <v>19</v>
      </c>
      <c r="F491" s="250" t="s">
        <v>519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207</v>
      </c>
      <c r="AU491" s="256" t="s">
        <v>82</v>
      </c>
      <c r="AV491" s="14" t="s">
        <v>80</v>
      </c>
      <c r="AW491" s="14" t="s">
        <v>33</v>
      </c>
      <c r="AX491" s="14" t="s">
        <v>72</v>
      </c>
      <c r="AY491" s="256" t="s">
        <v>197</v>
      </c>
    </row>
    <row r="492" s="13" customFormat="1">
      <c r="A492" s="13"/>
      <c r="B492" s="235"/>
      <c r="C492" s="236"/>
      <c r="D492" s="237" t="s">
        <v>207</v>
      </c>
      <c r="E492" s="238" t="s">
        <v>19</v>
      </c>
      <c r="F492" s="239" t="s">
        <v>822</v>
      </c>
      <c r="G492" s="236"/>
      <c r="H492" s="240">
        <v>24.704999999999998</v>
      </c>
      <c r="I492" s="241"/>
      <c r="J492" s="236"/>
      <c r="K492" s="236"/>
      <c r="L492" s="242"/>
      <c r="M492" s="243"/>
      <c r="N492" s="244"/>
      <c r="O492" s="244"/>
      <c r="P492" s="244"/>
      <c r="Q492" s="244"/>
      <c r="R492" s="244"/>
      <c r="S492" s="244"/>
      <c r="T492" s="245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6" t="s">
        <v>207</v>
      </c>
      <c r="AU492" s="246" t="s">
        <v>82</v>
      </c>
      <c r="AV492" s="13" t="s">
        <v>82</v>
      </c>
      <c r="AW492" s="13" t="s">
        <v>33</v>
      </c>
      <c r="AX492" s="13" t="s">
        <v>72</v>
      </c>
      <c r="AY492" s="246" t="s">
        <v>197</v>
      </c>
    </row>
    <row r="493" s="13" customFormat="1">
      <c r="A493" s="13"/>
      <c r="B493" s="235"/>
      <c r="C493" s="236"/>
      <c r="D493" s="237" t="s">
        <v>207</v>
      </c>
      <c r="E493" s="238" t="s">
        <v>19</v>
      </c>
      <c r="F493" s="239" t="s">
        <v>823</v>
      </c>
      <c r="G493" s="236"/>
      <c r="H493" s="240">
        <v>1.7</v>
      </c>
      <c r="I493" s="241"/>
      <c r="J493" s="236"/>
      <c r="K493" s="236"/>
      <c r="L493" s="242"/>
      <c r="M493" s="243"/>
      <c r="N493" s="244"/>
      <c r="O493" s="244"/>
      <c r="P493" s="244"/>
      <c r="Q493" s="244"/>
      <c r="R493" s="244"/>
      <c r="S493" s="244"/>
      <c r="T493" s="245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6" t="s">
        <v>207</v>
      </c>
      <c r="AU493" s="246" t="s">
        <v>82</v>
      </c>
      <c r="AV493" s="13" t="s">
        <v>82</v>
      </c>
      <c r="AW493" s="13" t="s">
        <v>33</v>
      </c>
      <c r="AX493" s="13" t="s">
        <v>72</v>
      </c>
      <c r="AY493" s="246" t="s">
        <v>197</v>
      </c>
    </row>
    <row r="494" s="14" customFormat="1">
      <c r="A494" s="14"/>
      <c r="B494" s="247"/>
      <c r="C494" s="248"/>
      <c r="D494" s="237" t="s">
        <v>207</v>
      </c>
      <c r="E494" s="249" t="s">
        <v>19</v>
      </c>
      <c r="F494" s="250" t="s">
        <v>824</v>
      </c>
      <c r="G494" s="248"/>
      <c r="H494" s="249" t="s">
        <v>19</v>
      </c>
      <c r="I494" s="251"/>
      <c r="J494" s="248"/>
      <c r="K494" s="248"/>
      <c r="L494" s="252"/>
      <c r="M494" s="253"/>
      <c r="N494" s="254"/>
      <c r="O494" s="254"/>
      <c r="P494" s="254"/>
      <c r="Q494" s="254"/>
      <c r="R494" s="254"/>
      <c r="S494" s="254"/>
      <c r="T494" s="255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6" t="s">
        <v>207</v>
      </c>
      <c r="AU494" s="256" t="s">
        <v>82</v>
      </c>
      <c r="AV494" s="14" t="s">
        <v>80</v>
      </c>
      <c r="AW494" s="14" t="s">
        <v>33</v>
      </c>
      <c r="AX494" s="14" t="s">
        <v>72</v>
      </c>
      <c r="AY494" s="256" t="s">
        <v>197</v>
      </c>
    </row>
    <row r="495" s="13" customFormat="1">
      <c r="A495" s="13"/>
      <c r="B495" s="235"/>
      <c r="C495" s="236"/>
      <c r="D495" s="237" t="s">
        <v>207</v>
      </c>
      <c r="E495" s="238" t="s">
        <v>19</v>
      </c>
      <c r="F495" s="239" t="s">
        <v>825</v>
      </c>
      <c r="G495" s="236"/>
      <c r="H495" s="240">
        <v>15.975</v>
      </c>
      <c r="I495" s="241"/>
      <c r="J495" s="236"/>
      <c r="K495" s="236"/>
      <c r="L495" s="242"/>
      <c r="M495" s="243"/>
      <c r="N495" s="244"/>
      <c r="O495" s="244"/>
      <c r="P495" s="244"/>
      <c r="Q495" s="244"/>
      <c r="R495" s="244"/>
      <c r="S495" s="244"/>
      <c r="T495" s="245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6" t="s">
        <v>207</v>
      </c>
      <c r="AU495" s="246" t="s">
        <v>82</v>
      </c>
      <c r="AV495" s="13" t="s">
        <v>82</v>
      </c>
      <c r="AW495" s="13" t="s">
        <v>33</v>
      </c>
      <c r="AX495" s="13" t="s">
        <v>72</v>
      </c>
      <c r="AY495" s="246" t="s">
        <v>197</v>
      </c>
    </row>
    <row r="496" s="15" customFormat="1">
      <c r="A496" s="15"/>
      <c r="B496" s="257"/>
      <c r="C496" s="258"/>
      <c r="D496" s="237" t="s">
        <v>207</v>
      </c>
      <c r="E496" s="259" t="s">
        <v>19</v>
      </c>
      <c r="F496" s="260" t="s">
        <v>234</v>
      </c>
      <c r="G496" s="258"/>
      <c r="H496" s="261">
        <v>42.380000000000003</v>
      </c>
      <c r="I496" s="262"/>
      <c r="J496" s="258"/>
      <c r="K496" s="258"/>
      <c r="L496" s="263"/>
      <c r="M496" s="264"/>
      <c r="N496" s="265"/>
      <c r="O496" s="265"/>
      <c r="P496" s="265"/>
      <c r="Q496" s="265"/>
      <c r="R496" s="265"/>
      <c r="S496" s="265"/>
      <c r="T496" s="266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7" t="s">
        <v>207</v>
      </c>
      <c r="AU496" s="267" t="s">
        <v>82</v>
      </c>
      <c r="AV496" s="15" t="s">
        <v>203</v>
      </c>
      <c r="AW496" s="15" t="s">
        <v>33</v>
      </c>
      <c r="AX496" s="15" t="s">
        <v>80</v>
      </c>
      <c r="AY496" s="267" t="s">
        <v>197</v>
      </c>
    </row>
    <row r="497" s="2" customFormat="1" ht="44.25" customHeight="1">
      <c r="A497" s="40"/>
      <c r="B497" s="41"/>
      <c r="C497" s="216" t="s">
        <v>826</v>
      </c>
      <c r="D497" s="216" t="s">
        <v>199</v>
      </c>
      <c r="E497" s="217" t="s">
        <v>827</v>
      </c>
      <c r="F497" s="218" t="s">
        <v>828</v>
      </c>
      <c r="G497" s="219" t="s">
        <v>661</v>
      </c>
      <c r="H497" s="220">
        <v>114.02</v>
      </c>
      <c r="I497" s="221"/>
      <c r="J497" s="222">
        <f>ROUND(I497*H497,2)</f>
        <v>0</v>
      </c>
      <c r="K497" s="223"/>
      <c r="L497" s="46"/>
      <c r="M497" s="224" t="s">
        <v>19</v>
      </c>
      <c r="N497" s="225" t="s">
        <v>43</v>
      </c>
      <c r="O497" s="86"/>
      <c r="P497" s="226">
        <f>O497*H497</f>
        <v>0</v>
      </c>
      <c r="Q497" s="226">
        <v>0</v>
      </c>
      <c r="R497" s="226">
        <f>Q497*H497</f>
        <v>0</v>
      </c>
      <c r="S497" s="226">
        <v>0</v>
      </c>
      <c r="T497" s="227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8" t="s">
        <v>203</v>
      </c>
      <c r="AT497" s="228" t="s">
        <v>199</v>
      </c>
      <c r="AU497" s="228" t="s">
        <v>82</v>
      </c>
      <c r="AY497" s="19" t="s">
        <v>197</v>
      </c>
      <c r="BE497" s="229">
        <f>IF(N497="základní",J497,0)</f>
        <v>0</v>
      </c>
      <c r="BF497" s="229">
        <f>IF(N497="snížená",J497,0)</f>
        <v>0</v>
      </c>
      <c r="BG497" s="229">
        <f>IF(N497="zákl. přenesená",J497,0)</f>
        <v>0</v>
      </c>
      <c r="BH497" s="229">
        <f>IF(N497="sníž. přenesená",J497,0)</f>
        <v>0</v>
      </c>
      <c r="BI497" s="229">
        <f>IF(N497="nulová",J497,0)</f>
        <v>0</v>
      </c>
      <c r="BJ497" s="19" t="s">
        <v>80</v>
      </c>
      <c r="BK497" s="229">
        <f>ROUND(I497*H497,2)</f>
        <v>0</v>
      </c>
      <c r="BL497" s="19" t="s">
        <v>203</v>
      </c>
      <c r="BM497" s="228" t="s">
        <v>829</v>
      </c>
    </row>
    <row r="498" s="2" customFormat="1">
      <c r="A498" s="40"/>
      <c r="B498" s="41"/>
      <c r="C498" s="42"/>
      <c r="D498" s="230" t="s">
        <v>205</v>
      </c>
      <c r="E498" s="42"/>
      <c r="F498" s="231" t="s">
        <v>830</v>
      </c>
      <c r="G498" s="42"/>
      <c r="H498" s="42"/>
      <c r="I498" s="232"/>
      <c r="J498" s="42"/>
      <c r="K498" s="42"/>
      <c r="L498" s="46"/>
      <c r="M498" s="233"/>
      <c r="N498" s="234"/>
      <c r="O498" s="86"/>
      <c r="P498" s="86"/>
      <c r="Q498" s="86"/>
      <c r="R498" s="86"/>
      <c r="S498" s="86"/>
      <c r="T498" s="87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205</v>
      </c>
      <c r="AU498" s="19" t="s">
        <v>82</v>
      </c>
    </row>
    <row r="499" s="13" customFormat="1">
      <c r="A499" s="13"/>
      <c r="B499" s="235"/>
      <c r="C499" s="236"/>
      <c r="D499" s="237" t="s">
        <v>207</v>
      </c>
      <c r="E499" s="238" t="s">
        <v>19</v>
      </c>
      <c r="F499" s="239" t="s">
        <v>831</v>
      </c>
      <c r="G499" s="236"/>
      <c r="H499" s="240">
        <v>22.399999999999999</v>
      </c>
      <c r="I499" s="241"/>
      <c r="J499" s="236"/>
      <c r="K499" s="236"/>
      <c r="L499" s="242"/>
      <c r="M499" s="243"/>
      <c r="N499" s="244"/>
      <c r="O499" s="244"/>
      <c r="P499" s="244"/>
      <c r="Q499" s="244"/>
      <c r="R499" s="244"/>
      <c r="S499" s="244"/>
      <c r="T499" s="245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6" t="s">
        <v>207</v>
      </c>
      <c r="AU499" s="246" t="s">
        <v>82</v>
      </c>
      <c r="AV499" s="13" t="s">
        <v>82</v>
      </c>
      <c r="AW499" s="13" t="s">
        <v>33</v>
      </c>
      <c r="AX499" s="13" t="s">
        <v>72</v>
      </c>
      <c r="AY499" s="246" t="s">
        <v>197</v>
      </c>
    </row>
    <row r="500" s="14" customFormat="1">
      <c r="A500" s="14"/>
      <c r="B500" s="247"/>
      <c r="C500" s="248"/>
      <c r="D500" s="237" t="s">
        <v>207</v>
      </c>
      <c r="E500" s="249" t="s">
        <v>19</v>
      </c>
      <c r="F500" s="250" t="s">
        <v>776</v>
      </c>
      <c r="G500" s="248"/>
      <c r="H500" s="249" t="s">
        <v>19</v>
      </c>
      <c r="I500" s="251"/>
      <c r="J500" s="248"/>
      <c r="K500" s="248"/>
      <c r="L500" s="252"/>
      <c r="M500" s="253"/>
      <c r="N500" s="254"/>
      <c r="O500" s="254"/>
      <c r="P500" s="254"/>
      <c r="Q500" s="254"/>
      <c r="R500" s="254"/>
      <c r="S500" s="254"/>
      <c r="T500" s="255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6" t="s">
        <v>207</v>
      </c>
      <c r="AU500" s="256" t="s">
        <v>82</v>
      </c>
      <c r="AV500" s="14" t="s">
        <v>80</v>
      </c>
      <c r="AW500" s="14" t="s">
        <v>33</v>
      </c>
      <c r="AX500" s="14" t="s">
        <v>72</v>
      </c>
      <c r="AY500" s="256" t="s">
        <v>197</v>
      </c>
    </row>
    <row r="501" s="13" customFormat="1">
      <c r="A501" s="13"/>
      <c r="B501" s="235"/>
      <c r="C501" s="236"/>
      <c r="D501" s="237" t="s">
        <v>207</v>
      </c>
      <c r="E501" s="238" t="s">
        <v>19</v>
      </c>
      <c r="F501" s="239" t="s">
        <v>832</v>
      </c>
      <c r="G501" s="236"/>
      <c r="H501" s="240">
        <v>15</v>
      </c>
      <c r="I501" s="241"/>
      <c r="J501" s="236"/>
      <c r="K501" s="236"/>
      <c r="L501" s="242"/>
      <c r="M501" s="243"/>
      <c r="N501" s="244"/>
      <c r="O501" s="244"/>
      <c r="P501" s="244"/>
      <c r="Q501" s="244"/>
      <c r="R501" s="244"/>
      <c r="S501" s="244"/>
      <c r="T501" s="245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6" t="s">
        <v>207</v>
      </c>
      <c r="AU501" s="246" t="s">
        <v>82</v>
      </c>
      <c r="AV501" s="13" t="s">
        <v>82</v>
      </c>
      <c r="AW501" s="13" t="s">
        <v>33</v>
      </c>
      <c r="AX501" s="13" t="s">
        <v>72</v>
      </c>
      <c r="AY501" s="246" t="s">
        <v>197</v>
      </c>
    </row>
    <row r="502" s="13" customFormat="1">
      <c r="A502" s="13"/>
      <c r="B502" s="235"/>
      <c r="C502" s="236"/>
      <c r="D502" s="237" t="s">
        <v>207</v>
      </c>
      <c r="E502" s="238" t="s">
        <v>19</v>
      </c>
      <c r="F502" s="239" t="s">
        <v>833</v>
      </c>
      <c r="G502" s="236"/>
      <c r="H502" s="240">
        <v>6.4800000000000004</v>
      </c>
      <c r="I502" s="241"/>
      <c r="J502" s="236"/>
      <c r="K502" s="236"/>
      <c r="L502" s="242"/>
      <c r="M502" s="243"/>
      <c r="N502" s="244"/>
      <c r="O502" s="244"/>
      <c r="P502" s="244"/>
      <c r="Q502" s="244"/>
      <c r="R502" s="244"/>
      <c r="S502" s="244"/>
      <c r="T502" s="245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6" t="s">
        <v>207</v>
      </c>
      <c r="AU502" s="246" t="s">
        <v>82</v>
      </c>
      <c r="AV502" s="13" t="s">
        <v>82</v>
      </c>
      <c r="AW502" s="13" t="s">
        <v>33</v>
      </c>
      <c r="AX502" s="13" t="s">
        <v>72</v>
      </c>
      <c r="AY502" s="246" t="s">
        <v>197</v>
      </c>
    </row>
    <row r="503" s="13" customFormat="1">
      <c r="A503" s="13"/>
      <c r="B503" s="235"/>
      <c r="C503" s="236"/>
      <c r="D503" s="237" t="s">
        <v>207</v>
      </c>
      <c r="E503" s="238" t="s">
        <v>19</v>
      </c>
      <c r="F503" s="239" t="s">
        <v>834</v>
      </c>
      <c r="G503" s="236"/>
      <c r="H503" s="240">
        <v>4.2999999999999998</v>
      </c>
      <c r="I503" s="241"/>
      <c r="J503" s="236"/>
      <c r="K503" s="236"/>
      <c r="L503" s="242"/>
      <c r="M503" s="243"/>
      <c r="N503" s="244"/>
      <c r="O503" s="244"/>
      <c r="P503" s="244"/>
      <c r="Q503" s="244"/>
      <c r="R503" s="244"/>
      <c r="S503" s="244"/>
      <c r="T503" s="245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6" t="s">
        <v>207</v>
      </c>
      <c r="AU503" s="246" t="s">
        <v>82</v>
      </c>
      <c r="AV503" s="13" t="s">
        <v>82</v>
      </c>
      <c r="AW503" s="13" t="s">
        <v>33</v>
      </c>
      <c r="AX503" s="13" t="s">
        <v>72</v>
      </c>
      <c r="AY503" s="246" t="s">
        <v>197</v>
      </c>
    </row>
    <row r="504" s="13" customFormat="1">
      <c r="A504" s="13"/>
      <c r="B504" s="235"/>
      <c r="C504" s="236"/>
      <c r="D504" s="237" t="s">
        <v>207</v>
      </c>
      <c r="E504" s="238" t="s">
        <v>19</v>
      </c>
      <c r="F504" s="239" t="s">
        <v>835</v>
      </c>
      <c r="G504" s="236"/>
      <c r="H504" s="240">
        <v>1.6000000000000001</v>
      </c>
      <c r="I504" s="241"/>
      <c r="J504" s="236"/>
      <c r="K504" s="236"/>
      <c r="L504" s="242"/>
      <c r="M504" s="243"/>
      <c r="N504" s="244"/>
      <c r="O504" s="244"/>
      <c r="P504" s="244"/>
      <c r="Q504" s="244"/>
      <c r="R504" s="244"/>
      <c r="S504" s="244"/>
      <c r="T504" s="245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6" t="s">
        <v>207</v>
      </c>
      <c r="AU504" s="246" t="s">
        <v>82</v>
      </c>
      <c r="AV504" s="13" t="s">
        <v>82</v>
      </c>
      <c r="AW504" s="13" t="s">
        <v>33</v>
      </c>
      <c r="AX504" s="13" t="s">
        <v>72</v>
      </c>
      <c r="AY504" s="246" t="s">
        <v>197</v>
      </c>
    </row>
    <row r="505" s="13" customFormat="1">
      <c r="A505" s="13"/>
      <c r="B505" s="235"/>
      <c r="C505" s="236"/>
      <c r="D505" s="237" t="s">
        <v>207</v>
      </c>
      <c r="E505" s="238" t="s">
        <v>19</v>
      </c>
      <c r="F505" s="239" t="s">
        <v>836</v>
      </c>
      <c r="G505" s="236"/>
      <c r="H505" s="240">
        <v>18.09</v>
      </c>
      <c r="I505" s="241"/>
      <c r="J505" s="236"/>
      <c r="K505" s="236"/>
      <c r="L505" s="242"/>
      <c r="M505" s="243"/>
      <c r="N505" s="244"/>
      <c r="O505" s="244"/>
      <c r="P505" s="244"/>
      <c r="Q505" s="244"/>
      <c r="R505" s="244"/>
      <c r="S505" s="244"/>
      <c r="T505" s="245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6" t="s">
        <v>207</v>
      </c>
      <c r="AU505" s="246" t="s">
        <v>82</v>
      </c>
      <c r="AV505" s="13" t="s">
        <v>82</v>
      </c>
      <c r="AW505" s="13" t="s">
        <v>33</v>
      </c>
      <c r="AX505" s="13" t="s">
        <v>72</v>
      </c>
      <c r="AY505" s="246" t="s">
        <v>197</v>
      </c>
    </row>
    <row r="506" s="13" customFormat="1">
      <c r="A506" s="13"/>
      <c r="B506" s="235"/>
      <c r="C506" s="236"/>
      <c r="D506" s="237" t="s">
        <v>207</v>
      </c>
      <c r="E506" s="238" t="s">
        <v>19</v>
      </c>
      <c r="F506" s="239" t="s">
        <v>837</v>
      </c>
      <c r="G506" s="236"/>
      <c r="H506" s="240">
        <v>2</v>
      </c>
      <c r="I506" s="241"/>
      <c r="J506" s="236"/>
      <c r="K506" s="236"/>
      <c r="L506" s="242"/>
      <c r="M506" s="243"/>
      <c r="N506" s="244"/>
      <c r="O506" s="244"/>
      <c r="P506" s="244"/>
      <c r="Q506" s="244"/>
      <c r="R506" s="244"/>
      <c r="S506" s="244"/>
      <c r="T506" s="245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6" t="s">
        <v>207</v>
      </c>
      <c r="AU506" s="246" t="s">
        <v>82</v>
      </c>
      <c r="AV506" s="13" t="s">
        <v>82</v>
      </c>
      <c r="AW506" s="13" t="s">
        <v>33</v>
      </c>
      <c r="AX506" s="13" t="s">
        <v>72</v>
      </c>
      <c r="AY506" s="246" t="s">
        <v>197</v>
      </c>
    </row>
    <row r="507" s="13" customFormat="1">
      <c r="A507" s="13"/>
      <c r="B507" s="235"/>
      <c r="C507" s="236"/>
      <c r="D507" s="237" t="s">
        <v>207</v>
      </c>
      <c r="E507" s="238" t="s">
        <v>19</v>
      </c>
      <c r="F507" s="239" t="s">
        <v>838</v>
      </c>
      <c r="G507" s="236"/>
      <c r="H507" s="240">
        <v>4.4000000000000004</v>
      </c>
      <c r="I507" s="241"/>
      <c r="J507" s="236"/>
      <c r="K507" s="236"/>
      <c r="L507" s="242"/>
      <c r="M507" s="243"/>
      <c r="N507" s="244"/>
      <c r="O507" s="244"/>
      <c r="P507" s="244"/>
      <c r="Q507" s="244"/>
      <c r="R507" s="244"/>
      <c r="S507" s="244"/>
      <c r="T507" s="245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6" t="s">
        <v>207</v>
      </c>
      <c r="AU507" s="246" t="s">
        <v>82</v>
      </c>
      <c r="AV507" s="13" t="s">
        <v>82</v>
      </c>
      <c r="AW507" s="13" t="s">
        <v>33</v>
      </c>
      <c r="AX507" s="13" t="s">
        <v>72</v>
      </c>
      <c r="AY507" s="246" t="s">
        <v>197</v>
      </c>
    </row>
    <row r="508" s="16" customFormat="1">
      <c r="A508" s="16"/>
      <c r="B508" s="268"/>
      <c r="C508" s="269"/>
      <c r="D508" s="237" t="s">
        <v>207</v>
      </c>
      <c r="E508" s="270" t="s">
        <v>19</v>
      </c>
      <c r="F508" s="271" t="s">
        <v>248</v>
      </c>
      <c r="G508" s="269"/>
      <c r="H508" s="272">
        <v>74.269999999999996</v>
      </c>
      <c r="I508" s="273"/>
      <c r="J508" s="269"/>
      <c r="K508" s="269"/>
      <c r="L508" s="274"/>
      <c r="M508" s="275"/>
      <c r="N508" s="276"/>
      <c r="O508" s="276"/>
      <c r="P508" s="276"/>
      <c r="Q508" s="276"/>
      <c r="R508" s="276"/>
      <c r="S508" s="276"/>
      <c r="T508" s="277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78" t="s">
        <v>207</v>
      </c>
      <c r="AU508" s="278" t="s">
        <v>82</v>
      </c>
      <c r="AV508" s="16" t="s">
        <v>103</v>
      </c>
      <c r="AW508" s="16" t="s">
        <v>33</v>
      </c>
      <c r="AX508" s="16" t="s">
        <v>72</v>
      </c>
      <c r="AY508" s="278" t="s">
        <v>197</v>
      </c>
    </row>
    <row r="509" s="13" customFormat="1">
      <c r="A509" s="13"/>
      <c r="B509" s="235"/>
      <c r="C509" s="236"/>
      <c r="D509" s="237" t="s">
        <v>207</v>
      </c>
      <c r="E509" s="238" t="s">
        <v>19</v>
      </c>
      <c r="F509" s="239" t="s">
        <v>839</v>
      </c>
      <c r="G509" s="236"/>
      <c r="H509" s="240">
        <v>3</v>
      </c>
      <c r="I509" s="241"/>
      <c r="J509" s="236"/>
      <c r="K509" s="236"/>
      <c r="L509" s="242"/>
      <c r="M509" s="243"/>
      <c r="N509" s="244"/>
      <c r="O509" s="244"/>
      <c r="P509" s="244"/>
      <c r="Q509" s="244"/>
      <c r="R509" s="244"/>
      <c r="S509" s="244"/>
      <c r="T509" s="245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6" t="s">
        <v>207</v>
      </c>
      <c r="AU509" s="246" t="s">
        <v>82</v>
      </c>
      <c r="AV509" s="13" t="s">
        <v>82</v>
      </c>
      <c r="AW509" s="13" t="s">
        <v>33</v>
      </c>
      <c r="AX509" s="13" t="s">
        <v>72</v>
      </c>
      <c r="AY509" s="246" t="s">
        <v>197</v>
      </c>
    </row>
    <row r="510" s="14" customFormat="1">
      <c r="A510" s="14"/>
      <c r="B510" s="247"/>
      <c r="C510" s="248"/>
      <c r="D510" s="237" t="s">
        <v>207</v>
      </c>
      <c r="E510" s="249" t="s">
        <v>19</v>
      </c>
      <c r="F510" s="250" t="s">
        <v>776</v>
      </c>
      <c r="G510" s="248"/>
      <c r="H510" s="249" t="s">
        <v>19</v>
      </c>
      <c r="I510" s="251"/>
      <c r="J510" s="248"/>
      <c r="K510" s="248"/>
      <c r="L510" s="252"/>
      <c r="M510" s="253"/>
      <c r="N510" s="254"/>
      <c r="O510" s="254"/>
      <c r="P510" s="254"/>
      <c r="Q510" s="254"/>
      <c r="R510" s="254"/>
      <c r="S510" s="254"/>
      <c r="T510" s="25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6" t="s">
        <v>207</v>
      </c>
      <c r="AU510" s="256" t="s">
        <v>82</v>
      </c>
      <c r="AV510" s="14" t="s">
        <v>80</v>
      </c>
      <c r="AW510" s="14" t="s">
        <v>33</v>
      </c>
      <c r="AX510" s="14" t="s">
        <v>72</v>
      </c>
      <c r="AY510" s="256" t="s">
        <v>197</v>
      </c>
    </row>
    <row r="511" s="13" customFormat="1">
      <c r="A511" s="13"/>
      <c r="B511" s="235"/>
      <c r="C511" s="236"/>
      <c r="D511" s="237" t="s">
        <v>207</v>
      </c>
      <c r="E511" s="238" t="s">
        <v>19</v>
      </c>
      <c r="F511" s="239" t="s">
        <v>840</v>
      </c>
      <c r="G511" s="236"/>
      <c r="H511" s="240">
        <v>19</v>
      </c>
      <c r="I511" s="241"/>
      <c r="J511" s="236"/>
      <c r="K511" s="236"/>
      <c r="L511" s="242"/>
      <c r="M511" s="243"/>
      <c r="N511" s="244"/>
      <c r="O511" s="244"/>
      <c r="P511" s="244"/>
      <c r="Q511" s="244"/>
      <c r="R511" s="244"/>
      <c r="S511" s="244"/>
      <c r="T511" s="245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6" t="s">
        <v>207</v>
      </c>
      <c r="AU511" s="246" t="s">
        <v>82</v>
      </c>
      <c r="AV511" s="13" t="s">
        <v>82</v>
      </c>
      <c r="AW511" s="13" t="s">
        <v>33</v>
      </c>
      <c r="AX511" s="13" t="s">
        <v>72</v>
      </c>
      <c r="AY511" s="246" t="s">
        <v>197</v>
      </c>
    </row>
    <row r="512" s="13" customFormat="1">
      <c r="A512" s="13"/>
      <c r="B512" s="235"/>
      <c r="C512" s="236"/>
      <c r="D512" s="237" t="s">
        <v>207</v>
      </c>
      <c r="E512" s="238" t="s">
        <v>19</v>
      </c>
      <c r="F512" s="239" t="s">
        <v>841</v>
      </c>
      <c r="G512" s="236"/>
      <c r="H512" s="240">
        <v>4.5</v>
      </c>
      <c r="I512" s="241"/>
      <c r="J512" s="236"/>
      <c r="K512" s="236"/>
      <c r="L512" s="242"/>
      <c r="M512" s="243"/>
      <c r="N512" s="244"/>
      <c r="O512" s="244"/>
      <c r="P512" s="244"/>
      <c r="Q512" s="244"/>
      <c r="R512" s="244"/>
      <c r="S512" s="244"/>
      <c r="T512" s="245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6" t="s">
        <v>207</v>
      </c>
      <c r="AU512" s="246" t="s">
        <v>82</v>
      </c>
      <c r="AV512" s="13" t="s">
        <v>82</v>
      </c>
      <c r="AW512" s="13" t="s">
        <v>33</v>
      </c>
      <c r="AX512" s="13" t="s">
        <v>72</v>
      </c>
      <c r="AY512" s="246" t="s">
        <v>197</v>
      </c>
    </row>
    <row r="513" s="13" customFormat="1">
      <c r="A513" s="13"/>
      <c r="B513" s="235"/>
      <c r="C513" s="236"/>
      <c r="D513" s="237" t="s">
        <v>207</v>
      </c>
      <c r="E513" s="238" t="s">
        <v>19</v>
      </c>
      <c r="F513" s="239" t="s">
        <v>842</v>
      </c>
      <c r="G513" s="236"/>
      <c r="H513" s="240">
        <v>5.2999999999999998</v>
      </c>
      <c r="I513" s="241"/>
      <c r="J513" s="236"/>
      <c r="K513" s="236"/>
      <c r="L513" s="242"/>
      <c r="M513" s="243"/>
      <c r="N513" s="244"/>
      <c r="O513" s="244"/>
      <c r="P513" s="244"/>
      <c r="Q513" s="244"/>
      <c r="R513" s="244"/>
      <c r="S513" s="244"/>
      <c r="T513" s="245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6" t="s">
        <v>207</v>
      </c>
      <c r="AU513" s="246" t="s">
        <v>82</v>
      </c>
      <c r="AV513" s="13" t="s">
        <v>82</v>
      </c>
      <c r="AW513" s="13" t="s">
        <v>33</v>
      </c>
      <c r="AX513" s="13" t="s">
        <v>72</v>
      </c>
      <c r="AY513" s="246" t="s">
        <v>197</v>
      </c>
    </row>
    <row r="514" s="13" customFormat="1">
      <c r="A514" s="13"/>
      <c r="B514" s="235"/>
      <c r="C514" s="236"/>
      <c r="D514" s="237" t="s">
        <v>207</v>
      </c>
      <c r="E514" s="238" t="s">
        <v>19</v>
      </c>
      <c r="F514" s="239" t="s">
        <v>843</v>
      </c>
      <c r="G514" s="236"/>
      <c r="H514" s="240">
        <v>5.7000000000000002</v>
      </c>
      <c r="I514" s="241"/>
      <c r="J514" s="236"/>
      <c r="K514" s="236"/>
      <c r="L514" s="242"/>
      <c r="M514" s="243"/>
      <c r="N514" s="244"/>
      <c r="O514" s="244"/>
      <c r="P514" s="244"/>
      <c r="Q514" s="244"/>
      <c r="R514" s="244"/>
      <c r="S514" s="244"/>
      <c r="T514" s="245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6" t="s">
        <v>207</v>
      </c>
      <c r="AU514" s="246" t="s">
        <v>82</v>
      </c>
      <c r="AV514" s="13" t="s">
        <v>82</v>
      </c>
      <c r="AW514" s="13" t="s">
        <v>33</v>
      </c>
      <c r="AX514" s="13" t="s">
        <v>72</v>
      </c>
      <c r="AY514" s="246" t="s">
        <v>197</v>
      </c>
    </row>
    <row r="515" s="13" customFormat="1">
      <c r="A515" s="13"/>
      <c r="B515" s="235"/>
      <c r="C515" s="236"/>
      <c r="D515" s="237" t="s">
        <v>207</v>
      </c>
      <c r="E515" s="238" t="s">
        <v>19</v>
      </c>
      <c r="F515" s="239" t="s">
        <v>844</v>
      </c>
      <c r="G515" s="236"/>
      <c r="H515" s="240">
        <v>2.25</v>
      </c>
      <c r="I515" s="241"/>
      <c r="J515" s="236"/>
      <c r="K515" s="236"/>
      <c r="L515" s="242"/>
      <c r="M515" s="243"/>
      <c r="N515" s="244"/>
      <c r="O515" s="244"/>
      <c r="P515" s="244"/>
      <c r="Q515" s="244"/>
      <c r="R515" s="244"/>
      <c r="S515" s="244"/>
      <c r="T515" s="245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6" t="s">
        <v>207</v>
      </c>
      <c r="AU515" s="246" t="s">
        <v>82</v>
      </c>
      <c r="AV515" s="13" t="s">
        <v>82</v>
      </c>
      <c r="AW515" s="13" t="s">
        <v>33</v>
      </c>
      <c r="AX515" s="13" t="s">
        <v>72</v>
      </c>
      <c r="AY515" s="246" t="s">
        <v>197</v>
      </c>
    </row>
    <row r="516" s="16" customFormat="1">
      <c r="A516" s="16"/>
      <c r="B516" s="268"/>
      <c r="C516" s="269"/>
      <c r="D516" s="237" t="s">
        <v>207</v>
      </c>
      <c r="E516" s="270" t="s">
        <v>19</v>
      </c>
      <c r="F516" s="271" t="s">
        <v>248</v>
      </c>
      <c r="G516" s="269"/>
      <c r="H516" s="272">
        <v>39.75</v>
      </c>
      <c r="I516" s="273"/>
      <c r="J516" s="269"/>
      <c r="K516" s="269"/>
      <c r="L516" s="274"/>
      <c r="M516" s="275"/>
      <c r="N516" s="276"/>
      <c r="O516" s="276"/>
      <c r="P516" s="276"/>
      <c r="Q516" s="276"/>
      <c r="R516" s="276"/>
      <c r="S516" s="276"/>
      <c r="T516" s="277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T516" s="278" t="s">
        <v>207</v>
      </c>
      <c r="AU516" s="278" t="s">
        <v>82</v>
      </c>
      <c r="AV516" s="16" t="s">
        <v>103</v>
      </c>
      <c r="AW516" s="16" t="s">
        <v>33</v>
      </c>
      <c r="AX516" s="16" t="s">
        <v>72</v>
      </c>
      <c r="AY516" s="278" t="s">
        <v>197</v>
      </c>
    </row>
    <row r="517" s="15" customFormat="1">
      <c r="A517" s="15"/>
      <c r="B517" s="257"/>
      <c r="C517" s="258"/>
      <c r="D517" s="237" t="s">
        <v>207</v>
      </c>
      <c r="E517" s="259" t="s">
        <v>19</v>
      </c>
      <c r="F517" s="260" t="s">
        <v>234</v>
      </c>
      <c r="G517" s="258"/>
      <c r="H517" s="261">
        <v>114.02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207</v>
      </c>
      <c r="AU517" s="267" t="s">
        <v>82</v>
      </c>
      <c r="AV517" s="15" t="s">
        <v>203</v>
      </c>
      <c r="AW517" s="15" t="s">
        <v>33</v>
      </c>
      <c r="AX517" s="15" t="s">
        <v>80</v>
      </c>
      <c r="AY517" s="267" t="s">
        <v>197</v>
      </c>
    </row>
    <row r="518" s="2" customFormat="1" ht="24.15" customHeight="1">
      <c r="A518" s="40"/>
      <c r="B518" s="41"/>
      <c r="C518" s="282" t="s">
        <v>845</v>
      </c>
      <c r="D518" s="282" t="s">
        <v>602</v>
      </c>
      <c r="E518" s="283" t="s">
        <v>846</v>
      </c>
      <c r="F518" s="284" t="s">
        <v>847</v>
      </c>
      <c r="G518" s="285" t="s">
        <v>661</v>
      </c>
      <c r="H518" s="286">
        <v>119.721</v>
      </c>
      <c r="I518" s="287"/>
      <c r="J518" s="288">
        <f>ROUND(I518*H518,2)</f>
        <v>0</v>
      </c>
      <c r="K518" s="289"/>
      <c r="L518" s="290"/>
      <c r="M518" s="291" t="s">
        <v>19</v>
      </c>
      <c r="N518" s="292" t="s">
        <v>43</v>
      </c>
      <c r="O518" s="86"/>
      <c r="P518" s="226">
        <f>O518*H518</f>
        <v>0</v>
      </c>
      <c r="Q518" s="226">
        <v>0.00011</v>
      </c>
      <c r="R518" s="226">
        <f>Q518*H518</f>
        <v>0.01316931</v>
      </c>
      <c r="S518" s="226">
        <v>0</v>
      </c>
      <c r="T518" s="227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28" t="s">
        <v>311</v>
      </c>
      <c r="AT518" s="228" t="s">
        <v>602</v>
      </c>
      <c r="AU518" s="228" t="s">
        <v>82</v>
      </c>
      <c r="AY518" s="19" t="s">
        <v>197</v>
      </c>
      <c r="BE518" s="229">
        <f>IF(N518="základní",J518,0)</f>
        <v>0</v>
      </c>
      <c r="BF518" s="229">
        <f>IF(N518="snížená",J518,0)</f>
        <v>0</v>
      </c>
      <c r="BG518" s="229">
        <f>IF(N518="zákl. přenesená",J518,0)</f>
        <v>0</v>
      </c>
      <c r="BH518" s="229">
        <f>IF(N518="sníž. přenesená",J518,0)</f>
        <v>0</v>
      </c>
      <c r="BI518" s="229">
        <f>IF(N518="nulová",J518,0)</f>
        <v>0</v>
      </c>
      <c r="BJ518" s="19" t="s">
        <v>80</v>
      </c>
      <c r="BK518" s="229">
        <f>ROUND(I518*H518,2)</f>
        <v>0</v>
      </c>
      <c r="BL518" s="19" t="s">
        <v>203</v>
      </c>
      <c r="BM518" s="228" t="s">
        <v>848</v>
      </c>
    </row>
    <row r="519" s="13" customFormat="1">
      <c r="A519" s="13"/>
      <c r="B519" s="235"/>
      <c r="C519" s="236"/>
      <c r="D519" s="237" t="s">
        <v>207</v>
      </c>
      <c r="E519" s="238" t="s">
        <v>19</v>
      </c>
      <c r="F519" s="239" t="s">
        <v>849</v>
      </c>
      <c r="G519" s="236"/>
      <c r="H519" s="240">
        <v>119.721</v>
      </c>
      <c r="I519" s="241"/>
      <c r="J519" s="236"/>
      <c r="K519" s="236"/>
      <c r="L519" s="242"/>
      <c r="M519" s="243"/>
      <c r="N519" s="244"/>
      <c r="O519" s="244"/>
      <c r="P519" s="244"/>
      <c r="Q519" s="244"/>
      <c r="R519" s="244"/>
      <c r="S519" s="244"/>
      <c r="T519" s="245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6" t="s">
        <v>207</v>
      </c>
      <c r="AU519" s="246" t="s">
        <v>82</v>
      </c>
      <c r="AV519" s="13" t="s">
        <v>82</v>
      </c>
      <c r="AW519" s="13" t="s">
        <v>33</v>
      </c>
      <c r="AX519" s="13" t="s">
        <v>80</v>
      </c>
      <c r="AY519" s="246" t="s">
        <v>197</v>
      </c>
    </row>
    <row r="520" s="2" customFormat="1" ht="55.5" customHeight="1">
      <c r="A520" s="40"/>
      <c r="B520" s="41"/>
      <c r="C520" s="216" t="s">
        <v>850</v>
      </c>
      <c r="D520" s="216" t="s">
        <v>199</v>
      </c>
      <c r="E520" s="217" t="s">
        <v>851</v>
      </c>
      <c r="F520" s="218" t="s">
        <v>852</v>
      </c>
      <c r="G520" s="219" t="s">
        <v>661</v>
      </c>
      <c r="H520" s="220">
        <v>88.620000000000005</v>
      </c>
      <c r="I520" s="221"/>
      <c r="J520" s="222">
        <f>ROUND(I520*H520,2)</f>
        <v>0</v>
      </c>
      <c r="K520" s="223"/>
      <c r="L520" s="46"/>
      <c r="M520" s="224" t="s">
        <v>19</v>
      </c>
      <c r="N520" s="225" t="s">
        <v>43</v>
      </c>
      <c r="O520" s="86"/>
      <c r="P520" s="226">
        <f>O520*H520</f>
        <v>0</v>
      </c>
      <c r="Q520" s="226">
        <v>0</v>
      </c>
      <c r="R520" s="226">
        <f>Q520*H520</f>
        <v>0</v>
      </c>
      <c r="S520" s="226">
        <v>0</v>
      </c>
      <c r="T520" s="227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28" t="s">
        <v>203</v>
      </c>
      <c r="AT520" s="228" t="s">
        <v>199</v>
      </c>
      <c r="AU520" s="228" t="s">
        <v>82</v>
      </c>
      <c r="AY520" s="19" t="s">
        <v>197</v>
      </c>
      <c r="BE520" s="229">
        <f>IF(N520="základní",J520,0)</f>
        <v>0</v>
      </c>
      <c r="BF520" s="229">
        <f>IF(N520="snížená",J520,0)</f>
        <v>0</v>
      </c>
      <c r="BG520" s="229">
        <f>IF(N520="zákl. přenesená",J520,0)</f>
        <v>0</v>
      </c>
      <c r="BH520" s="229">
        <f>IF(N520="sníž. přenesená",J520,0)</f>
        <v>0</v>
      </c>
      <c r="BI520" s="229">
        <f>IF(N520="nulová",J520,0)</f>
        <v>0</v>
      </c>
      <c r="BJ520" s="19" t="s">
        <v>80</v>
      </c>
      <c r="BK520" s="229">
        <f>ROUND(I520*H520,2)</f>
        <v>0</v>
      </c>
      <c r="BL520" s="19" t="s">
        <v>203</v>
      </c>
      <c r="BM520" s="228" t="s">
        <v>853</v>
      </c>
    </row>
    <row r="521" s="2" customFormat="1">
      <c r="A521" s="40"/>
      <c r="B521" s="41"/>
      <c r="C521" s="42"/>
      <c r="D521" s="230" t="s">
        <v>205</v>
      </c>
      <c r="E521" s="42"/>
      <c r="F521" s="231" t="s">
        <v>854</v>
      </c>
      <c r="G521" s="42"/>
      <c r="H521" s="42"/>
      <c r="I521" s="232"/>
      <c r="J521" s="42"/>
      <c r="K521" s="42"/>
      <c r="L521" s="46"/>
      <c r="M521" s="233"/>
      <c r="N521" s="234"/>
      <c r="O521" s="86"/>
      <c r="P521" s="86"/>
      <c r="Q521" s="86"/>
      <c r="R521" s="86"/>
      <c r="S521" s="86"/>
      <c r="T521" s="87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T521" s="19" t="s">
        <v>205</v>
      </c>
      <c r="AU521" s="19" t="s">
        <v>82</v>
      </c>
    </row>
    <row r="522" s="14" customFormat="1">
      <c r="A522" s="14"/>
      <c r="B522" s="247"/>
      <c r="C522" s="248"/>
      <c r="D522" s="237" t="s">
        <v>207</v>
      </c>
      <c r="E522" s="249" t="s">
        <v>19</v>
      </c>
      <c r="F522" s="250" t="s">
        <v>617</v>
      </c>
      <c r="G522" s="248"/>
      <c r="H522" s="249" t="s">
        <v>19</v>
      </c>
      <c r="I522" s="251"/>
      <c r="J522" s="248"/>
      <c r="K522" s="248"/>
      <c r="L522" s="252"/>
      <c r="M522" s="253"/>
      <c r="N522" s="254"/>
      <c r="O522" s="254"/>
      <c r="P522" s="254"/>
      <c r="Q522" s="254"/>
      <c r="R522" s="254"/>
      <c r="S522" s="254"/>
      <c r="T522" s="25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6" t="s">
        <v>207</v>
      </c>
      <c r="AU522" s="256" t="s">
        <v>82</v>
      </c>
      <c r="AV522" s="14" t="s">
        <v>80</v>
      </c>
      <c r="AW522" s="14" t="s">
        <v>33</v>
      </c>
      <c r="AX522" s="14" t="s">
        <v>72</v>
      </c>
      <c r="AY522" s="256" t="s">
        <v>197</v>
      </c>
    </row>
    <row r="523" s="14" customFormat="1">
      <c r="A523" s="14"/>
      <c r="B523" s="247"/>
      <c r="C523" s="248"/>
      <c r="D523" s="237" t="s">
        <v>207</v>
      </c>
      <c r="E523" s="249" t="s">
        <v>19</v>
      </c>
      <c r="F523" s="250" t="s">
        <v>776</v>
      </c>
      <c r="G523" s="248"/>
      <c r="H523" s="249" t="s">
        <v>19</v>
      </c>
      <c r="I523" s="251"/>
      <c r="J523" s="248"/>
      <c r="K523" s="248"/>
      <c r="L523" s="252"/>
      <c r="M523" s="253"/>
      <c r="N523" s="254"/>
      <c r="O523" s="254"/>
      <c r="P523" s="254"/>
      <c r="Q523" s="254"/>
      <c r="R523" s="254"/>
      <c r="S523" s="254"/>
      <c r="T523" s="25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6" t="s">
        <v>207</v>
      </c>
      <c r="AU523" s="256" t="s">
        <v>82</v>
      </c>
      <c r="AV523" s="14" t="s">
        <v>80</v>
      </c>
      <c r="AW523" s="14" t="s">
        <v>33</v>
      </c>
      <c r="AX523" s="14" t="s">
        <v>72</v>
      </c>
      <c r="AY523" s="256" t="s">
        <v>197</v>
      </c>
    </row>
    <row r="524" s="13" customFormat="1">
      <c r="A524" s="13"/>
      <c r="B524" s="235"/>
      <c r="C524" s="236"/>
      <c r="D524" s="237" t="s">
        <v>207</v>
      </c>
      <c r="E524" s="238" t="s">
        <v>19</v>
      </c>
      <c r="F524" s="239" t="s">
        <v>832</v>
      </c>
      <c r="G524" s="236"/>
      <c r="H524" s="240">
        <v>15</v>
      </c>
      <c r="I524" s="241"/>
      <c r="J524" s="236"/>
      <c r="K524" s="236"/>
      <c r="L524" s="242"/>
      <c r="M524" s="243"/>
      <c r="N524" s="244"/>
      <c r="O524" s="244"/>
      <c r="P524" s="244"/>
      <c r="Q524" s="244"/>
      <c r="R524" s="244"/>
      <c r="S524" s="244"/>
      <c r="T524" s="245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6" t="s">
        <v>207</v>
      </c>
      <c r="AU524" s="246" t="s">
        <v>82</v>
      </c>
      <c r="AV524" s="13" t="s">
        <v>82</v>
      </c>
      <c r="AW524" s="13" t="s">
        <v>33</v>
      </c>
      <c r="AX524" s="13" t="s">
        <v>72</v>
      </c>
      <c r="AY524" s="246" t="s">
        <v>197</v>
      </c>
    </row>
    <row r="525" s="13" customFormat="1">
      <c r="A525" s="13"/>
      <c r="B525" s="235"/>
      <c r="C525" s="236"/>
      <c r="D525" s="237" t="s">
        <v>207</v>
      </c>
      <c r="E525" s="238" t="s">
        <v>19</v>
      </c>
      <c r="F525" s="239" t="s">
        <v>833</v>
      </c>
      <c r="G525" s="236"/>
      <c r="H525" s="240">
        <v>6.4800000000000004</v>
      </c>
      <c r="I525" s="241"/>
      <c r="J525" s="236"/>
      <c r="K525" s="236"/>
      <c r="L525" s="242"/>
      <c r="M525" s="243"/>
      <c r="N525" s="244"/>
      <c r="O525" s="244"/>
      <c r="P525" s="244"/>
      <c r="Q525" s="244"/>
      <c r="R525" s="244"/>
      <c r="S525" s="244"/>
      <c r="T525" s="245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6" t="s">
        <v>207</v>
      </c>
      <c r="AU525" s="246" t="s">
        <v>82</v>
      </c>
      <c r="AV525" s="13" t="s">
        <v>82</v>
      </c>
      <c r="AW525" s="13" t="s">
        <v>33</v>
      </c>
      <c r="AX525" s="13" t="s">
        <v>72</v>
      </c>
      <c r="AY525" s="246" t="s">
        <v>197</v>
      </c>
    </row>
    <row r="526" s="13" customFormat="1">
      <c r="A526" s="13"/>
      <c r="B526" s="235"/>
      <c r="C526" s="236"/>
      <c r="D526" s="237" t="s">
        <v>207</v>
      </c>
      <c r="E526" s="238" t="s">
        <v>19</v>
      </c>
      <c r="F526" s="239" t="s">
        <v>834</v>
      </c>
      <c r="G526" s="236"/>
      <c r="H526" s="240">
        <v>4.2999999999999998</v>
      </c>
      <c r="I526" s="241"/>
      <c r="J526" s="236"/>
      <c r="K526" s="236"/>
      <c r="L526" s="242"/>
      <c r="M526" s="243"/>
      <c r="N526" s="244"/>
      <c r="O526" s="244"/>
      <c r="P526" s="244"/>
      <c r="Q526" s="244"/>
      <c r="R526" s="244"/>
      <c r="S526" s="244"/>
      <c r="T526" s="245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6" t="s">
        <v>207</v>
      </c>
      <c r="AU526" s="246" t="s">
        <v>82</v>
      </c>
      <c r="AV526" s="13" t="s">
        <v>82</v>
      </c>
      <c r="AW526" s="13" t="s">
        <v>33</v>
      </c>
      <c r="AX526" s="13" t="s">
        <v>72</v>
      </c>
      <c r="AY526" s="246" t="s">
        <v>197</v>
      </c>
    </row>
    <row r="527" s="13" customFormat="1">
      <c r="A527" s="13"/>
      <c r="B527" s="235"/>
      <c r="C527" s="236"/>
      <c r="D527" s="237" t="s">
        <v>207</v>
      </c>
      <c r="E527" s="238" t="s">
        <v>19</v>
      </c>
      <c r="F527" s="239" t="s">
        <v>835</v>
      </c>
      <c r="G527" s="236"/>
      <c r="H527" s="240">
        <v>1.6000000000000001</v>
      </c>
      <c r="I527" s="241"/>
      <c r="J527" s="236"/>
      <c r="K527" s="236"/>
      <c r="L527" s="242"/>
      <c r="M527" s="243"/>
      <c r="N527" s="244"/>
      <c r="O527" s="244"/>
      <c r="P527" s="244"/>
      <c r="Q527" s="244"/>
      <c r="R527" s="244"/>
      <c r="S527" s="244"/>
      <c r="T527" s="245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6" t="s">
        <v>207</v>
      </c>
      <c r="AU527" s="246" t="s">
        <v>82</v>
      </c>
      <c r="AV527" s="13" t="s">
        <v>82</v>
      </c>
      <c r="AW527" s="13" t="s">
        <v>33</v>
      </c>
      <c r="AX527" s="13" t="s">
        <v>72</v>
      </c>
      <c r="AY527" s="246" t="s">
        <v>197</v>
      </c>
    </row>
    <row r="528" s="13" customFormat="1">
      <c r="A528" s="13"/>
      <c r="B528" s="235"/>
      <c r="C528" s="236"/>
      <c r="D528" s="237" t="s">
        <v>207</v>
      </c>
      <c r="E528" s="238" t="s">
        <v>19</v>
      </c>
      <c r="F528" s="239" t="s">
        <v>836</v>
      </c>
      <c r="G528" s="236"/>
      <c r="H528" s="240">
        <v>18.09</v>
      </c>
      <c r="I528" s="241"/>
      <c r="J528" s="236"/>
      <c r="K528" s="236"/>
      <c r="L528" s="242"/>
      <c r="M528" s="243"/>
      <c r="N528" s="244"/>
      <c r="O528" s="244"/>
      <c r="P528" s="244"/>
      <c r="Q528" s="244"/>
      <c r="R528" s="244"/>
      <c r="S528" s="244"/>
      <c r="T528" s="245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6" t="s">
        <v>207</v>
      </c>
      <c r="AU528" s="246" t="s">
        <v>82</v>
      </c>
      <c r="AV528" s="13" t="s">
        <v>82</v>
      </c>
      <c r="AW528" s="13" t="s">
        <v>33</v>
      </c>
      <c r="AX528" s="13" t="s">
        <v>72</v>
      </c>
      <c r="AY528" s="246" t="s">
        <v>197</v>
      </c>
    </row>
    <row r="529" s="13" customFormat="1">
      <c r="A529" s="13"/>
      <c r="B529" s="235"/>
      <c r="C529" s="236"/>
      <c r="D529" s="237" t="s">
        <v>207</v>
      </c>
      <c r="E529" s="238" t="s">
        <v>19</v>
      </c>
      <c r="F529" s="239" t="s">
        <v>837</v>
      </c>
      <c r="G529" s="236"/>
      <c r="H529" s="240">
        <v>2</v>
      </c>
      <c r="I529" s="241"/>
      <c r="J529" s="236"/>
      <c r="K529" s="236"/>
      <c r="L529" s="242"/>
      <c r="M529" s="243"/>
      <c r="N529" s="244"/>
      <c r="O529" s="244"/>
      <c r="P529" s="244"/>
      <c r="Q529" s="244"/>
      <c r="R529" s="244"/>
      <c r="S529" s="244"/>
      <c r="T529" s="245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6" t="s">
        <v>207</v>
      </c>
      <c r="AU529" s="246" t="s">
        <v>82</v>
      </c>
      <c r="AV529" s="13" t="s">
        <v>82</v>
      </c>
      <c r="AW529" s="13" t="s">
        <v>33</v>
      </c>
      <c r="AX529" s="13" t="s">
        <v>72</v>
      </c>
      <c r="AY529" s="246" t="s">
        <v>197</v>
      </c>
    </row>
    <row r="530" s="13" customFormat="1">
      <c r="A530" s="13"/>
      <c r="B530" s="235"/>
      <c r="C530" s="236"/>
      <c r="D530" s="237" t="s">
        <v>207</v>
      </c>
      <c r="E530" s="238" t="s">
        <v>19</v>
      </c>
      <c r="F530" s="239" t="s">
        <v>838</v>
      </c>
      <c r="G530" s="236"/>
      <c r="H530" s="240">
        <v>4.4000000000000004</v>
      </c>
      <c r="I530" s="241"/>
      <c r="J530" s="236"/>
      <c r="K530" s="236"/>
      <c r="L530" s="242"/>
      <c r="M530" s="243"/>
      <c r="N530" s="244"/>
      <c r="O530" s="244"/>
      <c r="P530" s="244"/>
      <c r="Q530" s="244"/>
      <c r="R530" s="244"/>
      <c r="S530" s="244"/>
      <c r="T530" s="245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6" t="s">
        <v>207</v>
      </c>
      <c r="AU530" s="246" t="s">
        <v>82</v>
      </c>
      <c r="AV530" s="13" t="s">
        <v>82</v>
      </c>
      <c r="AW530" s="13" t="s">
        <v>33</v>
      </c>
      <c r="AX530" s="13" t="s">
        <v>72</v>
      </c>
      <c r="AY530" s="246" t="s">
        <v>197</v>
      </c>
    </row>
    <row r="531" s="16" customFormat="1">
      <c r="A531" s="16"/>
      <c r="B531" s="268"/>
      <c r="C531" s="269"/>
      <c r="D531" s="237" t="s">
        <v>207</v>
      </c>
      <c r="E531" s="270" t="s">
        <v>19</v>
      </c>
      <c r="F531" s="271" t="s">
        <v>248</v>
      </c>
      <c r="G531" s="269"/>
      <c r="H531" s="272">
        <v>51.869999999999997</v>
      </c>
      <c r="I531" s="273"/>
      <c r="J531" s="269"/>
      <c r="K531" s="269"/>
      <c r="L531" s="274"/>
      <c r="M531" s="275"/>
      <c r="N531" s="276"/>
      <c r="O531" s="276"/>
      <c r="P531" s="276"/>
      <c r="Q531" s="276"/>
      <c r="R531" s="276"/>
      <c r="S531" s="276"/>
      <c r="T531" s="277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T531" s="278" t="s">
        <v>207</v>
      </c>
      <c r="AU531" s="278" t="s">
        <v>82</v>
      </c>
      <c r="AV531" s="16" t="s">
        <v>103</v>
      </c>
      <c r="AW531" s="16" t="s">
        <v>33</v>
      </c>
      <c r="AX531" s="16" t="s">
        <v>72</v>
      </c>
      <c r="AY531" s="278" t="s">
        <v>197</v>
      </c>
    </row>
    <row r="532" s="14" customFormat="1">
      <c r="A532" s="14"/>
      <c r="B532" s="247"/>
      <c r="C532" s="248"/>
      <c r="D532" s="237" t="s">
        <v>207</v>
      </c>
      <c r="E532" s="249" t="s">
        <v>19</v>
      </c>
      <c r="F532" s="250" t="s">
        <v>855</v>
      </c>
      <c r="G532" s="248"/>
      <c r="H532" s="249" t="s">
        <v>19</v>
      </c>
      <c r="I532" s="251"/>
      <c r="J532" s="248"/>
      <c r="K532" s="248"/>
      <c r="L532" s="252"/>
      <c r="M532" s="253"/>
      <c r="N532" s="254"/>
      <c r="O532" s="254"/>
      <c r="P532" s="254"/>
      <c r="Q532" s="254"/>
      <c r="R532" s="254"/>
      <c r="S532" s="254"/>
      <c r="T532" s="25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6" t="s">
        <v>207</v>
      </c>
      <c r="AU532" s="256" t="s">
        <v>82</v>
      </c>
      <c r="AV532" s="14" t="s">
        <v>80</v>
      </c>
      <c r="AW532" s="14" t="s">
        <v>33</v>
      </c>
      <c r="AX532" s="14" t="s">
        <v>72</v>
      </c>
      <c r="AY532" s="256" t="s">
        <v>197</v>
      </c>
    </row>
    <row r="533" s="14" customFormat="1">
      <c r="A533" s="14"/>
      <c r="B533" s="247"/>
      <c r="C533" s="248"/>
      <c r="D533" s="237" t="s">
        <v>207</v>
      </c>
      <c r="E533" s="249" t="s">
        <v>19</v>
      </c>
      <c r="F533" s="250" t="s">
        <v>776</v>
      </c>
      <c r="G533" s="248"/>
      <c r="H533" s="249" t="s">
        <v>19</v>
      </c>
      <c r="I533" s="251"/>
      <c r="J533" s="248"/>
      <c r="K533" s="248"/>
      <c r="L533" s="252"/>
      <c r="M533" s="253"/>
      <c r="N533" s="254"/>
      <c r="O533" s="254"/>
      <c r="P533" s="254"/>
      <c r="Q533" s="254"/>
      <c r="R533" s="254"/>
      <c r="S533" s="254"/>
      <c r="T533" s="25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6" t="s">
        <v>207</v>
      </c>
      <c r="AU533" s="256" t="s">
        <v>82</v>
      </c>
      <c r="AV533" s="14" t="s">
        <v>80</v>
      </c>
      <c r="AW533" s="14" t="s">
        <v>33</v>
      </c>
      <c r="AX533" s="14" t="s">
        <v>72</v>
      </c>
      <c r="AY533" s="256" t="s">
        <v>197</v>
      </c>
    </row>
    <row r="534" s="13" customFormat="1">
      <c r="A534" s="13"/>
      <c r="B534" s="235"/>
      <c r="C534" s="236"/>
      <c r="D534" s="237" t="s">
        <v>207</v>
      </c>
      <c r="E534" s="238" t="s">
        <v>19</v>
      </c>
      <c r="F534" s="239" t="s">
        <v>840</v>
      </c>
      <c r="G534" s="236"/>
      <c r="H534" s="240">
        <v>19</v>
      </c>
      <c r="I534" s="241"/>
      <c r="J534" s="236"/>
      <c r="K534" s="236"/>
      <c r="L534" s="242"/>
      <c r="M534" s="243"/>
      <c r="N534" s="244"/>
      <c r="O534" s="244"/>
      <c r="P534" s="244"/>
      <c r="Q534" s="244"/>
      <c r="R534" s="244"/>
      <c r="S534" s="244"/>
      <c r="T534" s="245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6" t="s">
        <v>207</v>
      </c>
      <c r="AU534" s="246" t="s">
        <v>82</v>
      </c>
      <c r="AV534" s="13" t="s">
        <v>82</v>
      </c>
      <c r="AW534" s="13" t="s">
        <v>33</v>
      </c>
      <c r="AX534" s="13" t="s">
        <v>72</v>
      </c>
      <c r="AY534" s="246" t="s">
        <v>197</v>
      </c>
    </row>
    <row r="535" s="13" customFormat="1">
      <c r="A535" s="13"/>
      <c r="B535" s="235"/>
      <c r="C535" s="236"/>
      <c r="D535" s="237" t="s">
        <v>207</v>
      </c>
      <c r="E535" s="238" t="s">
        <v>19</v>
      </c>
      <c r="F535" s="239" t="s">
        <v>841</v>
      </c>
      <c r="G535" s="236"/>
      <c r="H535" s="240">
        <v>4.5</v>
      </c>
      <c r="I535" s="241"/>
      <c r="J535" s="236"/>
      <c r="K535" s="236"/>
      <c r="L535" s="242"/>
      <c r="M535" s="243"/>
      <c r="N535" s="244"/>
      <c r="O535" s="244"/>
      <c r="P535" s="244"/>
      <c r="Q535" s="244"/>
      <c r="R535" s="244"/>
      <c r="S535" s="244"/>
      <c r="T535" s="245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6" t="s">
        <v>207</v>
      </c>
      <c r="AU535" s="246" t="s">
        <v>82</v>
      </c>
      <c r="AV535" s="13" t="s">
        <v>82</v>
      </c>
      <c r="AW535" s="13" t="s">
        <v>33</v>
      </c>
      <c r="AX535" s="13" t="s">
        <v>72</v>
      </c>
      <c r="AY535" s="246" t="s">
        <v>197</v>
      </c>
    </row>
    <row r="536" s="13" customFormat="1">
      <c r="A536" s="13"/>
      <c r="B536" s="235"/>
      <c r="C536" s="236"/>
      <c r="D536" s="237" t="s">
        <v>207</v>
      </c>
      <c r="E536" s="238" t="s">
        <v>19</v>
      </c>
      <c r="F536" s="239" t="s">
        <v>842</v>
      </c>
      <c r="G536" s="236"/>
      <c r="H536" s="240">
        <v>5.2999999999999998</v>
      </c>
      <c r="I536" s="241"/>
      <c r="J536" s="236"/>
      <c r="K536" s="236"/>
      <c r="L536" s="242"/>
      <c r="M536" s="243"/>
      <c r="N536" s="244"/>
      <c r="O536" s="244"/>
      <c r="P536" s="244"/>
      <c r="Q536" s="244"/>
      <c r="R536" s="244"/>
      <c r="S536" s="244"/>
      <c r="T536" s="245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6" t="s">
        <v>207</v>
      </c>
      <c r="AU536" s="246" t="s">
        <v>82</v>
      </c>
      <c r="AV536" s="13" t="s">
        <v>82</v>
      </c>
      <c r="AW536" s="13" t="s">
        <v>33</v>
      </c>
      <c r="AX536" s="13" t="s">
        <v>72</v>
      </c>
      <c r="AY536" s="246" t="s">
        <v>197</v>
      </c>
    </row>
    <row r="537" s="13" customFormat="1">
      <c r="A537" s="13"/>
      <c r="B537" s="235"/>
      <c r="C537" s="236"/>
      <c r="D537" s="237" t="s">
        <v>207</v>
      </c>
      <c r="E537" s="238" t="s">
        <v>19</v>
      </c>
      <c r="F537" s="239" t="s">
        <v>843</v>
      </c>
      <c r="G537" s="236"/>
      <c r="H537" s="240">
        <v>5.7000000000000002</v>
      </c>
      <c r="I537" s="241"/>
      <c r="J537" s="236"/>
      <c r="K537" s="236"/>
      <c r="L537" s="242"/>
      <c r="M537" s="243"/>
      <c r="N537" s="244"/>
      <c r="O537" s="244"/>
      <c r="P537" s="244"/>
      <c r="Q537" s="244"/>
      <c r="R537" s="244"/>
      <c r="S537" s="244"/>
      <c r="T537" s="245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6" t="s">
        <v>207</v>
      </c>
      <c r="AU537" s="246" t="s">
        <v>82</v>
      </c>
      <c r="AV537" s="13" t="s">
        <v>82</v>
      </c>
      <c r="AW537" s="13" t="s">
        <v>33</v>
      </c>
      <c r="AX537" s="13" t="s">
        <v>72</v>
      </c>
      <c r="AY537" s="246" t="s">
        <v>197</v>
      </c>
    </row>
    <row r="538" s="13" customFormat="1">
      <c r="A538" s="13"/>
      <c r="B538" s="235"/>
      <c r="C538" s="236"/>
      <c r="D538" s="237" t="s">
        <v>207</v>
      </c>
      <c r="E538" s="238" t="s">
        <v>19</v>
      </c>
      <c r="F538" s="239" t="s">
        <v>844</v>
      </c>
      <c r="G538" s="236"/>
      <c r="H538" s="240">
        <v>2.25</v>
      </c>
      <c r="I538" s="241"/>
      <c r="J538" s="236"/>
      <c r="K538" s="236"/>
      <c r="L538" s="242"/>
      <c r="M538" s="243"/>
      <c r="N538" s="244"/>
      <c r="O538" s="244"/>
      <c r="P538" s="244"/>
      <c r="Q538" s="244"/>
      <c r="R538" s="244"/>
      <c r="S538" s="244"/>
      <c r="T538" s="245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6" t="s">
        <v>207</v>
      </c>
      <c r="AU538" s="246" t="s">
        <v>82</v>
      </c>
      <c r="AV538" s="13" t="s">
        <v>82</v>
      </c>
      <c r="AW538" s="13" t="s">
        <v>33</v>
      </c>
      <c r="AX538" s="13" t="s">
        <v>72</v>
      </c>
      <c r="AY538" s="246" t="s">
        <v>197</v>
      </c>
    </row>
    <row r="539" s="16" customFormat="1">
      <c r="A539" s="16"/>
      <c r="B539" s="268"/>
      <c r="C539" s="269"/>
      <c r="D539" s="237" t="s">
        <v>207</v>
      </c>
      <c r="E539" s="270" t="s">
        <v>19</v>
      </c>
      <c r="F539" s="271" t="s">
        <v>248</v>
      </c>
      <c r="G539" s="269"/>
      <c r="H539" s="272">
        <v>36.75</v>
      </c>
      <c r="I539" s="273"/>
      <c r="J539" s="269"/>
      <c r="K539" s="269"/>
      <c r="L539" s="274"/>
      <c r="M539" s="275"/>
      <c r="N539" s="276"/>
      <c r="O539" s="276"/>
      <c r="P539" s="276"/>
      <c r="Q539" s="276"/>
      <c r="R539" s="276"/>
      <c r="S539" s="276"/>
      <c r="T539" s="277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T539" s="278" t="s">
        <v>207</v>
      </c>
      <c r="AU539" s="278" t="s">
        <v>82</v>
      </c>
      <c r="AV539" s="16" t="s">
        <v>103</v>
      </c>
      <c r="AW539" s="16" t="s">
        <v>33</v>
      </c>
      <c r="AX539" s="16" t="s">
        <v>72</v>
      </c>
      <c r="AY539" s="278" t="s">
        <v>197</v>
      </c>
    </row>
    <row r="540" s="15" customFormat="1">
      <c r="A540" s="15"/>
      <c r="B540" s="257"/>
      <c r="C540" s="258"/>
      <c r="D540" s="237" t="s">
        <v>207</v>
      </c>
      <c r="E540" s="259" t="s">
        <v>19</v>
      </c>
      <c r="F540" s="260" t="s">
        <v>234</v>
      </c>
      <c r="G540" s="258"/>
      <c r="H540" s="261">
        <v>88.620000000000005</v>
      </c>
      <c r="I540" s="262"/>
      <c r="J540" s="258"/>
      <c r="K540" s="258"/>
      <c r="L540" s="263"/>
      <c r="M540" s="264"/>
      <c r="N540" s="265"/>
      <c r="O540" s="265"/>
      <c r="P540" s="265"/>
      <c r="Q540" s="265"/>
      <c r="R540" s="265"/>
      <c r="S540" s="265"/>
      <c r="T540" s="266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7" t="s">
        <v>207</v>
      </c>
      <c r="AU540" s="267" t="s">
        <v>82</v>
      </c>
      <c r="AV540" s="15" t="s">
        <v>203</v>
      </c>
      <c r="AW540" s="15" t="s">
        <v>33</v>
      </c>
      <c r="AX540" s="15" t="s">
        <v>80</v>
      </c>
      <c r="AY540" s="267" t="s">
        <v>197</v>
      </c>
    </row>
    <row r="541" s="2" customFormat="1" ht="24.15" customHeight="1">
      <c r="A541" s="40"/>
      <c r="B541" s="41"/>
      <c r="C541" s="282" t="s">
        <v>856</v>
      </c>
      <c r="D541" s="282" t="s">
        <v>602</v>
      </c>
      <c r="E541" s="283" t="s">
        <v>857</v>
      </c>
      <c r="F541" s="284" t="s">
        <v>858</v>
      </c>
      <c r="G541" s="285" t="s">
        <v>661</v>
      </c>
      <c r="H541" s="286">
        <v>93.051000000000002</v>
      </c>
      <c r="I541" s="287"/>
      <c r="J541" s="288">
        <f>ROUND(I541*H541,2)</f>
        <v>0</v>
      </c>
      <c r="K541" s="289"/>
      <c r="L541" s="290"/>
      <c r="M541" s="291" t="s">
        <v>19</v>
      </c>
      <c r="N541" s="292" t="s">
        <v>43</v>
      </c>
      <c r="O541" s="86"/>
      <c r="P541" s="226">
        <f>O541*H541</f>
        <v>0</v>
      </c>
      <c r="Q541" s="226">
        <v>4.0000000000000003E-05</v>
      </c>
      <c r="R541" s="226">
        <f>Q541*H541</f>
        <v>0.0037220400000000002</v>
      </c>
      <c r="S541" s="226">
        <v>0</v>
      </c>
      <c r="T541" s="227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28" t="s">
        <v>311</v>
      </c>
      <c r="AT541" s="228" t="s">
        <v>602</v>
      </c>
      <c r="AU541" s="228" t="s">
        <v>82</v>
      </c>
      <c r="AY541" s="19" t="s">
        <v>197</v>
      </c>
      <c r="BE541" s="229">
        <f>IF(N541="základní",J541,0)</f>
        <v>0</v>
      </c>
      <c r="BF541" s="229">
        <f>IF(N541="snížená",J541,0)</f>
        <v>0</v>
      </c>
      <c r="BG541" s="229">
        <f>IF(N541="zákl. přenesená",J541,0)</f>
        <v>0</v>
      </c>
      <c r="BH541" s="229">
        <f>IF(N541="sníž. přenesená",J541,0)</f>
        <v>0</v>
      </c>
      <c r="BI541" s="229">
        <f>IF(N541="nulová",J541,0)</f>
        <v>0</v>
      </c>
      <c r="BJ541" s="19" t="s">
        <v>80</v>
      </c>
      <c r="BK541" s="229">
        <f>ROUND(I541*H541,2)</f>
        <v>0</v>
      </c>
      <c r="BL541" s="19" t="s">
        <v>203</v>
      </c>
      <c r="BM541" s="228" t="s">
        <v>859</v>
      </c>
    </row>
    <row r="542" s="13" customFormat="1">
      <c r="A542" s="13"/>
      <c r="B542" s="235"/>
      <c r="C542" s="236"/>
      <c r="D542" s="237" t="s">
        <v>207</v>
      </c>
      <c r="E542" s="238" t="s">
        <v>19</v>
      </c>
      <c r="F542" s="239" t="s">
        <v>860</v>
      </c>
      <c r="G542" s="236"/>
      <c r="H542" s="240">
        <v>93.051000000000002</v>
      </c>
      <c r="I542" s="241"/>
      <c r="J542" s="236"/>
      <c r="K542" s="236"/>
      <c r="L542" s="242"/>
      <c r="M542" s="243"/>
      <c r="N542" s="244"/>
      <c r="O542" s="244"/>
      <c r="P542" s="244"/>
      <c r="Q542" s="244"/>
      <c r="R542" s="244"/>
      <c r="S542" s="244"/>
      <c r="T542" s="245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6" t="s">
        <v>207</v>
      </c>
      <c r="AU542" s="246" t="s">
        <v>82</v>
      </c>
      <c r="AV542" s="13" t="s">
        <v>82</v>
      </c>
      <c r="AW542" s="13" t="s">
        <v>33</v>
      </c>
      <c r="AX542" s="13" t="s">
        <v>80</v>
      </c>
      <c r="AY542" s="246" t="s">
        <v>197</v>
      </c>
    </row>
    <row r="543" s="12" customFormat="1" ht="22.8" customHeight="1">
      <c r="A543" s="12"/>
      <c r="B543" s="200"/>
      <c r="C543" s="201"/>
      <c r="D543" s="202" t="s">
        <v>71</v>
      </c>
      <c r="E543" s="214" t="s">
        <v>861</v>
      </c>
      <c r="F543" s="214" t="s">
        <v>862</v>
      </c>
      <c r="G543" s="201"/>
      <c r="H543" s="201"/>
      <c r="I543" s="204"/>
      <c r="J543" s="215">
        <f>BK543</f>
        <v>0</v>
      </c>
      <c r="K543" s="201"/>
      <c r="L543" s="206"/>
      <c r="M543" s="207"/>
      <c r="N543" s="208"/>
      <c r="O543" s="208"/>
      <c r="P543" s="209">
        <f>SUM(P544:P732)</f>
        <v>0</v>
      </c>
      <c r="Q543" s="208"/>
      <c r="R543" s="209">
        <f>SUM(R544:R732)</f>
        <v>5.6823427544800014</v>
      </c>
      <c r="S543" s="208"/>
      <c r="T543" s="210">
        <f>SUM(T544:T732)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1" t="s">
        <v>80</v>
      </c>
      <c r="AT543" s="212" t="s">
        <v>71</v>
      </c>
      <c r="AU543" s="212" t="s">
        <v>80</v>
      </c>
      <c r="AY543" s="211" t="s">
        <v>197</v>
      </c>
      <c r="BK543" s="213">
        <f>SUM(BK544:BK732)</f>
        <v>0</v>
      </c>
    </row>
    <row r="544" s="2" customFormat="1" ht="24.15" customHeight="1">
      <c r="A544" s="40"/>
      <c r="B544" s="41"/>
      <c r="C544" s="216" t="s">
        <v>863</v>
      </c>
      <c r="D544" s="216" t="s">
        <v>199</v>
      </c>
      <c r="E544" s="217" t="s">
        <v>864</v>
      </c>
      <c r="F544" s="218" t="s">
        <v>865</v>
      </c>
      <c r="G544" s="219" t="s">
        <v>202</v>
      </c>
      <c r="H544" s="220">
        <v>571.55600000000004</v>
      </c>
      <c r="I544" s="221"/>
      <c r="J544" s="222">
        <f>ROUND(I544*H544,2)</f>
        <v>0</v>
      </c>
      <c r="K544" s="223"/>
      <c r="L544" s="46"/>
      <c r="M544" s="224" t="s">
        <v>19</v>
      </c>
      <c r="N544" s="225" t="s">
        <v>43</v>
      </c>
      <c r="O544" s="86"/>
      <c r="P544" s="226">
        <f>O544*H544</f>
        <v>0</v>
      </c>
      <c r="Q544" s="226">
        <v>0.00025999999999999998</v>
      </c>
      <c r="R544" s="226">
        <f>Q544*H544</f>
        <v>0.14860456</v>
      </c>
      <c r="S544" s="226">
        <v>0</v>
      </c>
      <c r="T544" s="227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28" t="s">
        <v>203</v>
      </c>
      <c r="AT544" s="228" t="s">
        <v>199</v>
      </c>
      <c r="AU544" s="228" t="s">
        <v>82</v>
      </c>
      <c r="AY544" s="19" t="s">
        <v>197</v>
      </c>
      <c r="BE544" s="229">
        <f>IF(N544="základní",J544,0)</f>
        <v>0</v>
      </c>
      <c r="BF544" s="229">
        <f>IF(N544="snížená",J544,0)</f>
        <v>0</v>
      </c>
      <c r="BG544" s="229">
        <f>IF(N544="zákl. přenesená",J544,0)</f>
        <v>0</v>
      </c>
      <c r="BH544" s="229">
        <f>IF(N544="sníž. přenesená",J544,0)</f>
        <v>0</v>
      </c>
      <c r="BI544" s="229">
        <f>IF(N544="nulová",J544,0)</f>
        <v>0</v>
      </c>
      <c r="BJ544" s="19" t="s">
        <v>80</v>
      </c>
      <c r="BK544" s="229">
        <f>ROUND(I544*H544,2)</f>
        <v>0</v>
      </c>
      <c r="BL544" s="19" t="s">
        <v>203</v>
      </c>
      <c r="BM544" s="228" t="s">
        <v>866</v>
      </c>
    </row>
    <row r="545" s="2" customFormat="1">
      <c r="A545" s="40"/>
      <c r="B545" s="41"/>
      <c r="C545" s="42"/>
      <c r="D545" s="230" t="s">
        <v>205</v>
      </c>
      <c r="E545" s="42"/>
      <c r="F545" s="231" t="s">
        <v>867</v>
      </c>
      <c r="G545" s="42"/>
      <c r="H545" s="42"/>
      <c r="I545" s="232"/>
      <c r="J545" s="42"/>
      <c r="K545" s="42"/>
      <c r="L545" s="46"/>
      <c r="M545" s="233"/>
      <c r="N545" s="234"/>
      <c r="O545" s="86"/>
      <c r="P545" s="86"/>
      <c r="Q545" s="86"/>
      <c r="R545" s="86"/>
      <c r="S545" s="86"/>
      <c r="T545" s="87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T545" s="19" t="s">
        <v>205</v>
      </c>
      <c r="AU545" s="19" t="s">
        <v>82</v>
      </c>
    </row>
    <row r="546" s="14" customFormat="1">
      <c r="A546" s="14"/>
      <c r="B546" s="247"/>
      <c r="C546" s="248"/>
      <c r="D546" s="237" t="s">
        <v>207</v>
      </c>
      <c r="E546" s="249" t="s">
        <v>19</v>
      </c>
      <c r="F546" s="250" t="s">
        <v>868</v>
      </c>
      <c r="G546" s="248"/>
      <c r="H546" s="249" t="s">
        <v>19</v>
      </c>
      <c r="I546" s="251"/>
      <c r="J546" s="248"/>
      <c r="K546" s="248"/>
      <c r="L546" s="252"/>
      <c r="M546" s="253"/>
      <c r="N546" s="254"/>
      <c r="O546" s="254"/>
      <c r="P546" s="254"/>
      <c r="Q546" s="254"/>
      <c r="R546" s="254"/>
      <c r="S546" s="254"/>
      <c r="T546" s="255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6" t="s">
        <v>207</v>
      </c>
      <c r="AU546" s="256" t="s">
        <v>82</v>
      </c>
      <c r="AV546" s="14" t="s">
        <v>80</v>
      </c>
      <c r="AW546" s="14" t="s">
        <v>33</v>
      </c>
      <c r="AX546" s="14" t="s">
        <v>72</v>
      </c>
      <c r="AY546" s="256" t="s">
        <v>197</v>
      </c>
    </row>
    <row r="547" s="14" customFormat="1">
      <c r="A547" s="14"/>
      <c r="B547" s="247"/>
      <c r="C547" s="248"/>
      <c r="D547" s="237" t="s">
        <v>207</v>
      </c>
      <c r="E547" s="249" t="s">
        <v>19</v>
      </c>
      <c r="F547" s="250" t="s">
        <v>869</v>
      </c>
      <c r="G547" s="248"/>
      <c r="H547" s="249" t="s">
        <v>19</v>
      </c>
      <c r="I547" s="251"/>
      <c r="J547" s="248"/>
      <c r="K547" s="248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207</v>
      </c>
      <c r="AU547" s="256" t="s">
        <v>82</v>
      </c>
      <c r="AV547" s="14" t="s">
        <v>80</v>
      </c>
      <c r="AW547" s="14" t="s">
        <v>33</v>
      </c>
      <c r="AX547" s="14" t="s">
        <v>72</v>
      </c>
      <c r="AY547" s="256" t="s">
        <v>197</v>
      </c>
    </row>
    <row r="548" s="13" customFormat="1">
      <c r="A548" s="13"/>
      <c r="B548" s="235"/>
      <c r="C548" s="236"/>
      <c r="D548" s="237" t="s">
        <v>207</v>
      </c>
      <c r="E548" s="238" t="s">
        <v>19</v>
      </c>
      <c r="F548" s="239" t="s">
        <v>870</v>
      </c>
      <c r="G548" s="236"/>
      <c r="H548" s="240">
        <v>46.960000000000001</v>
      </c>
      <c r="I548" s="241"/>
      <c r="J548" s="236"/>
      <c r="K548" s="236"/>
      <c r="L548" s="242"/>
      <c r="M548" s="243"/>
      <c r="N548" s="244"/>
      <c r="O548" s="244"/>
      <c r="P548" s="244"/>
      <c r="Q548" s="244"/>
      <c r="R548" s="244"/>
      <c r="S548" s="244"/>
      <c r="T548" s="245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6" t="s">
        <v>207</v>
      </c>
      <c r="AU548" s="246" t="s">
        <v>82</v>
      </c>
      <c r="AV548" s="13" t="s">
        <v>82</v>
      </c>
      <c r="AW548" s="13" t="s">
        <v>33</v>
      </c>
      <c r="AX548" s="13" t="s">
        <v>72</v>
      </c>
      <c r="AY548" s="246" t="s">
        <v>197</v>
      </c>
    </row>
    <row r="549" s="14" customFormat="1">
      <c r="A549" s="14"/>
      <c r="B549" s="247"/>
      <c r="C549" s="248"/>
      <c r="D549" s="237" t="s">
        <v>207</v>
      </c>
      <c r="E549" s="249" t="s">
        <v>19</v>
      </c>
      <c r="F549" s="250" t="s">
        <v>871</v>
      </c>
      <c r="G549" s="248"/>
      <c r="H549" s="249" t="s">
        <v>19</v>
      </c>
      <c r="I549" s="251"/>
      <c r="J549" s="248"/>
      <c r="K549" s="248"/>
      <c r="L549" s="252"/>
      <c r="M549" s="253"/>
      <c r="N549" s="254"/>
      <c r="O549" s="254"/>
      <c r="P549" s="254"/>
      <c r="Q549" s="254"/>
      <c r="R549" s="254"/>
      <c r="S549" s="254"/>
      <c r="T549" s="255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6" t="s">
        <v>207</v>
      </c>
      <c r="AU549" s="256" t="s">
        <v>82</v>
      </c>
      <c r="AV549" s="14" t="s">
        <v>80</v>
      </c>
      <c r="AW549" s="14" t="s">
        <v>33</v>
      </c>
      <c r="AX549" s="14" t="s">
        <v>72</v>
      </c>
      <c r="AY549" s="256" t="s">
        <v>197</v>
      </c>
    </row>
    <row r="550" s="13" customFormat="1">
      <c r="A550" s="13"/>
      <c r="B550" s="235"/>
      <c r="C550" s="236"/>
      <c r="D550" s="237" t="s">
        <v>207</v>
      </c>
      <c r="E550" s="238" t="s">
        <v>19</v>
      </c>
      <c r="F550" s="239" t="s">
        <v>872</v>
      </c>
      <c r="G550" s="236"/>
      <c r="H550" s="240">
        <v>110.55800000000001</v>
      </c>
      <c r="I550" s="241"/>
      <c r="J550" s="236"/>
      <c r="K550" s="236"/>
      <c r="L550" s="242"/>
      <c r="M550" s="243"/>
      <c r="N550" s="244"/>
      <c r="O550" s="244"/>
      <c r="P550" s="244"/>
      <c r="Q550" s="244"/>
      <c r="R550" s="244"/>
      <c r="S550" s="244"/>
      <c r="T550" s="245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6" t="s">
        <v>207</v>
      </c>
      <c r="AU550" s="246" t="s">
        <v>82</v>
      </c>
      <c r="AV550" s="13" t="s">
        <v>82</v>
      </c>
      <c r="AW550" s="13" t="s">
        <v>33</v>
      </c>
      <c r="AX550" s="13" t="s">
        <v>72</v>
      </c>
      <c r="AY550" s="246" t="s">
        <v>197</v>
      </c>
    </row>
    <row r="551" s="13" customFormat="1">
      <c r="A551" s="13"/>
      <c r="B551" s="235"/>
      <c r="C551" s="236"/>
      <c r="D551" s="237" t="s">
        <v>207</v>
      </c>
      <c r="E551" s="238" t="s">
        <v>19</v>
      </c>
      <c r="F551" s="239" t="s">
        <v>873</v>
      </c>
      <c r="G551" s="236"/>
      <c r="H551" s="240">
        <v>-14.234999999999999</v>
      </c>
      <c r="I551" s="241"/>
      <c r="J551" s="236"/>
      <c r="K551" s="236"/>
      <c r="L551" s="242"/>
      <c r="M551" s="243"/>
      <c r="N551" s="244"/>
      <c r="O551" s="244"/>
      <c r="P551" s="244"/>
      <c r="Q551" s="244"/>
      <c r="R551" s="244"/>
      <c r="S551" s="244"/>
      <c r="T551" s="245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6" t="s">
        <v>207</v>
      </c>
      <c r="AU551" s="246" t="s">
        <v>82</v>
      </c>
      <c r="AV551" s="13" t="s">
        <v>82</v>
      </c>
      <c r="AW551" s="13" t="s">
        <v>33</v>
      </c>
      <c r="AX551" s="13" t="s">
        <v>72</v>
      </c>
      <c r="AY551" s="246" t="s">
        <v>197</v>
      </c>
    </row>
    <row r="552" s="13" customFormat="1">
      <c r="A552" s="13"/>
      <c r="B552" s="235"/>
      <c r="C552" s="236"/>
      <c r="D552" s="237" t="s">
        <v>207</v>
      </c>
      <c r="E552" s="238" t="s">
        <v>19</v>
      </c>
      <c r="F552" s="239" t="s">
        <v>874</v>
      </c>
      <c r="G552" s="236"/>
      <c r="H552" s="240">
        <v>-5.5</v>
      </c>
      <c r="I552" s="241"/>
      <c r="J552" s="236"/>
      <c r="K552" s="236"/>
      <c r="L552" s="242"/>
      <c r="M552" s="243"/>
      <c r="N552" s="244"/>
      <c r="O552" s="244"/>
      <c r="P552" s="244"/>
      <c r="Q552" s="244"/>
      <c r="R552" s="244"/>
      <c r="S552" s="244"/>
      <c r="T552" s="245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6" t="s">
        <v>207</v>
      </c>
      <c r="AU552" s="246" t="s">
        <v>82</v>
      </c>
      <c r="AV552" s="13" t="s">
        <v>82</v>
      </c>
      <c r="AW552" s="13" t="s">
        <v>33</v>
      </c>
      <c r="AX552" s="13" t="s">
        <v>72</v>
      </c>
      <c r="AY552" s="246" t="s">
        <v>197</v>
      </c>
    </row>
    <row r="553" s="14" customFormat="1">
      <c r="A553" s="14"/>
      <c r="B553" s="247"/>
      <c r="C553" s="248"/>
      <c r="D553" s="237" t="s">
        <v>207</v>
      </c>
      <c r="E553" s="249" t="s">
        <v>19</v>
      </c>
      <c r="F553" s="250" t="s">
        <v>875</v>
      </c>
      <c r="G553" s="248"/>
      <c r="H553" s="249" t="s">
        <v>19</v>
      </c>
      <c r="I553" s="251"/>
      <c r="J553" s="248"/>
      <c r="K553" s="248"/>
      <c r="L553" s="252"/>
      <c r="M553" s="253"/>
      <c r="N553" s="254"/>
      <c r="O553" s="254"/>
      <c r="P553" s="254"/>
      <c r="Q553" s="254"/>
      <c r="R553" s="254"/>
      <c r="S553" s="254"/>
      <c r="T553" s="255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6" t="s">
        <v>207</v>
      </c>
      <c r="AU553" s="256" t="s">
        <v>82</v>
      </c>
      <c r="AV553" s="14" t="s">
        <v>80</v>
      </c>
      <c r="AW553" s="14" t="s">
        <v>33</v>
      </c>
      <c r="AX553" s="14" t="s">
        <v>72</v>
      </c>
      <c r="AY553" s="256" t="s">
        <v>197</v>
      </c>
    </row>
    <row r="554" s="13" customFormat="1">
      <c r="A554" s="13"/>
      <c r="B554" s="235"/>
      <c r="C554" s="236"/>
      <c r="D554" s="237" t="s">
        <v>207</v>
      </c>
      <c r="E554" s="238" t="s">
        <v>19</v>
      </c>
      <c r="F554" s="239" t="s">
        <v>876</v>
      </c>
      <c r="G554" s="236"/>
      <c r="H554" s="240">
        <v>63.133000000000003</v>
      </c>
      <c r="I554" s="241"/>
      <c r="J554" s="236"/>
      <c r="K554" s="236"/>
      <c r="L554" s="242"/>
      <c r="M554" s="243"/>
      <c r="N554" s="244"/>
      <c r="O554" s="244"/>
      <c r="P554" s="244"/>
      <c r="Q554" s="244"/>
      <c r="R554" s="244"/>
      <c r="S554" s="244"/>
      <c r="T554" s="245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6" t="s">
        <v>207</v>
      </c>
      <c r="AU554" s="246" t="s">
        <v>82</v>
      </c>
      <c r="AV554" s="13" t="s">
        <v>82</v>
      </c>
      <c r="AW554" s="13" t="s">
        <v>33</v>
      </c>
      <c r="AX554" s="13" t="s">
        <v>72</v>
      </c>
      <c r="AY554" s="246" t="s">
        <v>197</v>
      </c>
    </row>
    <row r="555" s="13" customFormat="1">
      <c r="A555" s="13"/>
      <c r="B555" s="235"/>
      <c r="C555" s="236"/>
      <c r="D555" s="237" t="s">
        <v>207</v>
      </c>
      <c r="E555" s="238" t="s">
        <v>19</v>
      </c>
      <c r="F555" s="239" t="s">
        <v>877</v>
      </c>
      <c r="G555" s="236"/>
      <c r="H555" s="240">
        <v>2.1240000000000001</v>
      </c>
      <c r="I555" s="241"/>
      <c r="J555" s="236"/>
      <c r="K555" s="236"/>
      <c r="L555" s="242"/>
      <c r="M555" s="243"/>
      <c r="N555" s="244"/>
      <c r="O555" s="244"/>
      <c r="P555" s="244"/>
      <c r="Q555" s="244"/>
      <c r="R555" s="244"/>
      <c r="S555" s="244"/>
      <c r="T555" s="245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6" t="s">
        <v>207</v>
      </c>
      <c r="AU555" s="246" t="s">
        <v>82</v>
      </c>
      <c r="AV555" s="13" t="s">
        <v>82</v>
      </c>
      <c r="AW555" s="13" t="s">
        <v>33</v>
      </c>
      <c r="AX555" s="13" t="s">
        <v>72</v>
      </c>
      <c r="AY555" s="246" t="s">
        <v>197</v>
      </c>
    </row>
    <row r="556" s="13" customFormat="1">
      <c r="A556" s="13"/>
      <c r="B556" s="235"/>
      <c r="C556" s="236"/>
      <c r="D556" s="237" t="s">
        <v>207</v>
      </c>
      <c r="E556" s="238" t="s">
        <v>19</v>
      </c>
      <c r="F556" s="239" t="s">
        <v>878</v>
      </c>
      <c r="G556" s="236"/>
      <c r="H556" s="240">
        <v>-5.0209999999999999</v>
      </c>
      <c r="I556" s="241"/>
      <c r="J556" s="236"/>
      <c r="K556" s="236"/>
      <c r="L556" s="242"/>
      <c r="M556" s="243"/>
      <c r="N556" s="244"/>
      <c r="O556" s="244"/>
      <c r="P556" s="244"/>
      <c r="Q556" s="244"/>
      <c r="R556" s="244"/>
      <c r="S556" s="244"/>
      <c r="T556" s="245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6" t="s">
        <v>207</v>
      </c>
      <c r="AU556" s="246" t="s">
        <v>82</v>
      </c>
      <c r="AV556" s="13" t="s">
        <v>82</v>
      </c>
      <c r="AW556" s="13" t="s">
        <v>33</v>
      </c>
      <c r="AX556" s="13" t="s">
        <v>72</v>
      </c>
      <c r="AY556" s="246" t="s">
        <v>197</v>
      </c>
    </row>
    <row r="557" s="14" customFormat="1">
      <c r="A557" s="14"/>
      <c r="B557" s="247"/>
      <c r="C557" s="248"/>
      <c r="D557" s="237" t="s">
        <v>207</v>
      </c>
      <c r="E557" s="249" t="s">
        <v>19</v>
      </c>
      <c r="F557" s="250" t="s">
        <v>879</v>
      </c>
      <c r="G557" s="248"/>
      <c r="H557" s="249" t="s">
        <v>19</v>
      </c>
      <c r="I557" s="251"/>
      <c r="J557" s="248"/>
      <c r="K557" s="248"/>
      <c r="L557" s="252"/>
      <c r="M557" s="253"/>
      <c r="N557" s="254"/>
      <c r="O557" s="254"/>
      <c r="P557" s="254"/>
      <c r="Q557" s="254"/>
      <c r="R557" s="254"/>
      <c r="S557" s="254"/>
      <c r="T557" s="25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6" t="s">
        <v>207</v>
      </c>
      <c r="AU557" s="256" t="s">
        <v>82</v>
      </c>
      <c r="AV557" s="14" t="s">
        <v>80</v>
      </c>
      <c r="AW557" s="14" t="s">
        <v>33</v>
      </c>
      <c r="AX557" s="14" t="s">
        <v>72</v>
      </c>
      <c r="AY557" s="256" t="s">
        <v>197</v>
      </c>
    </row>
    <row r="558" s="13" customFormat="1">
      <c r="A558" s="13"/>
      <c r="B558" s="235"/>
      <c r="C558" s="236"/>
      <c r="D558" s="237" t="s">
        <v>207</v>
      </c>
      <c r="E558" s="238" t="s">
        <v>19</v>
      </c>
      <c r="F558" s="239" t="s">
        <v>880</v>
      </c>
      <c r="G558" s="236"/>
      <c r="H558" s="240">
        <v>26.427</v>
      </c>
      <c r="I558" s="241"/>
      <c r="J558" s="236"/>
      <c r="K558" s="236"/>
      <c r="L558" s="242"/>
      <c r="M558" s="243"/>
      <c r="N558" s="244"/>
      <c r="O558" s="244"/>
      <c r="P558" s="244"/>
      <c r="Q558" s="244"/>
      <c r="R558" s="244"/>
      <c r="S558" s="244"/>
      <c r="T558" s="245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6" t="s">
        <v>207</v>
      </c>
      <c r="AU558" s="246" t="s">
        <v>82</v>
      </c>
      <c r="AV558" s="13" t="s">
        <v>82</v>
      </c>
      <c r="AW558" s="13" t="s">
        <v>33</v>
      </c>
      <c r="AX558" s="13" t="s">
        <v>72</v>
      </c>
      <c r="AY558" s="246" t="s">
        <v>197</v>
      </c>
    </row>
    <row r="559" s="13" customFormat="1">
      <c r="A559" s="13"/>
      <c r="B559" s="235"/>
      <c r="C559" s="236"/>
      <c r="D559" s="237" t="s">
        <v>207</v>
      </c>
      <c r="E559" s="238" t="s">
        <v>19</v>
      </c>
      <c r="F559" s="239" t="s">
        <v>881</v>
      </c>
      <c r="G559" s="236"/>
      <c r="H559" s="240">
        <v>76.840999999999994</v>
      </c>
      <c r="I559" s="241"/>
      <c r="J559" s="236"/>
      <c r="K559" s="236"/>
      <c r="L559" s="242"/>
      <c r="M559" s="243"/>
      <c r="N559" s="244"/>
      <c r="O559" s="244"/>
      <c r="P559" s="244"/>
      <c r="Q559" s="244"/>
      <c r="R559" s="244"/>
      <c r="S559" s="244"/>
      <c r="T559" s="245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6" t="s">
        <v>207</v>
      </c>
      <c r="AU559" s="246" t="s">
        <v>82</v>
      </c>
      <c r="AV559" s="13" t="s">
        <v>82</v>
      </c>
      <c r="AW559" s="13" t="s">
        <v>33</v>
      </c>
      <c r="AX559" s="13" t="s">
        <v>72</v>
      </c>
      <c r="AY559" s="246" t="s">
        <v>197</v>
      </c>
    </row>
    <row r="560" s="13" customFormat="1">
      <c r="A560" s="13"/>
      <c r="B560" s="235"/>
      <c r="C560" s="236"/>
      <c r="D560" s="237" t="s">
        <v>207</v>
      </c>
      <c r="E560" s="238" t="s">
        <v>19</v>
      </c>
      <c r="F560" s="239" t="s">
        <v>882</v>
      </c>
      <c r="G560" s="236"/>
      <c r="H560" s="240">
        <v>0.17999999999999999</v>
      </c>
      <c r="I560" s="241"/>
      <c r="J560" s="236"/>
      <c r="K560" s="236"/>
      <c r="L560" s="242"/>
      <c r="M560" s="243"/>
      <c r="N560" s="244"/>
      <c r="O560" s="244"/>
      <c r="P560" s="244"/>
      <c r="Q560" s="244"/>
      <c r="R560" s="244"/>
      <c r="S560" s="244"/>
      <c r="T560" s="245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6" t="s">
        <v>207</v>
      </c>
      <c r="AU560" s="246" t="s">
        <v>82</v>
      </c>
      <c r="AV560" s="13" t="s">
        <v>82</v>
      </c>
      <c r="AW560" s="13" t="s">
        <v>33</v>
      </c>
      <c r="AX560" s="13" t="s">
        <v>72</v>
      </c>
      <c r="AY560" s="246" t="s">
        <v>197</v>
      </c>
    </row>
    <row r="561" s="13" customFormat="1">
      <c r="A561" s="13"/>
      <c r="B561" s="235"/>
      <c r="C561" s="236"/>
      <c r="D561" s="237" t="s">
        <v>207</v>
      </c>
      <c r="E561" s="238" t="s">
        <v>19</v>
      </c>
      <c r="F561" s="239" t="s">
        <v>883</v>
      </c>
      <c r="G561" s="236"/>
      <c r="H561" s="240">
        <v>1.1220000000000001</v>
      </c>
      <c r="I561" s="241"/>
      <c r="J561" s="236"/>
      <c r="K561" s="236"/>
      <c r="L561" s="242"/>
      <c r="M561" s="243"/>
      <c r="N561" s="244"/>
      <c r="O561" s="244"/>
      <c r="P561" s="244"/>
      <c r="Q561" s="244"/>
      <c r="R561" s="244"/>
      <c r="S561" s="244"/>
      <c r="T561" s="245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6" t="s">
        <v>207</v>
      </c>
      <c r="AU561" s="246" t="s">
        <v>82</v>
      </c>
      <c r="AV561" s="13" t="s">
        <v>82</v>
      </c>
      <c r="AW561" s="13" t="s">
        <v>33</v>
      </c>
      <c r="AX561" s="13" t="s">
        <v>72</v>
      </c>
      <c r="AY561" s="246" t="s">
        <v>197</v>
      </c>
    </row>
    <row r="562" s="13" customFormat="1">
      <c r="A562" s="13"/>
      <c r="B562" s="235"/>
      <c r="C562" s="236"/>
      <c r="D562" s="237" t="s">
        <v>207</v>
      </c>
      <c r="E562" s="238" t="s">
        <v>19</v>
      </c>
      <c r="F562" s="239" t="s">
        <v>884</v>
      </c>
      <c r="G562" s="236"/>
      <c r="H562" s="240">
        <v>-9.3049999999999997</v>
      </c>
      <c r="I562" s="241"/>
      <c r="J562" s="236"/>
      <c r="K562" s="236"/>
      <c r="L562" s="242"/>
      <c r="M562" s="243"/>
      <c r="N562" s="244"/>
      <c r="O562" s="244"/>
      <c r="P562" s="244"/>
      <c r="Q562" s="244"/>
      <c r="R562" s="244"/>
      <c r="S562" s="244"/>
      <c r="T562" s="245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6" t="s">
        <v>207</v>
      </c>
      <c r="AU562" s="246" t="s">
        <v>82</v>
      </c>
      <c r="AV562" s="13" t="s">
        <v>82</v>
      </c>
      <c r="AW562" s="13" t="s">
        <v>33</v>
      </c>
      <c r="AX562" s="13" t="s">
        <v>72</v>
      </c>
      <c r="AY562" s="246" t="s">
        <v>197</v>
      </c>
    </row>
    <row r="563" s="13" customFormat="1">
      <c r="A563" s="13"/>
      <c r="B563" s="235"/>
      <c r="C563" s="236"/>
      <c r="D563" s="237" t="s">
        <v>207</v>
      </c>
      <c r="E563" s="238" t="s">
        <v>19</v>
      </c>
      <c r="F563" s="239" t="s">
        <v>885</v>
      </c>
      <c r="G563" s="236"/>
      <c r="H563" s="240">
        <v>-7.5060000000000002</v>
      </c>
      <c r="I563" s="241"/>
      <c r="J563" s="236"/>
      <c r="K563" s="236"/>
      <c r="L563" s="242"/>
      <c r="M563" s="243"/>
      <c r="N563" s="244"/>
      <c r="O563" s="244"/>
      <c r="P563" s="244"/>
      <c r="Q563" s="244"/>
      <c r="R563" s="244"/>
      <c r="S563" s="244"/>
      <c r="T563" s="245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6" t="s">
        <v>207</v>
      </c>
      <c r="AU563" s="246" t="s">
        <v>82</v>
      </c>
      <c r="AV563" s="13" t="s">
        <v>82</v>
      </c>
      <c r="AW563" s="13" t="s">
        <v>33</v>
      </c>
      <c r="AX563" s="13" t="s">
        <v>72</v>
      </c>
      <c r="AY563" s="246" t="s">
        <v>197</v>
      </c>
    </row>
    <row r="564" s="16" customFormat="1">
      <c r="A564" s="16"/>
      <c r="B564" s="268"/>
      <c r="C564" s="269"/>
      <c r="D564" s="237" t="s">
        <v>207</v>
      </c>
      <c r="E564" s="270" t="s">
        <v>19</v>
      </c>
      <c r="F564" s="271" t="s">
        <v>248</v>
      </c>
      <c r="G564" s="269"/>
      <c r="H564" s="272">
        <v>285.77800000000002</v>
      </c>
      <c r="I564" s="273"/>
      <c r="J564" s="269"/>
      <c r="K564" s="269"/>
      <c r="L564" s="274"/>
      <c r="M564" s="275"/>
      <c r="N564" s="276"/>
      <c r="O564" s="276"/>
      <c r="P564" s="276"/>
      <c r="Q564" s="276"/>
      <c r="R564" s="276"/>
      <c r="S564" s="276"/>
      <c r="T564" s="277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T564" s="278" t="s">
        <v>207</v>
      </c>
      <c r="AU564" s="278" t="s">
        <v>82</v>
      </c>
      <c r="AV564" s="16" t="s">
        <v>103</v>
      </c>
      <c r="AW564" s="16" t="s">
        <v>33</v>
      </c>
      <c r="AX564" s="16" t="s">
        <v>72</v>
      </c>
      <c r="AY564" s="278" t="s">
        <v>197</v>
      </c>
    </row>
    <row r="565" s="14" customFormat="1">
      <c r="A565" s="14"/>
      <c r="B565" s="247"/>
      <c r="C565" s="248"/>
      <c r="D565" s="237" t="s">
        <v>207</v>
      </c>
      <c r="E565" s="249" t="s">
        <v>19</v>
      </c>
      <c r="F565" s="250" t="s">
        <v>886</v>
      </c>
      <c r="G565" s="248"/>
      <c r="H565" s="249" t="s">
        <v>19</v>
      </c>
      <c r="I565" s="251"/>
      <c r="J565" s="248"/>
      <c r="K565" s="248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207</v>
      </c>
      <c r="AU565" s="256" t="s">
        <v>82</v>
      </c>
      <c r="AV565" s="14" t="s">
        <v>80</v>
      </c>
      <c r="AW565" s="14" t="s">
        <v>33</v>
      </c>
      <c r="AX565" s="14" t="s">
        <v>72</v>
      </c>
      <c r="AY565" s="256" t="s">
        <v>197</v>
      </c>
    </row>
    <row r="566" s="13" customFormat="1">
      <c r="A566" s="13"/>
      <c r="B566" s="235"/>
      <c r="C566" s="236"/>
      <c r="D566" s="237" t="s">
        <v>207</v>
      </c>
      <c r="E566" s="238" t="s">
        <v>19</v>
      </c>
      <c r="F566" s="239" t="s">
        <v>887</v>
      </c>
      <c r="G566" s="236"/>
      <c r="H566" s="240">
        <v>285.77800000000002</v>
      </c>
      <c r="I566" s="241"/>
      <c r="J566" s="236"/>
      <c r="K566" s="236"/>
      <c r="L566" s="242"/>
      <c r="M566" s="243"/>
      <c r="N566" s="244"/>
      <c r="O566" s="244"/>
      <c r="P566" s="244"/>
      <c r="Q566" s="244"/>
      <c r="R566" s="244"/>
      <c r="S566" s="244"/>
      <c r="T566" s="245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6" t="s">
        <v>207</v>
      </c>
      <c r="AU566" s="246" t="s">
        <v>82</v>
      </c>
      <c r="AV566" s="13" t="s">
        <v>82</v>
      </c>
      <c r="AW566" s="13" t="s">
        <v>33</v>
      </c>
      <c r="AX566" s="13" t="s">
        <v>72</v>
      </c>
      <c r="AY566" s="246" t="s">
        <v>197</v>
      </c>
    </row>
    <row r="567" s="15" customFormat="1">
      <c r="A567" s="15"/>
      <c r="B567" s="257"/>
      <c r="C567" s="258"/>
      <c r="D567" s="237" t="s">
        <v>207</v>
      </c>
      <c r="E567" s="259" t="s">
        <v>19</v>
      </c>
      <c r="F567" s="260" t="s">
        <v>234</v>
      </c>
      <c r="G567" s="258"/>
      <c r="H567" s="261">
        <v>571.55600000000004</v>
      </c>
      <c r="I567" s="262"/>
      <c r="J567" s="258"/>
      <c r="K567" s="258"/>
      <c r="L567" s="263"/>
      <c r="M567" s="264"/>
      <c r="N567" s="265"/>
      <c r="O567" s="265"/>
      <c r="P567" s="265"/>
      <c r="Q567" s="265"/>
      <c r="R567" s="265"/>
      <c r="S567" s="265"/>
      <c r="T567" s="266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67" t="s">
        <v>207</v>
      </c>
      <c r="AU567" s="267" t="s">
        <v>82</v>
      </c>
      <c r="AV567" s="15" t="s">
        <v>203</v>
      </c>
      <c r="AW567" s="15" t="s">
        <v>33</v>
      </c>
      <c r="AX567" s="15" t="s">
        <v>80</v>
      </c>
      <c r="AY567" s="267" t="s">
        <v>197</v>
      </c>
    </row>
    <row r="568" s="2" customFormat="1" ht="55.5" customHeight="1">
      <c r="A568" s="40"/>
      <c r="B568" s="41"/>
      <c r="C568" s="216" t="s">
        <v>888</v>
      </c>
      <c r="D568" s="216" t="s">
        <v>199</v>
      </c>
      <c r="E568" s="217" t="s">
        <v>851</v>
      </c>
      <c r="F568" s="218" t="s">
        <v>852</v>
      </c>
      <c r="G568" s="219" t="s">
        <v>661</v>
      </c>
      <c r="H568" s="220">
        <v>88.620000000000005</v>
      </c>
      <c r="I568" s="221"/>
      <c r="J568" s="222">
        <f>ROUND(I568*H568,2)</f>
        <v>0</v>
      </c>
      <c r="K568" s="223"/>
      <c r="L568" s="46"/>
      <c r="M568" s="224" t="s">
        <v>19</v>
      </c>
      <c r="N568" s="225" t="s">
        <v>43</v>
      </c>
      <c r="O568" s="86"/>
      <c r="P568" s="226">
        <f>O568*H568</f>
        <v>0</v>
      </c>
      <c r="Q568" s="226">
        <v>0</v>
      </c>
      <c r="R568" s="226">
        <f>Q568*H568</f>
        <v>0</v>
      </c>
      <c r="S568" s="226">
        <v>0</v>
      </c>
      <c r="T568" s="227">
        <f>S568*H568</f>
        <v>0</v>
      </c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R568" s="228" t="s">
        <v>203</v>
      </c>
      <c r="AT568" s="228" t="s">
        <v>199</v>
      </c>
      <c r="AU568" s="228" t="s">
        <v>82</v>
      </c>
      <c r="AY568" s="19" t="s">
        <v>197</v>
      </c>
      <c r="BE568" s="229">
        <f>IF(N568="základní",J568,0)</f>
        <v>0</v>
      </c>
      <c r="BF568" s="229">
        <f>IF(N568="snížená",J568,0)</f>
        <v>0</v>
      </c>
      <c r="BG568" s="229">
        <f>IF(N568="zákl. přenesená",J568,0)</f>
        <v>0</v>
      </c>
      <c r="BH568" s="229">
        <f>IF(N568="sníž. přenesená",J568,0)</f>
        <v>0</v>
      </c>
      <c r="BI568" s="229">
        <f>IF(N568="nulová",J568,0)</f>
        <v>0</v>
      </c>
      <c r="BJ568" s="19" t="s">
        <v>80</v>
      </c>
      <c r="BK568" s="229">
        <f>ROUND(I568*H568,2)</f>
        <v>0</v>
      </c>
      <c r="BL568" s="19" t="s">
        <v>203</v>
      </c>
      <c r="BM568" s="228" t="s">
        <v>889</v>
      </c>
    </row>
    <row r="569" s="2" customFormat="1">
      <c r="A569" s="40"/>
      <c r="B569" s="41"/>
      <c r="C569" s="42"/>
      <c r="D569" s="230" t="s">
        <v>205</v>
      </c>
      <c r="E569" s="42"/>
      <c r="F569" s="231" t="s">
        <v>854</v>
      </c>
      <c r="G569" s="42"/>
      <c r="H569" s="42"/>
      <c r="I569" s="232"/>
      <c r="J569" s="42"/>
      <c r="K569" s="42"/>
      <c r="L569" s="46"/>
      <c r="M569" s="233"/>
      <c r="N569" s="234"/>
      <c r="O569" s="86"/>
      <c r="P569" s="86"/>
      <c r="Q569" s="86"/>
      <c r="R569" s="86"/>
      <c r="S569" s="86"/>
      <c r="T569" s="87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T569" s="19" t="s">
        <v>205</v>
      </c>
      <c r="AU569" s="19" t="s">
        <v>82</v>
      </c>
    </row>
    <row r="570" s="14" customFormat="1">
      <c r="A570" s="14"/>
      <c r="B570" s="247"/>
      <c r="C570" s="248"/>
      <c r="D570" s="237" t="s">
        <v>207</v>
      </c>
      <c r="E570" s="249" t="s">
        <v>19</v>
      </c>
      <c r="F570" s="250" t="s">
        <v>617</v>
      </c>
      <c r="G570" s="248"/>
      <c r="H570" s="249" t="s">
        <v>19</v>
      </c>
      <c r="I570" s="251"/>
      <c r="J570" s="248"/>
      <c r="K570" s="248"/>
      <c r="L570" s="252"/>
      <c r="M570" s="253"/>
      <c r="N570" s="254"/>
      <c r="O570" s="254"/>
      <c r="P570" s="254"/>
      <c r="Q570" s="254"/>
      <c r="R570" s="254"/>
      <c r="S570" s="254"/>
      <c r="T570" s="255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6" t="s">
        <v>207</v>
      </c>
      <c r="AU570" s="256" t="s">
        <v>82</v>
      </c>
      <c r="AV570" s="14" t="s">
        <v>80</v>
      </c>
      <c r="AW570" s="14" t="s">
        <v>33</v>
      </c>
      <c r="AX570" s="14" t="s">
        <v>72</v>
      </c>
      <c r="AY570" s="256" t="s">
        <v>197</v>
      </c>
    </row>
    <row r="571" s="14" customFormat="1">
      <c r="A571" s="14"/>
      <c r="B571" s="247"/>
      <c r="C571" s="248"/>
      <c r="D571" s="237" t="s">
        <v>207</v>
      </c>
      <c r="E571" s="249" t="s">
        <v>19</v>
      </c>
      <c r="F571" s="250" t="s">
        <v>776</v>
      </c>
      <c r="G571" s="248"/>
      <c r="H571" s="249" t="s">
        <v>19</v>
      </c>
      <c r="I571" s="251"/>
      <c r="J571" s="248"/>
      <c r="K571" s="248"/>
      <c r="L571" s="252"/>
      <c r="M571" s="253"/>
      <c r="N571" s="254"/>
      <c r="O571" s="254"/>
      <c r="P571" s="254"/>
      <c r="Q571" s="254"/>
      <c r="R571" s="254"/>
      <c r="S571" s="254"/>
      <c r="T571" s="255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6" t="s">
        <v>207</v>
      </c>
      <c r="AU571" s="256" t="s">
        <v>82</v>
      </c>
      <c r="AV571" s="14" t="s">
        <v>80</v>
      </c>
      <c r="AW571" s="14" t="s">
        <v>33</v>
      </c>
      <c r="AX571" s="14" t="s">
        <v>72</v>
      </c>
      <c r="AY571" s="256" t="s">
        <v>197</v>
      </c>
    </row>
    <row r="572" s="13" customFormat="1">
      <c r="A572" s="13"/>
      <c r="B572" s="235"/>
      <c r="C572" s="236"/>
      <c r="D572" s="237" t="s">
        <v>207</v>
      </c>
      <c r="E572" s="238" t="s">
        <v>19</v>
      </c>
      <c r="F572" s="239" t="s">
        <v>832</v>
      </c>
      <c r="G572" s="236"/>
      <c r="H572" s="240">
        <v>15</v>
      </c>
      <c r="I572" s="241"/>
      <c r="J572" s="236"/>
      <c r="K572" s="236"/>
      <c r="L572" s="242"/>
      <c r="M572" s="243"/>
      <c r="N572" s="244"/>
      <c r="O572" s="244"/>
      <c r="P572" s="244"/>
      <c r="Q572" s="244"/>
      <c r="R572" s="244"/>
      <c r="S572" s="244"/>
      <c r="T572" s="245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6" t="s">
        <v>207</v>
      </c>
      <c r="AU572" s="246" t="s">
        <v>82</v>
      </c>
      <c r="AV572" s="13" t="s">
        <v>82</v>
      </c>
      <c r="AW572" s="13" t="s">
        <v>33</v>
      </c>
      <c r="AX572" s="13" t="s">
        <v>72</v>
      </c>
      <c r="AY572" s="246" t="s">
        <v>197</v>
      </c>
    </row>
    <row r="573" s="13" customFormat="1">
      <c r="A573" s="13"/>
      <c r="B573" s="235"/>
      <c r="C573" s="236"/>
      <c r="D573" s="237" t="s">
        <v>207</v>
      </c>
      <c r="E573" s="238" t="s">
        <v>19</v>
      </c>
      <c r="F573" s="239" t="s">
        <v>833</v>
      </c>
      <c r="G573" s="236"/>
      <c r="H573" s="240">
        <v>6.4800000000000004</v>
      </c>
      <c r="I573" s="241"/>
      <c r="J573" s="236"/>
      <c r="K573" s="236"/>
      <c r="L573" s="242"/>
      <c r="M573" s="243"/>
      <c r="N573" s="244"/>
      <c r="O573" s="244"/>
      <c r="P573" s="244"/>
      <c r="Q573" s="244"/>
      <c r="R573" s="244"/>
      <c r="S573" s="244"/>
      <c r="T573" s="245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6" t="s">
        <v>207</v>
      </c>
      <c r="AU573" s="246" t="s">
        <v>82</v>
      </c>
      <c r="AV573" s="13" t="s">
        <v>82</v>
      </c>
      <c r="AW573" s="13" t="s">
        <v>33</v>
      </c>
      <c r="AX573" s="13" t="s">
        <v>72</v>
      </c>
      <c r="AY573" s="246" t="s">
        <v>197</v>
      </c>
    </row>
    <row r="574" s="13" customFormat="1">
      <c r="A574" s="13"/>
      <c r="B574" s="235"/>
      <c r="C574" s="236"/>
      <c r="D574" s="237" t="s">
        <v>207</v>
      </c>
      <c r="E574" s="238" t="s">
        <v>19</v>
      </c>
      <c r="F574" s="239" t="s">
        <v>834</v>
      </c>
      <c r="G574" s="236"/>
      <c r="H574" s="240">
        <v>4.2999999999999998</v>
      </c>
      <c r="I574" s="241"/>
      <c r="J574" s="236"/>
      <c r="K574" s="236"/>
      <c r="L574" s="242"/>
      <c r="M574" s="243"/>
      <c r="N574" s="244"/>
      <c r="O574" s="244"/>
      <c r="P574" s="244"/>
      <c r="Q574" s="244"/>
      <c r="R574" s="244"/>
      <c r="S574" s="244"/>
      <c r="T574" s="245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6" t="s">
        <v>207</v>
      </c>
      <c r="AU574" s="246" t="s">
        <v>82</v>
      </c>
      <c r="AV574" s="13" t="s">
        <v>82</v>
      </c>
      <c r="AW574" s="13" t="s">
        <v>33</v>
      </c>
      <c r="AX574" s="13" t="s">
        <v>72</v>
      </c>
      <c r="AY574" s="246" t="s">
        <v>197</v>
      </c>
    </row>
    <row r="575" s="13" customFormat="1">
      <c r="A575" s="13"/>
      <c r="B575" s="235"/>
      <c r="C575" s="236"/>
      <c r="D575" s="237" t="s">
        <v>207</v>
      </c>
      <c r="E575" s="238" t="s">
        <v>19</v>
      </c>
      <c r="F575" s="239" t="s">
        <v>835</v>
      </c>
      <c r="G575" s="236"/>
      <c r="H575" s="240">
        <v>1.6000000000000001</v>
      </c>
      <c r="I575" s="241"/>
      <c r="J575" s="236"/>
      <c r="K575" s="236"/>
      <c r="L575" s="242"/>
      <c r="M575" s="243"/>
      <c r="N575" s="244"/>
      <c r="O575" s="244"/>
      <c r="P575" s="244"/>
      <c r="Q575" s="244"/>
      <c r="R575" s="244"/>
      <c r="S575" s="244"/>
      <c r="T575" s="245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6" t="s">
        <v>207</v>
      </c>
      <c r="AU575" s="246" t="s">
        <v>82</v>
      </c>
      <c r="AV575" s="13" t="s">
        <v>82</v>
      </c>
      <c r="AW575" s="13" t="s">
        <v>33</v>
      </c>
      <c r="AX575" s="13" t="s">
        <v>72</v>
      </c>
      <c r="AY575" s="246" t="s">
        <v>197</v>
      </c>
    </row>
    <row r="576" s="13" customFormat="1">
      <c r="A576" s="13"/>
      <c r="B576" s="235"/>
      <c r="C576" s="236"/>
      <c r="D576" s="237" t="s">
        <v>207</v>
      </c>
      <c r="E576" s="238" t="s">
        <v>19</v>
      </c>
      <c r="F576" s="239" t="s">
        <v>836</v>
      </c>
      <c r="G576" s="236"/>
      <c r="H576" s="240">
        <v>18.09</v>
      </c>
      <c r="I576" s="241"/>
      <c r="J576" s="236"/>
      <c r="K576" s="236"/>
      <c r="L576" s="242"/>
      <c r="M576" s="243"/>
      <c r="N576" s="244"/>
      <c r="O576" s="244"/>
      <c r="P576" s="244"/>
      <c r="Q576" s="244"/>
      <c r="R576" s="244"/>
      <c r="S576" s="244"/>
      <c r="T576" s="245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6" t="s">
        <v>207</v>
      </c>
      <c r="AU576" s="246" t="s">
        <v>82</v>
      </c>
      <c r="AV576" s="13" t="s">
        <v>82</v>
      </c>
      <c r="AW576" s="13" t="s">
        <v>33</v>
      </c>
      <c r="AX576" s="13" t="s">
        <v>72</v>
      </c>
      <c r="AY576" s="246" t="s">
        <v>197</v>
      </c>
    </row>
    <row r="577" s="13" customFormat="1">
      <c r="A577" s="13"/>
      <c r="B577" s="235"/>
      <c r="C577" s="236"/>
      <c r="D577" s="237" t="s">
        <v>207</v>
      </c>
      <c r="E577" s="238" t="s">
        <v>19</v>
      </c>
      <c r="F577" s="239" t="s">
        <v>837</v>
      </c>
      <c r="G577" s="236"/>
      <c r="H577" s="240">
        <v>2</v>
      </c>
      <c r="I577" s="241"/>
      <c r="J577" s="236"/>
      <c r="K577" s="236"/>
      <c r="L577" s="242"/>
      <c r="M577" s="243"/>
      <c r="N577" s="244"/>
      <c r="O577" s="244"/>
      <c r="P577" s="244"/>
      <c r="Q577" s="244"/>
      <c r="R577" s="244"/>
      <c r="S577" s="244"/>
      <c r="T577" s="245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6" t="s">
        <v>207</v>
      </c>
      <c r="AU577" s="246" t="s">
        <v>82</v>
      </c>
      <c r="AV577" s="13" t="s">
        <v>82</v>
      </c>
      <c r="AW577" s="13" t="s">
        <v>33</v>
      </c>
      <c r="AX577" s="13" t="s">
        <v>72</v>
      </c>
      <c r="AY577" s="246" t="s">
        <v>197</v>
      </c>
    </row>
    <row r="578" s="13" customFormat="1">
      <c r="A578" s="13"/>
      <c r="B578" s="235"/>
      <c r="C578" s="236"/>
      <c r="D578" s="237" t="s">
        <v>207</v>
      </c>
      <c r="E578" s="238" t="s">
        <v>19</v>
      </c>
      <c r="F578" s="239" t="s">
        <v>838</v>
      </c>
      <c r="G578" s="236"/>
      <c r="H578" s="240">
        <v>4.4000000000000004</v>
      </c>
      <c r="I578" s="241"/>
      <c r="J578" s="236"/>
      <c r="K578" s="236"/>
      <c r="L578" s="242"/>
      <c r="M578" s="243"/>
      <c r="N578" s="244"/>
      <c r="O578" s="244"/>
      <c r="P578" s="244"/>
      <c r="Q578" s="244"/>
      <c r="R578" s="244"/>
      <c r="S578" s="244"/>
      <c r="T578" s="245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6" t="s">
        <v>207</v>
      </c>
      <c r="AU578" s="246" t="s">
        <v>82</v>
      </c>
      <c r="AV578" s="13" t="s">
        <v>82</v>
      </c>
      <c r="AW578" s="13" t="s">
        <v>33</v>
      </c>
      <c r="AX578" s="13" t="s">
        <v>72</v>
      </c>
      <c r="AY578" s="246" t="s">
        <v>197</v>
      </c>
    </row>
    <row r="579" s="16" customFormat="1">
      <c r="A579" s="16"/>
      <c r="B579" s="268"/>
      <c r="C579" s="269"/>
      <c r="D579" s="237" t="s">
        <v>207</v>
      </c>
      <c r="E579" s="270" t="s">
        <v>19</v>
      </c>
      <c r="F579" s="271" t="s">
        <v>248</v>
      </c>
      <c r="G579" s="269"/>
      <c r="H579" s="272">
        <v>51.869999999999997</v>
      </c>
      <c r="I579" s="273"/>
      <c r="J579" s="269"/>
      <c r="K579" s="269"/>
      <c r="L579" s="274"/>
      <c r="M579" s="275"/>
      <c r="N579" s="276"/>
      <c r="O579" s="276"/>
      <c r="P579" s="276"/>
      <c r="Q579" s="276"/>
      <c r="R579" s="276"/>
      <c r="S579" s="276"/>
      <c r="T579" s="277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T579" s="278" t="s">
        <v>207</v>
      </c>
      <c r="AU579" s="278" t="s">
        <v>82</v>
      </c>
      <c r="AV579" s="16" t="s">
        <v>103</v>
      </c>
      <c r="AW579" s="16" t="s">
        <v>33</v>
      </c>
      <c r="AX579" s="16" t="s">
        <v>72</v>
      </c>
      <c r="AY579" s="278" t="s">
        <v>197</v>
      </c>
    </row>
    <row r="580" s="14" customFormat="1">
      <c r="A580" s="14"/>
      <c r="B580" s="247"/>
      <c r="C580" s="248"/>
      <c r="D580" s="237" t="s">
        <v>207</v>
      </c>
      <c r="E580" s="249" t="s">
        <v>19</v>
      </c>
      <c r="F580" s="250" t="s">
        <v>855</v>
      </c>
      <c r="G580" s="248"/>
      <c r="H580" s="249" t="s">
        <v>19</v>
      </c>
      <c r="I580" s="251"/>
      <c r="J580" s="248"/>
      <c r="K580" s="248"/>
      <c r="L580" s="252"/>
      <c r="M580" s="253"/>
      <c r="N580" s="254"/>
      <c r="O580" s="254"/>
      <c r="P580" s="254"/>
      <c r="Q580" s="254"/>
      <c r="R580" s="254"/>
      <c r="S580" s="254"/>
      <c r="T580" s="255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6" t="s">
        <v>207</v>
      </c>
      <c r="AU580" s="256" t="s">
        <v>82</v>
      </c>
      <c r="AV580" s="14" t="s">
        <v>80</v>
      </c>
      <c r="AW580" s="14" t="s">
        <v>33</v>
      </c>
      <c r="AX580" s="14" t="s">
        <v>72</v>
      </c>
      <c r="AY580" s="256" t="s">
        <v>197</v>
      </c>
    </row>
    <row r="581" s="14" customFormat="1">
      <c r="A581" s="14"/>
      <c r="B581" s="247"/>
      <c r="C581" s="248"/>
      <c r="D581" s="237" t="s">
        <v>207</v>
      </c>
      <c r="E581" s="249" t="s">
        <v>19</v>
      </c>
      <c r="F581" s="250" t="s">
        <v>776</v>
      </c>
      <c r="G581" s="248"/>
      <c r="H581" s="249" t="s">
        <v>19</v>
      </c>
      <c r="I581" s="251"/>
      <c r="J581" s="248"/>
      <c r="K581" s="248"/>
      <c r="L581" s="252"/>
      <c r="M581" s="253"/>
      <c r="N581" s="254"/>
      <c r="O581" s="254"/>
      <c r="P581" s="254"/>
      <c r="Q581" s="254"/>
      <c r="R581" s="254"/>
      <c r="S581" s="254"/>
      <c r="T581" s="255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6" t="s">
        <v>207</v>
      </c>
      <c r="AU581" s="256" t="s">
        <v>82</v>
      </c>
      <c r="AV581" s="14" t="s">
        <v>80</v>
      </c>
      <c r="AW581" s="14" t="s">
        <v>33</v>
      </c>
      <c r="AX581" s="14" t="s">
        <v>72</v>
      </c>
      <c r="AY581" s="256" t="s">
        <v>197</v>
      </c>
    </row>
    <row r="582" s="13" customFormat="1">
      <c r="A582" s="13"/>
      <c r="B582" s="235"/>
      <c r="C582" s="236"/>
      <c r="D582" s="237" t="s">
        <v>207</v>
      </c>
      <c r="E582" s="238" t="s">
        <v>19</v>
      </c>
      <c r="F582" s="239" t="s">
        <v>840</v>
      </c>
      <c r="G582" s="236"/>
      <c r="H582" s="240">
        <v>19</v>
      </c>
      <c r="I582" s="241"/>
      <c r="J582" s="236"/>
      <c r="K582" s="236"/>
      <c r="L582" s="242"/>
      <c r="M582" s="243"/>
      <c r="N582" s="244"/>
      <c r="O582" s="244"/>
      <c r="P582" s="244"/>
      <c r="Q582" s="244"/>
      <c r="R582" s="244"/>
      <c r="S582" s="244"/>
      <c r="T582" s="245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6" t="s">
        <v>207</v>
      </c>
      <c r="AU582" s="246" t="s">
        <v>82</v>
      </c>
      <c r="AV582" s="13" t="s">
        <v>82</v>
      </c>
      <c r="AW582" s="13" t="s">
        <v>33</v>
      </c>
      <c r="AX582" s="13" t="s">
        <v>72</v>
      </c>
      <c r="AY582" s="246" t="s">
        <v>197</v>
      </c>
    </row>
    <row r="583" s="13" customFormat="1">
      <c r="A583" s="13"/>
      <c r="B583" s="235"/>
      <c r="C583" s="236"/>
      <c r="D583" s="237" t="s">
        <v>207</v>
      </c>
      <c r="E583" s="238" t="s">
        <v>19</v>
      </c>
      <c r="F583" s="239" t="s">
        <v>841</v>
      </c>
      <c r="G583" s="236"/>
      <c r="H583" s="240">
        <v>4.5</v>
      </c>
      <c r="I583" s="241"/>
      <c r="J583" s="236"/>
      <c r="K583" s="236"/>
      <c r="L583" s="242"/>
      <c r="M583" s="243"/>
      <c r="N583" s="244"/>
      <c r="O583" s="244"/>
      <c r="P583" s="244"/>
      <c r="Q583" s="244"/>
      <c r="R583" s="244"/>
      <c r="S583" s="244"/>
      <c r="T583" s="245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6" t="s">
        <v>207</v>
      </c>
      <c r="AU583" s="246" t="s">
        <v>82</v>
      </c>
      <c r="AV583" s="13" t="s">
        <v>82</v>
      </c>
      <c r="AW583" s="13" t="s">
        <v>33</v>
      </c>
      <c r="AX583" s="13" t="s">
        <v>72</v>
      </c>
      <c r="AY583" s="246" t="s">
        <v>197</v>
      </c>
    </row>
    <row r="584" s="13" customFormat="1">
      <c r="A584" s="13"/>
      <c r="B584" s="235"/>
      <c r="C584" s="236"/>
      <c r="D584" s="237" t="s">
        <v>207</v>
      </c>
      <c r="E584" s="238" t="s">
        <v>19</v>
      </c>
      <c r="F584" s="239" t="s">
        <v>842</v>
      </c>
      <c r="G584" s="236"/>
      <c r="H584" s="240">
        <v>5.2999999999999998</v>
      </c>
      <c r="I584" s="241"/>
      <c r="J584" s="236"/>
      <c r="K584" s="236"/>
      <c r="L584" s="242"/>
      <c r="M584" s="243"/>
      <c r="N584" s="244"/>
      <c r="O584" s="244"/>
      <c r="P584" s="244"/>
      <c r="Q584" s="244"/>
      <c r="R584" s="244"/>
      <c r="S584" s="244"/>
      <c r="T584" s="245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6" t="s">
        <v>207</v>
      </c>
      <c r="AU584" s="246" t="s">
        <v>82</v>
      </c>
      <c r="AV584" s="13" t="s">
        <v>82</v>
      </c>
      <c r="AW584" s="13" t="s">
        <v>33</v>
      </c>
      <c r="AX584" s="13" t="s">
        <v>72</v>
      </c>
      <c r="AY584" s="246" t="s">
        <v>197</v>
      </c>
    </row>
    <row r="585" s="13" customFormat="1">
      <c r="A585" s="13"/>
      <c r="B585" s="235"/>
      <c r="C585" s="236"/>
      <c r="D585" s="237" t="s">
        <v>207</v>
      </c>
      <c r="E585" s="238" t="s">
        <v>19</v>
      </c>
      <c r="F585" s="239" t="s">
        <v>843</v>
      </c>
      <c r="G585" s="236"/>
      <c r="H585" s="240">
        <v>5.7000000000000002</v>
      </c>
      <c r="I585" s="241"/>
      <c r="J585" s="236"/>
      <c r="K585" s="236"/>
      <c r="L585" s="242"/>
      <c r="M585" s="243"/>
      <c r="N585" s="244"/>
      <c r="O585" s="244"/>
      <c r="P585" s="244"/>
      <c r="Q585" s="244"/>
      <c r="R585" s="244"/>
      <c r="S585" s="244"/>
      <c r="T585" s="245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6" t="s">
        <v>207</v>
      </c>
      <c r="AU585" s="246" t="s">
        <v>82</v>
      </c>
      <c r="AV585" s="13" t="s">
        <v>82</v>
      </c>
      <c r="AW585" s="13" t="s">
        <v>33</v>
      </c>
      <c r="AX585" s="13" t="s">
        <v>72</v>
      </c>
      <c r="AY585" s="246" t="s">
        <v>197</v>
      </c>
    </row>
    <row r="586" s="13" customFormat="1">
      <c r="A586" s="13"/>
      <c r="B586" s="235"/>
      <c r="C586" s="236"/>
      <c r="D586" s="237" t="s">
        <v>207</v>
      </c>
      <c r="E586" s="238" t="s">
        <v>19</v>
      </c>
      <c r="F586" s="239" t="s">
        <v>844</v>
      </c>
      <c r="G586" s="236"/>
      <c r="H586" s="240">
        <v>2.25</v>
      </c>
      <c r="I586" s="241"/>
      <c r="J586" s="236"/>
      <c r="K586" s="236"/>
      <c r="L586" s="242"/>
      <c r="M586" s="243"/>
      <c r="N586" s="244"/>
      <c r="O586" s="244"/>
      <c r="P586" s="244"/>
      <c r="Q586" s="244"/>
      <c r="R586" s="244"/>
      <c r="S586" s="244"/>
      <c r="T586" s="245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6" t="s">
        <v>207</v>
      </c>
      <c r="AU586" s="246" t="s">
        <v>82</v>
      </c>
      <c r="AV586" s="13" t="s">
        <v>82</v>
      </c>
      <c r="AW586" s="13" t="s">
        <v>33</v>
      </c>
      <c r="AX586" s="13" t="s">
        <v>72</v>
      </c>
      <c r="AY586" s="246" t="s">
        <v>197</v>
      </c>
    </row>
    <row r="587" s="16" customFormat="1">
      <c r="A587" s="16"/>
      <c r="B587" s="268"/>
      <c r="C587" s="269"/>
      <c r="D587" s="237" t="s">
        <v>207</v>
      </c>
      <c r="E587" s="270" t="s">
        <v>19</v>
      </c>
      <c r="F587" s="271" t="s">
        <v>248</v>
      </c>
      <c r="G587" s="269"/>
      <c r="H587" s="272">
        <v>36.75</v>
      </c>
      <c r="I587" s="273"/>
      <c r="J587" s="269"/>
      <c r="K587" s="269"/>
      <c r="L587" s="274"/>
      <c r="M587" s="275"/>
      <c r="N587" s="276"/>
      <c r="O587" s="276"/>
      <c r="P587" s="276"/>
      <c r="Q587" s="276"/>
      <c r="R587" s="276"/>
      <c r="S587" s="276"/>
      <c r="T587" s="277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T587" s="278" t="s">
        <v>207</v>
      </c>
      <c r="AU587" s="278" t="s">
        <v>82</v>
      </c>
      <c r="AV587" s="16" t="s">
        <v>103</v>
      </c>
      <c r="AW587" s="16" t="s">
        <v>33</v>
      </c>
      <c r="AX587" s="16" t="s">
        <v>72</v>
      </c>
      <c r="AY587" s="278" t="s">
        <v>197</v>
      </c>
    </row>
    <row r="588" s="15" customFormat="1">
      <c r="A588" s="15"/>
      <c r="B588" s="257"/>
      <c r="C588" s="258"/>
      <c r="D588" s="237" t="s">
        <v>207</v>
      </c>
      <c r="E588" s="259" t="s">
        <v>19</v>
      </c>
      <c r="F588" s="260" t="s">
        <v>234</v>
      </c>
      <c r="G588" s="258"/>
      <c r="H588" s="261">
        <v>88.620000000000005</v>
      </c>
      <c r="I588" s="262"/>
      <c r="J588" s="258"/>
      <c r="K588" s="258"/>
      <c r="L588" s="263"/>
      <c r="M588" s="264"/>
      <c r="N588" s="265"/>
      <c r="O588" s="265"/>
      <c r="P588" s="265"/>
      <c r="Q588" s="265"/>
      <c r="R588" s="265"/>
      <c r="S588" s="265"/>
      <c r="T588" s="266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7" t="s">
        <v>207</v>
      </c>
      <c r="AU588" s="267" t="s">
        <v>82</v>
      </c>
      <c r="AV588" s="15" t="s">
        <v>203</v>
      </c>
      <c r="AW588" s="15" t="s">
        <v>33</v>
      </c>
      <c r="AX588" s="15" t="s">
        <v>80</v>
      </c>
      <c r="AY588" s="267" t="s">
        <v>197</v>
      </c>
    </row>
    <row r="589" s="2" customFormat="1" ht="24.15" customHeight="1">
      <c r="A589" s="40"/>
      <c r="B589" s="41"/>
      <c r="C589" s="282" t="s">
        <v>890</v>
      </c>
      <c r="D589" s="282" t="s">
        <v>602</v>
      </c>
      <c r="E589" s="283" t="s">
        <v>857</v>
      </c>
      <c r="F589" s="284" t="s">
        <v>858</v>
      </c>
      <c r="G589" s="285" t="s">
        <v>661</v>
      </c>
      <c r="H589" s="286">
        <v>93.051000000000002</v>
      </c>
      <c r="I589" s="287"/>
      <c r="J589" s="288">
        <f>ROUND(I589*H589,2)</f>
        <v>0</v>
      </c>
      <c r="K589" s="289"/>
      <c r="L589" s="290"/>
      <c r="M589" s="291" t="s">
        <v>19</v>
      </c>
      <c r="N589" s="292" t="s">
        <v>43</v>
      </c>
      <c r="O589" s="86"/>
      <c r="P589" s="226">
        <f>O589*H589</f>
        <v>0</v>
      </c>
      <c r="Q589" s="226">
        <v>4.0000000000000003E-05</v>
      </c>
      <c r="R589" s="226">
        <f>Q589*H589</f>
        <v>0.0037220400000000002</v>
      </c>
      <c r="S589" s="226">
        <v>0</v>
      </c>
      <c r="T589" s="227">
        <f>S589*H589</f>
        <v>0</v>
      </c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R589" s="228" t="s">
        <v>311</v>
      </c>
      <c r="AT589" s="228" t="s">
        <v>602</v>
      </c>
      <c r="AU589" s="228" t="s">
        <v>82</v>
      </c>
      <c r="AY589" s="19" t="s">
        <v>197</v>
      </c>
      <c r="BE589" s="229">
        <f>IF(N589="základní",J589,0)</f>
        <v>0</v>
      </c>
      <c r="BF589" s="229">
        <f>IF(N589="snížená",J589,0)</f>
        <v>0</v>
      </c>
      <c r="BG589" s="229">
        <f>IF(N589="zákl. přenesená",J589,0)</f>
        <v>0</v>
      </c>
      <c r="BH589" s="229">
        <f>IF(N589="sníž. přenesená",J589,0)</f>
        <v>0</v>
      </c>
      <c r="BI589" s="229">
        <f>IF(N589="nulová",J589,0)</f>
        <v>0</v>
      </c>
      <c r="BJ589" s="19" t="s">
        <v>80</v>
      </c>
      <c r="BK589" s="229">
        <f>ROUND(I589*H589,2)</f>
        <v>0</v>
      </c>
      <c r="BL589" s="19" t="s">
        <v>203</v>
      </c>
      <c r="BM589" s="228" t="s">
        <v>891</v>
      </c>
    </row>
    <row r="590" s="13" customFormat="1">
      <c r="A590" s="13"/>
      <c r="B590" s="235"/>
      <c r="C590" s="236"/>
      <c r="D590" s="237" t="s">
        <v>207</v>
      </c>
      <c r="E590" s="238" t="s">
        <v>19</v>
      </c>
      <c r="F590" s="239" t="s">
        <v>892</v>
      </c>
      <c r="G590" s="236"/>
      <c r="H590" s="240">
        <v>93.051000000000002</v>
      </c>
      <c r="I590" s="241"/>
      <c r="J590" s="236"/>
      <c r="K590" s="236"/>
      <c r="L590" s="242"/>
      <c r="M590" s="243"/>
      <c r="N590" s="244"/>
      <c r="O590" s="244"/>
      <c r="P590" s="244"/>
      <c r="Q590" s="244"/>
      <c r="R590" s="244"/>
      <c r="S590" s="244"/>
      <c r="T590" s="245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6" t="s">
        <v>207</v>
      </c>
      <c r="AU590" s="246" t="s">
        <v>82</v>
      </c>
      <c r="AV590" s="13" t="s">
        <v>82</v>
      </c>
      <c r="AW590" s="13" t="s">
        <v>33</v>
      </c>
      <c r="AX590" s="13" t="s">
        <v>80</v>
      </c>
      <c r="AY590" s="246" t="s">
        <v>197</v>
      </c>
    </row>
    <row r="591" s="2" customFormat="1" ht="44.25" customHeight="1">
      <c r="A591" s="40"/>
      <c r="B591" s="41"/>
      <c r="C591" s="216" t="s">
        <v>893</v>
      </c>
      <c r="D591" s="216" t="s">
        <v>199</v>
      </c>
      <c r="E591" s="217" t="s">
        <v>827</v>
      </c>
      <c r="F591" s="218" t="s">
        <v>828</v>
      </c>
      <c r="G591" s="219" t="s">
        <v>661</v>
      </c>
      <c r="H591" s="220">
        <v>80.075000000000003</v>
      </c>
      <c r="I591" s="221"/>
      <c r="J591" s="222">
        <f>ROUND(I591*H591,2)</f>
        <v>0</v>
      </c>
      <c r="K591" s="223"/>
      <c r="L591" s="46"/>
      <c r="M591" s="224" t="s">
        <v>19</v>
      </c>
      <c r="N591" s="225" t="s">
        <v>43</v>
      </c>
      <c r="O591" s="86"/>
      <c r="P591" s="226">
        <f>O591*H591</f>
        <v>0</v>
      </c>
      <c r="Q591" s="226">
        <v>0</v>
      </c>
      <c r="R591" s="226">
        <f>Q591*H591</f>
        <v>0</v>
      </c>
      <c r="S591" s="226">
        <v>0</v>
      </c>
      <c r="T591" s="227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28" t="s">
        <v>203</v>
      </c>
      <c r="AT591" s="228" t="s">
        <v>199</v>
      </c>
      <c r="AU591" s="228" t="s">
        <v>82</v>
      </c>
      <c r="AY591" s="19" t="s">
        <v>197</v>
      </c>
      <c r="BE591" s="229">
        <f>IF(N591="základní",J591,0)</f>
        <v>0</v>
      </c>
      <c r="BF591" s="229">
        <f>IF(N591="snížená",J591,0)</f>
        <v>0</v>
      </c>
      <c r="BG591" s="229">
        <f>IF(N591="zákl. přenesená",J591,0)</f>
        <v>0</v>
      </c>
      <c r="BH591" s="229">
        <f>IF(N591="sníž. přenesená",J591,0)</f>
        <v>0</v>
      </c>
      <c r="BI591" s="229">
        <f>IF(N591="nulová",J591,0)</f>
        <v>0</v>
      </c>
      <c r="BJ591" s="19" t="s">
        <v>80</v>
      </c>
      <c r="BK591" s="229">
        <f>ROUND(I591*H591,2)</f>
        <v>0</v>
      </c>
      <c r="BL591" s="19" t="s">
        <v>203</v>
      </c>
      <c r="BM591" s="228" t="s">
        <v>894</v>
      </c>
    </row>
    <row r="592" s="2" customFormat="1">
      <c r="A592" s="40"/>
      <c r="B592" s="41"/>
      <c r="C592" s="42"/>
      <c r="D592" s="230" t="s">
        <v>205</v>
      </c>
      <c r="E592" s="42"/>
      <c r="F592" s="231" t="s">
        <v>830</v>
      </c>
      <c r="G592" s="42"/>
      <c r="H592" s="42"/>
      <c r="I592" s="232"/>
      <c r="J592" s="42"/>
      <c r="K592" s="42"/>
      <c r="L592" s="46"/>
      <c r="M592" s="233"/>
      <c r="N592" s="234"/>
      <c r="O592" s="86"/>
      <c r="P592" s="86"/>
      <c r="Q592" s="86"/>
      <c r="R592" s="86"/>
      <c r="S592" s="86"/>
      <c r="T592" s="87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205</v>
      </c>
      <c r="AU592" s="19" t="s">
        <v>82</v>
      </c>
    </row>
    <row r="593" s="14" customFormat="1">
      <c r="A593" s="14"/>
      <c r="B593" s="247"/>
      <c r="C593" s="248"/>
      <c r="D593" s="237" t="s">
        <v>207</v>
      </c>
      <c r="E593" s="249" t="s">
        <v>19</v>
      </c>
      <c r="F593" s="250" t="s">
        <v>868</v>
      </c>
      <c r="G593" s="248"/>
      <c r="H593" s="249" t="s">
        <v>19</v>
      </c>
      <c r="I593" s="251"/>
      <c r="J593" s="248"/>
      <c r="K593" s="248"/>
      <c r="L593" s="252"/>
      <c r="M593" s="253"/>
      <c r="N593" s="254"/>
      <c r="O593" s="254"/>
      <c r="P593" s="254"/>
      <c r="Q593" s="254"/>
      <c r="R593" s="254"/>
      <c r="S593" s="254"/>
      <c r="T593" s="255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6" t="s">
        <v>207</v>
      </c>
      <c r="AU593" s="256" t="s">
        <v>82</v>
      </c>
      <c r="AV593" s="14" t="s">
        <v>80</v>
      </c>
      <c r="AW593" s="14" t="s">
        <v>33</v>
      </c>
      <c r="AX593" s="14" t="s">
        <v>72</v>
      </c>
      <c r="AY593" s="256" t="s">
        <v>197</v>
      </c>
    </row>
    <row r="594" s="14" customFormat="1">
      <c r="A594" s="14"/>
      <c r="B594" s="247"/>
      <c r="C594" s="248"/>
      <c r="D594" s="237" t="s">
        <v>207</v>
      </c>
      <c r="E594" s="249" t="s">
        <v>19</v>
      </c>
      <c r="F594" s="250" t="s">
        <v>869</v>
      </c>
      <c r="G594" s="248"/>
      <c r="H594" s="249" t="s">
        <v>19</v>
      </c>
      <c r="I594" s="251"/>
      <c r="J594" s="248"/>
      <c r="K594" s="248"/>
      <c r="L594" s="252"/>
      <c r="M594" s="253"/>
      <c r="N594" s="254"/>
      <c r="O594" s="254"/>
      <c r="P594" s="254"/>
      <c r="Q594" s="254"/>
      <c r="R594" s="254"/>
      <c r="S594" s="254"/>
      <c r="T594" s="255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6" t="s">
        <v>207</v>
      </c>
      <c r="AU594" s="256" t="s">
        <v>82</v>
      </c>
      <c r="AV594" s="14" t="s">
        <v>80</v>
      </c>
      <c r="AW594" s="14" t="s">
        <v>33</v>
      </c>
      <c r="AX594" s="14" t="s">
        <v>72</v>
      </c>
      <c r="AY594" s="256" t="s">
        <v>197</v>
      </c>
    </row>
    <row r="595" s="13" customFormat="1">
      <c r="A595" s="13"/>
      <c r="B595" s="235"/>
      <c r="C595" s="236"/>
      <c r="D595" s="237" t="s">
        <v>207</v>
      </c>
      <c r="E595" s="238" t="s">
        <v>19</v>
      </c>
      <c r="F595" s="239" t="s">
        <v>895</v>
      </c>
      <c r="G595" s="236"/>
      <c r="H595" s="240">
        <v>3.4399999999999999</v>
      </c>
      <c r="I595" s="241"/>
      <c r="J595" s="236"/>
      <c r="K595" s="236"/>
      <c r="L595" s="242"/>
      <c r="M595" s="243"/>
      <c r="N595" s="244"/>
      <c r="O595" s="244"/>
      <c r="P595" s="244"/>
      <c r="Q595" s="244"/>
      <c r="R595" s="244"/>
      <c r="S595" s="244"/>
      <c r="T595" s="245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6" t="s">
        <v>207</v>
      </c>
      <c r="AU595" s="246" t="s">
        <v>82</v>
      </c>
      <c r="AV595" s="13" t="s">
        <v>82</v>
      </c>
      <c r="AW595" s="13" t="s">
        <v>33</v>
      </c>
      <c r="AX595" s="13" t="s">
        <v>72</v>
      </c>
      <c r="AY595" s="246" t="s">
        <v>197</v>
      </c>
    </row>
    <row r="596" s="14" customFormat="1">
      <c r="A596" s="14"/>
      <c r="B596" s="247"/>
      <c r="C596" s="248"/>
      <c r="D596" s="237" t="s">
        <v>207</v>
      </c>
      <c r="E596" s="249" t="s">
        <v>19</v>
      </c>
      <c r="F596" s="250" t="s">
        <v>896</v>
      </c>
      <c r="G596" s="248"/>
      <c r="H596" s="249" t="s">
        <v>19</v>
      </c>
      <c r="I596" s="251"/>
      <c r="J596" s="248"/>
      <c r="K596" s="248"/>
      <c r="L596" s="252"/>
      <c r="M596" s="253"/>
      <c r="N596" s="254"/>
      <c r="O596" s="254"/>
      <c r="P596" s="254"/>
      <c r="Q596" s="254"/>
      <c r="R596" s="254"/>
      <c r="S596" s="254"/>
      <c r="T596" s="255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6" t="s">
        <v>207</v>
      </c>
      <c r="AU596" s="256" t="s">
        <v>82</v>
      </c>
      <c r="AV596" s="14" t="s">
        <v>80</v>
      </c>
      <c r="AW596" s="14" t="s">
        <v>33</v>
      </c>
      <c r="AX596" s="14" t="s">
        <v>72</v>
      </c>
      <c r="AY596" s="256" t="s">
        <v>197</v>
      </c>
    </row>
    <row r="597" s="13" customFormat="1">
      <c r="A597" s="13"/>
      <c r="B597" s="235"/>
      <c r="C597" s="236"/>
      <c r="D597" s="237" t="s">
        <v>207</v>
      </c>
      <c r="E597" s="238" t="s">
        <v>19</v>
      </c>
      <c r="F597" s="239" t="s">
        <v>897</v>
      </c>
      <c r="G597" s="236"/>
      <c r="H597" s="240">
        <v>31.745000000000001</v>
      </c>
      <c r="I597" s="241"/>
      <c r="J597" s="236"/>
      <c r="K597" s="236"/>
      <c r="L597" s="242"/>
      <c r="M597" s="243"/>
      <c r="N597" s="244"/>
      <c r="O597" s="244"/>
      <c r="P597" s="244"/>
      <c r="Q597" s="244"/>
      <c r="R597" s="244"/>
      <c r="S597" s="244"/>
      <c r="T597" s="245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6" t="s">
        <v>207</v>
      </c>
      <c r="AU597" s="246" t="s">
        <v>82</v>
      </c>
      <c r="AV597" s="13" t="s">
        <v>82</v>
      </c>
      <c r="AW597" s="13" t="s">
        <v>33</v>
      </c>
      <c r="AX597" s="13" t="s">
        <v>72</v>
      </c>
      <c r="AY597" s="246" t="s">
        <v>197</v>
      </c>
    </row>
    <row r="598" s="14" customFormat="1">
      <c r="A598" s="14"/>
      <c r="B598" s="247"/>
      <c r="C598" s="248"/>
      <c r="D598" s="237" t="s">
        <v>207</v>
      </c>
      <c r="E598" s="249" t="s">
        <v>19</v>
      </c>
      <c r="F598" s="250" t="s">
        <v>898</v>
      </c>
      <c r="G598" s="248"/>
      <c r="H598" s="249" t="s">
        <v>19</v>
      </c>
      <c r="I598" s="251"/>
      <c r="J598" s="248"/>
      <c r="K598" s="248"/>
      <c r="L598" s="252"/>
      <c r="M598" s="253"/>
      <c r="N598" s="254"/>
      <c r="O598" s="254"/>
      <c r="P598" s="254"/>
      <c r="Q598" s="254"/>
      <c r="R598" s="254"/>
      <c r="S598" s="254"/>
      <c r="T598" s="25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6" t="s">
        <v>207</v>
      </c>
      <c r="AU598" s="256" t="s">
        <v>82</v>
      </c>
      <c r="AV598" s="14" t="s">
        <v>80</v>
      </c>
      <c r="AW598" s="14" t="s">
        <v>33</v>
      </c>
      <c r="AX598" s="14" t="s">
        <v>72</v>
      </c>
      <c r="AY598" s="256" t="s">
        <v>197</v>
      </c>
    </row>
    <row r="599" s="13" customFormat="1">
      <c r="A599" s="13"/>
      <c r="B599" s="235"/>
      <c r="C599" s="236"/>
      <c r="D599" s="237" t="s">
        <v>207</v>
      </c>
      <c r="E599" s="238" t="s">
        <v>19</v>
      </c>
      <c r="F599" s="239" t="s">
        <v>899</v>
      </c>
      <c r="G599" s="236"/>
      <c r="H599" s="240">
        <v>10.324999999999999</v>
      </c>
      <c r="I599" s="241"/>
      <c r="J599" s="236"/>
      <c r="K599" s="236"/>
      <c r="L599" s="242"/>
      <c r="M599" s="243"/>
      <c r="N599" s="244"/>
      <c r="O599" s="244"/>
      <c r="P599" s="244"/>
      <c r="Q599" s="244"/>
      <c r="R599" s="244"/>
      <c r="S599" s="244"/>
      <c r="T599" s="245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6" t="s">
        <v>207</v>
      </c>
      <c r="AU599" s="246" t="s">
        <v>82</v>
      </c>
      <c r="AV599" s="13" t="s">
        <v>82</v>
      </c>
      <c r="AW599" s="13" t="s">
        <v>33</v>
      </c>
      <c r="AX599" s="13" t="s">
        <v>72</v>
      </c>
      <c r="AY599" s="246" t="s">
        <v>197</v>
      </c>
    </row>
    <row r="600" s="14" customFormat="1">
      <c r="A600" s="14"/>
      <c r="B600" s="247"/>
      <c r="C600" s="248"/>
      <c r="D600" s="237" t="s">
        <v>207</v>
      </c>
      <c r="E600" s="249" t="s">
        <v>19</v>
      </c>
      <c r="F600" s="250" t="s">
        <v>879</v>
      </c>
      <c r="G600" s="248"/>
      <c r="H600" s="249" t="s">
        <v>19</v>
      </c>
      <c r="I600" s="251"/>
      <c r="J600" s="248"/>
      <c r="K600" s="248"/>
      <c r="L600" s="252"/>
      <c r="M600" s="253"/>
      <c r="N600" s="254"/>
      <c r="O600" s="254"/>
      <c r="P600" s="254"/>
      <c r="Q600" s="254"/>
      <c r="R600" s="254"/>
      <c r="S600" s="254"/>
      <c r="T600" s="255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6" t="s">
        <v>207</v>
      </c>
      <c r="AU600" s="256" t="s">
        <v>82</v>
      </c>
      <c r="AV600" s="14" t="s">
        <v>80</v>
      </c>
      <c r="AW600" s="14" t="s">
        <v>33</v>
      </c>
      <c r="AX600" s="14" t="s">
        <v>72</v>
      </c>
      <c r="AY600" s="256" t="s">
        <v>197</v>
      </c>
    </row>
    <row r="601" s="13" customFormat="1">
      <c r="A601" s="13"/>
      <c r="B601" s="235"/>
      <c r="C601" s="236"/>
      <c r="D601" s="237" t="s">
        <v>207</v>
      </c>
      <c r="E601" s="238" t="s">
        <v>19</v>
      </c>
      <c r="F601" s="239" t="s">
        <v>900</v>
      </c>
      <c r="G601" s="236"/>
      <c r="H601" s="240">
        <v>34.564999999999998</v>
      </c>
      <c r="I601" s="241"/>
      <c r="J601" s="236"/>
      <c r="K601" s="236"/>
      <c r="L601" s="242"/>
      <c r="M601" s="243"/>
      <c r="N601" s="244"/>
      <c r="O601" s="244"/>
      <c r="P601" s="244"/>
      <c r="Q601" s="244"/>
      <c r="R601" s="244"/>
      <c r="S601" s="244"/>
      <c r="T601" s="245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6" t="s">
        <v>207</v>
      </c>
      <c r="AU601" s="246" t="s">
        <v>82</v>
      </c>
      <c r="AV601" s="13" t="s">
        <v>82</v>
      </c>
      <c r="AW601" s="13" t="s">
        <v>33</v>
      </c>
      <c r="AX601" s="13" t="s">
        <v>72</v>
      </c>
      <c r="AY601" s="246" t="s">
        <v>197</v>
      </c>
    </row>
    <row r="602" s="15" customFormat="1">
      <c r="A602" s="15"/>
      <c r="B602" s="257"/>
      <c r="C602" s="258"/>
      <c r="D602" s="237" t="s">
        <v>207</v>
      </c>
      <c r="E602" s="259" t="s">
        <v>19</v>
      </c>
      <c r="F602" s="260" t="s">
        <v>234</v>
      </c>
      <c r="G602" s="258"/>
      <c r="H602" s="261">
        <v>80.075000000000003</v>
      </c>
      <c r="I602" s="262"/>
      <c r="J602" s="258"/>
      <c r="K602" s="258"/>
      <c r="L602" s="263"/>
      <c r="M602" s="264"/>
      <c r="N602" s="265"/>
      <c r="O602" s="265"/>
      <c r="P602" s="265"/>
      <c r="Q602" s="265"/>
      <c r="R602" s="265"/>
      <c r="S602" s="265"/>
      <c r="T602" s="266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T602" s="267" t="s">
        <v>207</v>
      </c>
      <c r="AU602" s="267" t="s">
        <v>82</v>
      </c>
      <c r="AV602" s="15" t="s">
        <v>203</v>
      </c>
      <c r="AW602" s="15" t="s">
        <v>33</v>
      </c>
      <c r="AX602" s="15" t="s">
        <v>80</v>
      </c>
      <c r="AY602" s="267" t="s">
        <v>197</v>
      </c>
    </row>
    <row r="603" s="2" customFormat="1" ht="24.15" customHeight="1">
      <c r="A603" s="40"/>
      <c r="B603" s="41"/>
      <c r="C603" s="282" t="s">
        <v>901</v>
      </c>
      <c r="D603" s="282" t="s">
        <v>602</v>
      </c>
      <c r="E603" s="283" t="s">
        <v>846</v>
      </c>
      <c r="F603" s="284" t="s">
        <v>847</v>
      </c>
      <c r="G603" s="285" t="s">
        <v>661</v>
      </c>
      <c r="H603" s="286">
        <v>84.078999999999994</v>
      </c>
      <c r="I603" s="287"/>
      <c r="J603" s="288">
        <f>ROUND(I603*H603,2)</f>
        <v>0</v>
      </c>
      <c r="K603" s="289"/>
      <c r="L603" s="290"/>
      <c r="M603" s="291" t="s">
        <v>19</v>
      </c>
      <c r="N603" s="292" t="s">
        <v>43</v>
      </c>
      <c r="O603" s="86"/>
      <c r="P603" s="226">
        <f>O603*H603</f>
        <v>0</v>
      </c>
      <c r="Q603" s="226">
        <v>0.00011</v>
      </c>
      <c r="R603" s="226">
        <f>Q603*H603</f>
        <v>0.0092486900000000004</v>
      </c>
      <c r="S603" s="226">
        <v>0</v>
      </c>
      <c r="T603" s="227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28" t="s">
        <v>311</v>
      </c>
      <c r="AT603" s="228" t="s">
        <v>602</v>
      </c>
      <c r="AU603" s="228" t="s">
        <v>82</v>
      </c>
      <c r="AY603" s="19" t="s">
        <v>197</v>
      </c>
      <c r="BE603" s="229">
        <f>IF(N603="základní",J603,0)</f>
        <v>0</v>
      </c>
      <c r="BF603" s="229">
        <f>IF(N603="snížená",J603,0)</f>
        <v>0</v>
      </c>
      <c r="BG603" s="229">
        <f>IF(N603="zákl. přenesená",J603,0)</f>
        <v>0</v>
      </c>
      <c r="BH603" s="229">
        <f>IF(N603="sníž. přenesená",J603,0)</f>
        <v>0</v>
      </c>
      <c r="BI603" s="229">
        <f>IF(N603="nulová",J603,0)</f>
        <v>0</v>
      </c>
      <c r="BJ603" s="19" t="s">
        <v>80</v>
      </c>
      <c r="BK603" s="229">
        <f>ROUND(I603*H603,2)</f>
        <v>0</v>
      </c>
      <c r="BL603" s="19" t="s">
        <v>203</v>
      </c>
      <c r="BM603" s="228" t="s">
        <v>902</v>
      </c>
    </row>
    <row r="604" s="13" customFormat="1">
      <c r="A604" s="13"/>
      <c r="B604" s="235"/>
      <c r="C604" s="236"/>
      <c r="D604" s="237" t="s">
        <v>207</v>
      </c>
      <c r="E604" s="238" t="s">
        <v>19</v>
      </c>
      <c r="F604" s="239" t="s">
        <v>903</v>
      </c>
      <c r="G604" s="236"/>
      <c r="H604" s="240">
        <v>84.078999999999994</v>
      </c>
      <c r="I604" s="241"/>
      <c r="J604" s="236"/>
      <c r="K604" s="236"/>
      <c r="L604" s="242"/>
      <c r="M604" s="243"/>
      <c r="N604" s="244"/>
      <c r="O604" s="244"/>
      <c r="P604" s="244"/>
      <c r="Q604" s="244"/>
      <c r="R604" s="244"/>
      <c r="S604" s="244"/>
      <c r="T604" s="245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6" t="s">
        <v>207</v>
      </c>
      <c r="AU604" s="246" t="s">
        <v>82</v>
      </c>
      <c r="AV604" s="13" t="s">
        <v>82</v>
      </c>
      <c r="AW604" s="13" t="s">
        <v>33</v>
      </c>
      <c r="AX604" s="13" t="s">
        <v>80</v>
      </c>
      <c r="AY604" s="246" t="s">
        <v>197</v>
      </c>
    </row>
    <row r="605" s="2" customFormat="1" ht="66.75" customHeight="1">
      <c r="A605" s="40"/>
      <c r="B605" s="41"/>
      <c r="C605" s="216" t="s">
        <v>904</v>
      </c>
      <c r="D605" s="216" t="s">
        <v>199</v>
      </c>
      <c r="E605" s="217" t="s">
        <v>905</v>
      </c>
      <c r="F605" s="218" t="s">
        <v>906</v>
      </c>
      <c r="G605" s="219" t="s">
        <v>202</v>
      </c>
      <c r="H605" s="220">
        <v>53.765999999999998</v>
      </c>
      <c r="I605" s="221"/>
      <c r="J605" s="222">
        <f>ROUND(I605*H605,2)</f>
        <v>0</v>
      </c>
      <c r="K605" s="223"/>
      <c r="L605" s="46"/>
      <c r="M605" s="224" t="s">
        <v>19</v>
      </c>
      <c r="N605" s="225" t="s">
        <v>43</v>
      </c>
      <c r="O605" s="86"/>
      <c r="P605" s="226">
        <f>O605*H605</f>
        <v>0</v>
      </c>
      <c r="Q605" s="226">
        <v>0.0086</v>
      </c>
      <c r="R605" s="226">
        <f>Q605*H605</f>
        <v>0.46238760000000001</v>
      </c>
      <c r="S605" s="226">
        <v>0</v>
      </c>
      <c r="T605" s="227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28" t="s">
        <v>203</v>
      </c>
      <c r="AT605" s="228" t="s">
        <v>199</v>
      </c>
      <c r="AU605" s="228" t="s">
        <v>82</v>
      </c>
      <c r="AY605" s="19" t="s">
        <v>197</v>
      </c>
      <c r="BE605" s="229">
        <f>IF(N605="základní",J605,0)</f>
        <v>0</v>
      </c>
      <c r="BF605" s="229">
        <f>IF(N605="snížená",J605,0)</f>
        <v>0</v>
      </c>
      <c r="BG605" s="229">
        <f>IF(N605="zákl. přenesená",J605,0)</f>
        <v>0</v>
      </c>
      <c r="BH605" s="229">
        <f>IF(N605="sníž. přenesená",J605,0)</f>
        <v>0</v>
      </c>
      <c r="BI605" s="229">
        <f>IF(N605="nulová",J605,0)</f>
        <v>0</v>
      </c>
      <c r="BJ605" s="19" t="s">
        <v>80</v>
      </c>
      <c r="BK605" s="229">
        <f>ROUND(I605*H605,2)</f>
        <v>0</v>
      </c>
      <c r="BL605" s="19" t="s">
        <v>203</v>
      </c>
      <c r="BM605" s="228" t="s">
        <v>907</v>
      </c>
    </row>
    <row r="606" s="2" customFormat="1">
      <c r="A606" s="40"/>
      <c r="B606" s="41"/>
      <c r="C606" s="42"/>
      <c r="D606" s="230" t="s">
        <v>205</v>
      </c>
      <c r="E606" s="42"/>
      <c r="F606" s="231" t="s">
        <v>908</v>
      </c>
      <c r="G606" s="42"/>
      <c r="H606" s="42"/>
      <c r="I606" s="232"/>
      <c r="J606" s="42"/>
      <c r="K606" s="42"/>
      <c r="L606" s="46"/>
      <c r="M606" s="233"/>
      <c r="N606" s="234"/>
      <c r="O606" s="86"/>
      <c r="P606" s="86"/>
      <c r="Q606" s="86"/>
      <c r="R606" s="86"/>
      <c r="S606" s="86"/>
      <c r="T606" s="87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T606" s="19" t="s">
        <v>205</v>
      </c>
      <c r="AU606" s="19" t="s">
        <v>82</v>
      </c>
    </row>
    <row r="607" s="14" customFormat="1">
      <c r="A607" s="14"/>
      <c r="B607" s="247"/>
      <c r="C607" s="248"/>
      <c r="D607" s="237" t="s">
        <v>207</v>
      </c>
      <c r="E607" s="249" t="s">
        <v>19</v>
      </c>
      <c r="F607" s="250" t="s">
        <v>909</v>
      </c>
      <c r="G607" s="248"/>
      <c r="H607" s="249" t="s">
        <v>19</v>
      </c>
      <c r="I607" s="251"/>
      <c r="J607" s="248"/>
      <c r="K607" s="248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207</v>
      </c>
      <c r="AU607" s="256" t="s">
        <v>82</v>
      </c>
      <c r="AV607" s="14" t="s">
        <v>80</v>
      </c>
      <c r="AW607" s="14" t="s">
        <v>33</v>
      </c>
      <c r="AX607" s="14" t="s">
        <v>72</v>
      </c>
      <c r="AY607" s="256" t="s">
        <v>197</v>
      </c>
    </row>
    <row r="608" s="13" customFormat="1">
      <c r="A608" s="13"/>
      <c r="B608" s="235"/>
      <c r="C608" s="236"/>
      <c r="D608" s="237" t="s">
        <v>207</v>
      </c>
      <c r="E608" s="238" t="s">
        <v>19</v>
      </c>
      <c r="F608" s="239" t="s">
        <v>910</v>
      </c>
      <c r="G608" s="236"/>
      <c r="H608" s="240">
        <v>11.443</v>
      </c>
      <c r="I608" s="241"/>
      <c r="J608" s="236"/>
      <c r="K608" s="236"/>
      <c r="L608" s="242"/>
      <c r="M608" s="243"/>
      <c r="N608" s="244"/>
      <c r="O608" s="244"/>
      <c r="P608" s="244"/>
      <c r="Q608" s="244"/>
      <c r="R608" s="244"/>
      <c r="S608" s="244"/>
      <c r="T608" s="245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6" t="s">
        <v>207</v>
      </c>
      <c r="AU608" s="246" t="s">
        <v>82</v>
      </c>
      <c r="AV608" s="13" t="s">
        <v>82</v>
      </c>
      <c r="AW608" s="13" t="s">
        <v>33</v>
      </c>
      <c r="AX608" s="13" t="s">
        <v>72</v>
      </c>
      <c r="AY608" s="246" t="s">
        <v>197</v>
      </c>
    </row>
    <row r="609" s="14" customFormat="1">
      <c r="A609" s="14"/>
      <c r="B609" s="247"/>
      <c r="C609" s="248"/>
      <c r="D609" s="237" t="s">
        <v>207</v>
      </c>
      <c r="E609" s="249" t="s">
        <v>19</v>
      </c>
      <c r="F609" s="250" t="s">
        <v>911</v>
      </c>
      <c r="G609" s="248"/>
      <c r="H609" s="249" t="s">
        <v>19</v>
      </c>
      <c r="I609" s="251"/>
      <c r="J609" s="248"/>
      <c r="K609" s="248"/>
      <c r="L609" s="252"/>
      <c r="M609" s="253"/>
      <c r="N609" s="254"/>
      <c r="O609" s="254"/>
      <c r="P609" s="254"/>
      <c r="Q609" s="254"/>
      <c r="R609" s="254"/>
      <c r="S609" s="254"/>
      <c r="T609" s="255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6" t="s">
        <v>207</v>
      </c>
      <c r="AU609" s="256" t="s">
        <v>82</v>
      </c>
      <c r="AV609" s="14" t="s">
        <v>80</v>
      </c>
      <c r="AW609" s="14" t="s">
        <v>33</v>
      </c>
      <c r="AX609" s="14" t="s">
        <v>72</v>
      </c>
      <c r="AY609" s="256" t="s">
        <v>197</v>
      </c>
    </row>
    <row r="610" s="13" customFormat="1">
      <c r="A610" s="13"/>
      <c r="B610" s="235"/>
      <c r="C610" s="236"/>
      <c r="D610" s="237" t="s">
        <v>207</v>
      </c>
      <c r="E610" s="238" t="s">
        <v>19</v>
      </c>
      <c r="F610" s="239" t="s">
        <v>912</v>
      </c>
      <c r="G610" s="236"/>
      <c r="H610" s="240">
        <v>33.728000000000002</v>
      </c>
      <c r="I610" s="241"/>
      <c r="J610" s="236"/>
      <c r="K610" s="236"/>
      <c r="L610" s="242"/>
      <c r="M610" s="243"/>
      <c r="N610" s="244"/>
      <c r="O610" s="244"/>
      <c r="P610" s="244"/>
      <c r="Q610" s="244"/>
      <c r="R610" s="244"/>
      <c r="S610" s="244"/>
      <c r="T610" s="245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6" t="s">
        <v>207</v>
      </c>
      <c r="AU610" s="246" t="s">
        <v>82</v>
      </c>
      <c r="AV610" s="13" t="s">
        <v>82</v>
      </c>
      <c r="AW610" s="13" t="s">
        <v>33</v>
      </c>
      <c r="AX610" s="13" t="s">
        <v>72</v>
      </c>
      <c r="AY610" s="246" t="s">
        <v>197</v>
      </c>
    </row>
    <row r="611" s="13" customFormat="1">
      <c r="A611" s="13"/>
      <c r="B611" s="235"/>
      <c r="C611" s="236"/>
      <c r="D611" s="237" t="s">
        <v>207</v>
      </c>
      <c r="E611" s="238" t="s">
        <v>19</v>
      </c>
      <c r="F611" s="239" t="s">
        <v>913</v>
      </c>
      <c r="G611" s="236"/>
      <c r="H611" s="240">
        <v>8.5950000000000006</v>
      </c>
      <c r="I611" s="241"/>
      <c r="J611" s="236"/>
      <c r="K611" s="236"/>
      <c r="L611" s="242"/>
      <c r="M611" s="243"/>
      <c r="N611" s="244"/>
      <c r="O611" s="244"/>
      <c r="P611" s="244"/>
      <c r="Q611" s="244"/>
      <c r="R611" s="244"/>
      <c r="S611" s="244"/>
      <c r="T611" s="245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6" t="s">
        <v>207</v>
      </c>
      <c r="AU611" s="246" t="s">
        <v>82</v>
      </c>
      <c r="AV611" s="13" t="s">
        <v>82</v>
      </c>
      <c r="AW611" s="13" t="s">
        <v>33</v>
      </c>
      <c r="AX611" s="13" t="s">
        <v>72</v>
      </c>
      <c r="AY611" s="246" t="s">
        <v>197</v>
      </c>
    </row>
    <row r="612" s="15" customFormat="1">
      <c r="A612" s="15"/>
      <c r="B612" s="257"/>
      <c r="C612" s="258"/>
      <c r="D612" s="237" t="s">
        <v>207</v>
      </c>
      <c r="E612" s="259" t="s">
        <v>19</v>
      </c>
      <c r="F612" s="260" t="s">
        <v>234</v>
      </c>
      <c r="G612" s="258"/>
      <c r="H612" s="261">
        <v>53.765999999999998</v>
      </c>
      <c r="I612" s="262"/>
      <c r="J612" s="258"/>
      <c r="K612" s="258"/>
      <c r="L612" s="263"/>
      <c r="M612" s="264"/>
      <c r="N612" s="265"/>
      <c r="O612" s="265"/>
      <c r="P612" s="265"/>
      <c r="Q612" s="265"/>
      <c r="R612" s="265"/>
      <c r="S612" s="265"/>
      <c r="T612" s="266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7" t="s">
        <v>207</v>
      </c>
      <c r="AU612" s="267" t="s">
        <v>82</v>
      </c>
      <c r="AV612" s="15" t="s">
        <v>203</v>
      </c>
      <c r="AW612" s="15" t="s">
        <v>33</v>
      </c>
      <c r="AX612" s="15" t="s">
        <v>80</v>
      </c>
      <c r="AY612" s="267" t="s">
        <v>197</v>
      </c>
    </row>
    <row r="613" s="2" customFormat="1" ht="24.15" customHeight="1">
      <c r="A613" s="40"/>
      <c r="B613" s="41"/>
      <c r="C613" s="282" t="s">
        <v>914</v>
      </c>
      <c r="D613" s="282" t="s">
        <v>602</v>
      </c>
      <c r="E613" s="283" t="s">
        <v>915</v>
      </c>
      <c r="F613" s="284" t="s">
        <v>916</v>
      </c>
      <c r="G613" s="285" t="s">
        <v>202</v>
      </c>
      <c r="H613" s="286">
        <v>56.454000000000001</v>
      </c>
      <c r="I613" s="287"/>
      <c r="J613" s="288">
        <f>ROUND(I613*H613,2)</f>
        <v>0</v>
      </c>
      <c r="K613" s="289"/>
      <c r="L613" s="290"/>
      <c r="M613" s="291" t="s">
        <v>19</v>
      </c>
      <c r="N613" s="292" t="s">
        <v>43</v>
      </c>
      <c r="O613" s="86"/>
      <c r="P613" s="226">
        <f>O613*H613</f>
        <v>0</v>
      </c>
      <c r="Q613" s="226">
        <v>0.0028999999999999998</v>
      </c>
      <c r="R613" s="226">
        <f>Q613*H613</f>
        <v>0.16371659999999999</v>
      </c>
      <c r="S613" s="226">
        <v>0</v>
      </c>
      <c r="T613" s="227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28" t="s">
        <v>311</v>
      </c>
      <c r="AT613" s="228" t="s">
        <v>602</v>
      </c>
      <c r="AU613" s="228" t="s">
        <v>82</v>
      </c>
      <c r="AY613" s="19" t="s">
        <v>197</v>
      </c>
      <c r="BE613" s="229">
        <f>IF(N613="základní",J613,0)</f>
        <v>0</v>
      </c>
      <c r="BF613" s="229">
        <f>IF(N613="snížená",J613,0)</f>
        <v>0</v>
      </c>
      <c r="BG613" s="229">
        <f>IF(N613="zákl. přenesená",J613,0)</f>
        <v>0</v>
      </c>
      <c r="BH613" s="229">
        <f>IF(N613="sníž. přenesená",J613,0)</f>
        <v>0</v>
      </c>
      <c r="BI613" s="229">
        <f>IF(N613="nulová",J613,0)</f>
        <v>0</v>
      </c>
      <c r="BJ613" s="19" t="s">
        <v>80</v>
      </c>
      <c r="BK613" s="229">
        <f>ROUND(I613*H613,2)</f>
        <v>0</v>
      </c>
      <c r="BL613" s="19" t="s">
        <v>203</v>
      </c>
      <c r="BM613" s="228" t="s">
        <v>917</v>
      </c>
    </row>
    <row r="614" s="13" customFormat="1">
      <c r="A614" s="13"/>
      <c r="B614" s="235"/>
      <c r="C614" s="236"/>
      <c r="D614" s="237" t="s">
        <v>207</v>
      </c>
      <c r="E614" s="236"/>
      <c r="F614" s="239" t="s">
        <v>918</v>
      </c>
      <c r="G614" s="236"/>
      <c r="H614" s="240">
        <v>56.454000000000001</v>
      </c>
      <c r="I614" s="241"/>
      <c r="J614" s="236"/>
      <c r="K614" s="236"/>
      <c r="L614" s="242"/>
      <c r="M614" s="243"/>
      <c r="N614" s="244"/>
      <c r="O614" s="244"/>
      <c r="P614" s="244"/>
      <c r="Q614" s="244"/>
      <c r="R614" s="244"/>
      <c r="S614" s="244"/>
      <c r="T614" s="245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6" t="s">
        <v>207</v>
      </c>
      <c r="AU614" s="246" t="s">
        <v>82</v>
      </c>
      <c r="AV614" s="13" t="s">
        <v>82</v>
      </c>
      <c r="AW614" s="13" t="s">
        <v>4</v>
      </c>
      <c r="AX614" s="13" t="s">
        <v>80</v>
      </c>
      <c r="AY614" s="246" t="s">
        <v>197</v>
      </c>
    </row>
    <row r="615" s="2" customFormat="1" ht="78" customHeight="1">
      <c r="A615" s="40"/>
      <c r="B615" s="41"/>
      <c r="C615" s="216" t="s">
        <v>919</v>
      </c>
      <c r="D615" s="216" t="s">
        <v>199</v>
      </c>
      <c r="E615" s="217" t="s">
        <v>920</v>
      </c>
      <c r="F615" s="218" t="s">
        <v>921</v>
      </c>
      <c r="G615" s="219" t="s">
        <v>202</v>
      </c>
      <c r="H615" s="220">
        <v>285.77800000000002</v>
      </c>
      <c r="I615" s="221"/>
      <c r="J615" s="222">
        <f>ROUND(I615*H615,2)</f>
        <v>0</v>
      </c>
      <c r="K615" s="223"/>
      <c r="L615" s="46"/>
      <c r="M615" s="224" t="s">
        <v>19</v>
      </c>
      <c r="N615" s="225" t="s">
        <v>43</v>
      </c>
      <c r="O615" s="86"/>
      <c r="P615" s="226">
        <f>O615*H615</f>
        <v>0</v>
      </c>
      <c r="Q615" s="226">
        <v>0.0087401600000000003</v>
      </c>
      <c r="R615" s="226">
        <f>Q615*H615</f>
        <v>2.4977454444800005</v>
      </c>
      <c r="S615" s="226">
        <v>0</v>
      </c>
      <c r="T615" s="227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28" t="s">
        <v>203</v>
      </c>
      <c r="AT615" s="228" t="s">
        <v>199</v>
      </c>
      <c r="AU615" s="228" t="s">
        <v>82</v>
      </c>
      <c r="AY615" s="19" t="s">
        <v>197</v>
      </c>
      <c r="BE615" s="229">
        <f>IF(N615="základní",J615,0)</f>
        <v>0</v>
      </c>
      <c r="BF615" s="229">
        <f>IF(N615="snížená",J615,0)</f>
        <v>0</v>
      </c>
      <c r="BG615" s="229">
        <f>IF(N615="zákl. přenesená",J615,0)</f>
        <v>0</v>
      </c>
      <c r="BH615" s="229">
        <f>IF(N615="sníž. přenesená",J615,0)</f>
        <v>0</v>
      </c>
      <c r="BI615" s="229">
        <f>IF(N615="nulová",J615,0)</f>
        <v>0</v>
      </c>
      <c r="BJ615" s="19" t="s">
        <v>80</v>
      </c>
      <c r="BK615" s="229">
        <f>ROUND(I615*H615,2)</f>
        <v>0</v>
      </c>
      <c r="BL615" s="19" t="s">
        <v>203</v>
      </c>
      <c r="BM615" s="228" t="s">
        <v>922</v>
      </c>
    </row>
    <row r="616" s="14" customFormat="1">
      <c r="A616" s="14"/>
      <c r="B616" s="247"/>
      <c r="C616" s="248"/>
      <c r="D616" s="237" t="s">
        <v>207</v>
      </c>
      <c r="E616" s="249" t="s">
        <v>19</v>
      </c>
      <c r="F616" s="250" t="s">
        <v>923</v>
      </c>
      <c r="G616" s="248"/>
      <c r="H616" s="249" t="s">
        <v>19</v>
      </c>
      <c r="I616" s="251"/>
      <c r="J616" s="248"/>
      <c r="K616" s="248"/>
      <c r="L616" s="252"/>
      <c r="M616" s="253"/>
      <c r="N616" s="254"/>
      <c r="O616" s="254"/>
      <c r="P616" s="254"/>
      <c r="Q616" s="254"/>
      <c r="R616" s="254"/>
      <c r="S616" s="254"/>
      <c r="T616" s="255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6" t="s">
        <v>207</v>
      </c>
      <c r="AU616" s="256" t="s">
        <v>82</v>
      </c>
      <c r="AV616" s="14" t="s">
        <v>80</v>
      </c>
      <c r="AW616" s="14" t="s">
        <v>33</v>
      </c>
      <c r="AX616" s="14" t="s">
        <v>72</v>
      </c>
      <c r="AY616" s="256" t="s">
        <v>197</v>
      </c>
    </row>
    <row r="617" s="14" customFormat="1">
      <c r="A617" s="14"/>
      <c r="B617" s="247"/>
      <c r="C617" s="248"/>
      <c r="D617" s="237" t="s">
        <v>207</v>
      </c>
      <c r="E617" s="249" t="s">
        <v>19</v>
      </c>
      <c r="F617" s="250" t="s">
        <v>869</v>
      </c>
      <c r="G617" s="248"/>
      <c r="H617" s="249" t="s">
        <v>19</v>
      </c>
      <c r="I617" s="251"/>
      <c r="J617" s="248"/>
      <c r="K617" s="248"/>
      <c r="L617" s="252"/>
      <c r="M617" s="253"/>
      <c r="N617" s="254"/>
      <c r="O617" s="254"/>
      <c r="P617" s="254"/>
      <c r="Q617" s="254"/>
      <c r="R617" s="254"/>
      <c r="S617" s="254"/>
      <c r="T617" s="255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6" t="s">
        <v>207</v>
      </c>
      <c r="AU617" s="256" t="s">
        <v>82</v>
      </c>
      <c r="AV617" s="14" t="s">
        <v>80</v>
      </c>
      <c r="AW617" s="14" t="s">
        <v>33</v>
      </c>
      <c r="AX617" s="14" t="s">
        <v>72</v>
      </c>
      <c r="AY617" s="256" t="s">
        <v>197</v>
      </c>
    </row>
    <row r="618" s="13" customFormat="1">
      <c r="A618" s="13"/>
      <c r="B618" s="235"/>
      <c r="C618" s="236"/>
      <c r="D618" s="237" t="s">
        <v>207</v>
      </c>
      <c r="E618" s="238" t="s">
        <v>19</v>
      </c>
      <c r="F618" s="239" t="s">
        <v>870</v>
      </c>
      <c r="G618" s="236"/>
      <c r="H618" s="240">
        <v>46.960000000000001</v>
      </c>
      <c r="I618" s="241"/>
      <c r="J618" s="236"/>
      <c r="K618" s="236"/>
      <c r="L618" s="242"/>
      <c r="M618" s="243"/>
      <c r="N618" s="244"/>
      <c r="O618" s="244"/>
      <c r="P618" s="244"/>
      <c r="Q618" s="244"/>
      <c r="R618" s="244"/>
      <c r="S618" s="244"/>
      <c r="T618" s="245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6" t="s">
        <v>207</v>
      </c>
      <c r="AU618" s="246" t="s">
        <v>82</v>
      </c>
      <c r="AV618" s="13" t="s">
        <v>82</v>
      </c>
      <c r="AW618" s="13" t="s">
        <v>33</v>
      </c>
      <c r="AX618" s="13" t="s">
        <v>72</v>
      </c>
      <c r="AY618" s="246" t="s">
        <v>197</v>
      </c>
    </row>
    <row r="619" s="16" customFormat="1">
      <c r="A619" s="16"/>
      <c r="B619" s="268"/>
      <c r="C619" s="269"/>
      <c r="D619" s="237" t="s">
        <v>207</v>
      </c>
      <c r="E619" s="270" t="s">
        <v>19</v>
      </c>
      <c r="F619" s="271" t="s">
        <v>248</v>
      </c>
      <c r="G619" s="269"/>
      <c r="H619" s="272">
        <v>46.960000000000001</v>
      </c>
      <c r="I619" s="273"/>
      <c r="J619" s="269"/>
      <c r="K619" s="269"/>
      <c r="L619" s="274"/>
      <c r="M619" s="275"/>
      <c r="N619" s="276"/>
      <c r="O619" s="276"/>
      <c r="P619" s="276"/>
      <c r="Q619" s="276"/>
      <c r="R619" s="276"/>
      <c r="S619" s="276"/>
      <c r="T619" s="277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T619" s="278" t="s">
        <v>207</v>
      </c>
      <c r="AU619" s="278" t="s">
        <v>82</v>
      </c>
      <c r="AV619" s="16" t="s">
        <v>103</v>
      </c>
      <c r="AW619" s="16" t="s">
        <v>33</v>
      </c>
      <c r="AX619" s="16" t="s">
        <v>72</v>
      </c>
      <c r="AY619" s="278" t="s">
        <v>197</v>
      </c>
    </row>
    <row r="620" s="14" customFormat="1">
      <c r="A620" s="14"/>
      <c r="B620" s="247"/>
      <c r="C620" s="248"/>
      <c r="D620" s="237" t="s">
        <v>207</v>
      </c>
      <c r="E620" s="249" t="s">
        <v>19</v>
      </c>
      <c r="F620" s="250" t="s">
        <v>871</v>
      </c>
      <c r="G620" s="248"/>
      <c r="H620" s="249" t="s">
        <v>19</v>
      </c>
      <c r="I620" s="251"/>
      <c r="J620" s="248"/>
      <c r="K620" s="248"/>
      <c r="L620" s="252"/>
      <c r="M620" s="253"/>
      <c r="N620" s="254"/>
      <c r="O620" s="254"/>
      <c r="P620" s="254"/>
      <c r="Q620" s="254"/>
      <c r="R620" s="254"/>
      <c r="S620" s="254"/>
      <c r="T620" s="25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6" t="s">
        <v>207</v>
      </c>
      <c r="AU620" s="256" t="s">
        <v>82</v>
      </c>
      <c r="AV620" s="14" t="s">
        <v>80</v>
      </c>
      <c r="AW620" s="14" t="s">
        <v>33</v>
      </c>
      <c r="AX620" s="14" t="s">
        <v>72</v>
      </c>
      <c r="AY620" s="256" t="s">
        <v>197</v>
      </c>
    </row>
    <row r="621" s="13" customFormat="1">
      <c r="A621" s="13"/>
      <c r="B621" s="235"/>
      <c r="C621" s="236"/>
      <c r="D621" s="237" t="s">
        <v>207</v>
      </c>
      <c r="E621" s="238" t="s">
        <v>19</v>
      </c>
      <c r="F621" s="239" t="s">
        <v>872</v>
      </c>
      <c r="G621" s="236"/>
      <c r="H621" s="240">
        <v>110.55800000000001</v>
      </c>
      <c r="I621" s="241"/>
      <c r="J621" s="236"/>
      <c r="K621" s="236"/>
      <c r="L621" s="242"/>
      <c r="M621" s="243"/>
      <c r="N621" s="244"/>
      <c r="O621" s="244"/>
      <c r="P621" s="244"/>
      <c r="Q621" s="244"/>
      <c r="R621" s="244"/>
      <c r="S621" s="244"/>
      <c r="T621" s="245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6" t="s">
        <v>207</v>
      </c>
      <c r="AU621" s="246" t="s">
        <v>82</v>
      </c>
      <c r="AV621" s="13" t="s">
        <v>82</v>
      </c>
      <c r="AW621" s="13" t="s">
        <v>33</v>
      </c>
      <c r="AX621" s="13" t="s">
        <v>72</v>
      </c>
      <c r="AY621" s="246" t="s">
        <v>197</v>
      </c>
    </row>
    <row r="622" s="13" customFormat="1">
      <c r="A622" s="13"/>
      <c r="B622" s="235"/>
      <c r="C622" s="236"/>
      <c r="D622" s="237" t="s">
        <v>207</v>
      </c>
      <c r="E622" s="238" t="s">
        <v>19</v>
      </c>
      <c r="F622" s="239" t="s">
        <v>873</v>
      </c>
      <c r="G622" s="236"/>
      <c r="H622" s="240">
        <v>-14.234999999999999</v>
      </c>
      <c r="I622" s="241"/>
      <c r="J622" s="236"/>
      <c r="K622" s="236"/>
      <c r="L622" s="242"/>
      <c r="M622" s="243"/>
      <c r="N622" s="244"/>
      <c r="O622" s="244"/>
      <c r="P622" s="244"/>
      <c r="Q622" s="244"/>
      <c r="R622" s="244"/>
      <c r="S622" s="244"/>
      <c r="T622" s="245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6" t="s">
        <v>207</v>
      </c>
      <c r="AU622" s="246" t="s">
        <v>82</v>
      </c>
      <c r="AV622" s="13" t="s">
        <v>82</v>
      </c>
      <c r="AW622" s="13" t="s">
        <v>33</v>
      </c>
      <c r="AX622" s="13" t="s">
        <v>72</v>
      </c>
      <c r="AY622" s="246" t="s">
        <v>197</v>
      </c>
    </row>
    <row r="623" s="13" customFormat="1">
      <c r="A623" s="13"/>
      <c r="B623" s="235"/>
      <c r="C623" s="236"/>
      <c r="D623" s="237" t="s">
        <v>207</v>
      </c>
      <c r="E623" s="238" t="s">
        <v>19</v>
      </c>
      <c r="F623" s="239" t="s">
        <v>874</v>
      </c>
      <c r="G623" s="236"/>
      <c r="H623" s="240">
        <v>-5.5</v>
      </c>
      <c r="I623" s="241"/>
      <c r="J623" s="236"/>
      <c r="K623" s="236"/>
      <c r="L623" s="242"/>
      <c r="M623" s="243"/>
      <c r="N623" s="244"/>
      <c r="O623" s="244"/>
      <c r="P623" s="244"/>
      <c r="Q623" s="244"/>
      <c r="R623" s="244"/>
      <c r="S623" s="244"/>
      <c r="T623" s="245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6" t="s">
        <v>207</v>
      </c>
      <c r="AU623" s="246" t="s">
        <v>82</v>
      </c>
      <c r="AV623" s="13" t="s">
        <v>82</v>
      </c>
      <c r="AW623" s="13" t="s">
        <v>33</v>
      </c>
      <c r="AX623" s="13" t="s">
        <v>72</v>
      </c>
      <c r="AY623" s="246" t="s">
        <v>197</v>
      </c>
    </row>
    <row r="624" s="16" customFormat="1">
      <c r="A624" s="16"/>
      <c r="B624" s="268"/>
      <c r="C624" s="269"/>
      <c r="D624" s="237" t="s">
        <v>207</v>
      </c>
      <c r="E624" s="270" t="s">
        <v>19</v>
      </c>
      <c r="F624" s="271" t="s">
        <v>248</v>
      </c>
      <c r="G624" s="269"/>
      <c r="H624" s="272">
        <v>90.822999999999993</v>
      </c>
      <c r="I624" s="273"/>
      <c r="J624" s="269"/>
      <c r="K624" s="269"/>
      <c r="L624" s="274"/>
      <c r="M624" s="275"/>
      <c r="N624" s="276"/>
      <c r="O624" s="276"/>
      <c r="P624" s="276"/>
      <c r="Q624" s="276"/>
      <c r="R624" s="276"/>
      <c r="S624" s="276"/>
      <c r="T624" s="277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T624" s="278" t="s">
        <v>207</v>
      </c>
      <c r="AU624" s="278" t="s">
        <v>82</v>
      </c>
      <c r="AV624" s="16" t="s">
        <v>103</v>
      </c>
      <c r="AW624" s="16" t="s">
        <v>33</v>
      </c>
      <c r="AX624" s="16" t="s">
        <v>72</v>
      </c>
      <c r="AY624" s="278" t="s">
        <v>197</v>
      </c>
    </row>
    <row r="625" s="14" customFormat="1">
      <c r="A625" s="14"/>
      <c r="B625" s="247"/>
      <c r="C625" s="248"/>
      <c r="D625" s="237" t="s">
        <v>207</v>
      </c>
      <c r="E625" s="249" t="s">
        <v>19</v>
      </c>
      <c r="F625" s="250" t="s">
        <v>875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207</v>
      </c>
      <c r="AU625" s="256" t="s">
        <v>82</v>
      </c>
      <c r="AV625" s="14" t="s">
        <v>80</v>
      </c>
      <c r="AW625" s="14" t="s">
        <v>33</v>
      </c>
      <c r="AX625" s="14" t="s">
        <v>72</v>
      </c>
      <c r="AY625" s="256" t="s">
        <v>197</v>
      </c>
    </row>
    <row r="626" s="13" customFormat="1">
      <c r="A626" s="13"/>
      <c r="B626" s="235"/>
      <c r="C626" s="236"/>
      <c r="D626" s="237" t="s">
        <v>207</v>
      </c>
      <c r="E626" s="238" t="s">
        <v>19</v>
      </c>
      <c r="F626" s="239" t="s">
        <v>876</v>
      </c>
      <c r="G626" s="236"/>
      <c r="H626" s="240">
        <v>63.133000000000003</v>
      </c>
      <c r="I626" s="241"/>
      <c r="J626" s="236"/>
      <c r="K626" s="236"/>
      <c r="L626" s="242"/>
      <c r="M626" s="243"/>
      <c r="N626" s="244"/>
      <c r="O626" s="244"/>
      <c r="P626" s="244"/>
      <c r="Q626" s="244"/>
      <c r="R626" s="244"/>
      <c r="S626" s="244"/>
      <c r="T626" s="245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6" t="s">
        <v>207</v>
      </c>
      <c r="AU626" s="246" t="s">
        <v>82</v>
      </c>
      <c r="AV626" s="13" t="s">
        <v>82</v>
      </c>
      <c r="AW626" s="13" t="s">
        <v>33</v>
      </c>
      <c r="AX626" s="13" t="s">
        <v>72</v>
      </c>
      <c r="AY626" s="246" t="s">
        <v>197</v>
      </c>
    </row>
    <row r="627" s="13" customFormat="1">
      <c r="A627" s="13"/>
      <c r="B627" s="235"/>
      <c r="C627" s="236"/>
      <c r="D627" s="237" t="s">
        <v>207</v>
      </c>
      <c r="E627" s="238" t="s">
        <v>19</v>
      </c>
      <c r="F627" s="239" t="s">
        <v>877</v>
      </c>
      <c r="G627" s="236"/>
      <c r="H627" s="240">
        <v>2.1240000000000001</v>
      </c>
      <c r="I627" s="241"/>
      <c r="J627" s="236"/>
      <c r="K627" s="236"/>
      <c r="L627" s="242"/>
      <c r="M627" s="243"/>
      <c r="N627" s="244"/>
      <c r="O627" s="244"/>
      <c r="P627" s="244"/>
      <c r="Q627" s="244"/>
      <c r="R627" s="244"/>
      <c r="S627" s="244"/>
      <c r="T627" s="245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6" t="s">
        <v>207</v>
      </c>
      <c r="AU627" s="246" t="s">
        <v>82</v>
      </c>
      <c r="AV627" s="13" t="s">
        <v>82</v>
      </c>
      <c r="AW627" s="13" t="s">
        <v>33</v>
      </c>
      <c r="AX627" s="13" t="s">
        <v>72</v>
      </c>
      <c r="AY627" s="246" t="s">
        <v>197</v>
      </c>
    </row>
    <row r="628" s="13" customFormat="1">
      <c r="A628" s="13"/>
      <c r="B628" s="235"/>
      <c r="C628" s="236"/>
      <c r="D628" s="237" t="s">
        <v>207</v>
      </c>
      <c r="E628" s="238" t="s">
        <v>19</v>
      </c>
      <c r="F628" s="239" t="s">
        <v>878</v>
      </c>
      <c r="G628" s="236"/>
      <c r="H628" s="240">
        <v>-5.0209999999999999</v>
      </c>
      <c r="I628" s="241"/>
      <c r="J628" s="236"/>
      <c r="K628" s="236"/>
      <c r="L628" s="242"/>
      <c r="M628" s="243"/>
      <c r="N628" s="244"/>
      <c r="O628" s="244"/>
      <c r="P628" s="244"/>
      <c r="Q628" s="244"/>
      <c r="R628" s="244"/>
      <c r="S628" s="244"/>
      <c r="T628" s="245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6" t="s">
        <v>207</v>
      </c>
      <c r="AU628" s="246" t="s">
        <v>82</v>
      </c>
      <c r="AV628" s="13" t="s">
        <v>82</v>
      </c>
      <c r="AW628" s="13" t="s">
        <v>33</v>
      </c>
      <c r="AX628" s="13" t="s">
        <v>72</v>
      </c>
      <c r="AY628" s="246" t="s">
        <v>197</v>
      </c>
    </row>
    <row r="629" s="16" customFormat="1">
      <c r="A629" s="16"/>
      <c r="B629" s="268"/>
      <c r="C629" s="269"/>
      <c r="D629" s="237" t="s">
        <v>207</v>
      </c>
      <c r="E629" s="270" t="s">
        <v>19</v>
      </c>
      <c r="F629" s="271" t="s">
        <v>248</v>
      </c>
      <c r="G629" s="269"/>
      <c r="H629" s="272">
        <v>60.235999999999997</v>
      </c>
      <c r="I629" s="273"/>
      <c r="J629" s="269"/>
      <c r="K629" s="269"/>
      <c r="L629" s="274"/>
      <c r="M629" s="275"/>
      <c r="N629" s="276"/>
      <c r="O629" s="276"/>
      <c r="P629" s="276"/>
      <c r="Q629" s="276"/>
      <c r="R629" s="276"/>
      <c r="S629" s="276"/>
      <c r="T629" s="277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T629" s="278" t="s">
        <v>207</v>
      </c>
      <c r="AU629" s="278" t="s">
        <v>82</v>
      </c>
      <c r="AV629" s="16" t="s">
        <v>103</v>
      </c>
      <c r="AW629" s="16" t="s">
        <v>33</v>
      </c>
      <c r="AX629" s="16" t="s">
        <v>72</v>
      </c>
      <c r="AY629" s="278" t="s">
        <v>197</v>
      </c>
    </row>
    <row r="630" s="14" customFormat="1">
      <c r="A630" s="14"/>
      <c r="B630" s="247"/>
      <c r="C630" s="248"/>
      <c r="D630" s="237" t="s">
        <v>207</v>
      </c>
      <c r="E630" s="249" t="s">
        <v>19</v>
      </c>
      <c r="F630" s="250" t="s">
        <v>879</v>
      </c>
      <c r="G630" s="248"/>
      <c r="H630" s="249" t="s">
        <v>19</v>
      </c>
      <c r="I630" s="251"/>
      <c r="J630" s="248"/>
      <c r="K630" s="248"/>
      <c r="L630" s="252"/>
      <c r="M630" s="253"/>
      <c r="N630" s="254"/>
      <c r="O630" s="254"/>
      <c r="P630" s="254"/>
      <c r="Q630" s="254"/>
      <c r="R630" s="254"/>
      <c r="S630" s="254"/>
      <c r="T630" s="255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6" t="s">
        <v>207</v>
      </c>
      <c r="AU630" s="256" t="s">
        <v>82</v>
      </c>
      <c r="AV630" s="14" t="s">
        <v>80</v>
      </c>
      <c r="AW630" s="14" t="s">
        <v>33</v>
      </c>
      <c r="AX630" s="14" t="s">
        <v>72</v>
      </c>
      <c r="AY630" s="256" t="s">
        <v>197</v>
      </c>
    </row>
    <row r="631" s="13" customFormat="1">
      <c r="A631" s="13"/>
      <c r="B631" s="235"/>
      <c r="C631" s="236"/>
      <c r="D631" s="237" t="s">
        <v>207</v>
      </c>
      <c r="E631" s="238" t="s">
        <v>19</v>
      </c>
      <c r="F631" s="239" t="s">
        <v>880</v>
      </c>
      <c r="G631" s="236"/>
      <c r="H631" s="240">
        <v>26.427</v>
      </c>
      <c r="I631" s="241"/>
      <c r="J631" s="236"/>
      <c r="K631" s="236"/>
      <c r="L631" s="242"/>
      <c r="M631" s="243"/>
      <c r="N631" s="244"/>
      <c r="O631" s="244"/>
      <c r="P631" s="244"/>
      <c r="Q631" s="244"/>
      <c r="R631" s="244"/>
      <c r="S631" s="244"/>
      <c r="T631" s="245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6" t="s">
        <v>207</v>
      </c>
      <c r="AU631" s="246" t="s">
        <v>82</v>
      </c>
      <c r="AV631" s="13" t="s">
        <v>82</v>
      </c>
      <c r="AW631" s="13" t="s">
        <v>33</v>
      </c>
      <c r="AX631" s="13" t="s">
        <v>72</v>
      </c>
      <c r="AY631" s="246" t="s">
        <v>197</v>
      </c>
    </row>
    <row r="632" s="13" customFormat="1">
      <c r="A632" s="13"/>
      <c r="B632" s="235"/>
      <c r="C632" s="236"/>
      <c r="D632" s="237" t="s">
        <v>207</v>
      </c>
      <c r="E632" s="238" t="s">
        <v>19</v>
      </c>
      <c r="F632" s="239" t="s">
        <v>881</v>
      </c>
      <c r="G632" s="236"/>
      <c r="H632" s="240">
        <v>76.840999999999994</v>
      </c>
      <c r="I632" s="241"/>
      <c r="J632" s="236"/>
      <c r="K632" s="236"/>
      <c r="L632" s="242"/>
      <c r="M632" s="243"/>
      <c r="N632" s="244"/>
      <c r="O632" s="244"/>
      <c r="P632" s="244"/>
      <c r="Q632" s="244"/>
      <c r="R632" s="244"/>
      <c r="S632" s="244"/>
      <c r="T632" s="24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6" t="s">
        <v>207</v>
      </c>
      <c r="AU632" s="246" t="s">
        <v>82</v>
      </c>
      <c r="AV632" s="13" t="s">
        <v>82</v>
      </c>
      <c r="AW632" s="13" t="s">
        <v>33</v>
      </c>
      <c r="AX632" s="13" t="s">
        <v>72</v>
      </c>
      <c r="AY632" s="246" t="s">
        <v>197</v>
      </c>
    </row>
    <row r="633" s="13" customFormat="1">
      <c r="A633" s="13"/>
      <c r="B633" s="235"/>
      <c r="C633" s="236"/>
      <c r="D633" s="237" t="s">
        <v>207</v>
      </c>
      <c r="E633" s="238" t="s">
        <v>19</v>
      </c>
      <c r="F633" s="239" t="s">
        <v>882</v>
      </c>
      <c r="G633" s="236"/>
      <c r="H633" s="240">
        <v>0.17999999999999999</v>
      </c>
      <c r="I633" s="241"/>
      <c r="J633" s="236"/>
      <c r="K633" s="236"/>
      <c r="L633" s="242"/>
      <c r="M633" s="243"/>
      <c r="N633" s="244"/>
      <c r="O633" s="244"/>
      <c r="P633" s="244"/>
      <c r="Q633" s="244"/>
      <c r="R633" s="244"/>
      <c r="S633" s="244"/>
      <c r="T633" s="245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6" t="s">
        <v>207</v>
      </c>
      <c r="AU633" s="246" t="s">
        <v>82</v>
      </c>
      <c r="AV633" s="13" t="s">
        <v>82</v>
      </c>
      <c r="AW633" s="13" t="s">
        <v>33</v>
      </c>
      <c r="AX633" s="13" t="s">
        <v>72</v>
      </c>
      <c r="AY633" s="246" t="s">
        <v>197</v>
      </c>
    </row>
    <row r="634" s="13" customFormat="1">
      <c r="A634" s="13"/>
      <c r="B634" s="235"/>
      <c r="C634" s="236"/>
      <c r="D634" s="237" t="s">
        <v>207</v>
      </c>
      <c r="E634" s="238" t="s">
        <v>19</v>
      </c>
      <c r="F634" s="239" t="s">
        <v>883</v>
      </c>
      <c r="G634" s="236"/>
      <c r="H634" s="240">
        <v>1.1220000000000001</v>
      </c>
      <c r="I634" s="241"/>
      <c r="J634" s="236"/>
      <c r="K634" s="236"/>
      <c r="L634" s="242"/>
      <c r="M634" s="243"/>
      <c r="N634" s="244"/>
      <c r="O634" s="244"/>
      <c r="P634" s="244"/>
      <c r="Q634" s="244"/>
      <c r="R634" s="244"/>
      <c r="S634" s="244"/>
      <c r="T634" s="245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6" t="s">
        <v>207</v>
      </c>
      <c r="AU634" s="246" t="s">
        <v>82</v>
      </c>
      <c r="AV634" s="13" t="s">
        <v>82</v>
      </c>
      <c r="AW634" s="13" t="s">
        <v>33</v>
      </c>
      <c r="AX634" s="13" t="s">
        <v>72</v>
      </c>
      <c r="AY634" s="246" t="s">
        <v>197</v>
      </c>
    </row>
    <row r="635" s="13" customFormat="1">
      <c r="A635" s="13"/>
      <c r="B635" s="235"/>
      <c r="C635" s="236"/>
      <c r="D635" s="237" t="s">
        <v>207</v>
      </c>
      <c r="E635" s="238" t="s">
        <v>19</v>
      </c>
      <c r="F635" s="239" t="s">
        <v>884</v>
      </c>
      <c r="G635" s="236"/>
      <c r="H635" s="240">
        <v>-9.3049999999999997</v>
      </c>
      <c r="I635" s="241"/>
      <c r="J635" s="236"/>
      <c r="K635" s="236"/>
      <c r="L635" s="242"/>
      <c r="M635" s="243"/>
      <c r="N635" s="244"/>
      <c r="O635" s="244"/>
      <c r="P635" s="244"/>
      <c r="Q635" s="244"/>
      <c r="R635" s="244"/>
      <c r="S635" s="244"/>
      <c r="T635" s="245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6" t="s">
        <v>207</v>
      </c>
      <c r="AU635" s="246" t="s">
        <v>82</v>
      </c>
      <c r="AV635" s="13" t="s">
        <v>82</v>
      </c>
      <c r="AW635" s="13" t="s">
        <v>33</v>
      </c>
      <c r="AX635" s="13" t="s">
        <v>72</v>
      </c>
      <c r="AY635" s="246" t="s">
        <v>197</v>
      </c>
    </row>
    <row r="636" s="13" customFormat="1">
      <c r="A636" s="13"/>
      <c r="B636" s="235"/>
      <c r="C636" s="236"/>
      <c r="D636" s="237" t="s">
        <v>207</v>
      </c>
      <c r="E636" s="238" t="s">
        <v>19</v>
      </c>
      <c r="F636" s="239" t="s">
        <v>885</v>
      </c>
      <c r="G636" s="236"/>
      <c r="H636" s="240">
        <v>-7.5060000000000002</v>
      </c>
      <c r="I636" s="241"/>
      <c r="J636" s="236"/>
      <c r="K636" s="236"/>
      <c r="L636" s="242"/>
      <c r="M636" s="243"/>
      <c r="N636" s="244"/>
      <c r="O636" s="244"/>
      <c r="P636" s="244"/>
      <c r="Q636" s="244"/>
      <c r="R636" s="244"/>
      <c r="S636" s="244"/>
      <c r="T636" s="245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6" t="s">
        <v>207</v>
      </c>
      <c r="AU636" s="246" t="s">
        <v>82</v>
      </c>
      <c r="AV636" s="13" t="s">
        <v>82</v>
      </c>
      <c r="AW636" s="13" t="s">
        <v>33</v>
      </c>
      <c r="AX636" s="13" t="s">
        <v>72</v>
      </c>
      <c r="AY636" s="246" t="s">
        <v>197</v>
      </c>
    </row>
    <row r="637" s="16" customFormat="1">
      <c r="A637" s="16"/>
      <c r="B637" s="268"/>
      <c r="C637" s="269"/>
      <c r="D637" s="237" t="s">
        <v>207</v>
      </c>
      <c r="E637" s="270" t="s">
        <v>19</v>
      </c>
      <c r="F637" s="271" t="s">
        <v>248</v>
      </c>
      <c r="G637" s="269"/>
      <c r="H637" s="272">
        <v>87.759</v>
      </c>
      <c r="I637" s="273"/>
      <c r="J637" s="269"/>
      <c r="K637" s="269"/>
      <c r="L637" s="274"/>
      <c r="M637" s="275"/>
      <c r="N637" s="276"/>
      <c r="O637" s="276"/>
      <c r="P637" s="276"/>
      <c r="Q637" s="276"/>
      <c r="R637" s="276"/>
      <c r="S637" s="276"/>
      <c r="T637" s="277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T637" s="278" t="s">
        <v>207</v>
      </c>
      <c r="AU637" s="278" t="s">
        <v>82</v>
      </c>
      <c r="AV637" s="16" t="s">
        <v>103</v>
      </c>
      <c r="AW637" s="16" t="s">
        <v>33</v>
      </c>
      <c r="AX637" s="16" t="s">
        <v>72</v>
      </c>
      <c r="AY637" s="278" t="s">
        <v>197</v>
      </c>
    </row>
    <row r="638" s="15" customFormat="1">
      <c r="A638" s="15"/>
      <c r="B638" s="257"/>
      <c r="C638" s="258"/>
      <c r="D638" s="237" t="s">
        <v>207</v>
      </c>
      <c r="E638" s="259" t="s">
        <v>19</v>
      </c>
      <c r="F638" s="260" t="s">
        <v>234</v>
      </c>
      <c r="G638" s="258"/>
      <c r="H638" s="261">
        <v>285.77800000000002</v>
      </c>
      <c r="I638" s="262"/>
      <c r="J638" s="258"/>
      <c r="K638" s="258"/>
      <c r="L638" s="263"/>
      <c r="M638" s="264"/>
      <c r="N638" s="265"/>
      <c r="O638" s="265"/>
      <c r="P638" s="265"/>
      <c r="Q638" s="265"/>
      <c r="R638" s="265"/>
      <c r="S638" s="265"/>
      <c r="T638" s="266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T638" s="267" t="s">
        <v>207</v>
      </c>
      <c r="AU638" s="267" t="s">
        <v>82</v>
      </c>
      <c r="AV638" s="15" t="s">
        <v>203</v>
      </c>
      <c r="AW638" s="15" t="s">
        <v>33</v>
      </c>
      <c r="AX638" s="15" t="s">
        <v>80</v>
      </c>
      <c r="AY638" s="267" t="s">
        <v>197</v>
      </c>
    </row>
    <row r="639" s="2" customFormat="1" ht="24.15" customHeight="1">
      <c r="A639" s="40"/>
      <c r="B639" s="41"/>
      <c r="C639" s="282" t="s">
        <v>924</v>
      </c>
      <c r="D639" s="282" t="s">
        <v>602</v>
      </c>
      <c r="E639" s="283" t="s">
        <v>925</v>
      </c>
      <c r="F639" s="284" t="s">
        <v>926</v>
      </c>
      <c r="G639" s="285" t="s">
        <v>202</v>
      </c>
      <c r="H639" s="286">
        <v>49.308</v>
      </c>
      <c r="I639" s="287"/>
      <c r="J639" s="288">
        <f>ROUND(I639*H639,2)</f>
        <v>0</v>
      </c>
      <c r="K639" s="289"/>
      <c r="L639" s="290"/>
      <c r="M639" s="291" t="s">
        <v>19</v>
      </c>
      <c r="N639" s="292" t="s">
        <v>43</v>
      </c>
      <c r="O639" s="86"/>
      <c r="P639" s="226">
        <f>O639*H639</f>
        <v>0</v>
      </c>
      <c r="Q639" s="226">
        <v>0.0041000000000000003</v>
      </c>
      <c r="R639" s="226">
        <f>Q639*H639</f>
        <v>0.2021628</v>
      </c>
      <c r="S639" s="226">
        <v>0</v>
      </c>
      <c r="T639" s="227">
        <f>S639*H639</f>
        <v>0</v>
      </c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R639" s="228" t="s">
        <v>311</v>
      </c>
      <c r="AT639" s="228" t="s">
        <v>602</v>
      </c>
      <c r="AU639" s="228" t="s">
        <v>82</v>
      </c>
      <c r="AY639" s="19" t="s">
        <v>197</v>
      </c>
      <c r="BE639" s="229">
        <f>IF(N639="základní",J639,0)</f>
        <v>0</v>
      </c>
      <c r="BF639" s="229">
        <f>IF(N639="snížená",J639,0)</f>
        <v>0</v>
      </c>
      <c r="BG639" s="229">
        <f>IF(N639="zákl. přenesená",J639,0)</f>
        <v>0</v>
      </c>
      <c r="BH639" s="229">
        <f>IF(N639="sníž. přenesená",J639,0)</f>
        <v>0</v>
      </c>
      <c r="BI639" s="229">
        <f>IF(N639="nulová",J639,0)</f>
        <v>0</v>
      </c>
      <c r="BJ639" s="19" t="s">
        <v>80</v>
      </c>
      <c r="BK639" s="229">
        <f>ROUND(I639*H639,2)</f>
        <v>0</v>
      </c>
      <c r="BL639" s="19" t="s">
        <v>203</v>
      </c>
      <c r="BM639" s="228" t="s">
        <v>927</v>
      </c>
    </row>
    <row r="640" s="14" customFormat="1">
      <c r="A640" s="14"/>
      <c r="B640" s="247"/>
      <c r="C640" s="248"/>
      <c r="D640" s="237" t="s">
        <v>207</v>
      </c>
      <c r="E640" s="249" t="s">
        <v>19</v>
      </c>
      <c r="F640" s="250" t="s">
        <v>923</v>
      </c>
      <c r="G640" s="248"/>
      <c r="H640" s="249" t="s">
        <v>19</v>
      </c>
      <c r="I640" s="251"/>
      <c r="J640" s="248"/>
      <c r="K640" s="248"/>
      <c r="L640" s="252"/>
      <c r="M640" s="253"/>
      <c r="N640" s="254"/>
      <c r="O640" s="254"/>
      <c r="P640" s="254"/>
      <c r="Q640" s="254"/>
      <c r="R640" s="254"/>
      <c r="S640" s="254"/>
      <c r="T640" s="255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6" t="s">
        <v>207</v>
      </c>
      <c r="AU640" s="256" t="s">
        <v>82</v>
      </c>
      <c r="AV640" s="14" t="s">
        <v>80</v>
      </c>
      <c r="AW640" s="14" t="s">
        <v>33</v>
      </c>
      <c r="AX640" s="14" t="s">
        <v>72</v>
      </c>
      <c r="AY640" s="256" t="s">
        <v>197</v>
      </c>
    </row>
    <row r="641" s="14" customFormat="1">
      <c r="A641" s="14"/>
      <c r="B641" s="247"/>
      <c r="C641" s="248"/>
      <c r="D641" s="237" t="s">
        <v>207</v>
      </c>
      <c r="E641" s="249" t="s">
        <v>19</v>
      </c>
      <c r="F641" s="250" t="s">
        <v>869</v>
      </c>
      <c r="G641" s="248"/>
      <c r="H641" s="249" t="s">
        <v>19</v>
      </c>
      <c r="I641" s="251"/>
      <c r="J641" s="248"/>
      <c r="K641" s="248"/>
      <c r="L641" s="252"/>
      <c r="M641" s="253"/>
      <c r="N641" s="254"/>
      <c r="O641" s="254"/>
      <c r="P641" s="254"/>
      <c r="Q641" s="254"/>
      <c r="R641" s="254"/>
      <c r="S641" s="254"/>
      <c r="T641" s="25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6" t="s">
        <v>207</v>
      </c>
      <c r="AU641" s="256" t="s">
        <v>82</v>
      </c>
      <c r="AV641" s="14" t="s">
        <v>80</v>
      </c>
      <c r="AW641" s="14" t="s">
        <v>33</v>
      </c>
      <c r="AX641" s="14" t="s">
        <v>72</v>
      </c>
      <c r="AY641" s="256" t="s">
        <v>197</v>
      </c>
    </row>
    <row r="642" s="13" customFormat="1">
      <c r="A642" s="13"/>
      <c r="B642" s="235"/>
      <c r="C642" s="236"/>
      <c r="D642" s="237" t="s">
        <v>207</v>
      </c>
      <c r="E642" s="238" t="s">
        <v>19</v>
      </c>
      <c r="F642" s="239" t="s">
        <v>928</v>
      </c>
      <c r="G642" s="236"/>
      <c r="H642" s="240">
        <v>49.308</v>
      </c>
      <c r="I642" s="241"/>
      <c r="J642" s="236"/>
      <c r="K642" s="236"/>
      <c r="L642" s="242"/>
      <c r="M642" s="243"/>
      <c r="N642" s="244"/>
      <c r="O642" s="244"/>
      <c r="P642" s="244"/>
      <c r="Q642" s="244"/>
      <c r="R642" s="244"/>
      <c r="S642" s="244"/>
      <c r="T642" s="245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6" t="s">
        <v>207</v>
      </c>
      <c r="AU642" s="246" t="s">
        <v>82</v>
      </c>
      <c r="AV642" s="13" t="s">
        <v>82</v>
      </c>
      <c r="AW642" s="13" t="s">
        <v>33</v>
      </c>
      <c r="AX642" s="13" t="s">
        <v>80</v>
      </c>
      <c r="AY642" s="246" t="s">
        <v>197</v>
      </c>
    </row>
    <row r="643" s="2" customFormat="1" ht="24.15" customHeight="1">
      <c r="A643" s="40"/>
      <c r="B643" s="41"/>
      <c r="C643" s="282" t="s">
        <v>929</v>
      </c>
      <c r="D643" s="282" t="s">
        <v>602</v>
      </c>
      <c r="E643" s="283" t="s">
        <v>930</v>
      </c>
      <c r="F643" s="284" t="s">
        <v>931</v>
      </c>
      <c r="G643" s="285" t="s">
        <v>202</v>
      </c>
      <c r="H643" s="286">
        <v>12.039999999999999</v>
      </c>
      <c r="I643" s="287"/>
      <c r="J643" s="288">
        <f>ROUND(I643*H643,2)</f>
        <v>0</v>
      </c>
      <c r="K643" s="289"/>
      <c r="L643" s="290"/>
      <c r="M643" s="291" t="s">
        <v>19</v>
      </c>
      <c r="N643" s="292" t="s">
        <v>43</v>
      </c>
      <c r="O643" s="86"/>
      <c r="P643" s="226">
        <f>O643*H643</f>
        <v>0</v>
      </c>
      <c r="Q643" s="226">
        <v>0.0047999999999999996</v>
      </c>
      <c r="R643" s="226">
        <f>Q643*H643</f>
        <v>0.057791999999999989</v>
      </c>
      <c r="S643" s="226">
        <v>0</v>
      </c>
      <c r="T643" s="227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28" t="s">
        <v>311</v>
      </c>
      <c r="AT643" s="228" t="s">
        <v>602</v>
      </c>
      <c r="AU643" s="228" t="s">
        <v>82</v>
      </c>
      <c r="AY643" s="19" t="s">
        <v>197</v>
      </c>
      <c r="BE643" s="229">
        <f>IF(N643="základní",J643,0)</f>
        <v>0</v>
      </c>
      <c r="BF643" s="229">
        <f>IF(N643="snížená",J643,0)</f>
        <v>0</v>
      </c>
      <c r="BG643" s="229">
        <f>IF(N643="zákl. přenesená",J643,0)</f>
        <v>0</v>
      </c>
      <c r="BH643" s="229">
        <f>IF(N643="sníž. přenesená",J643,0)</f>
        <v>0</v>
      </c>
      <c r="BI643" s="229">
        <f>IF(N643="nulová",J643,0)</f>
        <v>0</v>
      </c>
      <c r="BJ643" s="19" t="s">
        <v>80</v>
      </c>
      <c r="BK643" s="229">
        <f>ROUND(I643*H643,2)</f>
        <v>0</v>
      </c>
      <c r="BL643" s="19" t="s">
        <v>203</v>
      </c>
      <c r="BM643" s="228" t="s">
        <v>932</v>
      </c>
    </row>
    <row r="644" s="14" customFormat="1">
      <c r="A644" s="14"/>
      <c r="B644" s="247"/>
      <c r="C644" s="248"/>
      <c r="D644" s="237" t="s">
        <v>207</v>
      </c>
      <c r="E644" s="249" t="s">
        <v>19</v>
      </c>
      <c r="F644" s="250" t="s">
        <v>933</v>
      </c>
      <c r="G644" s="248"/>
      <c r="H644" s="249" t="s">
        <v>19</v>
      </c>
      <c r="I644" s="251"/>
      <c r="J644" s="248"/>
      <c r="K644" s="248"/>
      <c r="L644" s="252"/>
      <c r="M644" s="253"/>
      <c r="N644" s="254"/>
      <c r="O644" s="254"/>
      <c r="P644" s="254"/>
      <c r="Q644" s="254"/>
      <c r="R644" s="254"/>
      <c r="S644" s="254"/>
      <c r="T644" s="25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6" t="s">
        <v>207</v>
      </c>
      <c r="AU644" s="256" t="s">
        <v>82</v>
      </c>
      <c r="AV644" s="14" t="s">
        <v>80</v>
      </c>
      <c r="AW644" s="14" t="s">
        <v>33</v>
      </c>
      <c r="AX644" s="14" t="s">
        <v>72</v>
      </c>
      <c r="AY644" s="256" t="s">
        <v>197</v>
      </c>
    </row>
    <row r="645" s="13" customFormat="1">
      <c r="A645" s="13"/>
      <c r="B645" s="235"/>
      <c r="C645" s="236"/>
      <c r="D645" s="237" t="s">
        <v>207</v>
      </c>
      <c r="E645" s="238" t="s">
        <v>19</v>
      </c>
      <c r="F645" s="239" t="s">
        <v>934</v>
      </c>
      <c r="G645" s="236"/>
      <c r="H645" s="240">
        <v>11.467000000000001</v>
      </c>
      <c r="I645" s="241"/>
      <c r="J645" s="236"/>
      <c r="K645" s="236"/>
      <c r="L645" s="242"/>
      <c r="M645" s="243"/>
      <c r="N645" s="244"/>
      <c r="O645" s="244"/>
      <c r="P645" s="244"/>
      <c r="Q645" s="244"/>
      <c r="R645" s="244"/>
      <c r="S645" s="244"/>
      <c r="T645" s="245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6" t="s">
        <v>207</v>
      </c>
      <c r="AU645" s="246" t="s">
        <v>82</v>
      </c>
      <c r="AV645" s="13" t="s">
        <v>82</v>
      </c>
      <c r="AW645" s="13" t="s">
        <v>33</v>
      </c>
      <c r="AX645" s="13" t="s">
        <v>80</v>
      </c>
      <c r="AY645" s="246" t="s">
        <v>197</v>
      </c>
    </row>
    <row r="646" s="13" customFormat="1">
      <c r="A646" s="13"/>
      <c r="B646" s="235"/>
      <c r="C646" s="236"/>
      <c r="D646" s="237" t="s">
        <v>207</v>
      </c>
      <c r="E646" s="236"/>
      <c r="F646" s="239" t="s">
        <v>935</v>
      </c>
      <c r="G646" s="236"/>
      <c r="H646" s="240">
        <v>12.039999999999999</v>
      </c>
      <c r="I646" s="241"/>
      <c r="J646" s="236"/>
      <c r="K646" s="236"/>
      <c r="L646" s="242"/>
      <c r="M646" s="243"/>
      <c r="N646" s="244"/>
      <c r="O646" s="244"/>
      <c r="P646" s="244"/>
      <c r="Q646" s="244"/>
      <c r="R646" s="244"/>
      <c r="S646" s="244"/>
      <c r="T646" s="245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6" t="s">
        <v>207</v>
      </c>
      <c r="AU646" s="246" t="s">
        <v>82</v>
      </c>
      <c r="AV646" s="13" t="s">
        <v>82</v>
      </c>
      <c r="AW646" s="13" t="s">
        <v>4</v>
      </c>
      <c r="AX646" s="13" t="s">
        <v>80</v>
      </c>
      <c r="AY646" s="246" t="s">
        <v>197</v>
      </c>
    </row>
    <row r="647" s="2" customFormat="1" ht="16.5" customHeight="1">
      <c r="A647" s="40"/>
      <c r="B647" s="41"/>
      <c r="C647" s="282" t="s">
        <v>936</v>
      </c>
      <c r="D647" s="282" t="s">
        <v>602</v>
      </c>
      <c r="E647" s="283" t="s">
        <v>937</v>
      </c>
      <c r="F647" s="284" t="s">
        <v>938</v>
      </c>
      <c r="G647" s="285" t="s">
        <v>202</v>
      </c>
      <c r="H647" s="286">
        <v>251.25700000000001</v>
      </c>
      <c r="I647" s="287"/>
      <c r="J647" s="288">
        <f>ROUND(I647*H647,2)</f>
        <v>0</v>
      </c>
      <c r="K647" s="289"/>
      <c r="L647" s="290"/>
      <c r="M647" s="291" t="s">
        <v>19</v>
      </c>
      <c r="N647" s="292" t="s">
        <v>43</v>
      </c>
      <c r="O647" s="86"/>
      <c r="P647" s="226">
        <f>O647*H647</f>
        <v>0</v>
      </c>
      <c r="Q647" s="226">
        <v>0.0036800000000000001</v>
      </c>
      <c r="R647" s="226">
        <f>Q647*H647</f>
        <v>0.92462576000000007</v>
      </c>
      <c r="S647" s="226">
        <v>0</v>
      </c>
      <c r="T647" s="227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28" t="s">
        <v>311</v>
      </c>
      <c r="AT647" s="228" t="s">
        <v>602</v>
      </c>
      <c r="AU647" s="228" t="s">
        <v>82</v>
      </c>
      <c r="AY647" s="19" t="s">
        <v>197</v>
      </c>
      <c r="BE647" s="229">
        <f>IF(N647="základní",J647,0)</f>
        <v>0</v>
      </c>
      <c r="BF647" s="229">
        <f>IF(N647="snížená",J647,0)</f>
        <v>0</v>
      </c>
      <c r="BG647" s="229">
        <f>IF(N647="zákl. přenesená",J647,0)</f>
        <v>0</v>
      </c>
      <c r="BH647" s="229">
        <f>IF(N647="sníž. přenesená",J647,0)</f>
        <v>0</v>
      </c>
      <c r="BI647" s="229">
        <f>IF(N647="nulová",J647,0)</f>
        <v>0</v>
      </c>
      <c r="BJ647" s="19" t="s">
        <v>80</v>
      </c>
      <c r="BK647" s="229">
        <f>ROUND(I647*H647,2)</f>
        <v>0</v>
      </c>
      <c r="BL647" s="19" t="s">
        <v>203</v>
      </c>
      <c r="BM647" s="228" t="s">
        <v>939</v>
      </c>
    </row>
    <row r="648" s="14" customFormat="1">
      <c r="A648" s="14"/>
      <c r="B648" s="247"/>
      <c r="C648" s="248"/>
      <c r="D648" s="237" t="s">
        <v>207</v>
      </c>
      <c r="E648" s="249" t="s">
        <v>19</v>
      </c>
      <c r="F648" s="250" t="s">
        <v>923</v>
      </c>
      <c r="G648" s="248"/>
      <c r="H648" s="249" t="s">
        <v>19</v>
      </c>
      <c r="I648" s="251"/>
      <c r="J648" s="248"/>
      <c r="K648" s="248"/>
      <c r="L648" s="252"/>
      <c r="M648" s="253"/>
      <c r="N648" s="254"/>
      <c r="O648" s="254"/>
      <c r="P648" s="254"/>
      <c r="Q648" s="254"/>
      <c r="R648" s="254"/>
      <c r="S648" s="254"/>
      <c r="T648" s="25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6" t="s">
        <v>207</v>
      </c>
      <c r="AU648" s="256" t="s">
        <v>82</v>
      </c>
      <c r="AV648" s="14" t="s">
        <v>80</v>
      </c>
      <c r="AW648" s="14" t="s">
        <v>33</v>
      </c>
      <c r="AX648" s="14" t="s">
        <v>72</v>
      </c>
      <c r="AY648" s="256" t="s">
        <v>197</v>
      </c>
    </row>
    <row r="649" s="14" customFormat="1">
      <c r="A649" s="14"/>
      <c r="B649" s="247"/>
      <c r="C649" s="248"/>
      <c r="D649" s="237" t="s">
        <v>207</v>
      </c>
      <c r="E649" s="249" t="s">
        <v>19</v>
      </c>
      <c r="F649" s="250" t="s">
        <v>871</v>
      </c>
      <c r="G649" s="248"/>
      <c r="H649" s="249" t="s">
        <v>19</v>
      </c>
      <c r="I649" s="251"/>
      <c r="J649" s="248"/>
      <c r="K649" s="248"/>
      <c r="L649" s="252"/>
      <c r="M649" s="253"/>
      <c r="N649" s="254"/>
      <c r="O649" s="254"/>
      <c r="P649" s="254"/>
      <c r="Q649" s="254"/>
      <c r="R649" s="254"/>
      <c r="S649" s="254"/>
      <c r="T649" s="25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6" t="s">
        <v>207</v>
      </c>
      <c r="AU649" s="256" t="s">
        <v>82</v>
      </c>
      <c r="AV649" s="14" t="s">
        <v>80</v>
      </c>
      <c r="AW649" s="14" t="s">
        <v>33</v>
      </c>
      <c r="AX649" s="14" t="s">
        <v>72</v>
      </c>
      <c r="AY649" s="256" t="s">
        <v>197</v>
      </c>
    </row>
    <row r="650" s="13" customFormat="1">
      <c r="A650" s="13"/>
      <c r="B650" s="235"/>
      <c r="C650" s="236"/>
      <c r="D650" s="237" t="s">
        <v>207</v>
      </c>
      <c r="E650" s="238" t="s">
        <v>19</v>
      </c>
      <c r="F650" s="239" t="s">
        <v>872</v>
      </c>
      <c r="G650" s="236"/>
      <c r="H650" s="240">
        <v>110.55800000000001</v>
      </c>
      <c r="I650" s="241"/>
      <c r="J650" s="236"/>
      <c r="K650" s="236"/>
      <c r="L650" s="242"/>
      <c r="M650" s="243"/>
      <c r="N650" s="244"/>
      <c r="O650" s="244"/>
      <c r="P650" s="244"/>
      <c r="Q650" s="244"/>
      <c r="R650" s="244"/>
      <c r="S650" s="244"/>
      <c r="T650" s="245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6" t="s">
        <v>207</v>
      </c>
      <c r="AU650" s="246" t="s">
        <v>82</v>
      </c>
      <c r="AV650" s="13" t="s">
        <v>82</v>
      </c>
      <c r="AW650" s="13" t="s">
        <v>33</v>
      </c>
      <c r="AX650" s="13" t="s">
        <v>72</v>
      </c>
      <c r="AY650" s="246" t="s">
        <v>197</v>
      </c>
    </row>
    <row r="651" s="13" customFormat="1">
      <c r="A651" s="13"/>
      <c r="B651" s="235"/>
      <c r="C651" s="236"/>
      <c r="D651" s="237" t="s">
        <v>207</v>
      </c>
      <c r="E651" s="238" t="s">
        <v>19</v>
      </c>
      <c r="F651" s="239" t="s">
        <v>873</v>
      </c>
      <c r="G651" s="236"/>
      <c r="H651" s="240">
        <v>-14.234999999999999</v>
      </c>
      <c r="I651" s="241"/>
      <c r="J651" s="236"/>
      <c r="K651" s="236"/>
      <c r="L651" s="242"/>
      <c r="M651" s="243"/>
      <c r="N651" s="244"/>
      <c r="O651" s="244"/>
      <c r="P651" s="244"/>
      <c r="Q651" s="244"/>
      <c r="R651" s="244"/>
      <c r="S651" s="244"/>
      <c r="T651" s="245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6" t="s">
        <v>207</v>
      </c>
      <c r="AU651" s="246" t="s">
        <v>82</v>
      </c>
      <c r="AV651" s="13" t="s">
        <v>82</v>
      </c>
      <c r="AW651" s="13" t="s">
        <v>33</v>
      </c>
      <c r="AX651" s="13" t="s">
        <v>72</v>
      </c>
      <c r="AY651" s="246" t="s">
        <v>197</v>
      </c>
    </row>
    <row r="652" s="13" customFormat="1">
      <c r="A652" s="13"/>
      <c r="B652" s="235"/>
      <c r="C652" s="236"/>
      <c r="D652" s="237" t="s">
        <v>207</v>
      </c>
      <c r="E652" s="238" t="s">
        <v>19</v>
      </c>
      <c r="F652" s="239" t="s">
        <v>874</v>
      </c>
      <c r="G652" s="236"/>
      <c r="H652" s="240">
        <v>-5.5</v>
      </c>
      <c r="I652" s="241"/>
      <c r="J652" s="236"/>
      <c r="K652" s="236"/>
      <c r="L652" s="242"/>
      <c r="M652" s="243"/>
      <c r="N652" s="244"/>
      <c r="O652" s="244"/>
      <c r="P652" s="244"/>
      <c r="Q652" s="244"/>
      <c r="R652" s="244"/>
      <c r="S652" s="244"/>
      <c r="T652" s="245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6" t="s">
        <v>207</v>
      </c>
      <c r="AU652" s="246" t="s">
        <v>82</v>
      </c>
      <c r="AV652" s="13" t="s">
        <v>82</v>
      </c>
      <c r="AW652" s="13" t="s">
        <v>33</v>
      </c>
      <c r="AX652" s="13" t="s">
        <v>72</v>
      </c>
      <c r="AY652" s="246" t="s">
        <v>197</v>
      </c>
    </row>
    <row r="653" s="14" customFormat="1">
      <c r="A653" s="14"/>
      <c r="B653" s="247"/>
      <c r="C653" s="248"/>
      <c r="D653" s="237" t="s">
        <v>207</v>
      </c>
      <c r="E653" s="249" t="s">
        <v>19</v>
      </c>
      <c r="F653" s="250" t="s">
        <v>875</v>
      </c>
      <c r="G653" s="248"/>
      <c r="H653" s="249" t="s">
        <v>19</v>
      </c>
      <c r="I653" s="251"/>
      <c r="J653" s="248"/>
      <c r="K653" s="248"/>
      <c r="L653" s="252"/>
      <c r="M653" s="253"/>
      <c r="N653" s="254"/>
      <c r="O653" s="254"/>
      <c r="P653" s="254"/>
      <c r="Q653" s="254"/>
      <c r="R653" s="254"/>
      <c r="S653" s="254"/>
      <c r="T653" s="255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6" t="s">
        <v>207</v>
      </c>
      <c r="AU653" s="256" t="s">
        <v>82</v>
      </c>
      <c r="AV653" s="14" t="s">
        <v>80</v>
      </c>
      <c r="AW653" s="14" t="s">
        <v>33</v>
      </c>
      <c r="AX653" s="14" t="s">
        <v>72</v>
      </c>
      <c r="AY653" s="256" t="s">
        <v>197</v>
      </c>
    </row>
    <row r="654" s="13" customFormat="1">
      <c r="A654" s="13"/>
      <c r="B654" s="235"/>
      <c r="C654" s="236"/>
      <c r="D654" s="237" t="s">
        <v>207</v>
      </c>
      <c r="E654" s="238" t="s">
        <v>19</v>
      </c>
      <c r="F654" s="239" t="s">
        <v>876</v>
      </c>
      <c r="G654" s="236"/>
      <c r="H654" s="240">
        <v>63.133000000000003</v>
      </c>
      <c r="I654" s="241"/>
      <c r="J654" s="236"/>
      <c r="K654" s="236"/>
      <c r="L654" s="242"/>
      <c r="M654" s="243"/>
      <c r="N654" s="244"/>
      <c r="O654" s="244"/>
      <c r="P654" s="244"/>
      <c r="Q654" s="244"/>
      <c r="R654" s="244"/>
      <c r="S654" s="244"/>
      <c r="T654" s="245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6" t="s">
        <v>207</v>
      </c>
      <c r="AU654" s="246" t="s">
        <v>82</v>
      </c>
      <c r="AV654" s="13" t="s">
        <v>82</v>
      </c>
      <c r="AW654" s="13" t="s">
        <v>33</v>
      </c>
      <c r="AX654" s="13" t="s">
        <v>72</v>
      </c>
      <c r="AY654" s="246" t="s">
        <v>197</v>
      </c>
    </row>
    <row r="655" s="13" customFormat="1">
      <c r="A655" s="13"/>
      <c r="B655" s="235"/>
      <c r="C655" s="236"/>
      <c r="D655" s="237" t="s">
        <v>207</v>
      </c>
      <c r="E655" s="238" t="s">
        <v>19</v>
      </c>
      <c r="F655" s="239" t="s">
        <v>877</v>
      </c>
      <c r="G655" s="236"/>
      <c r="H655" s="240">
        <v>2.1240000000000001</v>
      </c>
      <c r="I655" s="241"/>
      <c r="J655" s="236"/>
      <c r="K655" s="236"/>
      <c r="L655" s="242"/>
      <c r="M655" s="243"/>
      <c r="N655" s="244"/>
      <c r="O655" s="244"/>
      <c r="P655" s="244"/>
      <c r="Q655" s="244"/>
      <c r="R655" s="244"/>
      <c r="S655" s="244"/>
      <c r="T655" s="245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6" t="s">
        <v>207</v>
      </c>
      <c r="AU655" s="246" t="s">
        <v>82</v>
      </c>
      <c r="AV655" s="13" t="s">
        <v>82</v>
      </c>
      <c r="AW655" s="13" t="s">
        <v>33</v>
      </c>
      <c r="AX655" s="13" t="s">
        <v>72</v>
      </c>
      <c r="AY655" s="246" t="s">
        <v>197</v>
      </c>
    </row>
    <row r="656" s="13" customFormat="1">
      <c r="A656" s="13"/>
      <c r="B656" s="235"/>
      <c r="C656" s="236"/>
      <c r="D656" s="237" t="s">
        <v>207</v>
      </c>
      <c r="E656" s="238" t="s">
        <v>19</v>
      </c>
      <c r="F656" s="239" t="s">
        <v>878</v>
      </c>
      <c r="G656" s="236"/>
      <c r="H656" s="240">
        <v>-5.0209999999999999</v>
      </c>
      <c r="I656" s="241"/>
      <c r="J656" s="236"/>
      <c r="K656" s="236"/>
      <c r="L656" s="242"/>
      <c r="M656" s="243"/>
      <c r="N656" s="244"/>
      <c r="O656" s="244"/>
      <c r="P656" s="244"/>
      <c r="Q656" s="244"/>
      <c r="R656" s="244"/>
      <c r="S656" s="244"/>
      <c r="T656" s="245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6" t="s">
        <v>207</v>
      </c>
      <c r="AU656" s="246" t="s">
        <v>82</v>
      </c>
      <c r="AV656" s="13" t="s">
        <v>82</v>
      </c>
      <c r="AW656" s="13" t="s">
        <v>33</v>
      </c>
      <c r="AX656" s="13" t="s">
        <v>72</v>
      </c>
      <c r="AY656" s="246" t="s">
        <v>197</v>
      </c>
    </row>
    <row r="657" s="14" customFormat="1">
      <c r="A657" s="14"/>
      <c r="B657" s="247"/>
      <c r="C657" s="248"/>
      <c r="D657" s="237" t="s">
        <v>207</v>
      </c>
      <c r="E657" s="249" t="s">
        <v>19</v>
      </c>
      <c r="F657" s="250" t="s">
        <v>879</v>
      </c>
      <c r="G657" s="248"/>
      <c r="H657" s="249" t="s">
        <v>19</v>
      </c>
      <c r="I657" s="251"/>
      <c r="J657" s="248"/>
      <c r="K657" s="248"/>
      <c r="L657" s="252"/>
      <c r="M657" s="253"/>
      <c r="N657" s="254"/>
      <c r="O657" s="254"/>
      <c r="P657" s="254"/>
      <c r="Q657" s="254"/>
      <c r="R657" s="254"/>
      <c r="S657" s="254"/>
      <c r="T657" s="255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6" t="s">
        <v>207</v>
      </c>
      <c r="AU657" s="256" t="s">
        <v>82</v>
      </c>
      <c r="AV657" s="14" t="s">
        <v>80</v>
      </c>
      <c r="AW657" s="14" t="s">
        <v>33</v>
      </c>
      <c r="AX657" s="14" t="s">
        <v>72</v>
      </c>
      <c r="AY657" s="256" t="s">
        <v>197</v>
      </c>
    </row>
    <row r="658" s="13" customFormat="1">
      <c r="A658" s="13"/>
      <c r="B658" s="235"/>
      <c r="C658" s="236"/>
      <c r="D658" s="237" t="s">
        <v>207</v>
      </c>
      <c r="E658" s="238" t="s">
        <v>19</v>
      </c>
      <c r="F658" s="239" t="s">
        <v>880</v>
      </c>
      <c r="G658" s="236"/>
      <c r="H658" s="240">
        <v>26.427</v>
      </c>
      <c r="I658" s="241"/>
      <c r="J658" s="236"/>
      <c r="K658" s="236"/>
      <c r="L658" s="242"/>
      <c r="M658" s="243"/>
      <c r="N658" s="244"/>
      <c r="O658" s="244"/>
      <c r="P658" s="244"/>
      <c r="Q658" s="244"/>
      <c r="R658" s="244"/>
      <c r="S658" s="244"/>
      <c r="T658" s="245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6" t="s">
        <v>207</v>
      </c>
      <c r="AU658" s="246" t="s">
        <v>82</v>
      </c>
      <c r="AV658" s="13" t="s">
        <v>82</v>
      </c>
      <c r="AW658" s="13" t="s">
        <v>33</v>
      </c>
      <c r="AX658" s="13" t="s">
        <v>72</v>
      </c>
      <c r="AY658" s="246" t="s">
        <v>197</v>
      </c>
    </row>
    <row r="659" s="13" customFormat="1">
      <c r="A659" s="13"/>
      <c r="B659" s="235"/>
      <c r="C659" s="236"/>
      <c r="D659" s="237" t="s">
        <v>207</v>
      </c>
      <c r="E659" s="238" t="s">
        <v>19</v>
      </c>
      <c r="F659" s="239" t="s">
        <v>881</v>
      </c>
      <c r="G659" s="236"/>
      <c r="H659" s="240">
        <v>76.840999999999994</v>
      </c>
      <c r="I659" s="241"/>
      <c r="J659" s="236"/>
      <c r="K659" s="236"/>
      <c r="L659" s="242"/>
      <c r="M659" s="243"/>
      <c r="N659" s="244"/>
      <c r="O659" s="244"/>
      <c r="P659" s="244"/>
      <c r="Q659" s="244"/>
      <c r="R659" s="244"/>
      <c r="S659" s="244"/>
      <c r="T659" s="245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6" t="s">
        <v>207</v>
      </c>
      <c r="AU659" s="246" t="s">
        <v>82</v>
      </c>
      <c r="AV659" s="13" t="s">
        <v>82</v>
      </c>
      <c r="AW659" s="13" t="s">
        <v>33</v>
      </c>
      <c r="AX659" s="13" t="s">
        <v>72</v>
      </c>
      <c r="AY659" s="246" t="s">
        <v>197</v>
      </c>
    </row>
    <row r="660" s="13" customFormat="1">
      <c r="A660" s="13"/>
      <c r="B660" s="235"/>
      <c r="C660" s="236"/>
      <c r="D660" s="237" t="s">
        <v>207</v>
      </c>
      <c r="E660" s="238" t="s">
        <v>19</v>
      </c>
      <c r="F660" s="239" t="s">
        <v>882</v>
      </c>
      <c r="G660" s="236"/>
      <c r="H660" s="240">
        <v>0.17999999999999999</v>
      </c>
      <c r="I660" s="241"/>
      <c r="J660" s="236"/>
      <c r="K660" s="236"/>
      <c r="L660" s="242"/>
      <c r="M660" s="243"/>
      <c r="N660" s="244"/>
      <c r="O660" s="244"/>
      <c r="P660" s="244"/>
      <c r="Q660" s="244"/>
      <c r="R660" s="244"/>
      <c r="S660" s="244"/>
      <c r="T660" s="245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6" t="s">
        <v>207</v>
      </c>
      <c r="AU660" s="246" t="s">
        <v>82</v>
      </c>
      <c r="AV660" s="13" t="s">
        <v>82</v>
      </c>
      <c r="AW660" s="13" t="s">
        <v>33</v>
      </c>
      <c r="AX660" s="13" t="s">
        <v>72</v>
      </c>
      <c r="AY660" s="246" t="s">
        <v>197</v>
      </c>
    </row>
    <row r="661" s="13" customFormat="1">
      <c r="A661" s="13"/>
      <c r="B661" s="235"/>
      <c r="C661" s="236"/>
      <c r="D661" s="237" t="s">
        <v>207</v>
      </c>
      <c r="E661" s="238" t="s">
        <v>19</v>
      </c>
      <c r="F661" s="239" t="s">
        <v>883</v>
      </c>
      <c r="G661" s="236"/>
      <c r="H661" s="240">
        <v>1.1220000000000001</v>
      </c>
      <c r="I661" s="241"/>
      <c r="J661" s="236"/>
      <c r="K661" s="236"/>
      <c r="L661" s="242"/>
      <c r="M661" s="243"/>
      <c r="N661" s="244"/>
      <c r="O661" s="244"/>
      <c r="P661" s="244"/>
      <c r="Q661" s="244"/>
      <c r="R661" s="244"/>
      <c r="S661" s="244"/>
      <c r="T661" s="245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6" t="s">
        <v>207</v>
      </c>
      <c r="AU661" s="246" t="s">
        <v>82</v>
      </c>
      <c r="AV661" s="13" t="s">
        <v>82</v>
      </c>
      <c r="AW661" s="13" t="s">
        <v>33</v>
      </c>
      <c r="AX661" s="13" t="s">
        <v>72</v>
      </c>
      <c r="AY661" s="246" t="s">
        <v>197</v>
      </c>
    </row>
    <row r="662" s="13" customFormat="1">
      <c r="A662" s="13"/>
      <c r="B662" s="235"/>
      <c r="C662" s="236"/>
      <c r="D662" s="237" t="s">
        <v>207</v>
      </c>
      <c r="E662" s="238" t="s">
        <v>19</v>
      </c>
      <c r="F662" s="239" t="s">
        <v>884</v>
      </c>
      <c r="G662" s="236"/>
      <c r="H662" s="240">
        <v>-9.3049999999999997</v>
      </c>
      <c r="I662" s="241"/>
      <c r="J662" s="236"/>
      <c r="K662" s="236"/>
      <c r="L662" s="242"/>
      <c r="M662" s="243"/>
      <c r="N662" s="244"/>
      <c r="O662" s="244"/>
      <c r="P662" s="244"/>
      <c r="Q662" s="244"/>
      <c r="R662" s="244"/>
      <c r="S662" s="244"/>
      <c r="T662" s="245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6" t="s">
        <v>207</v>
      </c>
      <c r="AU662" s="246" t="s">
        <v>82</v>
      </c>
      <c r="AV662" s="13" t="s">
        <v>82</v>
      </c>
      <c r="AW662" s="13" t="s">
        <v>33</v>
      </c>
      <c r="AX662" s="13" t="s">
        <v>72</v>
      </c>
      <c r="AY662" s="246" t="s">
        <v>197</v>
      </c>
    </row>
    <row r="663" s="13" customFormat="1">
      <c r="A663" s="13"/>
      <c r="B663" s="235"/>
      <c r="C663" s="236"/>
      <c r="D663" s="237" t="s">
        <v>207</v>
      </c>
      <c r="E663" s="238" t="s">
        <v>19</v>
      </c>
      <c r="F663" s="239" t="s">
        <v>885</v>
      </c>
      <c r="G663" s="236"/>
      <c r="H663" s="240">
        <v>-7.5060000000000002</v>
      </c>
      <c r="I663" s="241"/>
      <c r="J663" s="236"/>
      <c r="K663" s="236"/>
      <c r="L663" s="242"/>
      <c r="M663" s="243"/>
      <c r="N663" s="244"/>
      <c r="O663" s="244"/>
      <c r="P663" s="244"/>
      <c r="Q663" s="244"/>
      <c r="R663" s="244"/>
      <c r="S663" s="244"/>
      <c r="T663" s="245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6" t="s">
        <v>207</v>
      </c>
      <c r="AU663" s="246" t="s">
        <v>82</v>
      </c>
      <c r="AV663" s="13" t="s">
        <v>82</v>
      </c>
      <c r="AW663" s="13" t="s">
        <v>33</v>
      </c>
      <c r="AX663" s="13" t="s">
        <v>72</v>
      </c>
      <c r="AY663" s="246" t="s">
        <v>197</v>
      </c>
    </row>
    <row r="664" s="14" customFormat="1">
      <c r="A664" s="14"/>
      <c r="B664" s="247"/>
      <c r="C664" s="248"/>
      <c r="D664" s="237" t="s">
        <v>207</v>
      </c>
      <c r="E664" s="249" t="s">
        <v>19</v>
      </c>
      <c r="F664" s="250" t="s">
        <v>940</v>
      </c>
      <c r="G664" s="248"/>
      <c r="H664" s="249" t="s">
        <v>19</v>
      </c>
      <c r="I664" s="251"/>
      <c r="J664" s="248"/>
      <c r="K664" s="248"/>
      <c r="L664" s="252"/>
      <c r="M664" s="253"/>
      <c r="N664" s="254"/>
      <c r="O664" s="254"/>
      <c r="P664" s="254"/>
      <c r="Q664" s="254"/>
      <c r="R664" s="254"/>
      <c r="S664" s="254"/>
      <c r="T664" s="25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6" t="s">
        <v>207</v>
      </c>
      <c r="AU664" s="256" t="s">
        <v>82</v>
      </c>
      <c r="AV664" s="14" t="s">
        <v>80</v>
      </c>
      <c r="AW664" s="14" t="s">
        <v>33</v>
      </c>
      <c r="AX664" s="14" t="s">
        <v>72</v>
      </c>
      <c r="AY664" s="256" t="s">
        <v>197</v>
      </c>
    </row>
    <row r="665" s="14" customFormat="1">
      <c r="A665" s="14"/>
      <c r="B665" s="247"/>
      <c r="C665" s="248"/>
      <c r="D665" s="237" t="s">
        <v>207</v>
      </c>
      <c r="E665" s="249" t="s">
        <v>19</v>
      </c>
      <c r="F665" s="250" t="s">
        <v>923</v>
      </c>
      <c r="G665" s="248"/>
      <c r="H665" s="249" t="s">
        <v>19</v>
      </c>
      <c r="I665" s="251"/>
      <c r="J665" s="248"/>
      <c r="K665" s="248"/>
      <c r="L665" s="252"/>
      <c r="M665" s="253"/>
      <c r="N665" s="254"/>
      <c r="O665" s="254"/>
      <c r="P665" s="254"/>
      <c r="Q665" s="254"/>
      <c r="R665" s="254"/>
      <c r="S665" s="254"/>
      <c r="T665" s="255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6" t="s">
        <v>207</v>
      </c>
      <c r="AU665" s="256" t="s">
        <v>82</v>
      </c>
      <c r="AV665" s="14" t="s">
        <v>80</v>
      </c>
      <c r="AW665" s="14" t="s">
        <v>33</v>
      </c>
      <c r="AX665" s="14" t="s">
        <v>72</v>
      </c>
      <c r="AY665" s="256" t="s">
        <v>197</v>
      </c>
    </row>
    <row r="666" s="13" customFormat="1">
      <c r="A666" s="13"/>
      <c r="B666" s="235"/>
      <c r="C666" s="236"/>
      <c r="D666" s="237" t="s">
        <v>207</v>
      </c>
      <c r="E666" s="238" t="s">
        <v>19</v>
      </c>
      <c r="F666" s="239" t="s">
        <v>941</v>
      </c>
      <c r="G666" s="236"/>
      <c r="H666" s="240">
        <v>-10.920999999999999</v>
      </c>
      <c r="I666" s="241"/>
      <c r="J666" s="236"/>
      <c r="K666" s="236"/>
      <c r="L666" s="242"/>
      <c r="M666" s="243"/>
      <c r="N666" s="244"/>
      <c r="O666" s="244"/>
      <c r="P666" s="244"/>
      <c r="Q666" s="244"/>
      <c r="R666" s="244"/>
      <c r="S666" s="244"/>
      <c r="T666" s="245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6" t="s">
        <v>207</v>
      </c>
      <c r="AU666" s="246" t="s">
        <v>82</v>
      </c>
      <c r="AV666" s="13" t="s">
        <v>82</v>
      </c>
      <c r="AW666" s="13" t="s">
        <v>33</v>
      </c>
      <c r="AX666" s="13" t="s">
        <v>72</v>
      </c>
      <c r="AY666" s="246" t="s">
        <v>197</v>
      </c>
    </row>
    <row r="667" s="16" customFormat="1">
      <c r="A667" s="16"/>
      <c r="B667" s="268"/>
      <c r="C667" s="269"/>
      <c r="D667" s="237" t="s">
        <v>207</v>
      </c>
      <c r="E667" s="270" t="s">
        <v>19</v>
      </c>
      <c r="F667" s="271" t="s">
        <v>248</v>
      </c>
      <c r="G667" s="269"/>
      <c r="H667" s="272">
        <v>227.89699999999999</v>
      </c>
      <c r="I667" s="273"/>
      <c r="J667" s="269"/>
      <c r="K667" s="269"/>
      <c r="L667" s="274"/>
      <c r="M667" s="275"/>
      <c r="N667" s="276"/>
      <c r="O667" s="276"/>
      <c r="P667" s="276"/>
      <c r="Q667" s="276"/>
      <c r="R667" s="276"/>
      <c r="S667" s="276"/>
      <c r="T667" s="277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T667" s="278" t="s">
        <v>207</v>
      </c>
      <c r="AU667" s="278" t="s">
        <v>82</v>
      </c>
      <c r="AV667" s="16" t="s">
        <v>103</v>
      </c>
      <c r="AW667" s="16" t="s">
        <v>33</v>
      </c>
      <c r="AX667" s="16" t="s">
        <v>72</v>
      </c>
      <c r="AY667" s="278" t="s">
        <v>197</v>
      </c>
    </row>
    <row r="668" s="13" customFormat="1">
      <c r="A668" s="13"/>
      <c r="B668" s="235"/>
      <c r="C668" s="236"/>
      <c r="D668" s="237" t="s">
        <v>207</v>
      </c>
      <c r="E668" s="238" t="s">
        <v>19</v>
      </c>
      <c r="F668" s="239" t="s">
        <v>942</v>
      </c>
      <c r="G668" s="236"/>
      <c r="H668" s="240">
        <v>239.292</v>
      </c>
      <c r="I668" s="241"/>
      <c r="J668" s="236"/>
      <c r="K668" s="236"/>
      <c r="L668" s="242"/>
      <c r="M668" s="243"/>
      <c r="N668" s="244"/>
      <c r="O668" s="244"/>
      <c r="P668" s="244"/>
      <c r="Q668" s="244"/>
      <c r="R668" s="244"/>
      <c r="S668" s="244"/>
      <c r="T668" s="245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6" t="s">
        <v>207</v>
      </c>
      <c r="AU668" s="246" t="s">
        <v>82</v>
      </c>
      <c r="AV668" s="13" t="s">
        <v>82</v>
      </c>
      <c r="AW668" s="13" t="s">
        <v>33</v>
      </c>
      <c r="AX668" s="13" t="s">
        <v>80</v>
      </c>
      <c r="AY668" s="246" t="s">
        <v>197</v>
      </c>
    </row>
    <row r="669" s="13" customFormat="1">
      <c r="A669" s="13"/>
      <c r="B669" s="235"/>
      <c r="C669" s="236"/>
      <c r="D669" s="237" t="s">
        <v>207</v>
      </c>
      <c r="E669" s="236"/>
      <c r="F669" s="239" t="s">
        <v>943</v>
      </c>
      <c r="G669" s="236"/>
      <c r="H669" s="240">
        <v>251.25700000000001</v>
      </c>
      <c r="I669" s="241"/>
      <c r="J669" s="236"/>
      <c r="K669" s="236"/>
      <c r="L669" s="242"/>
      <c r="M669" s="243"/>
      <c r="N669" s="244"/>
      <c r="O669" s="244"/>
      <c r="P669" s="244"/>
      <c r="Q669" s="244"/>
      <c r="R669" s="244"/>
      <c r="S669" s="244"/>
      <c r="T669" s="245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6" t="s">
        <v>207</v>
      </c>
      <c r="AU669" s="246" t="s">
        <v>82</v>
      </c>
      <c r="AV669" s="13" t="s">
        <v>82</v>
      </c>
      <c r="AW669" s="13" t="s">
        <v>4</v>
      </c>
      <c r="AX669" s="13" t="s">
        <v>80</v>
      </c>
      <c r="AY669" s="246" t="s">
        <v>197</v>
      </c>
    </row>
    <row r="670" s="2" customFormat="1" ht="44.25" customHeight="1">
      <c r="A670" s="40"/>
      <c r="B670" s="41"/>
      <c r="C670" s="216" t="s">
        <v>944</v>
      </c>
      <c r="D670" s="216" t="s">
        <v>199</v>
      </c>
      <c r="E670" s="217" t="s">
        <v>945</v>
      </c>
      <c r="F670" s="218" t="s">
        <v>946</v>
      </c>
      <c r="G670" s="219" t="s">
        <v>661</v>
      </c>
      <c r="H670" s="220">
        <v>109.69</v>
      </c>
      <c r="I670" s="221"/>
      <c r="J670" s="222">
        <f>ROUND(I670*H670,2)</f>
        <v>0</v>
      </c>
      <c r="K670" s="223"/>
      <c r="L670" s="46"/>
      <c r="M670" s="224" t="s">
        <v>19</v>
      </c>
      <c r="N670" s="225" t="s">
        <v>43</v>
      </c>
      <c r="O670" s="86"/>
      <c r="P670" s="226">
        <f>O670*H670</f>
        <v>0</v>
      </c>
      <c r="Q670" s="226">
        <v>0.0017600000000000001</v>
      </c>
      <c r="R670" s="226">
        <f>Q670*H670</f>
        <v>0.19305440000000002</v>
      </c>
      <c r="S670" s="226">
        <v>0</v>
      </c>
      <c r="T670" s="227">
        <f>S670*H670</f>
        <v>0</v>
      </c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R670" s="228" t="s">
        <v>203</v>
      </c>
      <c r="AT670" s="228" t="s">
        <v>199</v>
      </c>
      <c r="AU670" s="228" t="s">
        <v>82</v>
      </c>
      <c r="AY670" s="19" t="s">
        <v>197</v>
      </c>
      <c r="BE670" s="229">
        <f>IF(N670="základní",J670,0)</f>
        <v>0</v>
      </c>
      <c r="BF670" s="229">
        <f>IF(N670="snížená",J670,0)</f>
        <v>0</v>
      </c>
      <c r="BG670" s="229">
        <f>IF(N670="zákl. přenesená",J670,0)</f>
        <v>0</v>
      </c>
      <c r="BH670" s="229">
        <f>IF(N670="sníž. přenesená",J670,0)</f>
        <v>0</v>
      </c>
      <c r="BI670" s="229">
        <f>IF(N670="nulová",J670,0)</f>
        <v>0</v>
      </c>
      <c r="BJ670" s="19" t="s">
        <v>80</v>
      </c>
      <c r="BK670" s="229">
        <f>ROUND(I670*H670,2)</f>
        <v>0</v>
      </c>
      <c r="BL670" s="19" t="s">
        <v>203</v>
      </c>
      <c r="BM670" s="228" t="s">
        <v>947</v>
      </c>
    </row>
    <row r="671" s="2" customFormat="1">
      <c r="A671" s="40"/>
      <c r="B671" s="41"/>
      <c r="C671" s="42"/>
      <c r="D671" s="230" t="s">
        <v>205</v>
      </c>
      <c r="E671" s="42"/>
      <c r="F671" s="231" t="s">
        <v>948</v>
      </c>
      <c r="G671" s="42"/>
      <c r="H671" s="42"/>
      <c r="I671" s="232"/>
      <c r="J671" s="42"/>
      <c r="K671" s="42"/>
      <c r="L671" s="46"/>
      <c r="M671" s="233"/>
      <c r="N671" s="234"/>
      <c r="O671" s="86"/>
      <c r="P671" s="86"/>
      <c r="Q671" s="86"/>
      <c r="R671" s="86"/>
      <c r="S671" s="86"/>
      <c r="T671" s="87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T671" s="19" t="s">
        <v>205</v>
      </c>
      <c r="AU671" s="19" t="s">
        <v>82</v>
      </c>
    </row>
    <row r="672" s="14" customFormat="1">
      <c r="A672" s="14"/>
      <c r="B672" s="247"/>
      <c r="C672" s="248"/>
      <c r="D672" s="237" t="s">
        <v>207</v>
      </c>
      <c r="E672" s="249" t="s">
        <v>19</v>
      </c>
      <c r="F672" s="250" t="s">
        <v>923</v>
      </c>
      <c r="G672" s="248"/>
      <c r="H672" s="249" t="s">
        <v>19</v>
      </c>
      <c r="I672" s="251"/>
      <c r="J672" s="248"/>
      <c r="K672" s="248"/>
      <c r="L672" s="252"/>
      <c r="M672" s="253"/>
      <c r="N672" s="254"/>
      <c r="O672" s="254"/>
      <c r="P672" s="254"/>
      <c r="Q672" s="254"/>
      <c r="R672" s="254"/>
      <c r="S672" s="254"/>
      <c r="T672" s="25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6" t="s">
        <v>207</v>
      </c>
      <c r="AU672" s="256" t="s">
        <v>82</v>
      </c>
      <c r="AV672" s="14" t="s">
        <v>80</v>
      </c>
      <c r="AW672" s="14" t="s">
        <v>33</v>
      </c>
      <c r="AX672" s="14" t="s">
        <v>72</v>
      </c>
      <c r="AY672" s="256" t="s">
        <v>197</v>
      </c>
    </row>
    <row r="673" s="16" customFormat="1">
      <c r="A673" s="16"/>
      <c r="B673" s="268"/>
      <c r="C673" s="269"/>
      <c r="D673" s="237" t="s">
        <v>207</v>
      </c>
      <c r="E673" s="270" t="s">
        <v>19</v>
      </c>
      <c r="F673" s="271" t="s">
        <v>248</v>
      </c>
      <c r="G673" s="269"/>
      <c r="H673" s="272">
        <v>0</v>
      </c>
      <c r="I673" s="273"/>
      <c r="J673" s="269"/>
      <c r="K673" s="269"/>
      <c r="L673" s="274"/>
      <c r="M673" s="275"/>
      <c r="N673" s="276"/>
      <c r="O673" s="276"/>
      <c r="P673" s="276"/>
      <c r="Q673" s="276"/>
      <c r="R673" s="276"/>
      <c r="S673" s="276"/>
      <c r="T673" s="277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T673" s="278" t="s">
        <v>207</v>
      </c>
      <c r="AU673" s="278" t="s">
        <v>82</v>
      </c>
      <c r="AV673" s="16" t="s">
        <v>103</v>
      </c>
      <c r="AW673" s="16" t="s">
        <v>33</v>
      </c>
      <c r="AX673" s="16" t="s">
        <v>72</v>
      </c>
      <c r="AY673" s="278" t="s">
        <v>197</v>
      </c>
    </row>
    <row r="674" s="14" customFormat="1">
      <c r="A674" s="14"/>
      <c r="B674" s="247"/>
      <c r="C674" s="248"/>
      <c r="D674" s="237" t="s">
        <v>207</v>
      </c>
      <c r="E674" s="249" t="s">
        <v>19</v>
      </c>
      <c r="F674" s="250" t="s">
        <v>871</v>
      </c>
      <c r="G674" s="248"/>
      <c r="H674" s="249" t="s">
        <v>19</v>
      </c>
      <c r="I674" s="251"/>
      <c r="J674" s="248"/>
      <c r="K674" s="248"/>
      <c r="L674" s="252"/>
      <c r="M674" s="253"/>
      <c r="N674" s="254"/>
      <c r="O674" s="254"/>
      <c r="P674" s="254"/>
      <c r="Q674" s="254"/>
      <c r="R674" s="254"/>
      <c r="S674" s="254"/>
      <c r="T674" s="25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6" t="s">
        <v>207</v>
      </c>
      <c r="AU674" s="256" t="s">
        <v>82</v>
      </c>
      <c r="AV674" s="14" t="s">
        <v>80</v>
      </c>
      <c r="AW674" s="14" t="s">
        <v>33</v>
      </c>
      <c r="AX674" s="14" t="s">
        <v>72</v>
      </c>
      <c r="AY674" s="256" t="s">
        <v>197</v>
      </c>
    </row>
    <row r="675" s="13" customFormat="1">
      <c r="A675" s="13"/>
      <c r="B675" s="235"/>
      <c r="C675" s="236"/>
      <c r="D675" s="237" t="s">
        <v>207</v>
      </c>
      <c r="E675" s="238" t="s">
        <v>19</v>
      </c>
      <c r="F675" s="239" t="s">
        <v>949</v>
      </c>
      <c r="G675" s="236"/>
      <c r="H675" s="240">
        <v>32.68</v>
      </c>
      <c r="I675" s="241"/>
      <c r="J675" s="236"/>
      <c r="K675" s="236"/>
      <c r="L675" s="242"/>
      <c r="M675" s="243"/>
      <c r="N675" s="244"/>
      <c r="O675" s="244"/>
      <c r="P675" s="244"/>
      <c r="Q675" s="244"/>
      <c r="R675" s="244"/>
      <c r="S675" s="244"/>
      <c r="T675" s="245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6" t="s">
        <v>207</v>
      </c>
      <c r="AU675" s="246" t="s">
        <v>82</v>
      </c>
      <c r="AV675" s="13" t="s">
        <v>82</v>
      </c>
      <c r="AW675" s="13" t="s">
        <v>33</v>
      </c>
      <c r="AX675" s="13" t="s">
        <v>72</v>
      </c>
      <c r="AY675" s="246" t="s">
        <v>197</v>
      </c>
    </row>
    <row r="676" s="13" customFormat="1">
      <c r="A676" s="13"/>
      <c r="B676" s="235"/>
      <c r="C676" s="236"/>
      <c r="D676" s="237" t="s">
        <v>207</v>
      </c>
      <c r="E676" s="238" t="s">
        <v>19</v>
      </c>
      <c r="F676" s="239" t="s">
        <v>950</v>
      </c>
      <c r="G676" s="236"/>
      <c r="H676" s="240">
        <v>13.5</v>
      </c>
      <c r="I676" s="241"/>
      <c r="J676" s="236"/>
      <c r="K676" s="236"/>
      <c r="L676" s="242"/>
      <c r="M676" s="243"/>
      <c r="N676" s="244"/>
      <c r="O676" s="244"/>
      <c r="P676" s="244"/>
      <c r="Q676" s="244"/>
      <c r="R676" s="244"/>
      <c r="S676" s="244"/>
      <c r="T676" s="245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6" t="s">
        <v>207</v>
      </c>
      <c r="AU676" s="246" t="s">
        <v>82</v>
      </c>
      <c r="AV676" s="13" t="s">
        <v>82</v>
      </c>
      <c r="AW676" s="13" t="s">
        <v>33</v>
      </c>
      <c r="AX676" s="13" t="s">
        <v>72</v>
      </c>
      <c r="AY676" s="246" t="s">
        <v>197</v>
      </c>
    </row>
    <row r="677" s="16" customFormat="1">
      <c r="A677" s="16"/>
      <c r="B677" s="268"/>
      <c r="C677" s="269"/>
      <c r="D677" s="237" t="s">
        <v>207</v>
      </c>
      <c r="E677" s="270" t="s">
        <v>19</v>
      </c>
      <c r="F677" s="271" t="s">
        <v>248</v>
      </c>
      <c r="G677" s="269"/>
      <c r="H677" s="272">
        <v>46.18</v>
      </c>
      <c r="I677" s="273"/>
      <c r="J677" s="269"/>
      <c r="K677" s="269"/>
      <c r="L677" s="274"/>
      <c r="M677" s="275"/>
      <c r="N677" s="276"/>
      <c r="O677" s="276"/>
      <c r="P677" s="276"/>
      <c r="Q677" s="276"/>
      <c r="R677" s="276"/>
      <c r="S677" s="276"/>
      <c r="T677" s="277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78" t="s">
        <v>207</v>
      </c>
      <c r="AU677" s="278" t="s">
        <v>82</v>
      </c>
      <c r="AV677" s="16" t="s">
        <v>103</v>
      </c>
      <c r="AW677" s="16" t="s">
        <v>33</v>
      </c>
      <c r="AX677" s="16" t="s">
        <v>72</v>
      </c>
      <c r="AY677" s="278" t="s">
        <v>197</v>
      </c>
    </row>
    <row r="678" s="14" customFormat="1">
      <c r="A678" s="14"/>
      <c r="B678" s="247"/>
      <c r="C678" s="248"/>
      <c r="D678" s="237" t="s">
        <v>207</v>
      </c>
      <c r="E678" s="249" t="s">
        <v>19</v>
      </c>
      <c r="F678" s="250" t="s">
        <v>875</v>
      </c>
      <c r="G678" s="248"/>
      <c r="H678" s="249" t="s">
        <v>19</v>
      </c>
      <c r="I678" s="251"/>
      <c r="J678" s="248"/>
      <c r="K678" s="248"/>
      <c r="L678" s="252"/>
      <c r="M678" s="253"/>
      <c r="N678" s="254"/>
      <c r="O678" s="254"/>
      <c r="P678" s="254"/>
      <c r="Q678" s="254"/>
      <c r="R678" s="254"/>
      <c r="S678" s="254"/>
      <c r="T678" s="25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6" t="s">
        <v>207</v>
      </c>
      <c r="AU678" s="256" t="s">
        <v>82</v>
      </c>
      <c r="AV678" s="14" t="s">
        <v>80</v>
      </c>
      <c r="AW678" s="14" t="s">
        <v>33</v>
      </c>
      <c r="AX678" s="14" t="s">
        <v>72</v>
      </c>
      <c r="AY678" s="256" t="s">
        <v>197</v>
      </c>
    </row>
    <row r="679" s="13" customFormat="1">
      <c r="A679" s="13"/>
      <c r="B679" s="235"/>
      <c r="C679" s="236"/>
      <c r="D679" s="237" t="s">
        <v>207</v>
      </c>
      <c r="E679" s="238" t="s">
        <v>19</v>
      </c>
      <c r="F679" s="239" t="s">
        <v>951</v>
      </c>
      <c r="G679" s="236"/>
      <c r="H679" s="240">
        <v>12.279999999999999</v>
      </c>
      <c r="I679" s="241"/>
      <c r="J679" s="236"/>
      <c r="K679" s="236"/>
      <c r="L679" s="242"/>
      <c r="M679" s="243"/>
      <c r="N679" s="244"/>
      <c r="O679" s="244"/>
      <c r="P679" s="244"/>
      <c r="Q679" s="244"/>
      <c r="R679" s="244"/>
      <c r="S679" s="244"/>
      <c r="T679" s="245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6" t="s">
        <v>207</v>
      </c>
      <c r="AU679" s="246" t="s">
        <v>82</v>
      </c>
      <c r="AV679" s="13" t="s">
        <v>82</v>
      </c>
      <c r="AW679" s="13" t="s">
        <v>33</v>
      </c>
      <c r="AX679" s="13" t="s">
        <v>72</v>
      </c>
      <c r="AY679" s="246" t="s">
        <v>197</v>
      </c>
    </row>
    <row r="680" s="16" customFormat="1">
      <c r="A680" s="16"/>
      <c r="B680" s="268"/>
      <c r="C680" s="269"/>
      <c r="D680" s="237" t="s">
        <v>207</v>
      </c>
      <c r="E680" s="270" t="s">
        <v>19</v>
      </c>
      <c r="F680" s="271" t="s">
        <v>248</v>
      </c>
      <c r="G680" s="269"/>
      <c r="H680" s="272">
        <v>12.279999999999999</v>
      </c>
      <c r="I680" s="273"/>
      <c r="J680" s="269"/>
      <c r="K680" s="269"/>
      <c r="L680" s="274"/>
      <c r="M680" s="275"/>
      <c r="N680" s="276"/>
      <c r="O680" s="276"/>
      <c r="P680" s="276"/>
      <c r="Q680" s="276"/>
      <c r="R680" s="276"/>
      <c r="S680" s="276"/>
      <c r="T680" s="277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78" t="s">
        <v>207</v>
      </c>
      <c r="AU680" s="278" t="s">
        <v>82</v>
      </c>
      <c r="AV680" s="16" t="s">
        <v>103</v>
      </c>
      <c r="AW680" s="16" t="s">
        <v>33</v>
      </c>
      <c r="AX680" s="16" t="s">
        <v>72</v>
      </c>
      <c r="AY680" s="278" t="s">
        <v>197</v>
      </c>
    </row>
    <row r="681" s="14" customFormat="1">
      <c r="A681" s="14"/>
      <c r="B681" s="247"/>
      <c r="C681" s="248"/>
      <c r="D681" s="237" t="s">
        <v>207</v>
      </c>
      <c r="E681" s="249" t="s">
        <v>19</v>
      </c>
      <c r="F681" s="250" t="s">
        <v>879</v>
      </c>
      <c r="G681" s="248"/>
      <c r="H681" s="249" t="s">
        <v>19</v>
      </c>
      <c r="I681" s="251"/>
      <c r="J681" s="248"/>
      <c r="K681" s="248"/>
      <c r="L681" s="252"/>
      <c r="M681" s="253"/>
      <c r="N681" s="254"/>
      <c r="O681" s="254"/>
      <c r="P681" s="254"/>
      <c r="Q681" s="254"/>
      <c r="R681" s="254"/>
      <c r="S681" s="254"/>
      <c r="T681" s="255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6" t="s">
        <v>207</v>
      </c>
      <c r="AU681" s="256" t="s">
        <v>82</v>
      </c>
      <c r="AV681" s="14" t="s">
        <v>80</v>
      </c>
      <c r="AW681" s="14" t="s">
        <v>33</v>
      </c>
      <c r="AX681" s="14" t="s">
        <v>72</v>
      </c>
      <c r="AY681" s="256" t="s">
        <v>197</v>
      </c>
    </row>
    <row r="682" s="13" customFormat="1">
      <c r="A682" s="13"/>
      <c r="B682" s="235"/>
      <c r="C682" s="236"/>
      <c r="D682" s="237" t="s">
        <v>207</v>
      </c>
      <c r="E682" s="238" t="s">
        <v>19</v>
      </c>
      <c r="F682" s="239" t="s">
        <v>952</v>
      </c>
      <c r="G682" s="236"/>
      <c r="H682" s="240">
        <v>15.83</v>
      </c>
      <c r="I682" s="241"/>
      <c r="J682" s="236"/>
      <c r="K682" s="236"/>
      <c r="L682" s="242"/>
      <c r="M682" s="243"/>
      <c r="N682" s="244"/>
      <c r="O682" s="244"/>
      <c r="P682" s="244"/>
      <c r="Q682" s="244"/>
      <c r="R682" s="244"/>
      <c r="S682" s="244"/>
      <c r="T682" s="245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6" t="s">
        <v>207</v>
      </c>
      <c r="AU682" s="246" t="s">
        <v>82</v>
      </c>
      <c r="AV682" s="13" t="s">
        <v>82</v>
      </c>
      <c r="AW682" s="13" t="s">
        <v>33</v>
      </c>
      <c r="AX682" s="13" t="s">
        <v>72</v>
      </c>
      <c r="AY682" s="246" t="s">
        <v>197</v>
      </c>
    </row>
    <row r="683" s="13" customFormat="1">
      <c r="A683" s="13"/>
      <c r="B683" s="235"/>
      <c r="C683" s="236"/>
      <c r="D683" s="237" t="s">
        <v>207</v>
      </c>
      <c r="E683" s="238" t="s">
        <v>19</v>
      </c>
      <c r="F683" s="239" t="s">
        <v>953</v>
      </c>
      <c r="G683" s="236"/>
      <c r="H683" s="240">
        <v>12.98</v>
      </c>
      <c r="I683" s="241"/>
      <c r="J683" s="236"/>
      <c r="K683" s="236"/>
      <c r="L683" s="242"/>
      <c r="M683" s="243"/>
      <c r="N683" s="244"/>
      <c r="O683" s="244"/>
      <c r="P683" s="244"/>
      <c r="Q683" s="244"/>
      <c r="R683" s="244"/>
      <c r="S683" s="244"/>
      <c r="T683" s="245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6" t="s">
        <v>207</v>
      </c>
      <c r="AU683" s="246" t="s">
        <v>82</v>
      </c>
      <c r="AV683" s="13" t="s">
        <v>82</v>
      </c>
      <c r="AW683" s="13" t="s">
        <v>33</v>
      </c>
      <c r="AX683" s="13" t="s">
        <v>72</v>
      </c>
      <c r="AY683" s="246" t="s">
        <v>197</v>
      </c>
    </row>
    <row r="684" s="13" customFormat="1">
      <c r="A684" s="13"/>
      <c r="B684" s="235"/>
      <c r="C684" s="236"/>
      <c r="D684" s="237" t="s">
        <v>207</v>
      </c>
      <c r="E684" s="238" t="s">
        <v>19</v>
      </c>
      <c r="F684" s="239" t="s">
        <v>954</v>
      </c>
      <c r="G684" s="236"/>
      <c r="H684" s="240">
        <v>22.420000000000002</v>
      </c>
      <c r="I684" s="241"/>
      <c r="J684" s="236"/>
      <c r="K684" s="236"/>
      <c r="L684" s="242"/>
      <c r="M684" s="243"/>
      <c r="N684" s="244"/>
      <c r="O684" s="244"/>
      <c r="P684" s="244"/>
      <c r="Q684" s="244"/>
      <c r="R684" s="244"/>
      <c r="S684" s="244"/>
      <c r="T684" s="245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6" t="s">
        <v>207</v>
      </c>
      <c r="AU684" s="246" t="s">
        <v>82</v>
      </c>
      <c r="AV684" s="13" t="s">
        <v>82</v>
      </c>
      <c r="AW684" s="13" t="s">
        <v>33</v>
      </c>
      <c r="AX684" s="13" t="s">
        <v>72</v>
      </c>
      <c r="AY684" s="246" t="s">
        <v>197</v>
      </c>
    </row>
    <row r="685" s="16" customFormat="1">
      <c r="A685" s="16"/>
      <c r="B685" s="268"/>
      <c r="C685" s="269"/>
      <c r="D685" s="237" t="s">
        <v>207</v>
      </c>
      <c r="E685" s="270" t="s">
        <v>19</v>
      </c>
      <c r="F685" s="271" t="s">
        <v>248</v>
      </c>
      <c r="G685" s="269"/>
      <c r="H685" s="272">
        <v>51.229999999999997</v>
      </c>
      <c r="I685" s="273"/>
      <c r="J685" s="269"/>
      <c r="K685" s="269"/>
      <c r="L685" s="274"/>
      <c r="M685" s="275"/>
      <c r="N685" s="276"/>
      <c r="O685" s="276"/>
      <c r="P685" s="276"/>
      <c r="Q685" s="276"/>
      <c r="R685" s="276"/>
      <c r="S685" s="276"/>
      <c r="T685" s="277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T685" s="278" t="s">
        <v>207</v>
      </c>
      <c r="AU685" s="278" t="s">
        <v>82</v>
      </c>
      <c r="AV685" s="16" t="s">
        <v>103</v>
      </c>
      <c r="AW685" s="16" t="s">
        <v>33</v>
      </c>
      <c r="AX685" s="16" t="s">
        <v>72</v>
      </c>
      <c r="AY685" s="278" t="s">
        <v>197</v>
      </c>
    </row>
    <row r="686" s="15" customFormat="1">
      <c r="A686" s="15"/>
      <c r="B686" s="257"/>
      <c r="C686" s="258"/>
      <c r="D686" s="237" t="s">
        <v>207</v>
      </c>
      <c r="E686" s="259" t="s">
        <v>19</v>
      </c>
      <c r="F686" s="260" t="s">
        <v>234</v>
      </c>
      <c r="G686" s="258"/>
      <c r="H686" s="261">
        <v>109.69</v>
      </c>
      <c r="I686" s="262"/>
      <c r="J686" s="258"/>
      <c r="K686" s="258"/>
      <c r="L686" s="263"/>
      <c r="M686" s="264"/>
      <c r="N686" s="265"/>
      <c r="O686" s="265"/>
      <c r="P686" s="265"/>
      <c r="Q686" s="265"/>
      <c r="R686" s="265"/>
      <c r="S686" s="265"/>
      <c r="T686" s="266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67" t="s">
        <v>207</v>
      </c>
      <c r="AU686" s="267" t="s">
        <v>82</v>
      </c>
      <c r="AV686" s="15" t="s">
        <v>203</v>
      </c>
      <c r="AW686" s="15" t="s">
        <v>33</v>
      </c>
      <c r="AX686" s="15" t="s">
        <v>80</v>
      </c>
      <c r="AY686" s="267" t="s">
        <v>197</v>
      </c>
    </row>
    <row r="687" s="2" customFormat="1" ht="16.5" customHeight="1">
      <c r="A687" s="40"/>
      <c r="B687" s="41"/>
      <c r="C687" s="282" t="s">
        <v>715</v>
      </c>
      <c r="D687" s="282" t="s">
        <v>602</v>
      </c>
      <c r="E687" s="283" t="s">
        <v>955</v>
      </c>
      <c r="F687" s="284" t="s">
        <v>956</v>
      </c>
      <c r="G687" s="285" t="s">
        <v>202</v>
      </c>
      <c r="H687" s="286">
        <v>22.376999999999999</v>
      </c>
      <c r="I687" s="287"/>
      <c r="J687" s="288">
        <f>ROUND(I687*H687,2)</f>
        <v>0</v>
      </c>
      <c r="K687" s="289"/>
      <c r="L687" s="290"/>
      <c r="M687" s="291" t="s">
        <v>19</v>
      </c>
      <c r="N687" s="292" t="s">
        <v>43</v>
      </c>
      <c r="O687" s="86"/>
      <c r="P687" s="226">
        <f>O687*H687</f>
        <v>0</v>
      </c>
      <c r="Q687" s="226">
        <v>0.00046000000000000001</v>
      </c>
      <c r="R687" s="226">
        <f>Q687*H687</f>
        <v>0.010293419999999999</v>
      </c>
      <c r="S687" s="226">
        <v>0</v>
      </c>
      <c r="T687" s="227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28" t="s">
        <v>311</v>
      </c>
      <c r="AT687" s="228" t="s">
        <v>602</v>
      </c>
      <c r="AU687" s="228" t="s">
        <v>82</v>
      </c>
      <c r="AY687" s="19" t="s">
        <v>197</v>
      </c>
      <c r="BE687" s="229">
        <f>IF(N687="základní",J687,0)</f>
        <v>0</v>
      </c>
      <c r="BF687" s="229">
        <f>IF(N687="snížená",J687,0)</f>
        <v>0</v>
      </c>
      <c r="BG687" s="229">
        <f>IF(N687="zákl. přenesená",J687,0)</f>
        <v>0</v>
      </c>
      <c r="BH687" s="229">
        <f>IF(N687="sníž. přenesená",J687,0)</f>
        <v>0</v>
      </c>
      <c r="BI687" s="229">
        <f>IF(N687="nulová",J687,0)</f>
        <v>0</v>
      </c>
      <c r="BJ687" s="19" t="s">
        <v>80</v>
      </c>
      <c r="BK687" s="229">
        <f>ROUND(I687*H687,2)</f>
        <v>0</v>
      </c>
      <c r="BL687" s="19" t="s">
        <v>203</v>
      </c>
      <c r="BM687" s="228" t="s">
        <v>957</v>
      </c>
    </row>
    <row r="688" s="13" customFormat="1">
      <c r="A688" s="13"/>
      <c r="B688" s="235"/>
      <c r="C688" s="236"/>
      <c r="D688" s="237" t="s">
        <v>207</v>
      </c>
      <c r="E688" s="238" t="s">
        <v>19</v>
      </c>
      <c r="F688" s="239" t="s">
        <v>958</v>
      </c>
      <c r="G688" s="236"/>
      <c r="H688" s="240">
        <v>22.376999999999999</v>
      </c>
      <c r="I688" s="241"/>
      <c r="J688" s="236"/>
      <c r="K688" s="236"/>
      <c r="L688" s="242"/>
      <c r="M688" s="243"/>
      <c r="N688" s="244"/>
      <c r="O688" s="244"/>
      <c r="P688" s="244"/>
      <c r="Q688" s="244"/>
      <c r="R688" s="244"/>
      <c r="S688" s="244"/>
      <c r="T688" s="245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6" t="s">
        <v>207</v>
      </c>
      <c r="AU688" s="246" t="s">
        <v>82</v>
      </c>
      <c r="AV688" s="13" t="s">
        <v>82</v>
      </c>
      <c r="AW688" s="13" t="s">
        <v>33</v>
      </c>
      <c r="AX688" s="13" t="s">
        <v>80</v>
      </c>
      <c r="AY688" s="246" t="s">
        <v>197</v>
      </c>
    </row>
    <row r="689" s="2" customFormat="1" ht="55.5" customHeight="1">
      <c r="A689" s="40"/>
      <c r="B689" s="41"/>
      <c r="C689" s="216" t="s">
        <v>861</v>
      </c>
      <c r="D689" s="216" t="s">
        <v>199</v>
      </c>
      <c r="E689" s="217" t="s">
        <v>959</v>
      </c>
      <c r="F689" s="218" t="s">
        <v>960</v>
      </c>
      <c r="G689" s="219" t="s">
        <v>202</v>
      </c>
      <c r="H689" s="220">
        <v>285.77800000000002</v>
      </c>
      <c r="I689" s="221"/>
      <c r="J689" s="222">
        <f>ROUND(I689*H689,2)</f>
        <v>0</v>
      </c>
      <c r="K689" s="223"/>
      <c r="L689" s="46"/>
      <c r="M689" s="224" t="s">
        <v>19</v>
      </c>
      <c r="N689" s="225" t="s">
        <v>43</v>
      </c>
      <c r="O689" s="86"/>
      <c r="P689" s="226">
        <f>O689*H689</f>
        <v>0</v>
      </c>
      <c r="Q689" s="226">
        <v>8.0000000000000007E-05</v>
      </c>
      <c r="R689" s="226">
        <f>Q689*H689</f>
        <v>0.022862240000000002</v>
      </c>
      <c r="S689" s="226">
        <v>0</v>
      </c>
      <c r="T689" s="227">
        <f>S689*H689</f>
        <v>0</v>
      </c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R689" s="228" t="s">
        <v>203</v>
      </c>
      <c r="AT689" s="228" t="s">
        <v>199</v>
      </c>
      <c r="AU689" s="228" t="s">
        <v>82</v>
      </c>
      <c r="AY689" s="19" t="s">
        <v>197</v>
      </c>
      <c r="BE689" s="229">
        <f>IF(N689="základní",J689,0)</f>
        <v>0</v>
      </c>
      <c r="BF689" s="229">
        <f>IF(N689="snížená",J689,0)</f>
        <v>0</v>
      </c>
      <c r="BG689" s="229">
        <f>IF(N689="zákl. přenesená",J689,0)</f>
        <v>0</v>
      </c>
      <c r="BH689" s="229">
        <f>IF(N689="sníž. přenesená",J689,0)</f>
        <v>0</v>
      </c>
      <c r="BI689" s="229">
        <f>IF(N689="nulová",J689,0)</f>
        <v>0</v>
      </c>
      <c r="BJ689" s="19" t="s">
        <v>80</v>
      </c>
      <c r="BK689" s="229">
        <f>ROUND(I689*H689,2)</f>
        <v>0</v>
      </c>
      <c r="BL689" s="19" t="s">
        <v>203</v>
      </c>
      <c r="BM689" s="228" t="s">
        <v>961</v>
      </c>
    </row>
    <row r="690" s="2" customFormat="1">
      <c r="A690" s="40"/>
      <c r="B690" s="41"/>
      <c r="C690" s="42"/>
      <c r="D690" s="230" t="s">
        <v>205</v>
      </c>
      <c r="E690" s="42"/>
      <c r="F690" s="231" t="s">
        <v>962</v>
      </c>
      <c r="G690" s="42"/>
      <c r="H690" s="42"/>
      <c r="I690" s="232"/>
      <c r="J690" s="42"/>
      <c r="K690" s="42"/>
      <c r="L690" s="46"/>
      <c r="M690" s="233"/>
      <c r="N690" s="234"/>
      <c r="O690" s="86"/>
      <c r="P690" s="86"/>
      <c r="Q690" s="86"/>
      <c r="R690" s="86"/>
      <c r="S690" s="86"/>
      <c r="T690" s="87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T690" s="19" t="s">
        <v>205</v>
      </c>
      <c r="AU690" s="19" t="s">
        <v>82</v>
      </c>
    </row>
    <row r="691" s="2" customFormat="1" ht="33" customHeight="1">
      <c r="A691" s="40"/>
      <c r="B691" s="41"/>
      <c r="C691" s="216" t="s">
        <v>963</v>
      </c>
      <c r="D691" s="216" t="s">
        <v>199</v>
      </c>
      <c r="E691" s="217" t="s">
        <v>964</v>
      </c>
      <c r="F691" s="218" t="s">
        <v>965</v>
      </c>
      <c r="G691" s="219" t="s">
        <v>202</v>
      </c>
      <c r="H691" s="220">
        <v>25.117999999999999</v>
      </c>
      <c r="I691" s="221"/>
      <c r="J691" s="222">
        <f>ROUND(I691*H691,2)</f>
        <v>0</v>
      </c>
      <c r="K691" s="223"/>
      <c r="L691" s="46"/>
      <c r="M691" s="224" t="s">
        <v>19</v>
      </c>
      <c r="N691" s="225" t="s">
        <v>43</v>
      </c>
      <c r="O691" s="86"/>
      <c r="P691" s="226">
        <f>O691*H691</f>
        <v>0</v>
      </c>
      <c r="Q691" s="226">
        <v>0.0038</v>
      </c>
      <c r="R691" s="226">
        <f>Q691*H691</f>
        <v>0.095448399999999989</v>
      </c>
      <c r="S691" s="226">
        <v>0</v>
      </c>
      <c r="T691" s="227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28" t="s">
        <v>203</v>
      </c>
      <c r="AT691" s="228" t="s">
        <v>199</v>
      </c>
      <c r="AU691" s="228" t="s">
        <v>82</v>
      </c>
      <c r="AY691" s="19" t="s">
        <v>197</v>
      </c>
      <c r="BE691" s="229">
        <f>IF(N691="základní",J691,0)</f>
        <v>0</v>
      </c>
      <c r="BF691" s="229">
        <f>IF(N691="snížená",J691,0)</f>
        <v>0</v>
      </c>
      <c r="BG691" s="229">
        <f>IF(N691="zákl. přenesená",J691,0)</f>
        <v>0</v>
      </c>
      <c r="BH691" s="229">
        <f>IF(N691="sníž. přenesená",J691,0)</f>
        <v>0</v>
      </c>
      <c r="BI691" s="229">
        <f>IF(N691="nulová",J691,0)</f>
        <v>0</v>
      </c>
      <c r="BJ691" s="19" t="s">
        <v>80</v>
      </c>
      <c r="BK691" s="229">
        <f>ROUND(I691*H691,2)</f>
        <v>0</v>
      </c>
      <c r="BL691" s="19" t="s">
        <v>203</v>
      </c>
      <c r="BM691" s="228" t="s">
        <v>966</v>
      </c>
    </row>
    <row r="692" s="2" customFormat="1">
      <c r="A692" s="40"/>
      <c r="B692" s="41"/>
      <c r="C692" s="42"/>
      <c r="D692" s="230" t="s">
        <v>205</v>
      </c>
      <c r="E692" s="42"/>
      <c r="F692" s="231" t="s">
        <v>967</v>
      </c>
      <c r="G692" s="42"/>
      <c r="H692" s="42"/>
      <c r="I692" s="232"/>
      <c r="J692" s="42"/>
      <c r="K692" s="42"/>
      <c r="L692" s="46"/>
      <c r="M692" s="233"/>
      <c r="N692" s="234"/>
      <c r="O692" s="86"/>
      <c r="P692" s="86"/>
      <c r="Q692" s="86"/>
      <c r="R692" s="86"/>
      <c r="S692" s="86"/>
      <c r="T692" s="87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T692" s="19" t="s">
        <v>205</v>
      </c>
      <c r="AU692" s="19" t="s">
        <v>82</v>
      </c>
    </row>
    <row r="693" s="14" customFormat="1">
      <c r="A693" s="14"/>
      <c r="B693" s="247"/>
      <c r="C693" s="248"/>
      <c r="D693" s="237" t="s">
        <v>207</v>
      </c>
      <c r="E693" s="249" t="s">
        <v>19</v>
      </c>
      <c r="F693" s="250" t="s">
        <v>869</v>
      </c>
      <c r="G693" s="248"/>
      <c r="H693" s="249" t="s">
        <v>19</v>
      </c>
      <c r="I693" s="251"/>
      <c r="J693" s="248"/>
      <c r="K693" s="248"/>
      <c r="L693" s="252"/>
      <c r="M693" s="253"/>
      <c r="N693" s="254"/>
      <c r="O693" s="254"/>
      <c r="P693" s="254"/>
      <c r="Q693" s="254"/>
      <c r="R693" s="254"/>
      <c r="S693" s="254"/>
      <c r="T693" s="255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6" t="s">
        <v>207</v>
      </c>
      <c r="AU693" s="256" t="s">
        <v>82</v>
      </c>
      <c r="AV693" s="14" t="s">
        <v>80</v>
      </c>
      <c r="AW693" s="14" t="s">
        <v>33</v>
      </c>
      <c r="AX693" s="14" t="s">
        <v>72</v>
      </c>
      <c r="AY693" s="256" t="s">
        <v>197</v>
      </c>
    </row>
    <row r="694" s="13" customFormat="1">
      <c r="A694" s="13"/>
      <c r="B694" s="235"/>
      <c r="C694" s="236"/>
      <c r="D694" s="237" t="s">
        <v>207</v>
      </c>
      <c r="E694" s="238" t="s">
        <v>19</v>
      </c>
      <c r="F694" s="239" t="s">
        <v>968</v>
      </c>
      <c r="G694" s="236"/>
      <c r="H694" s="240">
        <v>25.117999999999999</v>
      </c>
      <c r="I694" s="241"/>
      <c r="J694" s="236"/>
      <c r="K694" s="236"/>
      <c r="L694" s="242"/>
      <c r="M694" s="243"/>
      <c r="N694" s="244"/>
      <c r="O694" s="244"/>
      <c r="P694" s="244"/>
      <c r="Q694" s="244"/>
      <c r="R694" s="244"/>
      <c r="S694" s="244"/>
      <c r="T694" s="245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6" t="s">
        <v>207</v>
      </c>
      <c r="AU694" s="246" t="s">
        <v>82</v>
      </c>
      <c r="AV694" s="13" t="s">
        <v>82</v>
      </c>
      <c r="AW694" s="13" t="s">
        <v>33</v>
      </c>
      <c r="AX694" s="13" t="s">
        <v>80</v>
      </c>
      <c r="AY694" s="246" t="s">
        <v>197</v>
      </c>
    </row>
    <row r="695" s="2" customFormat="1" ht="37.8" customHeight="1">
      <c r="A695" s="40"/>
      <c r="B695" s="41"/>
      <c r="C695" s="216" t="s">
        <v>969</v>
      </c>
      <c r="D695" s="216" t="s">
        <v>199</v>
      </c>
      <c r="E695" s="217" t="s">
        <v>970</v>
      </c>
      <c r="F695" s="218" t="s">
        <v>971</v>
      </c>
      <c r="G695" s="219" t="s">
        <v>202</v>
      </c>
      <c r="H695" s="220">
        <v>260.75599999999997</v>
      </c>
      <c r="I695" s="221"/>
      <c r="J695" s="222">
        <f>ROUND(I695*H695,2)</f>
        <v>0</v>
      </c>
      <c r="K695" s="223"/>
      <c r="L695" s="46"/>
      <c r="M695" s="224" t="s">
        <v>19</v>
      </c>
      <c r="N695" s="225" t="s">
        <v>43</v>
      </c>
      <c r="O695" s="86"/>
      <c r="P695" s="226">
        <f>O695*H695</f>
        <v>0</v>
      </c>
      <c r="Q695" s="226">
        <v>0.0033</v>
      </c>
      <c r="R695" s="226">
        <f>Q695*H695</f>
        <v>0.86049479999999989</v>
      </c>
      <c r="S695" s="226">
        <v>0</v>
      </c>
      <c r="T695" s="227">
        <f>S695*H695</f>
        <v>0</v>
      </c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R695" s="228" t="s">
        <v>203</v>
      </c>
      <c r="AT695" s="228" t="s">
        <v>199</v>
      </c>
      <c r="AU695" s="228" t="s">
        <v>82</v>
      </c>
      <c r="AY695" s="19" t="s">
        <v>197</v>
      </c>
      <c r="BE695" s="229">
        <f>IF(N695="základní",J695,0)</f>
        <v>0</v>
      </c>
      <c r="BF695" s="229">
        <f>IF(N695="snížená",J695,0)</f>
        <v>0</v>
      </c>
      <c r="BG695" s="229">
        <f>IF(N695="zákl. přenesená",J695,0)</f>
        <v>0</v>
      </c>
      <c r="BH695" s="229">
        <f>IF(N695="sníž. přenesená",J695,0)</f>
        <v>0</v>
      </c>
      <c r="BI695" s="229">
        <f>IF(N695="nulová",J695,0)</f>
        <v>0</v>
      </c>
      <c r="BJ695" s="19" t="s">
        <v>80</v>
      </c>
      <c r="BK695" s="229">
        <f>ROUND(I695*H695,2)</f>
        <v>0</v>
      </c>
      <c r="BL695" s="19" t="s">
        <v>203</v>
      </c>
      <c r="BM695" s="228" t="s">
        <v>972</v>
      </c>
    </row>
    <row r="696" s="2" customFormat="1">
      <c r="A696" s="40"/>
      <c r="B696" s="41"/>
      <c r="C696" s="42"/>
      <c r="D696" s="230" t="s">
        <v>205</v>
      </c>
      <c r="E696" s="42"/>
      <c r="F696" s="231" t="s">
        <v>973</v>
      </c>
      <c r="G696" s="42"/>
      <c r="H696" s="42"/>
      <c r="I696" s="232"/>
      <c r="J696" s="42"/>
      <c r="K696" s="42"/>
      <c r="L696" s="46"/>
      <c r="M696" s="233"/>
      <c r="N696" s="234"/>
      <c r="O696" s="86"/>
      <c r="P696" s="86"/>
      <c r="Q696" s="86"/>
      <c r="R696" s="86"/>
      <c r="S696" s="86"/>
      <c r="T696" s="87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T696" s="19" t="s">
        <v>205</v>
      </c>
      <c r="AU696" s="19" t="s">
        <v>82</v>
      </c>
    </row>
    <row r="697" s="14" customFormat="1">
      <c r="A697" s="14"/>
      <c r="B697" s="247"/>
      <c r="C697" s="248"/>
      <c r="D697" s="237" t="s">
        <v>207</v>
      </c>
      <c r="E697" s="249" t="s">
        <v>19</v>
      </c>
      <c r="F697" s="250" t="s">
        <v>923</v>
      </c>
      <c r="G697" s="248"/>
      <c r="H697" s="249" t="s">
        <v>19</v>
      </c>
      <c r="I697" s="251"/>
      <c r="J697" s="248"/>
      <c r="K697" s="248"/>
      <c r="L697" s="252"/>
      <c r="M697" s="253"/>
      <c r="N697" s="254"/>
      <c r="O697" s="254"/>
      <c r="P697" s="254"/>
      <c r="Q697" s="254"/>
      <c r="R697" s="254"/>
      <c r="S697" s="254"/>
      <c r="T697" s="255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6" t="s">
        <v>207</v>
      </c>
      <c r="AU697" s="256" t="s">
        <v>82</v>
      </c>
      <c r="AV697" s="14" t="s">
        <v>80</v>
      </c>
      <c r="AW697" s="14" t="s">
        <v>33</v>
      </c>
      <c r="AX697" s="14" t="s">
        <v>72</v>
      </c>
      <c r="AY697" s="256" t="s">
        <v>197</v>
      </c>
    </row>
    <row r="698" s="14" customFormat="1">
      <c r="A698" s="14"/>
      <c r="B698" s="247"/>
      <c r="C698" s="248"/>
      <c r="D698" s="237" t="s">
        <v>207</v>
      </c>
      <c r="E698" s="249" t="s">
        <v>19</v>
      </c>
      <c r="F698" s="250" t="s">
        <v>871</v>
      </c>
      <c r="G698" s="248"/>
      <c r="H698" s="249" t="s">
        <v>19</v>
      </c>
      <c r="I698" s="251"/>
      <c r="J698" s="248"/>
      <c r="K698" s="248"/>
      <c r="L698" s="252"/>
      <c r="M698" s="253"/>
      <c r="N698" s="254"/>
      <c r="O698" s="254"/>
      <c r="P698" s="254"/>
      <c r="Q698" s="254"/>
      <c r="R698" s="254"/>
      <c r="S698" s="254"/>
      <c r="T698" s="255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6" t="s">
        <v>207</v>
      </c>
      <c r="AU698" s="256" t="s">
        <v>82</v>
      </c>
      <c r="AV698" s="14" t="s">
        <v>80</v>
      </c>
      <c r="AW698" s="14" t="s">
        <v>33</v>
      </c>
      <c r="AX698" s="14" t="s">
        <v>72</v>
      </c>
      <c r="AY698" s="256" t="s">
        <v>197</v>
      </c>
    </row>
    <row r="699" s="13" customFormat="1">
      <c r="A699" s="13"/>
      <c r="B699" s="235"/>
      <c r="C699" s="236"/>
      <c r="D699" s="237" t="s">
        <v>207</v>
      </c>
      <c r="E699" s="238" t="s">
        <v>19</v>
      </c>
      <c r="F699" s="239" t="s">
        <v>872</v>
      </c>
      <c r="G699" s="236"/>
      <c r="H699" s="240">
        <v>110.55800000000001</v>
      </c>
      <c r="I699" s="241"/>
      <c r="J699" s="236"/>
      <c r="K699" s="236"/>
      <c r="L699" s="242"/>
      <c r="M699" s="243"/>
      <c r="N699" s="244"/>
      <c r="O699" s="244"/>
      <c r="P699" s="244"/>
      <c r="Q699" s="244"/>
      <c r="R699" s="244"/>
      <c r="S699" s="244"/>
      <c r="T699" s="245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6" t="s">
        <v>207</v>
      </c>
      <c r="AU699" s="246" t="s">
        <v>82</v>
      </c>
      <c r="AV699" s="13" t="s">
        <v>82</v>
      </c>
      <c r="AW699" s="13" t="s">
        <v>33</v>
      </c>
      <c r="AX699" s="13" t="s">
        <v>72</v>
      </c>
      <c r="AY699" s="246" t="s">
        <v>197</v>
      </c>
    </row>
    <row r="700" s="13" customFormat="1">
      <c r="A700" s="13"/>
      <c r="B700" s="235"/>
      <c r="C700" s="236"/>
      <c r="D700" s="237" t="s">
        <v>207</v>
      </c>
      <c r="E700" s="238" t="s">
        <v>19</v>
      </c>
      <c r="F700" s="239" t="s">
        <v>873</v>
      </c>
      <c r="G700" s="236"/>
      <c r="H700" s="240">
        <v>-14.234999999999999</v>
      </c>
      <c r="I700" s="241"/>
      <c r="J700" s="236"/>
      <c r="K700" s="236"/>
      <c r="L700" s="242"/>
      <c r="M700" s="243"/>
      <c r="N700" s="244"/>
      <c r="O700" s="244"/>
      <c r="P700" s="244"/>
      <c r="Q700" s="244"/>
      <c r="R700" s="244"/>
      <c r="S700" s="244"/>
      <c r="T700" s="245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6" t="s">
        <v>207</v>
      </c>
      <c r="AU700" s="246" t="s">
        <v>82</v>
      </c>
      <c r="AV700" s="13" t="s">
        <v>82</v>
      </c>
      <c r="AW700" s="13" t="s">
        <v>33</v>
      </c>
      <c r="AX700" s="13" t="s">
        <v>72</v>
      </c>
      <c r="AY700" s="246" t="s">
        <v>197</v>
      </c>
    </row>
    <row r="701" s="13" customFormat="1">
      <c r="A701" s="13"/>
      <c r="B701" s="235"/>
      <c r="C701" s="236"/>
      <c r="D701" s="237" t="s">
        <v>207</v>
      </c>
      <c r="E701" s="238" t="s">
        <v>19</v>
      </c>
      <c r="F701" s="239" t="s">
        <v>874</v>
      </c>
      <c r="G701" s="236"/>
      <c r="H701" s="240">
        <v>-5.5</v>
      </c>
      <c r="I701" s="241"/>
      <c r="J701" s="236"/>
      <c r="K701" s="236"/>
      <c r="L701" s="242"/>
      <c r="M701" s="243"/>
      <c r="N701" s="244"/>
      <c r="O701" s="244"/>
      <c r="P701" s="244"/>
      <c r="Q701" s="244"/>
      <c r="R701" s="244"/>
      <c r="S701" s="244"/>
      <c r="T701" s="245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6" t="s">
        <v>207</v>
      </c>
      <c r="AU701" s="246" t="s">
        <v>82</v>
      </c>
      <c r="AV701" s="13" t="s">
        <v>82</v>
      </c>
      <c r="AW701" s="13" t="s">
        <v>33</v>
      </c>
      <c r="AX701" s="13" t="s">
        <v>72</v>
      </c>
      <c r="AY701" s="246" t="s">
        <v>197</v>
      </c>
    </row>
    <row r="702" s="14" customFormat="1">
      <c r="A702" s="14"/>
      <c r="B702" s="247"/>
      <c r="C702" s="248"/>
      <c r="D702" s="237" t="s">
        <v>207</v>
      </c>
      <c r="E702" s="249" t="s">
        <v>19</v>
      </c>
      <c r="F702" s="250" t="s">
        <v>875</v>
      </c>
      <c r="G702" s="248"/>
      <c r="H702" s="249" t="s">
        <v>19</v>
      </c>
      <c r="I702" s="251"/>
      <c r="J702" s="248"/>
      <c r="K702" s="248"/>
      <c r="L702" s="252"/>
      <c r="M702" s="253"/>
      <c r="N702" s="254"/>
      <c r="O702" s="254"/>
      <c r="P702" s="254"/>
      <c r="Q702" s="254"/>
      <c r="R702" s="254"/>
      <c r="S702" s="254"/>
      <c r="T702" s="255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6" t="s">
        <v>207</v>
      </c>
      <c r="AU702" s="256" t="s">
        <v>82</v>
      </c>
      <c r="AV702" s="14" t="s">
        <v>80</v>
      </c>
      <c r="AW702" s="14" t="s">
        <v>33</v>
      </c>
      <c r="AX702" s="14" t="s">
        <v>72</v>
      </c>
      <c r="AY702" s="256" t="s">
        <v>197</v>
      </c>
    </row>
    <row r="703" s="13" customFormat="1">
      <c r="A703" s="13"/>
      <c r="B703" s="235"/>
      <c r="C703" s="236"/>
      <c r="D703" s="237" t="s">
        <v>207</v>
      </c>
      <c r="E703" s="238" t="s">
        <v>19</v>
      </c>
      <c r="F703" s="239" t="s">
        <v>876</v>
      </c>
      <c r="G703" s="236"/>
      <c r="H703" s="240">
        <v>63.133000000000003</v>
      </c>
      <c r="I703" s="241"/>
      <c r="J703" s="236"/>
      <c r="K703" s="236"/>
      <c r="L703" s="242"/>
      <c r="M703" s="243"/>
      <c r="N703" s="244"/>
      <c r="O703" s="244"/>
      <c r="P703" s="244"/>
      <c r="Q703" s="244"/>
      <c r="R703" s="244"/>
      <c r="S703" s="244"/>
      <c r="T703" s="245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6" t="s">
        <v>207</v>
      </c>
      <c r="AU703" s="246" t="s">
        <v>82</v>
      </c>
      <c r="AV703" s="13" t="s">
        <v>82</v>
      </c>
      <c r="AW703" s="13" t="s">
        <v>33</v>
      </c>
      <c r="AX703" s="13" t="s">
        <v>72</v>
      </c>
      <c r="AY703" s="246" t="s">
        <v>197</v>
      </c>
    </row>
    <row r="704" s="13" customFormat="1">
      <c r="A704" s="13"/>
      <c r="B704" s="235"/>
      <c r="C704" s="236"/>
      <c r="D704" s="237" t="s">
        <v>207</v>
      </c>
      <c r="E704" s="238" t="s">
        <v>19</v>
      </c>
      <c r="F704" s="239" t="s">
        <v>877</v>
      </c>
      <c r="G704" s="236"/>
      <c r="H704" s="240">
        <v>2.1240000000000001</v>
      </c>
      <c r="I704" s="241"/>
      <c r="J704" s="236"/>
      <c r="K704" s="236"/>
      <c r="L704" s="242"/>
      <c r="M704" s="243"/>
      <c r="N704" s="244"/>
      <c r="O704" s="244"/>
      <c r="P704" s="244"/>
      <c r="Q704" s="244"/>
      <c r="R704" s="244"/>
      <c r="S704" s="244"/>
      <c r="T704" s="245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6" t="s">
        <v>207</v>
      </c>
      <c r="AU704" s="246" t="s">
        <v>82</v>
      </c>
      <c r="AV704" s="13" t="s">
        <v>82</v>
      </c>
      <c r="AW704" s="13" t="s">
        <v>33</v>
      </c>
      <c r="AX704" s="13" t="s">
        <v>72</v>
      </c>
      <c r="AY704" s="246" t="s">
        <v>197</v>
      </c>
    </row>
    <row r="705" s="13" customFormat="1">
      <c r="A705" s="13"/>
      <c r="B705" s="235"/>
      <c r="C705" s="236"/>
      <c r="D705" s="237" t="s">
        <v>207</v>
      </c>
      <c r="E705" s="238" t="s">
        <v>19</v>
      </c>
      <c r="F705" s="239" t="s">
        <v>878</v>
      </c>
      <c r="G705" s="236"/>
      <c r="H705" s="240">
        <v>-5.0209999999999999</v>
      </c>
      <c r="I705" s="241"/>
      <c r="J705" s="236"/>
      <c r="K705" s="236"/>
      <c r="L705" s="242"/>
      <c r="M705" s="243"/>
      <c r="N705" s="244"/>
      <c r="O705" s="244"/>
      <c r="P705" s="244"/>
      <c r="Q705" s="244"/>
      <c r="R705" s="244"/>
      <c r="S705" s="244"/>
      <c r="T705" s="245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6" t="s">
        <v>207</v>
      </c>
      <c r="AU705" s="246" t="s">
        <v>82</v>
      </c>
      <c r="AV705" s="13" t="s">
        <v>82</v>
      </c>
      <c r="AW705" s="13" t="s">
        <v>33</v>
      </c>
      <c r="AX705" s="13" t="s">
        <v>72</v>
      </c>
      <c r="AY705" s="246" t="s">
        <v>197</v>
      </c>
    </row>
    <row r="706" s="14" customFormat="1">
      <c r="A706" s="14"/>
      <c r="B706" s="247"/>
      <c r="C706" s="248"/>
      <c r="D706" s="237" t="s">
        <v>207</v>
      </c>
      <c r="E706" s="249" t="s">
        <v>19</v>
      </c>
      <c r="F706" s="250" t="s">
        <v>879</v>
      </c>
      <c r="G706" s="248"/>
      <c r="H706" s="249" t="s">
        <v>19</v>
      </c>
      <c r="I706" s="251"/>
      <c r="J706" s="248"/>
      <c r="K706" s="248"/>
      <c r="L706" s="252"/>
      <c r="M706" s="253"/>
      <c r="N706" s="254"/>
      <c r="O706" s="254"/>
      <c r="P706" s="254"/>
      <c r="Q706" s="254"/>
      <c r="R706" s="254"/>
      <c r="S706" s="254"/>
      <c r="T706" s="255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6" t="s">
        <v>207</v>
      </c>
      <c r="AU706" s="256" t="s">
        <v>82</v>
      </c>
      <c r="AV706" s="14" t="s">
        <v>80</v>
      </c>
      <c r="AW706" s="14" t="s">
        <v>33</v>
      </c>
      <c r="AX706" s="14" t="s">
        <v>72</v>
      </c>
      <c r="AY706" s="256" t="s">
        <v>197</v>
      </c>
    </row>
    <row r="707" s="13" customFormat="1">
      <c r="A707" s="13"/>
      <c r="B707" s="235"/>
      <c r="C707" s="236"/>
      <c r="D707" s="237" t="s">
        <v>207</v>
      </c>
      <c r="E707" s="238" t="s">
        <v>19</v>
      </c>
      <c r="F707" s="239" t="s">
        <v>880</v>
      </c>
      <c r="G707" s="236"/>
      <c r="H707" s="240">
        <v>26.427</v>
      </c>
      <c r="I707" s="241"/>
      <c r="J707" s="236"/>
      <c r="K707" s="236"/>
      <c r="L707" s="242"/>
      <c r="M707" s="243"/>
      <c r="N707" s="244"/>
      <c r="O707" s="244"/>
      <c r="P707" s="244"/>
      <c r="Q707" s="244"/>
      <c r="R707" s="244"/>
      <c r="S707" s="244"/>
      <c r="T707" s="245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6" t="s">
        <v>207</v>
      </c>
      <c r="AU707" s="246" t="s">
        <v>82</v>
      </c>
      <c r="AV707" s="13" t="s">
        <v>82</v>
      </c>
      <c r="AW707" s="13" t="s">
        <v>33</v>
      </c>
      <c r="AX707" s="13" t="s">
        <v>72</v>
      </c>
      <c r="AY707" s="246" t="s">
        <v>197</v>
      </c>
    </row>
    <row r="708" s="13" customFormat="1">
      <c r="A708" s="13"/>
      <c r="B708" s="235"/>
      <c r="C708" s="236"/>
      <c r="D708" s="237" t="s">
        <v>207</v>
      </c>
      <c r="E708" s="238" t="s">
        <v>19</v>
      </c>
      <c r="F708" s="239" t="s">
        <v>881</v>
      </c>
      <c r="G708" s="236"/>
      <c r="H708" s="240">
        <v>76.840999999999994</v>
      </c>
      <c r="I708" s="241"/>
      <c r="J708" s="236"/>
      <c r="K708" s="236"/>
      <c r="L708" s="242"/>
      <c r="M708" s="243"/>
      <c r="N708" s="244"/>
      <c r="O708" s="244"/>
      <c r="P708" s="244"/>
      <c r="Q708" s="244"/>
      <c r="R708" s="244"/>
      <c r="S708" s="244"/>
      <c r="T708" s="245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6" t="s">
        <v>207</v>
      </c>
      <c r="AU708" s="246" t="s">
        <v>82</v>
      </c>
      <c r="AV708" s="13" t="s">
        <v>82</v>
      </c>
      <c r="AW708" s="13" t="s">
        <v>33</v>
      </c>
      <c r="AX708" s="13" t="s">
        <v>72</v>
      </c>
      <c r="AY708" s="246" t="s">
        <v>197</v>
      </c>
    </row>
    <row r="709" s="13" customFormat="1">
      <c r="A709" s="13"/>
      <c r="B709" s="235"/>
      <c r="C709" s="236"/>
      <c r="D709" s="237" t="s">
        <v>207</v>
      </c>
      <c r="E709" s="238" t="s">
        <v>19</v>
      </c>
      <c r="F709" s="239" t="s">
        <v>882</v>
      </c>
      <c r="G709" s="236"/>
      <c r="H709" s="240">
        <v>0.17999999999999999</v>
      </c>
      <c r="I709" s="241"/>
      <c r="J709" s="236"/>
      <c r="K709" s="236"/>
      <c r="L709" s="242"/>
      <c r="M709" s="243"/>
      <c r="N709" s="244"/>
      <c r="O709" s="244"/>
      <c r="P709" s="244"/>
      <c r="Q709" s="244"/>
      <c r="R709" s="244"/>
      <c r="S709" s="244"/>
      <c r="T709" s="245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6" t="s">
        <v>207</v>
      </c>
      <c r="AU709" s="246" t="s">
        <v>82</v>
      </c>
      <c r="AV709" s="13" t="s">
        <v>82</v>
      </c>
      <c r="AW709" s="13" t="s">
        <v>33</v>
      </c>
      <c r="AX709" s="13" t="s">
        <v>72</v>
      </c>
      <c r="AY709" s="246" t="s">
        <v>197</v>
      </c>
    </row>
    <row r="710" s="13" customFormat="1">
      <c r="A710" s="13"/>
      <c r="B710" s="235"/>
      <c r="C710" s="236"/>
      <c r="D710" s="237" t="s">
        <v>207</v>
      </c>
      <c r="E710" s="238" t="s">
        <v>19</v>
      </c>
      <c r="F710" s="239" t="s">
        <v>883</v>
      </c>
      <c r="G710" s="236"/>
      <c r="H710" s="240">
        <v>1.1220000000000001</v>
      </c>
      <c r="I710" s="241"/>
      <c r="J710" s="236"/>
      <c r="K710" s="236"/>
      <c r="L710" s="242"/>
      <c r="M710" s="243"/>
      <c r="N710" s="244"/>
      <c r="O710" s="244"/>
      <c r="P710" s="244"/>
      <c r="Q710" s="244"/>
      <c r="R710" s="244"/>
      <c r="S710" s="244"/>
      <c r="T710" s="245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6" t="s">
        <v>207</v>
      </c>
      <c r="AU710" s="246" t="s">
        <v>82</v>
      </c>
      <c r="AV710" s="13" t="s">
        <v>82</v>
      </c>
      <c r="AW710" s="13" t="s">
        <v>33</v>
      </c>
      <c r="AX710" s="13" t="s">
        <v>72</v>
      </c>
      <c r="AY710" s="246" t="s">
        <v>197</v>
      </c>
    </row>
    <row r="711" s="13" customFormat="1">
      <c r="A711" s="13"/>
      <c r="B711" s="235"/>
      <c r="C711" s="236"/>
      <c r="D711" s="237" t="s">
        <v>207</v>
      </c>
      <c r="E711" s="238" t="s">
        <v>19</v>
      </c>
      <c r="F711" s="239" t="s">
        <v>884</v>
      </c>
      <c r="G711" s="236"/>
      <c r="H711" s="240">
        <v>-9.3049999999999997</v>
      </c>
      <c r="I711" s="241"/>
      <c r="J711" s="236"/>
      <c r="K711" s="236"/>
      <c r="L711" s="242"/>
      <c r="M711" s="243"/>
      <c r="N711" s="244"/>
      <c r="O711" s="244"/>
      <c r="P711" s="244"/>
      <c r="Q711" s="244"/>
      <c r="R711" s="244"/>
      <c r="S711" s="244"/>
      <c r="T711" s="245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6" t="s">
        <v>207</v>
      </c>
      <c r="AU711" s="246" t="s">
        <v>82</v>
      </c>
      <c r="AV711" s="13" t="s">
        <v>82</v>
      </c>
      <c r="AW711" s="13" t="s">
        <v>33</v>
      </c>
      <c r="AX711" s="13" t="s">
        <v>72</v>
      </c>
      <c r="AY711" s="246" t="s">
        <v>197</v>
      </c>
    </row>
    <row r="712" s="13" customFormat="1">
      <c r="A712" s="13"/>
      <c r="B712" s="235"/>
      <c r="C712" s="236"/>
      <c r="D712" s="237" t="s">
        <v>207</v>
      </c>
      <c r="E712" s="238" t="s">
        <v>19</v>
      </c>
      <c r="F712" s="239" t="s">
        <v>885</v>
      </c>
      <c r="G712" s="236"/>
      <c r="H712" s="240">
        <v>-7.5060000000000002</v>
      </c>
      <c r="I712" s="241"/>
      <c r="J712" s="236"/>
      <c r="K712" s="236"/>
      <c r="L712" s="242"/>
      <c r="M712" s="243"/>
      <c r="N712" s="244"/>
      <c r="O712" s="244"/>
      <c r="P712" s="244"/>
      <c r="Q712" s="244"/>
      <c r="R712" s="244"/>
      <c r="S712" s="244"/>
      <c r="T712" s="245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6" t="s">
        <v>207</v>
      </c>
      <c r="AU712" s="246" t="s">
        <v>82</v>
      </c>
      <c r="AV712" s="13" t="s">
        <v>82</v>
      </c>
      <c r="AW712" s="13" t="s">
        <v>33</v>
      </c>
      <c r="AX712" s="13" t="s">
        <v>72</v>
      </c>
      <c r="AY712" s="246" t="s">
        <v>197</v>
      </c>
    </row>
    <row r="713" s="16" customFormat="1">
      <c r="A713" s="16"/>
      <c r="B713" s="268"/>
      <c r="C713" s="269"/>
      <c r="D713" s="237" t="s">
        <v>207</v>
      </c>
      <c r="E713" s="270" t="s">
        <v>19</v>
      </c>
      <c r="F713" s="271" t="s">
        <v>248</v>
      </c>
      <c r="G713" s="269"/>
      <c r="H713" s="272">
        <v>238.81800000000001</v>
      </c>
      <c r="I713" s="273"/>
      <c r="J713" s="269"/>
      <c r="K713" s="269"/>
      <c r="L713" s="274"/>
      <c r="M713" s="275"/>
      <c r="N713" s="276"/>
      <c r="O713" s="276"/>
      <c r="P713" s="276"/>
      <c r="Q713" s="276"/>
      <c r="R713" s="276"/>
      <c r="S713" s="276"/>
      <c r="T713" s="277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T713" s="278" t="s">
        <v>207</v>
      </c>
      <c r="AU713" s="278" t="s">
        <v>82</v>
      </c>
      <c r="AV713" s="16" t="s">
        <v>103</v>
      </c>
      <c r="AW713" s="16" t="s">
        <v>33</v>
      </c>
      <c r="AX713" s="16" t="s">
        <v>72</v>
      </c>
      <c r="AY713" s="278" t="s">
        <v>197</v>
      </c>
    </row>
    <row r="714" s="14" customFormat="1">
      <c r="A714" s="14"/>
      <c r="B714" s="247"/>
      <c r="C714" s="248"/>
      <c r="D714" s="237" t="s">
        <v>207</v>
      </c>
      <c r="E714" s="249" t="s">
        <v>19</v>
      </c>
      <c r="F714" s="250" t="s">
        <v>776</v>
      </c>
      <c r="G714" s="248"/>
      <c r="H714" s="249" t="s">
        <v>19</v>
      </c>
      <c r="I714" s="251"/>
      <c r="J714" s="248"/>
      <c r="K714" s="248"/>
      <c r="L714" s="252"/>
      <c r="M714" s="253"/>
      <c r="N714" s="254"/>
      <c r="O714" s="254"/>
      <c r="P714" s="254"/>
      <c r="Q714" s="254"/>
      <c r="R714" s="254"/>
      <c r="S714" s="254"/>
      <c r="T714" s="25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6" t="s">
        <v>207</v>
      </c>
      <c r="AU714" s="256" t="s">
        <v>82</v>
      </c>
      <c r="AV714" s="14" t="s">
        <v>80</v>
      </c>
      <c r="AW714" s="14" t="s">
        <v>33</v>
      </c>
      <c r="AX714" s="14" t="s">
        <v>72</v>
      </c>
      <c r="AY714" s="256" t="s">
        <v>197</v>
      </c>
    </row>
    <row r="715" s="14" customFormat="1">
      <c r="A715" s="14"/>
      <c r="B715" s="247"/>
      <c r="C715" s="248"/>
      <c r="D715" s="237" t="s">
        <v>207</v>
      </c>
      <c r="E715" s="249" t="s">
        <v>19</v>
      </c>
      <c r="F715" s="250" t="s">
        <v>871</v>
      </c>
      <c r="G715" s="248"/>
      <c r="H715" s="249" t="s">
        <v>19</v>
      </c>
      <c r="I715" s="251"/>
      <c r="J715" s="248"/>
      <c r="K715" s="248"/>
      <c r="L715" s="252"/>
      <c r="M715" s="253"/>
      <c r="N715" s="254"/>
      <c r="O715" s="254"/>
      <c r="P715" s="254"/>
      <c r="Q715" s="254"/>
      <c r="R715" s="254"/>
      <c r="S715" s="254"/>
      <c r="T715" s="255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6" t="s">
        <v>207</v>
      </c>
      <c r="AU715" s="256" t="s">
        <v>82</v>
      </c>
      <c r="AV715" s="14" t="s">
        <v>80</v>
      </c>
      <c r="AW715" s="14" t="s">
        <v>33</v>
      </c>
      <c r="AX715" s="14" t="s">
        <v>72</v>
      </c>
      <c r="AY715" s="256" t="s">
        <v>197</v>
      </c>
    </row>
    <row r="716" s="13" customFormat="1">
      <c r="A716" s="13"/>
      <c r="B716" s="235"/>
      <c r="C716" s="236"/>
      <c r="D716" s="237" t="s">
        <v>207</v>
      </c>
      <c r="E716" s="238" t="s">
        <v>19</v>
      </c>
      <c r="F716" s="239" t="s">
        <v>949</v>
      </c>
      <c r="G716" s="236"/>
      <c r="H716" s="240">
        <v>32.68</v>
      </c>
      <c r="I716" s="241"/>
      <c r="J716" s="236"/>
      <c r="K716" s="236"/>
      <c r="L716" s="242"/>
      <c r="M716" s="243"/>
      <c r="N716" s="244"/>
      <c r="O716" s="244"/>
      <c r="P716" s="244"/>
      <c r="Q716" s="244"/>
      <c r="R716" s="244"/>
      <c r="S716" s="244"/>
      <c r="T716" s="245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6" t="s">
        <v>207</v>
      </c>
      <c r="AU716" s="246" t="s">
        <v>82</v>
      </c>
      <c r="AV716" s="13" t="s">
        <v>82</v>
      </c>
      <c r="AW716" s="13" t="s">
        <v>33</v>
      </c>
      <c r="AX716" s="13" t="s">
        <v>72</v>
      </c>
      <c r="AY716" s="246" t="s">
        <v>197</v>
      </c>
    </row>
    <row r="717" s="13" customFormat="1">
      <c r="A717" s="13"/>
      <c r="B717" s="235"/>
      <c r="C717" s="236"/>
      <c r="D717" s="237" t="s">
        <v>207</v>
      </c>
      <c r="E717" s="238" t="s">
        <v>19</v>
      </c>
      <c r="F717" s="239" t="s">
        <v>950</v>
      </c>
      <c r="G717" s="236"/>
      <c r="H717" s="240">
        <v>13.5</v>
      </c>
      <c r="I717" s="241"/>
      <c r="J717" s="236"/>
      <c r="K717" s="236"/>
      <c r="L717" s="242"/>
      <c r="M717" s="243"/>
      <c r="N717" s="244"/>
      <c r="O717" s="244"/>
      <c r="P717" s="244"/>
      <c r="Q717" s="244"/>
      <c r="R717" s="244"/>
      <c r="S717" s="244"/>
      <c r="T717" s="245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6" t="s">
        <v>207</v>
      </c>
      <c r="AU717" s="246" t="s">
        <v>82</v>
      </c>
      <c r="AV717" s="13" t="s">
        <v>82</v>
      </c>
      <c r="AW717" s="13" t="s">
        <v>33</v>
      </c>
      <c r="AX717" s="13" t="s">
        <v>72</v>
      </c>
      <c r="AY717" s="246" t="s">
        <v>197</v>
      </c>
    </row>
    <row r="718" s="14" customFormat="1">
      <c r="A718" s="14"/>
      <c r="B718" s="247"/>
      <c r="C718" s="248"/>
      <c r="D718" s="237" t="s">
        <v>207</v>
      </c>
      <c r="E718" s="249" t="s">
        <v>19</v>
      </c>
      <c r="F718" s="250" t="s">
        <v>875</v>
      </c>
      <c r="G718" s="248"/>
      <c r="H718" s="249" t="s">
        <v>19</v>
      </c>
      <c r="I718" s="251"/>
      <c r="J718" s="248"/>
      <c r="K718" s="248"/>
      <c r="L718" s="252"/>
      <c r="M718" s="253"/>
      <c r="N718" s="254"/>
      <c r="O718" s="254"/>
      <c r="P718" s="254"/>
      <c r="Q718" s="254"/>
      <c r="R718" s="254"/>
      <c r="S718" s="254"/>
      <c r="T718" s="255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6" t="s">
        <v>207</v>
      </c>
      <c r="AU718" s="256" t="s">
        <v>82</v>
      </c>
      <c r="AV718" s="14" t="s">
        <v>80</v>
      </c>
      <c r="AW718" s="14" t="s">
        <v>33</v>
      </c>
      <c r="AX718" s="14" t="s">
        <v>72</v>
      </c>
      <c r="AY718" s="256" t="s">
        <v>197</v>
      </c>
    </row>
    <row r="719" s="13" customFormat="1">
      <c r="A719" s="13"/>
      <c r="B719" s="235"/>
      <c r="C719" s="236"/>
      <c r="D719" s="237" t="s">
        <v>207</v>
      </c>
      <c r="E719" s="238" t="s">
        <v>19</v>
      </c>
      <c r="F719" s="239" t="s">
        <v>951</v>
      </c>
      <c r="G719" s="236"/>
      <c r="H719" s="240">
        <v>12.279999999999999</v>
      </c>
      <c r="I719" s="241"/>
      <c r="J719" s="236"/>
      <c r="K719" s="236"/>
      <c r="L719" s="242"/>
      <c r="M719" s="243"/>
      <c r="N719" s="244"/>
      <c r="O719" s="244"/>
      <c r="P719" s="244"/>
      <c r="Q719" s="244"/>
      <c r="R719" s="244"/>
      <c r="S719" s="244"/>
      <c r="T719" s="245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6" t="s">
        <v>207</v>
      </c>
      <c r="AU719" s="246" t="s">
        <v>82</v>
      </c>
      <c r="AV719" s="13" t="s">
        <v>82</v>
      </c>
      <c r="AW719" s="13" t="s">
        <v>33</v>
      </c>
      <c r="AX719" s="13" t="s">
        <v>72</v>
      </c>
      <c r="AY719" s="246" t="s">
        <v>197</v>
      </c>
    </row>
    <row r="720" s="14" customFormat="1">
      <c r="A720" s="14"/>
      <c r="B720" s="247"/>
      <c r="C720" s="248"/>
      <c r="D720" s="237" t="s">
        <v>207</v>
      </c>
      <c r="E720" s="249" t="s">
        <v>19</v>
      </c>
      <c r="F720" s="250" t="s">
        <v>879</v>
      </c>
      <c r="G720" s="248"/>
      <c r="H720" s="249" t="s">
        <v>19</v>
      </c>
      <c r="I720" s="251"/>
      <c r="J720" s="248"/>
      <c r="K720" s="248"/>
      <c r="L720" s="252"/>
      <c r="M720" s="253"/>
      <c r="N720" s="254"/>
      <c r="O720" s="254"/>
      <c r="P720" s="254"/>
      <c r="Q720" s="254"/>
      <c r="R720" s="254"/>
      <c r="S720" s="254"/>
      <c r="T720" s="25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6" t="s">
        <v>207</v>
      </c>
      <c r="AU720" s="256" t="s">
        <v>82</v>
      </c>
      <c r="AV720" s="14" t="s">
        <v>80</v>
      </c>
      <c r="AW720" s="14" t="s">
        <v>33</v>
      </c>
      <c r="AX720" s="14" t="s">
        <v>72</v>
      </c>
      <c r="AY720" s="256" t="s">
        <v>197</v>
      </c>
    </row>
    <row r="721" s="13" customFormat="1">
      <c r="A721" s="13"/>
      <c r="B721" s="235"/>
      <c r="C721" s="236"/>
      <c r="D721" s="237" t="s">
        <v>207</v>
      </c>
      <c r="E721" s="238" t="s">
        <v>19</v>
      </c>
      <c r="F721" s="239" t="s">
        <v>952</v>
      </c>
      <c r="G721" s="236"/>
      <c r="H721" s="240">
        <v>15.83</v>
      </c>
      <c r="I721" s="241"/>
      <c r="J721" s="236"/>
      <c r="K721" s="236"/>
      <c r="L721" s="242"/>
      <c r="M721" s="243"/>
      <c r="N721" s="244"/>
      <c r="O721" s="244"/>
      <c r="P721" s="244"/>
      <c r="Q721" s="244"/>
      <c r="R721" s="244"/>
      <c r="S721" s="244"/>
      <c r="T721" s="245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6" t="s">
        <v>207</v>
      </c>
      <c r="AU721" s="246" t="s">
        <v>82</v>
      </c>
      <c r="AV721" s="13" t="s">
        <v>82</v>
      </c>
      <c r="AW721" s="13" t="s">
        <v>33</v>
      </c>
      <c r="AX721" s="13" t="s">
        <v>72</v>
      </c>
      <c r="AY721" s="246" t="s">
        <v>197</v>
      </c>
    </row>
    <row r="722" s="13" customFormat="1">
      <c r="A722" s="13"/>
      <c r="B722" s="235"/>
      <c r="C722" s="236"/>
      <c r="D722" s="237" t="s">
        <v>207</v>
      </c>
      <c r="E722" s="238" t="s">
        <v>19</v>
      </c>
      <c r="F722" s="239" t="s">
        <v>953</v>
      </c>
      <c r="G722" s="236"/>
      <c r="H722" s="240">
        <v>12.98</v>
      </c>
      <c r="I722" s="241"/>
      <c r="J722" s="236"/>
      <c r="K722" s="236"/>
      <c r="L722" s="242"/>
      <c r="M722" s="243"/>
      <c r="N722" s="244"/>
      <c r="O722" s="244"/>
      <c r="P722" s="244"/>
      <c r="Q722" s="244"/>
      <c r="R722" s="244"/>
      <c r="S722" s="244"/>
      <c r="T722" s="245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6" t="s">
        <v>207</v>
      </c>
      <c r="AU722" s="246" t="s">
        <v>82</v>
      </c>
      <c r="AV722" s="13" t="s">
        <v>82</v>
      </c>
      <c r="AW722" s="13" t="s">
        <v>33</v>
      </c>
      <c r="AX722" s="13" t="s">
        <v>72</v>
      </c>
      <c r="AY722" s="246" t="s">
        <v>197</v>
      </c>
    </row>
    <row r="723" s="13" customFormat="1">
      <c r="A723" s="13"/>
      <c r="B723" s="235"/>
      <c r="C723" s="236"/>
      <c r="D723" s="237" t="s">
        <v>207</v>
      </c>
      <c r="E723" s="238" t="s">
        <v>19</v>
      </c>
      <c r="F723" s="239" t="s">
        <v>954</v>
      </c>
      <c r="G723" s="236"/>
      <c r="H723" s="240">
        <v>22.420000000000002</v>
      </c>
      <c r="I723" s="241"/>
      <c r="J723" s="236"/>
      <c r="K723" s="236"/>
      <c r="L723" s="242"/>
      <c r="M723" s="243"/>
      <c r="N723" s="244"/>
      <c r="O723" s="244"/>
      <c r="P723" s="244"/>
      <c r="Q723" s="244"/>
      <c r="R723" s="244"/>
      <c r="S723" s="244"/>
      <c r="T723" s="245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6" t="s">
        <v>207</v>
      </c>
      <c r="AU723" s="246" t="s">
        <v>82</v>
      </c>
      <c r="AV723" s="13" t="s">
        <v>82</v>
      </c>
      <c r="AW723" s="13" t="s">
        <v>33</v>
      </c>
      <c r="AX723" s="13" t="s">
        <v>72</v>
      </c>
      <c r="AY723" s="246" t="s">
        <v>197</v>
      </c>
    </row>
    <row r="724" s="16" customFormat="1">
      <c r="A724" s="16"/>
      <c r="B724" s="268"/>
      <c r="C724" s="269"/>
      <c r="D724" s="237" t="s">
        <v>207</v>
      </c>
      <c r="E724" s="270" t="s">
        <v>19</v>
      </c>
      <c r="F724" s="271" t="s">
        <v>248</v>
      </c>
      <c r="G724" s="269"/>
      <c r="H724" s="272">
        <v>109.69000000000001</v>
      </c>
      <c r="I724" s="273"/>
      <c r="J724" s="269"/>
      <c r="K724" s="269"/>
      <c r="L724" s="274"/>
      <c r="M724" s="275"/>
      <c r="N724" s="276"/>
      <c r="O724" s="276"/>
      <c r="P724" s="276"/>
      <c r="Q724" s="276"/>
      <c r="R724" s="276"/>
      <c r="S724" s="276"/>
      <c r="T724" s="277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T724" s="278" t="s">
        <v>207</v>
      </c>
      <c r="AU724" s="278" t="s">
        <v>82</v>
      </c>
      <c r="AV724" s="16" t="s">
        <v>103</v>
      </c>
      <c r="AW724" s="16" t="s">
        <v>33</v>
      </c>
      <c r="AX724" s="16" t="s">
        <v>72</v>
      </c>
      <c r="AY724" s="278" t="s">
        <v>197</v>
      </c>
    </row>
    <row r="725" s="13" customFormat="1">
      <c r="A725" s="13"/>
      <c r="B725" s="235"/>
      <c r="C725" s="236"/>
      <c r="D725" s="237" t="s">
        <v>207</v>
      </c>
      <c r="E725" s="238" t="s">
        <v>19</v>
      </c>
      <c r="F725" s="239" t="s">
        <v>974</v>
      </c>
      <c r="G725" s="236"/>
      <c r="H725" s="240">
        <v>260.75599999999997</v>
      </c>
      <c r="I725" s="241"/>
      <c r="J725" s="236"/>
      <c r="K725" s="236"/>
      <c r="L725" s="242"/>
      <c r="M725" s="243"/>
      <c r="N725" s="244"/>
      <c r="O725" s="244"/>
      <c r="P725" s="244"/>
      <c r="Q725" s="244"/>
      <c r="R725" s="244"/>
      <c r="S725" s="244"/>
      <c r="T725" s="245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6" t="s">
        <v>207</v>
      </c>
      <c r="AU725" s="246" t="s">
        <v>82</v>
      </c>
      <c r="AV725" s="13" t="s">
        <v>82</v>
      </c>
      <c r="AW725" s="13" t="s">
        <v>33</v>
      </c>
      <c r="AX725" s="13" t="s">
        <v>80</v>
      </c>
      <c r="AY725" s="246" t="s">
        <v>197</v>
      </c>
    </row>
    <row r="726" s="2" customFormat="1" ht="37.8" customHeight="1">
      <c r="A726" s="40"/>
      <c r="B726" s="41"/>
      <c r="C726" s="216" t="s">
        <v>975</v>
      </c>
      <c r="D726" s="216" t="s">
        <v>199</v>
      </c>
      <c r="E726" s="217" t="s">
        <v>976</v>
      </c>
      <c r="F726" s="218" t="s">
        <v>977</v>
      </c>
      <c r="G726" s="219" t="s">
        <v>661</v>
      </c>
      <c r="H726" s="220">
        <v>5.5999999999999996</v>
      </c>
      <c r="I726" s="221"/>
      <c r="J726" s="222">
        <f>ROUND(I726*H726,2)</f>
        <v>0</v>
      </c>
      <c r="K726" s="223"/>
      <c r="L726" s="46"/>
      <c r="M726" s="224" t="s">
        <v>19</v>
      </c>
      <c r="N726" s="225" t="s">
        <v>43</v>
      </c>
      <c r="O726" s="86"/>
      <c r="P726" s="226">
        <f>O726*H726</f>
        <v>0</v>
      </c>
      <c r="Q726" s="226">
        <v>0.0053899999999999998</v>
      </c>
      <c r="R726" s="226">
        <f>Q726*H726</f>
        <v>0.030183999999999996</v>
      </c>
      <c r="S726" s="226">
        <v>0</v>
      </c>
      <c r="T726" s="227">
        <f>S726*H726</f>
        <v>0</v>
      </c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R726" s="228" t="s">
        <v>203</v>
      </c>
      <c r="AT726" s="228" t="s">
        <v>199</v>
      </c>
      <c r="AU726" s="228" t="s">
        <v>82</v>
      </c>
      <c r="AY726" s="19" t="s">
        <v>197</v>
      </c>
      <c r="BE726" s="229">
        <f>IF(N726="základní",J726,0)</f>
        <v>0</v>
      </c>
      <c r="BF726" s="229">
        <f>IF(N726="snížená",J726,0)</f>
        <v>0</v>
      </c>
      <c r="BG726" s="229">
        <f>IF(N726="zákl. přenesená",J726,0)</f>
        <v>0</v>
      </c>
      <c r="BH726" s="229">
        <f>IF(N726="sníž. přenesená",J726,0)</f>
        <v>0</v>
      </c>
      <c r="BI726" s="229">
        <f>IF(N726="nulová",J726,0)</f>
        <v>0</v>
      </c>
      <c r="BJ726" s="19" t="s">
        <v>80</v>
      </c>
      <c r="BK726" s="229">
        <f>ROUND(I726*H726,2)</f>
        <v>0</v>
      </c>
      <c r="BL726" s="19" t="s">
        <v>203</v>
      </c>
      <c r="BM726" s="228" t="s">
        <v>978</v>
      </c>
    </row>
    <row r="727" s="14" customFormat="1">
      <c r="A727" s="14"/>
      <c r="B727" s="247"/>
      <c r="C727" s="248"/>
      <c r="D727" s="237" t="s">
        <v>207</v>
      </c>
      <c r="E727" s="249" t="s">
        <v>19</v>
      </c>
      <c r="F727" s="250" t="s">
        <v>979</v>
      </c>
      <c r="G727" s="248"/>
      <c r="H727" s="249" t="s">
        <v>19</v>
      </c>
      <c r="I727" s="251"/>
      <c r="J727" s="248"/>
      <c r="K727" s="248"/>
      <c r="L727" s="252"/>
      <c r="M727" s="253"/>
      <c r="N727" s="254"/>
      <c r="O727" s="254"/>
      <c r="P727" s="254"/>
      <c r="Q727" s="254"/>
      <c r="R727" s="254"/>
      <c r="S727" s="254"/>
      <c r="T727" s="255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6" t="s">
        <v>207</v>
      </c>
      <c r="AU727" s="256" t="s">
        <v>82</v>
      </c>
      <c r="AV727" s="14" t="s">
        <v>80</v>
      </c>
      <c r="AW727" s="14" t="s">
        <v>33</v>
      </c>
      <c r="AX727" s="14" t="s">
        <v>72</v>
      </c>
      <c r="AY727" s="256" t="s">
        <v>197</v>
      </c>
    </row>
    <row r="728" s="14" customFormat="1">
      <c r="A728" s="14"/>
      <c r="B728" s="247"/>
      <c r="C728" s="248"/>
      <c r="D728" s="237" t="s">
        <v>207</v>
      </c>
      <c r="E728" s="249" t="s">
        <v>19</v>
      </c>
      <c r="F728" s="250" t="s">
        <v>598</v>
      </c>
      <c r="G728" s="248"/>
      <c r="H728" s="249" t="s">
        <v>19</v>
      </c>
      <c r="I728" s="251"/>
      <c r="J728" s="248"/>
      <c r="K728" s="248"/>
      <c r="L728" s="252"/>
      <c r="M728" s="253"/>
      <c r="N728" s="254"/>
      <c r="O728" s="254"/>
      <c r="P728" s="254"/>
      <c r="Q728" s="254"/>
      <c r="R728" s="254"/>
      <c r="S728" s="254"/>
      <c r="T728" s="255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6" t="s">
        <v>207</v>
      </c>
      <c r="AU728" s="256" t="s">
        <v>82</v>
      </c>
      <c r="AV728" s="14" t="s">
        <v>80</v>
      </c>
      <c r="AW728" s="14" t="s">
        <v>33</v>
      </c>
      <c r="AX728" s="14" t="s">
        <v>72</v>
      </c>
      <c r="AY728" s="256" t="s">
        <v>197</v>
      </c>
    </row>
    <row r="729" s="13" customFormat="1">
      <c r="A729" s="13"/>
      <c r="B729" s="235"/>
      <c r="C729" s="236"/>
      <c r="D729" s="237" t="s">
        <v>207</v>
      </c>
      <c r="E729" s="238" t="s">
        <v>19</v>
      </c>
      <c r="F729" s="239" t="s">
        <v>980</v>
      </c>
      <c r="G729" s="236"/>
      <c r="H729" s="240">
        <v>4.5999999999999996</v>
      </c>
      <c r="I729" s="241"/>
      <c r="J729" s="236"/>
      <c r="K729" s="236"/>
      <c r="L729" s="242"/>
      <c r="M729" s="243"/>
      <c r="N729" s="244"/>
      <c r="O729" s="244"/>
      <c r="P729" s="244"/>
      <c r="Q729" s="244"/>
      <c r="R729" s="244"/>
      <c r="S729" s="244"/>
      <c r="T729" s="245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6" t="s">
        <v>207</v>
      </c>
      <c r="AU729" s="246" t="s">
        <v>82</v>
      </c>
      <c r="AV729" s="13" t="s">
        <v>82</v>
      </c>
      <c r="AW729" s="13" t="s">
        <v>33</v>
      </c>
      <c r="AX729" s="13" t="s">
        <v>72</v>
      </c>
      <c r="AY729" s="246" t="s">
        <v>197</v>
      </c>
    </row>
    <row r="730" s="14" customFormat="1">
      <c r="A730" s="14"/>
      <c r="B730" s="247"/>
      <c r="C730" s="248"/>
      <c r="D730" s="237" t="s">
        <v>207</v>
      </c>
      <c r="E730" s="249" t="s">
        <v>19</v>
      </c>
      <c r="F730" s="250" t="s">
        <v>981</v>
      </c>
      <c r="G730" s="248"/>
      <c r="H730" s="249" t="s">
        <v>19</v>
      </c>
      <c r="I730" s="251"/>
      <c r="J730" s="248"/>
      <c r="K730" s="248"/>
      <c r="L730" s="252"/>
      <c r="M730" s="253"/>
      <c r="N730" s="254"/>
      <c r="O730" s="254"/>
      <c r="P730" s="254"/>
      <c r="Q730" s="254"/>
      <c r="R730" s="254"/>
      <c r="S730" s="254"/>
      <c r="T730" s="255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6" t="s">
        <v>207</v>
      </c>
      <c r="AU730" s="256" t="s">
        <v>82</v>
      </c>
      <c r="AV730" s="14" t="s">
        <v>80</v>
      </c>
      <c r="AW730" s="14" t="s">
        <v>33</v>
      </c>
      <c r="AX730" s="14" t="s">
        <v>72</v>
      </c>
      <c r="AY730" s="256" t="s">
        <v>197</v>
      </c>
    </row>
    <row r="731" s="13" customFormat="1">
      <c r="A731" s="13"/>
      <c r="B731" s="235"/>
      <c r="C731" s="236"/>
      <c r="D731" s="237" t="s">
        <v>207</v>
      </c>
      <c r="E731" s="238" t="s">
        <v>19</v>
      </c>
      <c r="F731" s="239" t="s">
        <v>982</v>
      </c>
      <c r="G731" s="236"/>
      <c r="H731" s="240">
        <v>1</v>
      </c>
      <c r="I731" s="241"/>
      <c r="J731" s="236"/>
      <c r="K731" s="236"/>
      <c r="L731" s="242"/>
      <c r="M731" s="243"/>
      <c r="N731" s="244"/>
      <c r="O731" s="244"/>
      <c r="P731" s="244"/>
      <c r="Q731" s="244"/>
      <c r="R731" s="244"/>
      <c r="S731" s="244"/>
      <c r="T731" s="245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6" t="s">
        <v>207</v>
      </c>
      <c r="AU731" s="246" t="s">
        <v>82</v>
      </c>
      <c r="AV731" s="13" t="s">
        <v>82</v>
      </c>
      <c r="AW731" s="13" t="s">
        <v>33</v>
      </c>
      <c r="AX731" s="13" t="s">
        <v>72</v>
      </c>
      <c r="AY731" s="246" t="s">
        <v>197</v>
      </c>
    </row>
    <row r="732" s="15" customFormat="1">
      <c r="A732" s="15"/>
      <c r="B732" s="257"/>
      <c r="C732" s="258"/>
      <c r="D732" s="237" t="s">
        <v>207</v>
      </c>
      <c r="E732" s="259" t="s">
        <v>19</v>
      </c>
      <c r="F732" s="260" t="s">
        <v>234</v>
      </c>
      <c r="G732" s="258"/>
      <c r="H732" s="261">
        <v>5.5999999999999996</v>
      </c>
      <c r="I732" s="262"/>
      <c r="J732" s="258"/>
      <c r="K732" s="258"/>
      <c r="L732" s="263"/>
      <c r="M732" s="264"/>
      <c r="N732" s="265"/>
      <c r="O732" s="265"/>
      <c r="P732" s="265"/>
      <c r="Q732" s="265"/>
      <c r="R732" s="265"/>
      <c r="S732" s="265"/>
      <c r="T732" s="266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67" t="s">
        <v>207</v>
      </c>
      <c r="AU732" s="267" t="s">
        <v>82</v>
      </c>
      <c r="AV732" s="15" t="s">
        <v>203</v>
      </c>
      <c r="AW732" s="15" t="s">
        <v>33</v>
      </c>
      <c r="AX732" s="15" t="s">
        <v>80</v>
      </c>
      <c r="AY732" s="267" t="s">
        <v>197</v>
      </c>
    </row>
    <row r="733" s="12" customFormat="1" ht="22.8" customHeight="1">
      <c r="A733" s="12"/>
      <c r="B733" s="200"/>
      <c r="C733" s="201"/>
      <c r="D733" s="202" t="s">
        <v>71</v>
      </c>
      <c r="E733" s="214" t="s">
        <v>963</v>
      </c>
      <c r="F733" s="214" t="s">
        <v>983</v>
      </c>
      <c r="G733" s="201"/>
      <c r="H733" s="201"/>
      <c r="I733" s="204"/>
      <c r="J733" s="215">
        <f>BK733</f>
        <v>0</v>
      </c>
      <c r="K733" s="201"/>
      <c r="L733" s="206"/>
      <c r="M733" s="207"/>
      <c r="N733" s="208"/>
      <c r="O733" s="208"/>
      <c r="P733" s="209">
        <f>SUM(P734:P822)</f>
        <v>0</v>
      </c>
      <c r="Q733" s="208"/>
      <c r="R733" s="209">
        <f>SUM(R734:R822)</f>
        <v>177.42206257000001</v>
      </c>
      <c r="S733" s="208"/>
      <c r="T733" s="210">
        <f>SUM(T734:T822)</f>
        <v>0</v>
      </c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R733" s="211" t="s">
        <v>80</v>
      </c>
      <c r="AT733" s="212" t="s">
        <v>71</v>
      </c>
      <c r="AU733" s="212" t="s">
        <v>80</v>
      </c>
      <c r="AY733" s="211" t="s">
        <v>197</v>
      </c>
      <c r="BK733" s="213">
        <f>SUM(BK734:BK822)</f>
        <v>0</v>
      </c>
    </row>
    <row r="734" s="2" customFormat="1" ht="33" customHeight="1">
      <c r="A734" s="40"/>
      <c r="B734" s="41"/>
      <c r="C734" s="216" t="s">
        <v>984</v>
      </c>
      <c r="D734" s="216" t="s">
        <v>199</v>
      </c>
      <c r="E734" s="217" t="s">
        <v>985</v>
      </c>
      <c r="F734" s="218" t="s">
        <v>986</v>
      </c>
      <c r="G734" s="219" t="s">
        <v>225</v>
      </c>
      <c r="H734" s="220">
        <v>29.872</v>
      </c>
      <c r="I734" s="221"/>
      <c r="J734" s="222">
        <f>ROUND(I734*H734,2)</f>
        <v>0</v>
      </c>
      <c r="K734" s="223"/>
      <c r="L734" s="46"/>
      <c r="M734" s="224" t="s">
        <v>19</v>
      </c>
      <c r="N734" s="225" t="s">
        <v>43</v>
      </c>
      <c r="O734" s="86"/>
      <c r="P734" s="226">
        <f>O734*H734</f>
        <v>0</v>
      </c>
      <c r="Q734" s="226">
        <v>2.5018699999999998</v>
      </c>
      <c r="R734" s="226">
        <f>Q734*H734</f>
        <v>74.735860639999999</v>
      </c>
      <c r="S734" s="226">
        <v>0</v>
      </c>
      <c r="T734" s="227">
        <f>S734*H734</f>
        <v>0</v>
      </c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R734" s="228" t="s">
        <v>203</v>
      </c>
      <c r="AT734" s="228" t="s">
        <v>199</v>
      </c>
      <c r="AU734" s="228" t="s">
        <v>82</v>
      </c>
      <c r="AY734" s="19" t="s">
        <v>197</v>
      </c>
      <c r="BE734" s="229">
        <f>IF(N734="základní",J734,0)</f>
        <v>0</v>
      </c>
      <c r="BF734" s="229">
        <f>IF(N734="snížená",J734,0)</f>
        <v>0</v>
      </c>
      <c r="BG734" s="229">
        <f>IF(N734="zákl. přenesená",J734,0)</f>
        <v>0</v>
      </c>
      <c r="BH734" s="229">
        <f>IF(N734="sníž. přenesená",J734,0)</f>
        <v>0</v>
      </c>
      <c r="BI734" s="229">
        <f>IF(N734="nulová",J734,0)</f>
        <v>0</v>
      </c>
      <c r="BJ734" s="19" t="s">
        <v>80</v>
      </c>
      <c r="BK734" s="229">
        <f>ROUND(I734*H734,2)</f>
        <v>0</v>
      </c>
      <c r="BL734" s="19" t="s">
        <v>203</v>
      </c>
      <c r="BM734" s="228" t="s">
        <v>987</v>
      </c>
    </row>
    <row r="735" s="2" customFormat="1">
      <c r="A735" s="40"/>
      <c r="B735" s="41"/>
      <c r="C735" s="42"/>
      <c r="D735" s="230" t="s">
        <v>205</v>
      </c>
      <c r="E735" s="42"/>
      <c r="F735" s="231" t="s">
        <v>988</v>
      </c>
      <c r="G735" s="42"/>
      <c r="H735" s="42"/>
      <c r="I735" s="232"/>
      <c r="J735" s="42"/>
      <c r="K735" s="42"/>
      <c r="L735" s="46"/>
      <c r="M735" s="233"/>
      <c r="N735" s="234"/>
      <c r="O735" s="86"/>
      <c r="P735" s="86"/>
      <c r="Q735" s="86"/>
      <c r="R735" s="86"/>
      <c r="S735" s="86"/>
      <c r="T735" s="87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T735" s="19" t="s">
        <v>205</v>
      </c>
      <c r="AU735" s="19" t="s">
        <v>82</v>
      </c>
    </row>
    <row r="736" s="14" customFormat="1">
      <c r="A736" s="14"/>
      <c r="B736" s="247"/>
      <c r="C736" s="248"/>
      <c r="D736" s="237" t="s">
        <v>207</v>
      </c>
      <c r="E736" s="249" t="s">
        <v>19</v>
      </c>
      <c r="F736" s="250" t="s">
        <v>989</v>
      </c>
      <c r="G736" s="248"/>
      <c r="H736" s="249" t="s">
        <v>19</v>
      </c>
      <c r="I736" s="251"/>
      <c r="J736" s="248"/>
      <c r="K736" s="248"/>
      <c r="L736" s="252"/>
      <c r="M736" s="253"/>
      <c r="N736" s="254"/>
      <c r="O736" s="254"/>
      <c r="P736" s="254"/>
      <c r="Q736" s="254"/>
      <c r="R736" s="254"/>
      <c r="S736" s="254"/>
      <c r="T736" s="255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6" t="s">
        <v>207</v>
      </c>
      <c r="AU736" s="256" t="s">
        <v>82</v>
      </c>
      <c r="AV736" s="14" t="s">
        <v>80</v>
      </c>
      <c r="AW736" s="14" t="s">
        <v>33</v>
      </c>
      <c r="AX736" s="14" t="s">
        <v>72</v>
      </c>
      <c r="AY736" s="256" t="s">
        <v>197</v>
      </c>
    </row>
    <row r="737" s="13" customFormat="1">
      <c r="A737" s="13"/>
      <c r="B737" s="235"/>
      <c r="C737" s="236"/>
      <c r="D737" s="237" t="s">
        <v>207</v>
      </c>
      <c r="E737" s="238" t="s">
        <v>19</v>
      </c>
      <c r="F737" s="239" t="s">
        <v>990</v>
      </c>
      <c r="G737" s="236"/>
      <c r="H737" s="240">
        <v>17.957000000000001</v>
      </c>
      <c r="I737" s="241"/>
      <c r="J737" s="236"/>
      <c r="K737" s="236"/>
      <c r="L737" s="242"/>
      <c r="M737" s="243"/>
      <c r="N737" s="244"/>
      <c r="O737" s="244"/>
      <c r="P737" s="244"/>
      <c r="Q737" s="244"/>
      <c r="R737" s="244"/>
      <c r="S737" s="244"/>
      <c r="T737" s="245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6" t="s">
        <v>207</v>
      </c>
      <c r="AU737" s="246" t="s">
        <v>82</v>
      </c>
      <c r="AV737" s="13" t="s">
        <v>82</v>
      </c>
      <c r="AW737" s="13" t="s">
        <v>33</v>
      </c>
      <c r="AX737" s="13" t="s">
        <v>72</v>
      </c>
      <c r="AY737" s="246" t="s">
        <v>197</v>
      </c>
    </row>
    <row r="738" s="13" customFormat="1">
      <c r="A738" s="13"/>
      <c r="B738" s="235"/>
      <c r="C738" s="236"/>
      <c r="D738" s="237" t="s">
        <v>207</v>
      </c>
      <c r="E738" s="238" t="s">
        <v>19</v>
      </c>
      <c r="F738" s="239" t="s">
        <v>991</v>
      </c>
      <c r="G738" s="236"/>
      <c r="H738" s="240">
        <v>0.0050000000000000001</v>
      </c>
      <c r="I738" s="241"/>
      <c r="J738" s="236"/>
      <c r="K738" s="236"/>
      <c r="L738" s="242"/>
      <c r="M738" s="243"/>
      <c r="N738" s="244"/>
      <c r="O738" s="244"/>
      <c r="P738" s="244"/>
      <c r="Q738" s="244"/>
      <c r="R738" s="244"/>
      <c r="S738" s="244"/>
      <c r="T738" s="245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6" t="s">
        <v>207</v>
      </c>
      <c r="AU738" s="246" t="s">
        <v>82</v>
      </c>
      <c r="AV738" s="13" t="s">
        <v>82</v>
      </c>
      <c r="AW738" s="13" t="s">
        <v>33</v>
      </c>
      <c r="AX738" s="13" t="s">
        <v>72</v>
      </c>
      <c r="AY738" s="246" t="s">
        <v>197</v>
      </c>
    </row>
    <row r="739" s="13" customFormat="1">
      <c r="A739" s="13"/>
      <c r="B739" s="235"/>
      <c r="C739" s="236"/>
      <c r="D739" s="237" t="s">
        <v>207</v>
      </c>
      <c r="E739" s="238" t="s">
        <v>19</v>
      </c>
      <c r="F739" s="239" t="s">
        <v>992</v>
      </c>
      <c r="G739" s="236"/>
      <c r="H739" s="240">
        <v>11.91</v>
      </c>
      <c r="I739" s="241"/>
      <c r="J739" s="236"/>
      <c r="K739" s="236"/>
      <c r="L739" s="242"/>
      <c r="M739" s="243"/>
      <c r="N739" s="244"/>
      <c r="O739" s="244"/>
      <c r="P739" s="244"/>
      <c r="Q739" s="244"/>
      <c r="R739" s="244"/>
      <c r="S739" s="244"/>
      <c r="T739" s="245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6" t="s">
        <v>207</v>
      </c>
      <c r="AU739" s="246" t="s">
        <v>82</v>
      </c>
      <c r="AV739" s="13" t="s">
        <v>82</v>
      </c>
      <c r="AW739" s="13" t="s">
        <v>33</v>
      </c>
      <c r="AX739" s="13" t="s">
        <v>72</v>
      </c>
      <c r="AY739" s="246" t="s">
        <v>197</v>
      </c>
    </row>
    <row r="740" s="15" customFormat="1">
      <c r="A740" s="15"/>
      <c r="B740" s="257"/>
      <c r="C740" s="258"/>
      <c r="D740" s="237" t="s">
        <v>207</v>
      </c>
      <c r="E740" s="259" t="s">
        <v>19</v>
      </c>
      <c r="F740" s="260" t="s">
        <v>234</v>
      </c>
      <c r="G740" s="258"/>
      <c r="H740" s="261">
        <v>29.872</v>
      </c>
      <c r="I740" s="262"/>
      <c r="J740" s="258"/>
      <c r="K740" s="258"/>
      <c r="L740" s="263"/>
      <c r="M740" s="264"/>
      <c r="N740" s="265"/>
      <c r="O740" s="265"/>
      <c r="P740" s="265"/>
      <c r="Q740" s="265"/>
      <c r="R740" s="265"/>
      <c r="S740" s="265"/>
      <c r="T740" s="266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67" t="s">
        <v>207</v>
      </c>
      <c r="AU740" s="267" t="s">
        <v>82</v>
      </c>
      <c r="AV740" s="15" t="s">
        <v>203</v>
      </c>
      <c r="AW740" s="15" t="s">
        <v>33</v>
      </c>
      <c r="AX740" s="15" t="s">
        <v>80</v>
      </c>
      <c r="AY740" s="267" t="s">
        <v>197</v>
      </c>
    </row>
    <row r="741" s="2" customFormat="1" ht="21.75" customHeight="1">
      <c r="A741" s="40"/>
      <c r="B741" s="41"/>
      <c r="C741" s="216" t="s">
        <v>993</v>
      </c>
      <c r="D741" s="216" t="s">
        <v>199</v>
      </c>
      <c r="E741" s="217" t="s">
        <v>994</v>
      </c>
      <c r="F741" s="218" t="s">
        <v>995</v>
      </c>
      <c r="G741" s="219" t="s">
        <v>217</v>
      </c>
      <c r="H741" s="220">
        <v>1.355</v>
      </c>
      <c r="I741" s="221"/>
      <c r="J741" s="222">
        <f>ROUND(I741*H741,2)</f>
        <v>0</v>
      </c>
      <c r="K741" s="223"/>
      <c r="L741" s="46"/>
      <c r="M741" s="224" t="s">
        <v>19</v>
      </c>
      <c r="N741" s="225" t="s">
        <v>43</v>
      </c>
      <c r="O741" s="86"/>
      <c r="P741" s="226">
        <f>O741*H741</f>
        <v>0</v>
      </c>
      <c r="Q741" s="226">
        <v>1.06277</v>
      </c>
      <c r="R741" s="226">
        <f>Q741*H741</f>
        <v>1.4400533499999999</v>
      </c>
      <c r="S741" s="226">
        <v>0</v>
      </c>
      <c r="T741" s="227">
        <f>S741*H741</f>
        <v>0</v>
      </c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R741" s="228" t="s">
        <v>203</v>
      </c>
      <c r="AT741" s="228" t="s">
        <v>199</v>
      </c>
      <c r="AU741" s="228" t="s">
        <v>82</v>
      </c>
      <c r="AY741" s="19" t="s">
        <v>197</v>
      </c>
      <c r="BE741" s="229">
        <f>IF(N741="základní",J741,0)</f>
        <v>0</v>
      </c>
      <c r="BF741" s="229">
        <f>IF(N741="snížená",J741,0)</f>
        <v>0</v>
      </c>
      <c r="BG741" s="229">
        <f>IF(N741="zákl. přenesená",J741,0)</f>
        <v>0</v>
      </c>
      <c r="BH741" s="229">
        <f>IF(N741="sníž. přenesená",J741,0)</f>
        <v>0</v>
      </c>
      <c r="BI741" s="229">
        <f>IF(N741="nulová",J741,0)</f>
        <v>0</v>
      </c>
      <c r="BJ741" s="19" t="s">
        <v>80</v>
      </c>
      <c r="BK741" s="229">
        <f>ROUND(I741*H741,2)</f>
        <v>0</v>
      </c>
      <c r="BL741" s="19" t="s">
        <v>203</v>
      </c>
      <c r="BM741" s="228" t="s">
        <v>996</v>
      </c>
    </row>
    <row r="742" s="2" customFormat="1">
      <c r="A742" s="40"/>
      <c r="B742" s="41"/>
      <c r="C742" s="42"/>
      <c r="D742" s="230" t="s">
        <v>205</v>
      </c>
      <c r="E742" s="42"/>
      <c r="F742" s="231" t="s">
        <v>997</v>
      </c>
      <c r="G742" s="42"/>
      <c r="H742" s="42"/>
      <c r="I742" s="232"/>
      <c r="J742" s="42"/>
      <c r="K742" s="42"/>
      <c r="L742" s="46"/>
      <c r="M742" s="233"/>
      <c r="N742" s="234"/>
      <c r="O742" s="86"/>
      <c r="P742" s="86"/>
      <c r="Q742" s="86"/>
      <c r="R742" s="86"/>
      <c r="S742" s="86"/>
      <c r="T742" s="87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T742" s="19" t="s">
        <v>205</v>
      </c>
      <c r="AU742" s="19" t="s">
        <v>82</v>
      </c>
    </row>
    <row r="743" s="14" customFormat="1">
      <c r="A743" s="14"/>
      <c r="B743" s="247"/>
      <c r="C743" s="248"/>
      <c r="D743" s="237" t="s">
        <v>207</v>
      </c>
      <c r="E743" s="249" t="s">
        <v>19</v>
      </c>
      <c r="F743" s="250" t="s">
        <v>998</v>
      </c>
      <c r="G743" s="248"/>
      <c r="H743" s="249" t="s">
        <v>19</v>
      </c>
      <c r="I743" s="251"/>
      <c r="J743" s="248"/>
      <c r="K743" s="248"/>
      <c r="L743" s="252"/>
      <c r="M743" s="253"/>
      <c r="N743" s="254"/>
      <c r="O743" s="254"/>
      <c r="P743" s="254"/>
      <c r="Q743" s="254"/>
      <c r="R743" s="254"/>
      <c r="S743" s="254"/>
      <c r="T743" s="255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6" t="s">
        <v>207</v>
      </c>
      <c r="AU743" s="256" t="s">
        <v>82</v>
      </c>
      <c r="AV743" s="14" t="s">
        <v>80</v>
      </c>
      <c r="AW743" s="14" t="s">
        <v>33</v>
      </c>
      <c r="AX743" s="14" t="s">
        <v>72</v>
      </c>
      <c r="AY743" s="256" t="s">
        <v>197</v>
      </c>
    </row>
    <row r="744" s="14" customFormat="1">
      <c r="A744" s="14"/>
      <c r="B744" s="247"/>
      <c r="C744" s="248"/>
      <c r="D744" s="237" t="s">
        <v>207</v>
      </c>
      <c r="E744" s="249" t="s">
        <v>19</v>
      </c>
      <c r="F744" s="250" t="s">
        <v>989</v>
      </c>
      <c r="G744" s="248"/>
      <c r="H744" s="249" t="s">
        <v>19</v>
      </c>
      <c r="I744" s="251"/>
      <c r="J744" s="248"/>
      <c r="K744" s="248"/>
      <c r="L744" s="252"/>
      <c r="M744" s="253"/>
      <c r="N744" s="254"/>
      <c r="O744" s="254"/>
      <c r="P744" s="254"/>
      <c r="Q744" s="254"/>
      <c r="R744" s="254"/>
      <c r="S744" s="254"/>
      <c r="T744" s="255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6" t="s">
        <v>207</v>
      </c>
      <c r="AU744" s="256" t="s">
        <v>82</v>
      </c>
      <c r="AV744" s="14" t="s">
        <v>80</v>
      </c>
      <c r="AW744" s="14" t="s">
        <v>33</v>
      </c>
      <c r="AX744" s="14" t="s">
        <v>72</v>
      </c>
      <c r="AY744" s="256" t="s">
        <v>197</v>
      </c>
    </row>
    <row r="745" s="13" customFormat="1">
      <c r="A745" s="13"/>
      <c r="B745" s="235"/>
      <c r="C745" s="236"/>
      <c r="D745" s="237" t="s">
        <v>207</v>
      </c>
      <c r="E745" s="238" t="s">
        <v>19</v>
      </c>
      <c r="F745" s="239" t="s">
        <v>999</v>
      </c>
      <c r="G745" s="236"/>
      <c r="H745" s="240">
        <v>119.71299999999999</v>
      </c>
      <c r="I745" s="241"/>
      <c r="J745" s="236"/>
      <c r="K745" s="236"/>
      <c r="L745" s="242"/>
      <c r="M745" s="243"/>
      <c r="N745" s="244"/>
      <c r="O745" s="244"/>
      <c r="P745" s="244"/>
      <c r="Q745" s="244"/>
      <c r="R745" s="244"/>
      <c r="S745" s="244"/>
      <c r="T745" s="245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6" t="s">
        <v>207</v>
      </c>
      <c r="AU745" s="246" t="s">
        <v>82</v>
      </c>
      <c r="AV745" s="13" t="s">
        <v>82</v>
      </c>
      <c r="AW745" s="13" t="s">
        <v>33</v>
      </c>
      <c r="AX745" s="13" t="s">
        <v>72</v>
      </c>
      <c r="AY745" s="246" t="s">
        <v>197</v>
      </c>
    </row>
    <row r="746" s="13" customFormat="1">
      <c r="A746" s="13"/>
      <c r="B746" s="235"/>
      <c r="C746" s="236"/>
      <c r="D746" s="237" t="s">
        <v>207</v>
      </c>
      <c r="E746" s="238" t="s">
        <v>19</v>
      </c>
      <c r="F746" s="239" t="s">
        <v>1000</v>
      </c>
      <c r="G746" s="236"/>
      <c r="H746" s="240">
        <v>0.033000000000000002</v>
      </c>
      <c r="I746" s="241"/>
      <c r="J746" s="236"/>
      <c r="K746" s="236"/>
      <c r="L746" s="242"/>
      <c r="M746" s="243"/>
      <c r="N746" s="244"/>
      <c r="O746" s="244"/>
      <c r="P746" s="244"/>
      <c r="Q746" s="244"/>
      <c r="R746" s="244"/>
      <c r="S746" s="244"/>
      <c r="T746" s="245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6" t="s">
        <v>207</v>
      </c>
      <c r="AU746" s="246" t="s">
        <v>82</v>
      </c>
      <c r="AV746" s="13" t="s">
        <v>82</v>
      </c>
      <c r="AW746" s="13" t="s">
        <v>33</v>
      </c>
      <c r="AX746" s="13" t="s">
        <v>72</v>
      </c>
      <c r="AY746" s="246" t="s">
        <v>197</v>
      </c>
    </row>
    <row r="747" s="13" customFormat="1">
      <c r="A747" s="13"/>
      <c r="B747" s="235"/>
      <c r="C747" s="236"/>
      <c r="D747" s="237" t="s">
        <v>207</v>
      </c>
      <c r="E747" s="238" t="s">
        <v>19</v>
      </c>
      <c r="F747" s="239" t="s">
        <v>1001</v>
      </c>
      <c r="G747" s="236"/>
      <c r="H747" s="240">
        <v>79.399000000000001</v>
      </c>
      <c r="I747" s="241"/>
      <c r="J747" s="236"/>
      <c r="K747" s="236"/>
      <c r="L747" s="242"/>
      <c r="M747" s="243"/>
      <c r="N747" s="244"/>
      <c r="O747" s="244"/>
      <c r="P747" s="244"/>
      <c r="Q747" s="244"/>
      <c r="R747" s="244"/>
      <c r="S747" s="244"/>
      <c r="T747" s="245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6" t="s">
        <v>207</v>
      </c>
      <c r="AU747" s="246" t="s">
        <v>82</v>
      </c>
      <c r="AV747" s="13" t="s">
        <v>82</v>
      </c>
      <c r="AW747" s="13" t="s">
        <v>33</v>
      </c>
      <c r="AX747" s="13" t="s">
        <v>72</v>
      </c>
      <c r="AY747" s="246" t="s">
        <v>197</v>
      </c>
    </row>
    <row r="748" s="16" customFormat="1">
      <c r="A748" s="16"/>
      <c r="B748" s="268"/>
      <c r="C748" s="269"/>
      <c r="D748" s="237" t="s">
        <v>207</v>
      </c>
      <c r="E748" s="270" t="s">
        <v>19</v>
      </c>
      <c r="F748" s="271" t="s">
        <v>248</v>
      </c>
      <c r="G748" s="269"/>
      <c r="H748" s="272">
        <v>199.14499999999998</v>
      </c>
      <c r="I748" s="273"/>
      <c r="J748" s="269"/>
      <c r="K748" s="269"/>
      <c r="L748" s="274"/>
      <c r="M748" s="275"/>
      <c r="N748" s="276"/>
      <c r="O748" s="276"/>
      <c r="P748" s="276"/>
      <c r="Q748" s="276"/>
      <c r="R748" s="276"/>
      <c r="S748" s="276"/>
      <c r="T748" s="277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T748" s="278" t="s">
        <v>207</v>
      </c>
      <c r="AU748" s="278" t="s">
        <v>82</v>
      </c>
      <c r="AV748" s="16" t="s">
        <v>103</v>
      </c>
      <c r="AW748" s="16" t="s">
        <v>33</v>
      </c>
      <c r="AX748" s="16" t="s">
        <v>72</v>
      </c>
      <c r="AY748" s="278" t="s">
        <v>197</v>
      </c>
    </row>
    <row r="749" s="13" customFormat="1">
      <c r="A749" s="13"/>
      <c r="B749" s="235"/>
      <c r="C749" s="236"/>
      <c r="D749" s="237" t="s">
        <v>207</v>
      </c>
      <c r="E749" s="238" t="s">
        <v>19</v>
      </c>
      <c r="F749" s="239" t="s">
        <v>1002</v>
      </c>
      <c r="G749" s="236"/>
      <c r="H749" s="240">
        <v>1.355</v>
      </c>
      <c r="I749" s="241"/>
      <c r="J749" s="236"/>
      <c r="K749" s="236"/>
      <c r="L749" s="242"/>
      <c r="M749" s="243"/>
      <c r="N749" s="244"/>
      <c r="O749" s="244"/>
      <c r="P749" s="244"/>
      <c r="Q749" s="244"/>
      <c r="R749" s="244"/>
      <c r="S749" s="244"/>
      <c r="T749" s="245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6" t="s">
        <v>207</v>
      </c>
      <c r="AU749" s="246" t="s">
        <v>82</v>
      </c>
      <c r="AV749" s="13" t="s">
        <v>82</v>
      </c>
      <c r="AW749" s="13" t="s">
        <v>33</v>
      </c>
      <c r="AX749" s="13" t="s">
        <v>80</v>
      </c>
      <c r="AY749" s="246" t="s">
        <v>197</v>
      </c>
    </row>
    <row r="750" s="2" customFormat="1" ht="24.15" customHeight="1">
      <c r="A750" s="40"/>
      <c r="B750" s="41"/>
      <c r="C750" s="216" t="s">
        <v>1003</v>
      </c>
      <c r="D750" s="216" t="s">
        <v>199</v>
      </c>
      <c r="E750" s="217" t="s">
        <v>1004</v>
      </c>
      <c r="F750" s="218" t="s">
        <v>1005</v>
      </c>
      <c r="G750" s="219" t="s">
        <v>202</v>
      </c>
      <c r="H750" s="220">
        <v>199.14500000000001</v>
      </c>
      <c r="I750" s="221"/>
      <c r="J750" s="222">
        <f>ROUND(I750*H750,2)</f>
        <v>0</v>
      </c>
      <c r="K750" s="223"/>
      <c r="L750" s="46"/>
      <c r="M750" s="224" t="s">
        <v>19</v>
      </c>
      <c r="N750" s="225" t="s">
        <v>43</v>
      </c>
      <c r="O750" s="86"/>
      <c r="P750" s="226">
        <f>O750*H750</f>
        <v>0</v>
      </c>
      <c r="Q750" s="226">
        <v>0.00012999999999999999</v>
      </c>
      <c r="R750" s="226">
        <f>Q750*H750</f>
        <v>0.025888849999999998</v>
      </c>
      <c r="S750" s="226">
        <v>0</v>
      </c>
      <c r="T750" s="227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28" t="s">
        <v>203</v>
      </c>
      <c r="AT750" s="228" t="s">
        <v>199</v>
      </c>
      <c r="AU750" s="228" t="s">
        <v>82</v>
      </c>
      <c r="AY750" s="19" t="s">
        <v>197</v>
      </c>
      <c r="BE750" s="229">
        <f>IF(N750="základní",J750,0)</f>
        <v>0</v>
      </c>
      <c r="BF750" s="229">
        <f>IF(N750="snížená",J750,0)</f>
        <v>0</v>
      </c>
      <c r="BG750" s="229">
        <f>IF(N750="zákl. přenesená",J750,0)</f>
        <v>0</v>
      </c>
      <c r="BH750" s="229">
        <f>IF(N750="sníž. přenesená",J750,0)</f>
        <v>0</v>
      </c>
      <c r="BI750" s="229">
        <f>IF(N750="nulová",J750,0)</f>
        <v>0</v>
      </c>
      <c r="BJ750" s="19" t="s">
        <v>80</v>
      </c>
      <c r="BK750" s="229">
        <f>ROUND(I750*H750,2)</f>
        <v>0</v>
      </c>
      <c r="BL750" s="19" t="s">
        <v>203</v>
      </c>
      <c r="BM750" s="228" t="s">
        <v>1006</v>
      </c>
    </row>
    <row r="751" s="2" customFormat="1">
      <c r="A751" s="40"/>
      <c r="B751" s="41"/>
      <c r="C751" s="42"/>
      <c r="D751" s="230" t="s">
        <v>205</v>
      </c>
      <c r="E751" s="42"/>
      <c r="F751" s="231" t="s">
        <v>1007</v>
      </c>
      <c r="G751" s="42"/>
      <c r="H751" s="42"/>
      <c r="I751" s="232"/>
      <c r="J751" s="42"/>
      <c r="K751" s="42"/>
      <c r="L751" s="46"/>
      <c r="M751" s="233"/>
      <c r="N751" s="234"/>
      <c r="O751" s="86"/>
      <c r="P751" s="86"/>
      <c r="Q751" s="86"/>
      <c r="R751" s="86"/>
      <c r="S751" s="86"/>
      <c r="T751" s="87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T751" s="19" t="s">
        <v>205</v>
      </c>
      <c r="AU751" s="19" t="s">
        <v>82</v>
      </c>
    </row>
    <row r="752" s="14" customFormat="1">
      <c r="A752" s="14"/>
      <c r="B752" s="247"/>
      <c r="C752" s="248"/>
      <c r="D752" s="237" t="s">
        <v>207</v>
      </c>
      <c r="E752" s="249" t="s">
        <v>19</v>
      </c>
      <c r="F752" s="250" t="s">
        <v>1008</v>
      </c>
      <c r="G752" s="248"/>
      <c r="H752" s="249" t="s">
        <v>19</v>
      </c>
      <c r="I752" s="251"/>
      <c r="J752" s="248"/>
      <c r="K752" s="248"/>
      <c r="L752" s="252"/>
      <c r="M752" s="253"/>
      <c r="N752" s="254"/>
      <c r="O752" s="254"/>
      <c r="P752" s="254"/>
      <c r="Q752" s="254"/>
      <c r="R752" s="254"/>
      <c r="S752" s="254"/>
      <c r="T752" s="255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6" t="s">
        <v>207</v>
      </c>
      <c r="AU752" s="256" t="s">
        <v>82</v>
      </c>
      <c r="AV752" s="14" t="s">
        <v>80</v>
      </c>
      <c r="AW752" s="14" t="s">
        <v>33</v>
      </c>
      <c r="AX752" s="14" t="s">
        <v>72</v>
      </c>
      <c r="AY752" s="256" t="s">
        <v>197</v>
      </c>
    </row>
    <row r="753" s="13" customFormat="1">
      <c r="A753" s="13"/>
      <c r="B753" s="235"/>
      <c r="C753" s="236"/>
      <c r="D753" s="237" t="s">
        <v>207</v>
      </c>
      <c r="E753" s="238" t="s">
        <v>19</v>
      </c>
      <c r="F753" s="239" t="s">
        <v>999</v>
      </c>
      <c r="G753" s="236"/>
      <c r="H753" s="240">
        <v>119.71299999999999</v>
      </c>
      <c r="I753" s="241"/>
      <c r="J753" s="236"/>
      <c r="K753" s="236"/>
      <c r="L753" s="242"/>
      <c r="M753" s="243"/>
      <c r="N753" s="244"/>
      <c r="O753" s="244"/>
      <c r="P753" s="244"/>
      <c r="Q753" s="244"/>
      <c r="R753" s="244"/>
      <c r="S753" s="244"/>
      <c r="T753" s="245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6" t="s">
        <v>207</v>
      </c>
      <c r="AU753" s="246" t="s">
        <v>82</v>
      </c>
      <c r="AV753" s="13" t="s">
        <v>82</v>
      </c>
      <c r="AW753" s="13" t="s">
        <v>33</v>
      </c>
      <c r="AX753" s="13" t="s">
        <v>72</v>
      </c>
      <c r="AY753" s="246" t="s">
        <v>197</v>
      </c>
    </row>
    <row r="754" s="13" customFormat="1">
      <c r="A754" s="13"/>
      <c r="B754" s="235"/>
      <c r="C754" s="236"/>
      <c r="D754" s="237" t="s">
        <v>207</v>
      </c>
      <c r="E754" s="238" t="s">
        <v>19</v>
      </c>
      <c r="F754" s="239" t="s">
        <v>1000</v>
      </c>
      <c r="G754" s="236"/>
      <c r="H754" s="240">
        <v>0.033000000000000002</v>
      </c>
      <c r="I754" s="241"/>
      <c r="J754" s="236"/>
      <c r="K754" s="236"/>
      <c r="L754" s="242"/>
      <c r="M754" s="243"/>
      <c r="N754" s="244"/>
      <c r="O754" s="244"/>
      <c r="P754" s="244"/>
      <c r="Q754" s="244"/>
      <c r="R754" s="244"/>
      <c r="S754" s="244"/>
      <c r="T754" s="245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6" t="s">
        <v>207</v>
      </c>
      <c r="AU754" s="246" t="s">
        <v>82</v>
      </c>
      <c r="AV754" s="13" t="s">
        <v>82</v>
      </c>
      <c r="AW754" s="13" t="s">
        <v>33</v>
      </c>
      <c r="AX754" s="13" t="s">
        <v>72</v>
      </c>
      <c r="AY754" s="246" t="s">
        <v>197</v>
      </c>
    </row>
    <row r="755" s="13" customFormat="1">
      <c r="A755" s="13"/>
      <c r="B755" s="235"/>
      <c r="C755" s="236"/>
      <c r="D755" s="237" t="s">
        <v>207</v>
      </c>
      <c r="E755" s="238" t="s">
        <v>19</v>
      </c>
      <c r="F755" s="239" t="s">
        <v>1001</v>
      </c>
      <c r="G755" s="236"/>
      <c r="H755" s="240">
        <v>79.399000000000001</v>
      </c>
      <c r="I755" s="241"/>
      <c r="J755" s="236"/>
      <c r="K755" s="236"/>
      <c r="L755" s="242"/>
      <c r="M755" s="243"/>
      <c r="N755" s="244"/>
      <c r="O755" s="244"/>
      <c r="P755" s="244"/>
      <c r="Q755" s="244"/>
      <c r="R755" s="244"/>
      <c r="S755" s="244"/>
      <c r="T755" s="245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6" t="s">
        <v>207</v>
      </c>
      <c r="AU755" s="246" t="s">
        <v>82</v>
      </c>
      <c r="AV755" s="13" t="s">
        <v>82</v>
      </c>
      <c r="AW755" s="13" t="s">
        <v>33</v>
      </c>
      <c r="AX755" s="13" t="s">
        <v>72</v>
      </c>
      <c r="AY755" s="246" t="s">
        <v>197</v>
      </c>
    </row>
    <row r="756" s="15" customFormat="1">
      <c r="A756" s="15"/>
      <c r="B756" s="257"/>
      <c r="C756" s="258"/>
      <c r="D756" s="237" t="s">
        <v>207</v>
      </c>
      <c r="E756" s="259" t="s">
        <v>19</v>
      </c>
      <c r="F756" s="260" t="s">
        <v>234</v>
      </c>
      <c r="G756" s="258"/>
      <c r="H756" s="261">
        <v>199.14499999999998</v>
      </c>
      <c r="I756" s="262"/>
      <c r="J756" s="258"/>
      <c r="K756" s="258"/>
      <c r="L756" s="263"/>
      <c r="M756" s="264"/>
      <c r="N756" s="265"/>
      <c r="O756" s="265"/>
      <c r="P756" s="265"/>
      <c r="Q756" s="265"/>
      <c r="R756" s="265"/>
      <c r="S756" s="265"/>
      <c r="T756" s="266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67" t="s">
        <v>207</v>
      </c>
      <c r="AU756" s="267" t="s">
        <v>82</v>
      </c>
      <c r="AV756" s="15" t="s">
        <v>203</v>
      </c>
      <c r="AW756" s="15" t="s">
        <v>33</v>
      </c>
      <c r="AX756" s="15" t="s">
        <v>80</v>
      </c>
      <c r="AY756" s="267" t="s">
        <v>197</v>
      </c>
    </row>
    <row r="757" s="2" customFormat="1" ht="33" customHeight="1">
      <c r="A757" s="40"/>
      <c r="B757" s="41"/>
      <c r="C757" s="216" t="s">
        <v>1009</v>
      </c>
      <c r="D757" s="216" t="s">
        <v>199</v>
      </c>
      <c r="E757" s="217" t="s">
        <v>1010</v>
      </c>
      <c r="F757" s="218" t="s">
        <v>1011</v>
      </c>
      <c r="G757" s="219" t="s">
        <v>225</v>
      </c>
      <c r="H757" s="220">
        <v>26.774000000000001</v>
      </c>
      <c r="I757" s="221"/>
      <c r="J757" s="222">
        <f>ROUND(I757*H757,2)</f>
        <v>0</v>
      </c>
      <c r="K757" s="223"/>
      <c r="L757" s="46"/>
      <c r="M757" s="224" t="s">
        <v>19</v>
      </c>
      <c r="N757" s="225" t="s">
        <v>43</v>
      </c>
      <c r="O757" s="86"/>
      <c r="P757" s="226">
        <f>O757*H757</f>
        <v>0</v>
      </c>
      <c r="Q757" s="226">
        <v>2.1600000000000001</v>
      </c>
      <c r="R757" s="226">
        <f>Q757*H757</f>
        <v>57.831840000000007</v>
      </c>
      <c r="S757" s="226">
        <v>0</v>
      </c>
      <c r="T757" s="227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28" t="s">
        <v>203</v>
      </c>
      <c r="AT757" s="228" t="s">
        <v>199</v>
      </c>
      <c r="AU757" s="228" t="s">
        <v>82</v>
      </c>
      <c r="AY757" s="19" t="s">
        <v>197</v>
      </c>
      <c r="BE757" s="229">
        <f>IF(N757="základní",J757,0)</f>
        <v>0</v>
      </c>
      <c r="BF757" s="229">
        <f>IF(N757="snížená",J757,0)</f>
        <v>0</v>
      </c>
      <c r="BG757" s="229">
        <f>IF(N757="zákl. přenesená",J757,0)</f>
        <v>0</v>
      </c>
      <c r="BH757" s="229">
        <f>IF(N757="sníž. přenesená",J757,0)</f>
        <v>0</v>
      </c>
      <c r="BI757" s="229">
        <f>IF(N757="nulová",J757,0)</f>
        <v>0</v>
      </c>
      <c r="BJ757" s="19" t="s">
        <v>80</v>
      </c>
      <c r="BK757" s="229">
        <f>ROUND(I757*H757,2)</f>
        <v>0</v>
      </c>
      <c r="BL757" s="19" t="s">
        <v>203</v>
      </c>
      <c r="BM757" s="228" t="s">
        <v>1012</v>
      </c>
    </row>
    <row r="758" s="2" customFormat="1">
      <c r="A758" s="40"/>
      <c r="B758" s="41"/>
      <c r="C758" s="42"/>
      <c r="D758" s="230" t="s">
        <v>205</v>
      </c>
      <c r="E758" s="42"/>
      <c r="F758" s="231" t="s">
        <v>1013</v>
      </c>
      <c r="G758" s="42"/>
      <c r="H758" s="42"/>
      <c r="I758" s="232"/>
      <c r="J758" s="42"/>
      <c r="K758" s="42"/>
      <c r="L758" s="46"/>
      <c r="M758" s="233"/>
      <c r="N758" s="234"/>
      <c r="O758" s="86"/>
      <c r="P758" s="86"/>
      <c r="Q758" s="86"/>
      <c r="R758" s="86"/>
      <c r="S758" s="86"/>
      <c r="T758" s="87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T758" s="19" t="s">
        <v>205</v>
      </c>
      <c r="AU758" s="19" t="s">
        <v>82</v>
      </c>
    </row>
    <row r="759" s="14" customFormat="1">
      <c r="A759" s="14"/>
      <c r="B759" s="247"/>
      <c r="C759" s="248"/>
      <c r="D759" s="237" t="s">
        <v>207</v>
      </c>
      <c r="E759" s="249" t="s">
        <v>19</v>
      </c>
      <c r="F759" s="250" t="s">
        <v>1008</v>
      </c>
      <c r="G759" s="248"/>
      <c r="H759" s="249" t="s">
        <v>19</v>
      </c>
      <c r="I759" s="251"/>
      <c r="J759" s="248"/>
      <c r="K759" s="248"/>
      <c r="L759" s="252"/>
      <c r="M759" s="253"/>
      <c r="N759" s="254"/>
      <c r="O759" s="254"/>
      <c r="P759" s="254"/>
      <c r="Q759" s="254"/>
      <c r="R759" s="254"/>
      <c r="S759" s="254"/>
      <c r="T759" s="255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6" t="s">
        <v>207</v>
      </c>
      <c r="AU759" s="256" t="s">
        <v>82</v>
      </c>
      <c r="AV759" s="14" t="s">
        <v>80</v>
      </c>
      <c r="AW759" s="14" t="s">
        <v>33</v>
      </c>
      <c r="AX759" s="14" t="s">
        <v>72</v>
      </c>
      <c r="AY759" s="256" t="s">
        <v>197</v>
      </c>
    </row>
    <row r="760" s="13" customFormat="1">
      <c r="A760" s="13"/>
      <c r="B760" s="235"/>
      <c r="C760" s="236"/>
      <c r="D760" s="237" t="s">
        <v>207</v>
      </c>
      <c r="E760" s="238" t="s">
        <v>19</v>
      </c>
      <c r="F760" s="239" t="s">
        <v>1014</v>
      </c>
      <c r="G760" s="236"/>
      <c r="H760" s="240">
        <v>15.326000000000001</v>
      </c>
      <c r="I760" s="241"/>
      <c r="J760" s="236"/>
      <c r="K760" s="236"/>
      <c r="L760" s="242"/>
      <c r="M760" s="243"/>
      <c r="N760" s="244"/>
      <c r="O760" s="244"/>
      <c r="P760" s="244"/>
      <c r="Q760" s="244"/>
      <c r="R760" s="244"/>
      <c r="S760" s="244"/>
      <c r="T760" s="245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6" t="s">
        <v>207</v>
      </c>
      <c r="AU760" s="246" t="s">
        <v>82</v>
      </c>
      <c r="AV760" s="13" t="s">
        <v>82</v>
      </c>
      <c r="AW760" s="13" t="s">
        <v>33</v>
      </c>
      <c r="AX760" s="13" t="s">
        <v>72</v>
      </c>
      <c r="AY760" s="246" t="s">
        <v>197</v>
      </c>
    </row>
    <row r="761" s="13" customFormat="1">
      <c r="A761" s="13"/>
      <c r="B761" s="235"/>
      <c r="C761" s="236"/>
      <c r="D761" s="237" t="s">
        <v>207</v>
      </c>
      <c r="E761" s="238" t="s">
        <v>19</v>
      </c>
      <c r="F761" s="239" t="s">
        <v>1015</v>
      </c>
      <c r="G761" s="236"/>
      <c r="H761" s="240">
        <v>10.395</v>
      </c>
      <c r="I761" s="241"/>
      <c r="J761" s="236"/>
      <c r="K761" s="236"/>
      <c r="L761" s="242"/>
      <c r="M761" s="243"/>
      <c r="N761" s="244"/>
      <c r="O761" s="244"/>
      <c r="P761" s="244"/>
      <c r="Q761" s="244"/>
      <c r="R761" s="244"/>
      <c r="S761" s="244"/>
      <c r="T761" s="245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6" t="s">
        <v>207</v>
      </c>
      <c r="AU761" s="246" t="s">
        <v>82</v>
      </c>
      <c r="AV761" s="13" t="s">
        <v>82</v>
      </c>
      <c r="AW761" s="13" t="s">
        <v>33</v>
      </c>
      <c r="AX761" s="13" t="s">
        <v>72</v>
      </c>
      <c r="AY761" s="246" t="s">
        <v>197</v>
      </c>
    </row>
    <row r="762" s="13" customFormat="1">
      <c r="A762" s="13"/>
      <c r="B762" s="235"/>
      <c r="C762" s="236"/>
      <c r="D762" s="237" t="s">
        <v>207</v>
      </c>
      <c r="E762" s="238" t="s">
        <v>19</v>
      </c>
      <c r="F762" s="239" t="s">
        <v>1016</v>
      </c>
      <c r="G762" s="236"/>
      <c r="H762" s="240">
        <v>0.80400000000000005</v>
      </c>
      <c r="I762" s="241"/>
      <c r="J762" s="236"/>
      <c r="K762" s="236"/>
      <c r="L762" s="242"/>
      <c r="M762" s="243"/>
      <c r="N762" s="244"/>
      <c r="O762" s="244"/>
      <c r="P762" s="244"/>
      <c r="Q762" s="244"/>
      <c r="R762" s="244"/>
      <c r="S762" s="244"/>
      <c r="T762" s="245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6" t="s">
        <v>207</v>
      </c>
      <c r="AU762" s="246" t="s">
        <v>82</v>
      </c>
      <c r="AV762" s="13" t="s">
        <v>82</v>
      </c>
      <c r="AW762" s="13" t="s">
        <v>33</v>
      </c>
      <c r="AX762" s="13" t="s">
        <v>72</v>
      </c>
      <c r="AY762" s="246" t="s">
        <v>197</v>
      </c>
    </row>
    <row r="763" s="13" customFormat="1">
      <c r="A763" s="13"/>
      <c r="B763" s="235"/>
      <c r="C763" s="236"/>
      <c r="D763" s="237" t="s">
        <v>207</v>
      </c>
      <c r="E763" s="238" t="s">
        <v>19</v>
      </c>
      <c r="F763" s="239" t="s">
        <v>1017</v>
      </c>
      <c r="G763" s="236"/>
      <c r="H763" s="240">
        <v>0.249</v>
      </c>
      <c r="I763" s="241"/>
      <c r="J763" s="236"/>
      <c r="K763" s="236"/>
      <c r="L763" s="242"/>
      <c r="M763" s="243"/>
      <c r="N763" s="244"/>
      <c r="O763" s="244"/>
      <c r="P763" s="244"/>
      <c r="Q763" s="244"/>
      <c r="R763" s="244"/>
      <c r="S763" s="244"/>
      <c r="T763" s="245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6" t="s">
        <v>207</v>
      </c>
      <c r="AU763" s="246" t="s">
        <v>82</v>
      </c>
      <c r="AV763" s="13" t="s">
        <v>82</v>
      </c>
      <c r="AW763" s="13" t="s">
        <v>33</v>
      </c>
      <c r="AX763" s="13" t="s">
        <v>72</v>
      </c>
      <c r="AY763" s="246" t="s">
        <v>197</v>
      </c>
    </row>
    <row r="764" s="15" customFormat="1">
      <c r="A764" s="15"/>
      <c r="B764" s="257"/>
      <c r="C764" s="258"/>
      <c r="D764" s="237" t="s">
        <v>207</v>
      </c>
      <c r="E764" s="259" t="s">
        <v>19</v>
      </c>
      <c r="F764" s="260" t="s">
        <v>234</v>
      </c>
      <c r="G764" s="258"/>
      <c r="H764" s="261">
        <v>26.774000000000001</v>
      </c>
      <c r="I764" s="262"/>
      <c r="J764" s="258"/>
      <c r="K764" s="258"/>
      <c r="L764" s="263"/>
      <c r="M764" s="264"/>
      <c r="N764" s="265"/>
      <c r="O764" s="265"/>
      <c r="P764" s="265"/>
      <c r="Q764" s="265"/>
      <c r="R764" s="265"/>
      <c r="S764" s="265"/>
      <c r="T764" s="266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T764" s="267" t="s">
        <v>207</v>
      </c>
      <c r="AU764" s="267" t="s">
        <v>82</v>
      </c>
      <c r="AV764" s="15" t="s">
        <v>203</v>
      </c>
      <c r="AW764" s="15" t="s">
        <v>33</v>
      </c>
      <c r="AX764" s="15" t="s">
        <v>80</v>
      </c>
      <c r="AY764" s="267" t="s">
        <v>197</v>
      </c>
    </row>
    <row r="765" s="2" customFormat="1" ht="33" customHeight="1">
      <c r="A765" s="40"/>
      <c r="B765" s="41"/>
      <c r="C765" s="216" t="s">
        <v>1018</v>
      </c>
      <c r="D765" s="216" t="s">
        <v>199</v>
      </c>
      <c r="E765" s="217" t="s">
        <v>1019</v>
      </c>
      <c r="F765" s="218" t="s">
        <v>1020</v>
      </c>
      <c r="G765" s="219" t="s">
        <v>225</v>
      </c>
      <c r="H765" s="220">
        <v>4.5780000000000003</v>
      </c>
      <c r="I765" s="221"/>
      <c r="J765" s="222">
        <f>ROUND(I765*H765,2)</f>
        <v>0</v>
      </c>
      <c r="K765" s="223"/>
      <c r="L765" s="46"/>
      <c r="M765" s="224" t="s">
        <v>19</v>
      </c>
      <c r="N765" s="225" t="s">
        <v>43</v>
      </c>
      <c r="O765" s="86"/>
      <c r="P765" s="226">
        <f>O765*H765</f>
        <v>0</v>
      </c>
      <c r="Q765" s="226">
        <v>2.5018699999999998</v>
      </c>
      <c r="R765" s="226">
        <f>Q765*H765</f>
        <v>11.45356086</v>
      </c>
      <c r="S765" s="226">
        <v>0</v>
      </c>
      <c r="T765" s="227">
        <f>S765*H765</f>
        <v>0</v>
      </c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R765" s="228" t="s">
        <v>203</v>
      </c>
      <c r="AT765" s="228" t="s">
        <v>199</v>
      </c>
      <c r="AU765" s="228" t="s">
        <v>82</v>
      </c>
      <c r="AY765" s="19" t="s">
        <v>197</v>
      </c>
      <c r="BE765" s="229">
        <f>IF(N765="základní",J765,0)</f>
        <v>0</v>
      </c>
      <c r="BF765" s="229">
        <f>IF(N765="snížená",J765,0)</f>
        <v>0</v>
      </c>
      <c r="BG765" s="229">
        <f>IF(N765="zákl. přenesená",J765,0)</f>
        <v>0</v>
      </c>
      <c r="BH765" s="229">
        <f>IF(N765="sníž. přenesená",J765,0)</f>
        <v>0</v>
      </c>
      <c r="BI765" s="229">
        <f>IF(N765="nulová",J765,0)</f>
        <v>0</v>
      </c>
      <c r="BJ765" s="19" t="s">
        <v>80</v>
      </c>
      <c r="BK765" s="229">
        <f>ROUND(I765*H765,2)</f>
        <v>0</v>
      </c>
      <c r="BL765" s="19" t="s">
        <v>203</v>
      </c>
      <c r="BM765" s="228" t="s">
        <v>1021</v>
      </c>
    </row>
    <row r="766" s="2" customFormat="1">
      <c r="A766" s="40"/>
      <c r="B766" s="41"/>
      <c r="C766" s="42"/>
      <c r="D766" s="230" t="s">
        <v>205</v>
      </c>
      <c r="E766" s="42"/>
      <c r="F766" s="231" t="s">
        <v>1022</v>
      </c>
      <c r="G766" s="42"/>
      <c r="H766" s="42"/>
      <c r="I766" s="232"/>
      <c r="J766" s="42"/>
      <c r="K766" s="42"/>
      <c r="L766" s="46"/>
      <c r="M766" s="233"/>
      <c r="N766" s="234"/>
      <c r="O766" s="86"/>
      <c r="P766" s="86"/>
      <c r="Q766" s="86"/>
      <c r="R766" s="86"/>
      <c r="S766" s="86"/>
      <c r="T766" s="87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T766" s="19" t="s">
        <v>205</v>
      </c>
      <c r="AU766" s="19" t="s">
        <v>82</v>
      </c>
    </row>
    <row r="767" s="14" customFormat="1">
      <c r="A767" s="14"/>
      <c r="B767" s="247"/>
      <c r="C767" s="248"/>
      <c r="D767" s="237" t="s">
        <v>207</v>
      </c>
      <c r="E767" s="249" t="s">
        <v>19</v>
      </c>
      <c r="F767" s="250" t="s">
        <v>519</v>
      </c>
      <c r="G767" s="248"/>
      <c r="H767" s="249" t="s">
        <v>19</v>
      </c>
      <c r="I767" s="251"/>
      <c r="J767" s="248"/>
      <c r="K767" s="248"/>
      <c r="L767" s="252"/>
      <c r="M767" s="253"/>
      <c r="N767" s="254"/>
      <c r="O767" s="254"/>
      <c r="P767" s="254"/>
      <c r="Q767" s="254"/>
      <c r="R767" s="254"/>
      <c r="S767" s="254"/>
      <c r="T767" s="255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6" t="s">
        <v>207</v>
      </c>
      <c r="AU767" s="256" t="s">
        <v>82</v>
      </c>
      <c r="AV767" s="14" t="s">
        <v>80</v>
      </c>
      <c r="AW767" s="14" t="s">
        <v>33</v>
      </c>
      <c r="AX767" s="14" t="s">
        <v>72</v>
      </c>
      <c r="AY767" s="256" t="s">
        <v>197</v>
      </c>
    </row>
    <row r="768" s="14" customFormat="1">
      <c r="A768" s="14"/>
      <c r="B768" s="247"/>
      <c r="C768" s="248"/>
      <c r="D768" s="237" t="s">
        <v>207</v>
      </c>
      <c r="E768" s="249" t="s">
        <v>19</v>
      </c>
      <c r="F768" s="250" t="s">
        <v>1023</v>
      </c>
      <c r="G768" s="248"/>
      <c r="H768" s="249" t="s">
        <v>19</v>
      </c>
      <c r="I768" s="251"/>
      <c r="J768" s="248"/>
      <c r="K768" s="248"/>
      <c r="L768" s="252"/>
      <c r="M768" s="253"/>
      <c r="N768" s="254"/>
      <c r="O768" s="254"/>
      <c r="P768" s="254"/>
      <c r="Q768" s="254"/>
      <c r="R768" s="254"/>
      <c r="S768" s="254"/>
      <c r="T768" s="255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6" t="s">
        <v>207</v>
      </c>
      <c r="AU768" s="256" t="s">
        <v>82</v>
      </c>
      <c r="AV768" s="14" t="s">
        <v>80</v>
      </c>
      <c r="AW768" s="14" t="s">
        <v>33</v>
      </c>
      <c r="AX768" s="14" t="s">
        <v>72</v>
      </c>
      <c r="AY768" s="256" t="s">
        <v>197</v>
      </c>
    </row>
    <row r="769" s="13" customFormat="1">
      <c r="A769" s="13"/>
      <c r="B769" s="235"/>
      <c r="C769" s="236"/>
      <c r="D769" s="237" t="s">
        <v>207</v>
      </c>
      <c r="E769" s="238" t="s">
        <v>19</v>
      </c>
      <c r="F769" s="239" t="s">
        <v>1024</v>
      </c>
      <c r="G769" s="236"/>
      <c r="H769" s="240">
        <v>8.5890000000000004</v>
      </c>
      <c r="I769" s="241"/>
      <c r="J769" s="236"/>
      <c r="K769" s="236"/>
      <c r="L769" s="242"/>
      <c r="M769" s="243"/>
      <c r="N769" s="244"/>
      <c r="O769" s="244"/>
      <c r="P769" s="244"/>
      <c r="Q769" s="244"/>
      <c r="R769" s="244"/>
      <c r="S769" s="244"/>
      <c r="T769" s="245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6" t="s">
        <v>207</v>
      </c>
      <c r="AU769" s="246" t="s">
        <v>82</v>
      </c>
      <c r="AV769" s="13" t="s">
        <v>82</v>
      </c>
      <c r="AW769" s="13" t="s">
        <v>33</v>
      </c>
      <c r="AX769" s="13" t="s">
        <v>72</v>
      </c>
      <c r="AY769" s="246" t="s">
        <v>197</v>
      </c>
    </row>
    <row r="770" s="13" customFormat="1">
      <c r="A770" s="13"/>
      <c r="B770" s="235"/>
      <c r="C770" s="236"/>
      <c r="D770" s="237" t="s">
        <v>207</v>
      </c>
      <c r="E770" s="238" t="s">
        <v>19</v>
      </c>
      <c r="F770" s="239" t="s">
        <v>1025</v>
      </c>
      <c r="G770" s="236"/>
      <c r="H770" s="240">
        <v>7.1429999999999998</v>
      </c>
      <c r="I770" s="241"/>
      <c r="J770" s="236"/>
      <c r="K770" s="236"/>
      <c r="L770" s="242"/>
      <c r="M770" s="243"/>
      <c r="N770" s="244"/>
      <c r="O770" s="244"/>
      <c r="P770" s="244"/>
      <c r="Q770" s="244"/>
      <c r="R770" s="244"/>
      <c r="S770" s="244"/>
      <c r="T770" s="245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6" t="s">
        <v>207</v>
      </c>
      <c r="AU770" s="246" t="s">
        <v>82</v>
      </c>
      <c r="AV770" s="13" t="s">
        <v>82</v>
      </c>
      <c r="AW770" s="13" t="s">
        <v>33</v>
      </c>
      <c r="AX770" s="13" t="s">
        <v>72</v>
      </c>
      <c r="AY770" s="246" t="s">
        <v>197</v>
      </c>
    </row>
    <row r="771" s="13" customFormat="1">
      <c r="A771" s="13"/>
      <c r="B771" s="235"/>
      <c r="C771" s="236"/>
      <c r="D771" s="237" t="s">
        <v>207</v>
      </c>
      <c r="E771" s="238" t="s">
        <v>19</v>
      </c>
      <c r="F771" s="239" t="s">
        <v>1026</v>
      </c>
      <c r="G771" s="236"/>
      <c r="H771" s="240">
        <v>18.963000000000001</v>
      </c>
      <c r="I771" s="241"/>
      <c r="J771" s="236"/>
      <c r="K771" s="236"/>
      <c r="L771" s="242"/>
      <c r="M771" s="243"/>
      <c r="N771" s="244"/>
      <c r="O771" s="244"/>
      <c r="P771" s="244"/>
      <c r="Q771" s="244"/>
      <c r="R771" s="244"/>
      <c r="S771" s="244"/>
      <c r="T771" s="245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6" t="s">
        <v>207</v>
      </c>
      <c r="AU771" s="246" t="s">
        <v>82</v>
      </c>
      <c r="AV771" s="13" t="s">
        <v>82</v>
      </c>
      <c r="AW771" s="13" t="s">
        <v>33</v>
      </c>
      <c r="AX771" s="13" t="s">
        <v>72</v>
      </c>
      <c r="AY771" s="246" t="s">
        <v>197</v>
      </c>
    </row>
    <row r="772" s="13" customFormat="1">
      <c r="A772" s="13"/>
      <c r="B772" s="235"/>
      <c r="C772" s="236"/>
      <c r="D772" s="237" t="s">
        <v>207</v>
      </c>
      <c r="E772" s="238" t="s">
        <v>19</v>
      </c>
      <c r="F772" s="239" t="s">
        <v>1027</v>
      </c>
      <c r="G772" s="236"/>
      <c r="H772" s="240">
        <v>11.035</v>
      </c>
      <c r="I772" s="241"/>
      <c r="J772" s="236"/>
      <c r="K772" s="236"/>
      <c r="L772" s="242"/>
      <c r="M772" s="243"/>
      <c r="N772" s="244"/>
      <c r="O772" s="244"/>
      <c r="P772" s="244"/>
      <c r="Q772" s="244"/>
      <c r="R772" s="244"/>
      <c r="S772" s="244"/>
      <c r="T772" s="245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6" t="s">
        <v>207</v>
      </c>
      <c r="AU772" s="246" t="s">
        <v>82</v>
      </c>
      <c r="AV772" s="13" t="s">
        <v>82</v>
      </c>
      <c r="AW772" s="13" t="s">
        <v>33</v>
      </c>
      <c r="AX772" s="13" t="s">
        <v>72</v>
      </c>
      <c r="AY772" s="246" t="s">
        <v>197</v>
      </c>
    </row>
    <row r="773" s="13" customFormat="1">
      <c r="A773" s="13"/>
      <c r="B773" s="235"/>
      <c r="C773" s="236"/>
      <c r="D773" s="237" t="s">
        <v>207</v>
      </c>
      <c r="E773" s="238" t="s">
        <v>19</v>
      </c>
      <c r="F773" s="239" t="s">
        <v>1028</v>
      </c>
      <c r="G773" s="236"/>
      <c r="H773" s="240">
        <v>4.71</v>
      </c>
      <c r="I773" s="241"/>
      <c r="J773" s="236"/>
      <c r="K773" s="236"/>
      <c r="L773" s="242"/>
      <c r="M773" s="243"/>
      <c r="N773" s="244"/>
      <c r="O773" s="244"/>
      <c r="P773" s="244"/>
      <c r="Q773" s="244"/>
      <c r="R773" s="244"/>
      <c r="S773" s="244"/>
      <c r="T773" s="245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6" t="s">
        <v>207</v>
      </c>
      <c r="AU773" s="246" t="s">
        <v>82</v>
      </c>
      <c r="AV773" s="13" t="s">
        <v>82</v>
      </c>
      <c r="AW773" s="13" t="s">
        <v>33</v>
      </c>
      <c r="AX773" s="13" t="s">
        <v>72</v>
      </c>
      <c r="AY773" s="246" t="s">
        <v>197</v>
      </c>
    </row>
    <row r="774" s="13" customFormat="1">
      <c r="A774" s="13"/>
      <c r="B774" s="235"/>
      <c r="C774" s="236"/>
      <c r="D774" s="237" t="s">
        <v>207</v>
      </c>
      <c r="E774" s="238" t="s">
        <v>19</v>
      </c>
      <c r="F774" s="239" t="s">
        <v>1029</v>
      </c>
      <c r="G774" s="236"/>
      <c r="H774" s="240">
        <v>6.6600000000000001</v>
      </c>
      <c r="I774" s="241"/>
      <c r="J774" s="236"/>
      <c r="K774" s="236"/>
      <c r="L774" s="242"/>
      <c r="M774" s="243"/>
      <c r="N774" s="244"/>
      <c r="O774" s="244"/>
      <c r="P774" s="244"/>
      <c r="Q774" s="244"/>
      <c r="R774" s="244"/>
      <c r="S774" s="244"/>
      <c r="T774" s="245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6" t="s">
        <v>207</v>
      </c>
      <c r="AU774" s="246" t="s">
        <v>82</v>
      </c>
      <c r="AV774" s="13" t="s">
        <v>82</v>
      </c>
      <c r="AW774" s="13" t="s">
        <v>33</v>
      </c>
      <c r="AX774" s="13" t="s">
        <v>72</v>
      </c>
      <c r="AY774" s="246" t="s">
        <v>197</v>
      </c>
    </row>
    <row r="775" s="13" customFormat="1">
      <c r="A775" s="13"/>
      <c r="B775" s="235"/>
      <c r="C775" s="236"/>
      <c r="D775" s="237" t="s">
        <v>207</v>
      </c>
      <c r="E775" s="238" t="s">
        <v>19</v>
      </c>
      <c r="F775" s="239" t="s">
        <v>1030</v>
      </c>
      <c r="G775" s="236"/>
      <c r="H775" s="240">
        <v>3.1499999999999999</v>
      </c>
      <c r="I775" s="241"/>
      <c r="J775" s="236"/>
      <c r="K775" s="236"/>
      <c r="L775" s="242"/>
      <c r="M775" s="243"/>
      <c r="N775" s="244"/>
      <c r="O775" s="244"/>
      <c r="P775" s="244"/>
      <c r="Q775" s="244"/>
      <c r="R775" s="244"/>
      <c r="S775" s="244"/>
      <c r="T775" s="245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6" t="s">
        <v>207</v>
      </c>
      <c r="AU775" s="246" t="s">
        <v>82</v>
      </c>
      <c r="AV775" s="13" t="s">
        <v>82</v>
      </c>
      <c r="AW775" s="13" t="s">
        <v>33</v>
      </c>
      <c r="AX775" s="13" t="s">
        <v>72</v>
      </c>
      <c r="AY775" s="246" t="s">
        <v>197</v>
      </c>
    </row>
    <row r="776" s="13" customFormat="1">
      <c r="A776" s="13"/>
      <c r="B776" s="235"/>
      <c r="C776" s="236"/>
      <c r="D776" s="237" t="s">
        <v>207</v>
      </c>
      <c r="E776" s="238" t="s">
        <v>19</v>
      </c>
      <c r="F776" s="239" t="s">
        <v>1031</v>
      </c>
      <c r="G776" s="236"/>
      <c r="H776" s="240">
        <v>6.2640000000000002</v>
      </c>
      <c r="I776" s="241"/>
      <c r="J776" s="236"/>
      <c r="K776" s="236"/>
      <c r="L776" s="242"/>
      <c r="M776" s="243"/>
      <c r="N776" s="244"/>
      <c r="O776" s="244"/>
      <c r="P776" s="244"/>
      <c r="Q776" s="244"/>
      <c r="R776" s="244"/>
      <c r="S776" s="244"/>
      <c r="T776" s="245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6" t="s">
        <v>207</v>
      </c>
      <c r="AU776" s="246" t="s">
        <v>82</v>
      </c>
      <c r="AV776" s="13" t="s">
        <v>82</v>
      </c>
      <c r="AW776" s="13" t="s">
        <v>33</v>
      </c>
      <c r="AX776" s="13" t="s">
        <v>72</v>
      </c>
      <c r="AY776" s="246" t="s">
        <v>197</v>
      </c>
    </row>
    <row r="777" s="13" customFormat="1">
      <c r="A777" s="13"/>
      <c r="B777" s="235"/>
      <c r="C777" s="236"/>
      <c r="D777" s="237" t="s">
        <v>207</v>
      </c>
      <c r="E777" s="238" t="s">
        <v>19</v>
      </c>
      <c r="F777" s="239" t="s">
        <v>1032</v>
      </c>
      <c r="G777" s="236"/>
      <c r="H777" s="240">
        <v>2.625</v>
      </c>
      <c r="I777" s="241"/>
      <c r="J777" s="236"/>
      <c r="K777" s="236"/>
      <c r="L777" s="242"/>
      <c r="M777" s="243"/>
      <c r="N777" s="244"/>
      <c r="O777" s="244"/>
      <c r="P777" s="244"/>
      <c r="Q777" s="244"/>
      <c r="R777" s="244"/>
      <c r="S777" s="244"/>
      <c r="T777" s="245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6" t="s">
        <v>207</v>
      </c>
      <c r="AU777" s="246" t="s">
        <v>82</v>
      </c>
      <c r="AV777" s="13" t="s">
        <v>82</v>
      </c>
      <c r="AW777" s="13" t="s">
        <v>33</v>
      </c>
      <c r="AX777" s="13" t="s">
        <v>72</v>
      </c>
      <c r="AY777" s="246" t="s">
        <v>197</v>
      </c>
    </row>
    <row r="778" s="13" customFormat="1">
      <c r="A778" s="13"/>
      <c r="B778" s="235"/>
      <c r="C778" s="236"/>
      <c r="D778" s="237" t="s">
        <v>207</v>
      </c>
      <c r="E778" s="238" t="s">
        <v>19</v>
      </c>
      <c r="F778" s="239" t="s">
        <v>1033</v>
      </c>
      <c r="G778" s="236"/>
      <c r="H778" s="240">
        <v>1.125</v>
      </c>
      <c r="I778" s="241"/>
      <c r="J778" s="236"/>
      <c r="K778" s="236"/>
      <c r="L778" s="242"/>
      <c r="M778" s="243"/>
      <c r="N778" s="244"/>
      <c r="O778" s="244"/>
      <c r="P778" s="244"/>
      <c r="Q778" s="244"/>
      <c r="R778" s="244"/>
      <c r="S778" s="244"/>
      <c r="T778" s="245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6" t="s">
        <v>207</v>
      </c>
      <c r="AU778" s="246" t="s">
        <v>82</v>
      </c>
      <c r="AV778" s="13" t="s">
        <v>82</v>
      </c>
      <c r="AW778" s="13" t="s">
        <v>33</v>
      </c>
      <c r="AX778" s="13" t="s">
        <v>72</v>
      </c>
      <c r="AY778" s="246" t="s">
        <v>197</v>
      </c>
    </row>
    <row r="779" s="16" customFormat="1">
      <c r="A779" s="16"/>
      <c r="B779" s="268"/>
      <c r="C779" s="269"/>
      <c r="D779" s="237" t="s">
        <v>207</v>
      </c>
      <c r="E779" s="270" t="s">
        <v>19</v>
      </c>
      <c r="F779" s="271" t="s">
        <v>248</v>
      </c>
      <c r="G779" s="269"/>
      <c r="H779" s="272">
        <v>70.26400000000001</v>
      </c>
      <c r="I779" s="273"/>
      <c r="J779" s="269"/>
      <c r="K779" s="269"/>
      <c r="L779" s="274"/>
      <c r="M779" s="275"/>
      <c r="N779" s="276"/>
      <c r="O779" s="276"/>
      <c r="P779" s="276"/>
      <c r="Q779" s="276"/>
      <c r="R779" s="276"/>
      <c r="S779" s="276"/>
      <c r="T779" s="277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T779" s="278" t="s">
        <v>207</v>
      </c>
      <c r="AU779" s="278" t="s">
        <v>82</v>
      </c>
      <c r="AV779" s="16" t="s">
        <v>103</v>
      </c>
      <c r="AW779" s="16" t="s">
        <v>33</v>
      </c>
      <c r="AX779" s="16" t="s">
        <v>72</v>
      </c>
      <c r="AY779" s="278" t="s">
        <v>197</v>
      </c>
    </row>
    <row r="780" s="14" customFormat="1">
      <c r="A780" s="14"/>
      <c r="B780" s="247"/>
      <c r="C780" s="248"/>
      <c r="D780" s="237" t="s">
        <v>207</v>
      </c>
      <c r="E780" s="249" t="s">
        <v>19</v>
      </c>
      <c r="F780" s="250" t="s">
        <v>525</v>
      </c>
      <c r="G780" s="248"/>
      <c r="H780" s="249" t="s">
        <v>19</v>
      </c>
      <c r="I780" s="251"/>
      <c r="J780" s="248"/>
      <c r="K780" s="248"/>
      <c r="L780" s="252"/>
      <c r="M780" s="253"/>
      <c r="N780" s="254"/>
      <c r="O780" s="254"/>
      <c r="P780" s="254"/>
      <c r="Q780" s="254"/>
      <c r="R780" s="254"/>
      <c r="S780" s="254"/>
      <c r="T780" s="25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6" t="s">
        <v>207</v>
      </c>
      <c r="AU780" s="256" t="s">
        <v>82</v>
      </c>
      <c r="AV780" s="14" t="s">
        <v>80</v>
      </c>
      <c r="AW780" s="14" t="s">
        <v>33</v>
      </c>
      <c r="AX780" s="14" t="s">
        <v>72</v>
      </c>
      <c r="AY780" s="256" t="s">
        <v>197</v>
      </c>
    </row>
    <row r="781" s="14" customFormat="1">
      <c r="A781" s="14"/>
      <c r="B781" s="247"/>
      <c r="C781" s="248"/>
      <c r="D781" s="237" t="s">
        <v>207</v>
      </c>
      <c r="E781" s="249" t="s">
        <v>19</v>
      </c>
      <c r="F781" s="250" t="s">
        <v>1034</v>
      </c>
      <c r="G781" s="248"/>
      <c r="H781" s="249" t="s">
        <v>19</v>
      </c>
      <c r="I781" s="251"/>
      <c r="J781" s="248"/>
      <c r="K781" s="248"/>
      <c r="L781" s="252"/>
      <c r="M781" s="253"/>
      <c r="N781" s="254"/>
      <c r="O781" s="254"/>
      <c r="P781" s="254"/>
      <c r="Q781" s="254"/>
      <c r="R781" s="254"/>
      <c r="S781" s="254"/>
      <c r="T781" s="255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6" t="s">
        <v>207</v>
      </c>
      <c r="AU781" s="256" t="s">
        <v>82</v>
      </c>
      <c r="AV781" s="14" t="s">
        <v>80</v>
      </c>
      <c r="AW781" s="14" t="s">
        <v>33</v>
      </c>
      <c r="AX781" s="14" t="s">
        <v>72</v>
      </c>
      <c r="AY781" s="256" t="s">
        <v>197</v>
      </c>
    </row>
    <row r="782" s="13" customFormat="1">
      <c r="A782" s="13"/>
      <c r="B782" s="235"/>
      <c r="C782" s="236"/>
      <c r="D782" s="237" t="s">
        <v>207</v>
      </c>
      <c r="E782" s="238" t="s">
        <v>19</v>
      </c>
      <c r="F782" s="239" t="s">
        <v>1035</v>
      </c>
      <c r="G782" s="236"/>
      <c r="H782" s="240">
        <v>6.0350000000000001</v>
      </c>
      <c r="I782" s="241"/>
      <c r="J782" s="236"/>
      <c r="K782" s="236"/>
      <c r="L782" s="242"/>
      <c r="M782" s="243"/>
      <c r="N782" s="244"/>
      <c r="O782" s="244"/>
      <c r="P782" s="244"/>
      <c r="Q782" s="244"/>
      <c r="R782" s="244"/>
      <c r="S782" s="244"/>
      <c r="T782" s="245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6" t="s">
        <v>207</v>
      </c>
      <c r="AU782" s="246" t="s">
        <v>82</v>
      </c>
      <c r="AV782" s="13" t="s">
        <v>82</v>
      </c>
      <c r="AW782" s="13" t="s">
        <v>33</v>
      </c>
      <c r="AX782" s="13" t="s">
        <v>72</v>
      </c>
      <c r="AY782" s="246" t="s">
        <v>197</v>
      </c>
    </row>
    <row r="783" s="16" customFormat="1">
      <c r="A783" s="16"/>
      <c r="B783" s="268"/>
      <c r="C783" s="269"/>
      <c r="D783" s="237" t="s">
        <v>207</v>
      </c>
      <c r="E783" s="270" t="s">
        <v>19</v>
      </c>
      <c r="F783" s="271" t="s">
        <v>248</v>
      </c>
      <c r="G783" s="269"/>
      <c r="H783" s="272">
        <v>6.0350000000000001</v>
      </c>
      <c r="I783" s="273"/>
      <c r="J783" s="269"/>
      <c r="K783" s="269"/>
      <c r="L783" s="274"/>
      <c r="M783" s="275"/>
      <c r="N783" s="276"/>
      <c r="O783" s="276"/>
      <c r="P783" s="276"/>
      <c r="Q783" s="276"/>
      <c r="R783" s="276"/>
      <c r="S783" s="276"/>
      <c r="T783" s="277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T783" s="278" t="s">
        <v>207</v>
      </c>
      <c r="AU783" s="278" t="s">
        <v>82</v>
      </c>
      <c r="AV783" s="16" t="s">
        <v>103</v>
      </c>
      <c r="AW783" s="16" t="s">
        <v>33</v>
      </c>
      <c r="AX783" s="16" t="s">
        <v>72</v>
      </c>
      <c r="AY783" s="278" t="s">
        <v>197</v>
      </c>
    </row>
    <row r="784" s="13" customFormat="1">
      <c r="A784" s="13"/>
      <c r="B784" s="235"/>
      <c r="C784" s="236"/>
      <c r="D784" s="237" t="s">
        <v>207</v>
      </c>
      <c r="E784" s="238" t="s">
        <v>19</v>
      </c>
      <c r="F784" s="239" t="s">
        <v>1036</v>
      </c>
      <c r="G784" s="236"/>
      <c r="H784" s="240">
        <v>4.2160000000000002</v>
      </c>
      <c r="I784" s="241"/>
      <c r="J784" s="236"/>
      <c r="K784" s="236"/>
      <c r="L784" s="242"/>
      <c r="M784" s="243"/>
      <c r="N784" s="244"/>
      <c r="O784" s="244"/>
      <c r="P784" s="244"/>
      <c r="Q784" s="244"/>
      <c r="R784" s="244"/>
      <c r="S784" s="244"/>
      <c r="T784" s="245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6" t="s">
        <v>207</v>
      </c>
      <c r="AU784" s="246" t="s">
        <v>82</v>
      </c>
      <c r="AV784" s="13" t="s">
        <v>82</v>
      </c>
      <c r="AW784" s="13" t="s">
        <v>33</v>
      </c>
      <c r="AX784" s="13" t="s">
        <v>72</v>
      </c>
      <c r="AY784" s="246" t="s">
        <v>197</v>
      </c>
    </row>
    <row r="785" s="13" customFormat="1">
      <c r="A785" s="13"/>
      <c r="B785" s="235"/>
      <c r="C785" s="236"/>
      <c r="D785" s="237" t="s">
        <v>207</v>
      </c>
      <c r="E785" s="238" t="s">
        <v>19</v>
      </c>
      <c r="F785" s="239" t="s">
        <v>1037</v>
      </c>
      <c r="G785" s="236"/>
      <c r="H785" s="240">
        <v>0.36199999999999999</v>
      </c>
      <c r="I785" s="241"/>
      <c r="J785" s="236"/>
      <c r="K785" s="236"/>
      <c r="L785" s="242"/>
      <c r="M785" s="243"/>
      <c r="N785" s="244"/>
      <c r="O785" s="244"/>
      <c r="P785" s="244"/>
      <c r="Q785" s="244"/>
      <c r="R785" s="244"/>
      <c r="S785" s="244"/>
      <c r="T785" s="245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6" t="s">
        <v>207</v>
      </c>
      <c r="AU785" s="246" t="s">
        <v>82</v>
      </c>
      <c r="AV785" s="13" t="s">
        <v>82</v>
      </c>
      <c r="AW785" s="13" t="s">
        <v>33</v>
      </c>
      <c r="AX785" s="13" t="s">
        <v>72</v>
      </c>
      <c r="AY785" s="246" t="s">
        <v>197</v>
      </c>
    </row>
    <row r="786" s="16" customFormat="1">
      <c r="A786" s="16"/>
      <c r="B786" s="268"/>
      <c r="C786" s="269"/>
      <c r="D786" s="237" t="s">
        <v>207</v>
      </c>
      <c r="E786" s="270" t="s">
        <v>19</v>
      </c>
      <c r="F786" s="271" t="s">
        <v>248</v>
      </c>
      <c r="G786" s="269"/>
      <c r="H786" s="272">
        <v>4.5780000000000003</v>
      </c>
      <c r="I786" s="273"/>
      <c r="J786" s="269"/>
      <c r="K786" s="269"/>
      <c r="L786" s="274"/>
      <c r="M786" s="275"/>
      <c r="N786" s="276"/>
      <c r="O786" s="276"/>
      <c r="P786" s="276"/>
      <c r="Q786" s="276"/>
      <c r="R786" s="276"/>
      <c r="S786" s="276"/>
      <c r="T786" s="277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T786" s="278" t="s">
        <v>207</v>
      </c>
      <c r="AU786" s="278" t="s">
        <v>82</v>
      </c>
      <c r="AV786" s="16" t="s">
        <v>103</v>
      </c>
      <c r="AW786" s="16" t="s">
        <v>33</v>
      </c>
      <c r="AX786" s="16" t="s">
        <v>80</v>
      </c>
      <c r="AY786" s="278" t="s">
        <v>197</v>
      </c>
    </row>
    <row r="787" s="2" customFormat="1" ht="16.5" customHeight="1">
      <c r="A787" s="40"/>
      <c r="B787" s="41"/>
      <c r="C787" s="216" t="s">
        <v>1038</v>
      </c>
      <c r="D787" s="216" t="s">
        <v>199</v>
      </c>
      <c r="E787" s="217" t="s">
        <v>1039</v>
      </c>
      <c r="F787" s="218" t="s">
        <v>1040</v>
      </c>
      <c r="G787" s="219" t="s">
        <v>202</v>
      </c>
      <c r="H787" s="220">
        <v>7.7350000000000003</v>
      </c>
      <c r="I787" s="221"/>
      <c r="J787" s="222">
        <f>ROUND(I787*H787,2)</f>
        <v>0</v>
      </c>
      <c r="K787" s="223"/>
      <c r="L787" s="46"/>
      <c r="M787" s="224" t="s">
        <v>19</v>
      </c>
      <c r="N787" s="225" t="s">
        <v>43</v>
      </c>
      <c r="O787" s="86"/>
      <c r="P787" s="226">
        <f>O787*H787</f>
        <v>0</v>
      </c>
      <c r="Q787" s="226">
        <v>0.013520000000000001</v>
      </c>
      <c r="R787" s="226">
        <f>Q787*H787</f>
        <v>0.10457720000000001</v>
      </c>
      <c r="S787" s="226">
        <v>0</v>
      </c>
      <c r="T787" s="227">
        <f>S787*H787</f>
        <v>0</v>
      </c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R787" s="228" t="s">
        <v>203</v>
      </c>
      <c r="AT787" s="228" t="s">
        <v>199</v>
      </c>
      <c r="AU787" s="228" t="s">
        <v>82</v>
      </c>
      <c r="AY787" s="19" t="s">
        <v>197</v>
      </c>
      <c r="BE787" s="229">
        <f>IF(N787="základní",J787,0)</f>
        <v>0</v>
      </c>
      <c r="BF787" s="229">
        <f>IF(N787="snížená",J787,0)</f>
        <v>0</v>
      </c>
      <c r="BG787" s="229">
        <f>IF(N787="zákl. přenesená",J787,0)</f>
        <v>0</v>
      </c>
      <c r="BH787" s="229">
        <f>IF(N787="sníž. přenesená",J787,0)</f>
        <v>0</v>
      </c>
      <c r="BI787" s="229">
        <f>IF(N787="nulová",J787,0)</f>
        <v>0</v>
      </c>
      <c r="BJ787" s="19" t="s">
        <v>80</v>
      </c>
      <c r="BK787" s="229">
        <f>ROUND(I787*H787,2)</f>
        <v>0</v>
      </c>
      <c r="BL787" s="19" t="s">
        <v>203</v>
      </c>
      <c r="BM787" s="228" t="s">
        <v>1041</v>
      </c>
    </row>
    <row r="788" s="2" customFormat="1">
      <c r="A788" s="40"/>
      <c r="B788" s="41"/>
      <c r="C788" s="42"/>
      <c r="D788" s="230" t="s">
        <v>205</v>
      </c>
      <c r="E788" s="42"/>
      <c r="F788" s="231" t="s">
        <v>1042</v>
      </c>
      <c r="G788" s="42"/>
      <c r="H788" s="42"/>
      <c r="I788" s="232"/>
      <c r="J788" s="42"/>
      <c r="K788" s="42"/>
      <c r="L788" s="46"/>
      <c r="M788" s="233"/>
      <c r="N788" s="234"/>
      <c r="O788" s="86"/>
      <c r="P788" s="86"/>
      <c r="Q788" s="86"/>
      <c r="R788" s="86"/>
      <c r="S788" s="86"/>
      <c r="T788" s="87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T788" s="19" t="s">
        <v>205</v>
      </c>
      <c r="AU788" s="19" t="s">
        <v>82</v>
      </c>
    </row>
    <row r="789" s="14" customFormat="1">
      <c r="A789" s="14"/>
      <c r="B789" s="247"/>
      <c r="C789" s="248"/>
      <c r="D789" s="237" t="s">
        <v>207</v>
      </c>
      <c r="E789" s="249" t="s">
        <v>19</v>
      </c>
      <c r="F789" s="250" t="s">
        <v>989</v>
      </c>
      <c r="G789" s="248"/>
      <c r="H789" s="249" t="s">
        <v>19</v>
      </c>
      <c r="I789" s="251"/>
      <c r="J789" s="248"/>
      <c r="K789" s="248"/>
      <c r="L789" s="252"/>
      <c r="M789" s="253"/>
      <c r="N789" s="254"/>
      <c r="O789" s="254"/>
      <c r="P789" s="254"/>
      <c r="Q789" s="254"/>
      <c r="R789" s="254"/>
      <c r="S789" s="254"/>
      <c r="T789" s="255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6" t="s">
        <v>207</v>
      </c>
      <c r="AU789" s="256" t="s">
        <v>82</v>
      </c>
      <c r="AV789" s="14" t="s">
        <v>80</v>
      </c>
      <c r="AW789" s="14" t="s">
        <v>33</v>
      </c>
      <c r="AX789" s="14" t="s">
        <v>72</v>
      </c>
      <c r="AY789" s="256" t="s">
        <v>197</v>
      </c>
    </row>
    <row r="790" s="13" customFormat="1">
      <c r="A790" s="13"/>
      <c r="B790" s="235"/>
      <c r="C790" s="236"/>
      <c r="D790" s="237" t="s">
        <v>207</v>
      </c>
      <c r="E790" s="238" t="s">
        <v>19</v>
      </c>
      <c r="F790" s="239" t="s">
        <v>1043</v>
      </c>
      <c r="G790" s="236"/>
      <c r="H790" s="240">
        <v>7.7350000000000003</v>
      </c>
      <c r="I790" s="241"/>
      <c r="J790" s="236"/>
      <c r="K790" s="236"/>
      <c r="L790" s="242"/>
      <c r="M790" s="243"/>
      <c r="N790" s="244"/>
      <c r="O790" s="244"/>
      <c r="P790" s="244"/>
      <c r="Q790" s="244"/>
      <c r="R790" s="244"/>
      <c r="S790" s="244"/>
      <c r="T790" s="245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6" t="s">
        <v>207</v>
      </c>
      <c r="AU790" s="246" t="s">
        <v>82</v>
      </c>
      <c r="AV790" s="13" t="s">
        <v>82</v>
      </c>
      <c r="AW790" s="13" t="s">
        <v>33</v>
      </c>
      <c r="AX790" s="13" t="s">
        <v>80</v>
      </c>
      <c r="AY790" s="246" t="s">
        <v>197</v>
      </c>
    </row>
    <row r="791" s="2" customFormat="1" ht="16.5" customHeight="1">
      <c r="A791" s="40"/>
      <c r="B791" s="41"/>
      <c r="C791" s="216" t="s">
        <v>1044</v>
      </c>
      <c r="D791" s="216" t="s">
        <v>199</v>
      </c>
      <c r="E791" s="217" t="s">
        <v>1045</v>
      </c>
      <c r="F791" s="218" t="s">
        <v>1046</v>
      </c>
      <c r="G791" s="219" t="s">
        <v>202</v>
      </c>
      <c r="H791" s="220">
        <v>29.872</v>
      </c>
      <c r="I791" s="221"/>
      <c r="J791" s="222">
        <f>ROUND(I791*H791,2)</f>
        <v>0</v>
      </c>
      <c r="K791" s="223"/>
      <c r="L791" s="46"/>
      <c r="M791" s="224" t="s">
        <v>19</v>
      </c>
      <c r="N791" s="225" t="s">
        <v>43</v>
      </c>
      <c r="O791" s="86"/>
      <c r="P791" s="226">
        <f>O791*H791</f>
        <v>0</v>
      </c>
      <c r="Q791" s="226">
        <v>0</v>
      </c>
      <c r="R791" s="226">
        <f>Q791*H791</f>
        <v>0</v>
      </c>
      <c r="S791" s="226">
        <v>0</v>
      </c>
      <c r="T791" s="227">
        <f>S791*H791</f>
        <v>0</v>
      </c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R791" s="228" t="s">
        <v>203</v>
      </c>
      <c r="AT791" s="228" t="s">
        <v>199</v>
      </c>
      <c r="AU791" s="228" t="s">
        <v>82</v>
      </c>
      <c r="AY791" s="19" t="s">
        <v>197</v>
      </c>
      <c r="BE791" s="229">
        <f>IF(N791="základní",J791,0)</f>
        <v>0</v>
      </c>
      <c r="BF791" s="229">
        <f>IF(N791="snížená",J791,0)</f>
        <v>0</v>
      </c>
      <c r="BG791" s="229">
        <f>IF(N791="zákl. přenesená",J791,0)</f>
        <v>0</v>
      </c>
      <c r="BH791" s="229">
        <f>IF(N791="sníž. přenesená",J791,0)</f>
        <v>0</v>
      </c>
      <c r="BI791" s="229">
        <f>IF(N791="nulová",J791,0)</f>
        <v>0</v>
      </c>
      <c r="BJ791" s="19" t="s">
        <v>80</v>
      </c>
      <c r="BK791" s="229">
        <f>ROUND(I791*H791,2)</f>
        <v>0</v>
      </c>
      <c r="BL791" s="19" t="s">
        <v>203</v>
      </c>
      <c r="BM791" s="228" t="s">
        <v>1047</v>
      </c>
    </row>
    <row r="792" s="2" customFormat="1">
      <c r="A792" s="40"/>
      <c r="B792" s="41"/>
      <c r="C792" s="42"/>
      <c r="D792" s="230" t="s">
        <v>205</v>
      </c>
      <c r="E792" s="42"/>
      <c r="F792" s="231" t="s">
        <v>1048</v>
      </c>
      <c r="G792" s="42"/>
      <c r="H792" s="42"/>
      <c r="I792" s="232"/>
      <c r="J792" s="42"/>
      <c r="K792" s="42"/>
      <c r="L792" s="46"/>
      <c r="M792" s="233"/>
      <c r="N792" s="234"/>
      <c r="O792" s="86"/>
      <c r="P792" s="86"/>
      <c r="Q792" s="86"/>
      <c r="R792" s="86"/>
      <c r="S792" s="86"/>
      <c r="T792" s="87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T792" s="19" t="s">
        <v>205</v>
      </c>
      <c r="AU792" s="19" t="s">
        <v>82</v>
      </c>
    </row>
    <row r="793" s="2" customFormat="1" ht="24.15" customHeight="1">
      <c r="A793" s="40"/>
      <c r="B793" s="41"/>
      <c r="C793" s="216" t="s">
        <v>1049</v>
      </c>
      <c r="D793" s="216" t="s">
        <v>199</v>
      </c>
      <c r="E793" s="217" t="s">
        <v>1050</v>
      </c>
      <c r="F793" s="218" t="s">
        <v>1051</v>
      </c>
      <c r="G793" s="219" t="s">
        <v>202</v>
      </c>
      <c r="H793" s="220">
        <v>201.41499999999999</v>
      </c>
      <c r="I793" s="221"/>
      <c r="J793" s="222">
        <f>ROUND(I793*H793,2)</f>
        <v>0</v>
      </c>
      <c r="K793" s="223"/>
      <c r="L793" s="46"/>
      <c r="M793" s="224" t="s">
        <v>19</v>
      </c>
      <c r="N793" s="225" t="s">
        <v>43</v>
      </c>
      <c r="O793" s="86"/>
      <c r="P793" s="226">
        <f>O793*H793</f>
        <v>0</v>
      </c>
      <c r="Q793" s="226">
        <v>0.1173</v>
      </c>
      <c r="R793" s="226">
        <f>Q793*H793</f>
        <v>23.6259795</v>
      </c>
      <c r="S793" s="226">
        <v>0</v>
      </c>
      <c r="T793" s="227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28" t="s">
        <v>203</v>
      </c>
      <c r="AT793" s="228" t="s">
        <v>199</v>
      </c>
      <c r="AU793" s="228" t="s">
        <v>82</v>
      </c>
      <c r="AY793" s="19" t="s">
        <v>197</v>
      </c>
      <c r="BE793" s="229">
        <f>IF(N793="základní",J793,0)</f>
        <v>0</v>
      </c>
      <c r="BF793" s="229">
        <f>IF(N793="snížená",J793,0)</f>
        <v>0</v>
      </c>
      <c r="BG793" s="229">
        <f>IF(N793="zákl. přenesená",J793,0)</f>
        <v>0</v>
      </c>
      <c r="BH793" s="229">
        <f>IF(N793="sníž. přenesená",J793,0)</f>
        <v>0</v>
      </c>
      <c r="BI793" s="229">
        <f>IF(N793="nulová",J793,0)</f>
        <v>0</v>
      </c>
      <c r="BJ793" s="19" t="s">
        <v>80</v>
      </c>
      <c r="BK793" s="229">
        <f>ROUND(I793*H793,2)</f>
        <v>0</v>
      </c>
      <c r="BL793" s="19" t="s">
        <v>203</v>
      </c>
      <c r="BM793" s="228" t="s">
        <v>1052</v>
      </c>
    </row>
    <row r="794" s="2" customFormat="1">
      <c r="A794" s="40"/>
      <c r="B794" s="41"/>
      <c r="C794" s="42"/>
      <c r="D794" s="230" t="s">
        <v>205</v>
      </c>
      <c r="E794" s="42"/>
      <c r="F794" s="231" t="s">
        <v>1053</v>
      </c>
      <c r="G794" s="42"/>
      <c r="H794" s="42"/>
      <c r="I794" s="232"/>
      <c r="J794" s="42"/>
      <c r="K794" s="42"/>
      <c r="L794" s="46"/>
      <c r="M794" s="233"/>
      <c r="N794" s="234"/>
      <c r="O794" s="86"/>
      <c r="P794" s="86"/>
      <c r="Q794" s="86"/>
      <c r="R794" s="86"/>
      <c r="S794" s="86"/>
      <c r="T794" s="87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205</v>
      </c>
      <c r="AU794" s="19" t="s">
        <v>82</v>
      </c>
    </row>
    <row r="795" s="14" customFormat="1">
      <c r="A795" s="14"/>
      <c r="B795" s="247"/>
      <c r="C795" s="248"/>
      <c r="D795" s="237" t="s">
        <v>207</v>
      </c>
      <c r="E795" s="249" t="s">
        <v>19</v>
      </c>
      <c r="F795" s="250" t="s">
        <v>519</v>
      </c>
      <c r="G795" s="248"/>
      <c r="H795" s="249" t="s">
        <v>19</v>
      </c>
      <c r="I795" s="251"/>
      <c r="J795" s="248"/>
      <c r="K795" s="248"/>
      <c r="L795" s="252"/>
      <c r="M795" s="253"/>
      <c r="N795" s="254"/>
      <c r="O795" s="254"/>
      <c r="P795" s="254"/>
      <c r="Q795" s="254"/>
      <c r="R795" s="254"/>
      <c r="S795" s="254"/>
      <c r="T795" s="255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6" t="s">
        <v>207</v>
      </c>
      <c r="AU795" s="256" t="s">
        <v>82</v>
      </c>
      <c r="AV795" s="14" t="s">
        <v>80</v>
      </c>
      <c r="AW795" s="14" t="s">
        <v>33</v>
      </c>
      <c r="AX795" s="14" t="s">
        <v>72</v>
      </c>
      <c r="AY795" s="256" t="s">
        <v>197</v>
      </c>
    </row>
    <row r="796" s="14" customFormat="1">
      <c r="A796" s="14"/>
      <c r="B796" s="247"/>
      <c r="C796" s="248"/>
      <c r="D796" s="237" t="s">
        <v>207</v>
      </c>
      <c r="E796" s="249" t="s">
        <v>19</v>
      </c>
      <c r="F796" s="250" t="s">
        <v>1054</v>
      </c>
      <c r="G796" s="248"/>
      <c r="H796" s="249" t="s">
        <v>19</v>
      </c>
      <c r="I796" s="251"/>
      <c r="J796" s="248"/>
      <c r="K796" s="248"/>
      <c r="L796" s="252"/>
      <c r="M796" s="253"/>
      <c r="N796" s="254"/>
      <c r="O796" s="254"/>
      <c r="P796" s="254"/>
      <c r="Q796" s="254"/>
      <c r="R796" s="254"/>
      <c r="S796" s="254"/>
      <c r="T796" s="255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6" t="s">
        <v>207</v>
      </c>
      <c r="AU796" s="256" t="s">
        <v>82</v>
      </c>
      <c r="AV796" s="14" t="s">
        <v>80</v>
      </c>
      <c r="AW796" s="14" t="s">
        <v>33</v>
      </c>
      <c r="AX796" s="14" t="s">
        <v>72</v>
      </c>
      <c r="AY796" s="256" t="s">
        <v>197</v>
      </c>
    </row>
    <row r="797" s="13" customFormat="1">
      <c r="A797" s="13"/>
      <c r="B797" s="235"/>
      <c r="C797" s="236"/>
      <c r="D797" s="237" t="s">
        <v>207</v>
      </c>
      <c r="E797" s="238" t="s">
        <v>19</v>
      </c>
      <c r="F797" s="239" t="s">
        <v>1055</v>
      </c>
      <c r="G797" s="236"/>
      <c r="H797" s="240">
        <v>106.231</v>
      </c>
      <c r="I797" s="241"/>
      <c r="J797" s="236"/>
      <c r="K797" s="236"/>
      <c r="L797" s="242"/>
      <c r="M797" s="243"/>
      <c r="N797" s="244"/>
      <c r="O797" s="244"/>
      <c r="P797" s="244"/>
      <c r="Q797" s="244"/>
      <c r="R797" s="244"/>
      <c r="S797" s="244"/>
      <c r="T797" s="245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6" t="s">
        <v>207</v>
      </c>
      <c r="AU797" s="246" t="s">
        <v>82</v>
      </c>
      <c r="AV797" s="13" t="s">
        <v>82</v>
      </c>
      <c r="AW797" s="13" t="s">
        <v>33</v>
      </c>
      <c r="AX797" s="13" t="s">
        <v>72</v>
      </c>
      <c r="AY797" s="246" t="s">
        <v>197</v>
      </c>
    </row>
    <row r="798" s="16" customFormat="1">
      <c r="A798" s="16"/>
      <c r="B798" s="268"/>
      <c r="C798" s="269"/>
      <c r="D798" s="237" t="s">
        <v>207</v>
      </c>
      <c r="E798" s="270" t="s">
        <v>19</v>
      </c>
      <c r="F798" s="271" t="s">
        <v>248</v>
      </c>
      <c r="G798" s="269"/>
      <c r="H798" s="272">
        <v>106.231</v>
      </c>
      <c r="I798" s="273"/>
      <c r="J798" s="269"/>
      <c r="K798" s="269"/>
      <c r="L798" s="274"/>
      <c r="M798" s="275"/>
      <c r="N798" s="276"/>
      <c r="O798" s="276"/>
      <c r="P798" s="276"/>
      <c r="Q798" s="276"/>
      <c r="R798" s="276"/>
      <c r="S798" s="276"/>
      <c r="T798" s="277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T798" s="278" t="s">
        <v>207</v>
      </c>
      <c r="AU798" s="278" t="s">
        <v>82</v>
      </c>
      <c r="AV798" s="16" t="s">
        <v>103</v>
      </c>
      <c r="AW798" s="16" t="s">
        <v>33</v>
      </c>
      <c r="AX798" s="16" t="s">
        <v>72</v>
      </c>
      <c r="AY798" s="278" t="s">
        <v>197</v>
      </c>
    </row>
    <row r="799" s="14" customFormat="1">
      <c r="A799" s="14"/>
      <c r="B799" s="247"/>
      <c r="C799" s="248"/>
      <c r="D799" s="237" t="s">
        <v>207</v>
      </c>
      <c r="E799" s="249" t="s">
        <v>19</v>
      </c>
      <c r="F799" s="250" t="s">
        <v>802</v>
      </c>
      <c r="G799" s="248"/>
      <c r="H799" s="249" t="s">
        <v>19</v>
      </c>
      <c r="I799" s="251"/>
      <c r="J799" s="248"/>
      <c r="K799" s="248"/>
      <c r="L799" s="252"/>
      <c r="M799" s="253"/>
      <c r="N799" s="254"/>
      <c r="O799" s="254"/>
      <c r="P799" s="254"/>
      <c r="Q799" s="254"/>
      <c r="R799" s="254"/>
      <c r="S799" s="254"/>
      <c r="T799" s="255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6" t="s">
        <v>207</v>
      </c>
      <c r="AU799" s="256" t="s">
        <v>82</v>
      </c>
      <c r="AV799" s="14" t="s">
        <v>80</v>
      </c>
      <c r="AW799" s="14" t="s">
        <v>33</v>
      </c>
      <c r="AX799" s="14" t="s">
        <v>72</v>
      </c>
      <c r="AY799" s="256" t="s">
        <v>197</v>
      </c>
    </row>
    <row r="800" s="14" customFormat="1">
      <c r="A800" s="14"/>
      <c r="B800" s="247"/>
      <c r="C800" s="248"/>
      <c r="D800" s="237" t="s">
        <v>207</v>
      </c>
      <c r="E800" s="249" t="s">
        <v>19</v>
      </c>
      <c r="F800" s="250" t="s">
        <v>1056</v>
      </c>
      <c r="G800" s="248"/>
      <c r="H800" s="249" t="s">
        <v>19</v>
      </c>
      <c r="I800" s="251"/>
      <c r="J800" s="248"/>
      <c r="K800" s="248"/>
      <c r="L800" s="252"/>
      <c r="M800" s="253"/>
      <c r="N800" s="254"/>
      <c r="O800" s="254"/>
      <c r="P800" s="254"/>
      <c r="Q800" s="254"/>
      <c r="R800" s="254"/>
      <c r="S800" s="254"/>
      <c r="T800" s="255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6" t="s">
        <v>207</v>
      </c>
      <c r="AU800" s="256" t="s">
        <v>82</v>
      </c>
      <c r="AV800" s="14" t="s">
        <v>80</v>
      </c>
      <c r="AW800" s="14" t="s">
        <v>33</v>
      </c>
      <c r="AX800" s="14" t="s">
        <v>72</v>
      </c>
      <c r="AY800" s="256" t="s">
        <v>197</v>
      </c>
    </row>
    <row r="801" s="14" customFormat="1">
      <c r="A801" s="14"/>
      <c r="B801" s="247"/>
      <c r="C801" s="248"/>
      <c r="D801" s="237" t="s">
        <v>207</v>
      </c>
      <c r="E801" s="249" t="s">
        <v>19</v>
      </c>
      <c r="F801" s="250" t="s">
        <v>525</v>
      </c>
      <c r="G801" s="248"/>
      <c r="H801" s="249" t="s">
        <v>19</v>
      </c>
      <c r="I801" s="251"/>
      <c r="J801" s="248"/>
      <c r="K801" s="248"/>
      <c r="L801" s="252"/>
      <c r="M801" s="253"/>
      <c r="N801" s="254"/>
      <c r="O801" s="254"/>
      <c r="P801" s="254"/>
      <c r="Q801" s="254"/>
      <c r="R801" s="254"/>
      <c r="S801" s="254"/>
      <c r="T801" s="255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6" t="s">
        <v>207</v>
      </c>
      <c r="AU801" s="256" t="s">
        <v>82</v>
      </c>
      <c r="AV801" s="14" t="s">
        <v>80</v>
      </c>
      <c r="AW801" s="14" t="s">
        <v>33</v>
      </c>
      <c r="AX801" s="14" t="s">
        <v>72</v>
      </c>
      <c r="AY801" s="256" t="s">
        <v>197</v>
      </c>
    </row>
    <row r="802" s="13" customFormat="1">
      <c r="A802" s="13"/>
      <c r="B802" s="235"/>
      <c r="C802" s="236"/>
      <c r="D802" s="237" t="s">
        <v>207</v>
      </c>
      <c r="E802" s="238" t="s">
        <v>19</v>
      </c>
      <c r="F802" s="239" t="s">
        <v>1057</v>
      </c>
      <c r="G802" s="236"/>
      <c r="H802" s="240">
        <v>44.774999999999999</v>
      </c>
      <c r="I802" s="241"/>
      <c r="J802" s="236"/>
      <c r="K802" s="236"/>
      <c r="L802" s="242"/>
      <c r="M802" s="243"/>
      <c r="N802" s="244"/>
      <c r="O802" s="244"/>
      <c r="P802" s="244"/>
      <c r="Q802" s="244"/>
      <c r="R802" s="244"/>
      <c r="S802" s="244"/>
      <c r="T802" s="245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6" t="s">
        <v>207</v>
      </c>
      <c r="AU802" s="246" t="s">
        <v>82</v>
      </c>
      <c r="AV802" s="13" t="s">
        <v>82</v>
      </c>
      <c r="AW802" s="13" t="s">
        <v>33</v>
      </c>
      <c r="AX802" s="13" t="s">
        <v>72</v>
      </c>
      <c r="AY802" s="246" t="s">
        <v>197</v>
      </c>
    </row>
    <row r="803" s="13" customFormat="1">
      <c r="A803" s="13"/>
      <c r="B803" s="235"/>
      <c r="C803" s="236"/>
      <c r="D803" s="237" t="s">
        <v>207</v>
      </c>
      <c r="E803" s="238" t="s">
        <v>19</v>
      </c>
      <c r="F803" s="239" t="s">
        <v>1058</v>
      </c>
      <c r="G803" s="236"/>
      <c r="H803" s="240">
        <v>5.3150000000000004</v>
      </c>
      <c r="I803" s="241"/>
      <c r="J803" s="236"/>
      <c r="K803" s="236"/>
      <c r="L803" s="242"/>
      <c r="M803" s="243"/>
      <c r="N803" s="244"/>
      <c r="O803" s="244"/>
      <c r="P803" s="244"/>
      <c r="Q803" s="244"/>
      <c r="R803" s="244"/>
      <c r="S803" s="244"/>
      <c r="T803" s="245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6" t="s">
        <v>207</v>
      </c>
      <c r="AU803" s="246" t="s">
        <v>82</v>
      </c>
      <c r="AV803" s="13" t="s">
        <v>82</v>
      </c>
      <c r="AW803" s="13" t="s">
        <v>33</v>
      </c>
      <c r="AX803" s="13" t="s">
        <v>72</v>
      </c>
      <c r="AY803" s="246" t="s">
        <v>197</v>
      </c>
    </row>
    <row r="804" s="13" customFormat="1">
      <c r="A804" s="13"/>
      <c r="B804" s="235"/>
      <c r="C804" s="236"/>
      <c r="D804" s="237" t="s">
        <v>207</v>
      </c>
      <c r="E804" s="238" t="s">
        <v>19</v>
      </c>
      <c r="F804" s="239" t="s">
        <v>1059</v>
      </c>
      <c r="G804" s="236"/>
      <c r="H804" s="240">
        <v>12.6</v>
      </c>
      <c r="I804" s="241"/>
      <c r="J804" s="236"/>
      <c r="K804" s="236"/>
      <c r="L804" s="242"/>
      <c r="M804" s="243"/>
      <c r="N804" s="244"/>
      <c r="O804" s="244"/>
      <c r="P804" s="244"/>
      <c r="Q804" s="244"/>
      <c r="R804" s="244"/>
      <c r="S804" s="244"/>
      <c r="T804" s="245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6" t="s">
        <v>207</v>
      </c>
      <c r="AU804" s="246" t="s">
        <v>82</v>
      </c>
      <c r="AV804" s="13" t="s">
        <v>82</v>
      </c>
      <c r="AW804" s="13" t="s">
        <v>33</v>
      </c>
      <c r="AX804" s="13" t="s">
        <v>72</v>
      </c>
      <c r="AY804" s="246" t="s">
        <v>197</v>
      </c>
    </row>
    <row r="805" s="13" customFormat="1">
      <c r="A805" s="13"/>
      <c r="B805" s="235"/>
      <c r="C805" s="236"/>
      <c r="D805" s="237" t="s">
        <v>207</v>
      </c>
      <c r="E805" s="238" t="s">
        <v>19</v>
      </c>
      <c r="F805" s="239" t="s">
        <v>1060</v>
      </c>
      <c r="G805" s="236"/>
      <c r="H805" s="240">
        <v>32.494</v>
      </c>
      <c r="I805" s="241"/>
      <c r="J805" s="236"/>
      <c r="K805" s="236"/>
      <c r="L805" s="242"/>
      <c r="M805" s="243"/>
      <c r="N805" s="244"/>
      <c r="O805" s="244"/>
      <c r="P805" s="244"/>
      <c r="Q805" s="244"/>
      <c r="R805" s="244"/>
      <c r="S805" s="244"/>
      <c r="T805" s="245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6" t="s">
        <v>207</v>
      </c>
      <c r="AU805" s="246" t="s">
        <v>82</v>
      </c>
      <c r="AV805" s="13" t="s">
        <v>82</v>
      </c>
      <c r="AW805" s="13" t="s">
        <v>33</v>
      </c>
      <c r="AX805" s="13" t="s">
        <v>72</v>
      </c>
      <c r="AY805" s="246" t="s">
        <v>197</v>
      </c>
    </row>
    <row r="806" s="16" customFormat="1">
      <c r="A806" s="16"/>
      <c r="B806" s="268"/>
      <c r="C806" s="269"/>
      <c r="D806" s="237" t="s">
        <v>207</v>
      </c>
      <c r="E806" s="270" t="s">
        <v>19</v>
      </c>
      <c r="F806" s="271" t="s">
        <v>248</v>
      </c>
      <c r="G806" s="269"/>
      <c r="H806" s="272">
        <v>95.183999999999998</v>
      </c>
      <c r="I806" s="273"/>
      <c r="J806" s="269"/>
      <c r="K806" s="269"/>
      <c r="L806" s="274"/>
      <c r="M806" s="275"/>
      <c r="N806" s="276"/>
      <c r="O806" s="276"/>
      <c r="P806" s="276"/>
      <c r="Q806" s="276"/>
      <c r="R806" s="276"/>
      <c r="S806" s="276"/>
      <c r="T806" s="277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T806" s="278" t="s">
        <v>207</v>
      </c>
      <c r="AU806" s="278" t="s">
        <v>82</v>
      </c>
      <c r="AV806" s="16" t="s">
        <v>103</v>
      </c>
      <c r="AW806" s="16" t="s">
        <v>33</v>
      </c>
      <c r="AX806" s="16" t="s">
        <v>72</v>
      </c>
      <c r="AY806" s="278" t="s">
        <v>197</v>
      </c>
    </row>
    <row r="807" s="15" customFormat="1">
      <c r="A807" s="15"/>
      <c r="B807" s="257"/>
      <c r="C807" s="258"/>
      <c r="D807" s="237" t="s">
        <v>207</v>
      </c>
      <c r="E807" s="259" t="s">
        <v>19</v>
      </c>
      <c r="F807" s="260" t="s">
        <v>234</v>
      </c>
      <c r="G807" s="258"/>
      <c r="H807" s="261">
        <v>201.41499999999999</v>
      </c>
      <c r="I807" s="262"/>
      <c r="J807" s="258"/>
      <c r="K807" s="258"/>
      <c r="L807" s="263"/>
      <c r="M807" s="264"/>
      <c r="N807" s="265"/>
      <c r="O807" s="265"/>
      <c r="P807" s="265"/>
      <c r="Q807" s="265"/>
      <c r="R807" s="265"/>
      <c r="S807" s="265"/>
      <c r="T807" s="266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67" t="s">
        <v>207</v>
      </c>
      <c r="AU807" s="267" t="s">
        <v>82</v>
      </c>
      <c r="AV807" s="15" t="s">
        <v>203</v>
      </c>
      <c r="AW807" s="15" t="s">
        <v>33</v>
      </c>
      <c r="AX807" s="15" t="s">
        <v>80</v>
      </c>
      <c r="AY807" s="267" t="s">
        <v>197</v>
      </c>
    </row>
    <row r="808" s="2" customFormat="1" ht="37.8" customHeight="1">
      <c r="A808" s="40"/>
      <c r="B808" s="41"/>
      <c r="C808" s="216" t="s">
        <v>1061</v>
      </c>
      <c r="D808" s="216" t="s">
        <v>199</v>
      </c>
      <c r="E808" s="217" t="s">
        <v>1062</v>
      </c>
      <c r="F808" s="218" t="s">
        <v>1063</v>
      </c>
      <c r="G808" s="219" t="s">
        <v>202</v>
      </c>
      <c r="H808" s="220">
        <v>699.42899999999997</v>
      </c>
      <c r="I808" s="221"/>
      <c r="J808" s="222">
        <f>ROUND(I808*H808,2)</f>
        <v>0</v>
      </c>
      <c r="K808" s="223"/>
      <c r="L808" s="46"/>
      <c r="M808" s="224" t="s">
        <v>19</v>
      </c>
      <c r="N808" s="225" t="s">
        <v>43</v>
      </c>
      <c r="O808" s="86"/>
      <c r="P808" s="226">
        <f>O808*H808</f>
        <v>0</v>
      </c>
      <c r="Q808" s="226">
        <v>0.011730000000000001</v>
      </c>
      <c r="R808" s="226">
        <f>Q808*H808</f>
        <v>8.2043021700000001</v>
      </c>
      <c r="S808" s="226">
        <v>0</v>
      </c>
      <c r="T808" s="227">
        <f>S808*H808</f>
        <v>0</v>
      </c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R808" s="228" t="s">
        <v>203</v>
      </c>
      <c r="AT808" s="228" t="s">
        <v>199</v>
      </c>
      <c r="AU808" s="228" t="s">
        <v>82</v>
      </c>
      <c r="AY808" s="19" t="s">
        <v>197</v>
      </c>
      <c r="BE808" s="229">
        <f>IF(N808="základní",J808,0)</f>
        <v>0</v>
      </c>
      <c r="BF808" s="229">
        <f>IF(N808="snížená",J808,0)</f>
        <v>0</v>
      </c>
      <c r="BG808" s="229">
        <f>IF(N808="zákl. přenesená",J808,0)</f>
        <v>0</v>
      </c>
      <c r="BH808" s="229">
        <f>IF(N808="sníž. přenesená",J808,0)</f>
        <v>0</v>
      </c>
      <c r="BI808" s="229">
        <f>IF(N808="nulová",J808,0)</f>
        <v>0</v>
      </c>
      <c r="BJ808" s="19" t="s">
        <v>80</v>
      </c>
      <c r="BK808" s="229">
        <f>ROUND(I808*H808,2)</f>
        <v>0</v>
      </c>
      <c r="BL808" s="19" t="s">
        <v>203</v>
      </c>
      <c r="BM808" s="228" t="s">
        <v>1064</v>
      </c>
    </row>
    <row r="809" s="2" customFormat="1">
      <c r="A809" s="40"/>
      <c r="B809" s="41"/>
      <c r="C809" s="42"/>
      <c r="D809" s="230" t="s">
        <v>205</v>
      </c>
      <c r="E809" s="42"/>
      <c r="F809" s="231" t="s">
        <v>1065</v>
      </c>
      <c r="G809" s="42"/>
      <c r="H809" s="42"/>
      <c r="I809" s="232"/>
      <c r="J809" s="42"/>
      <c r="K809" s="42"/>
      <c r="L809" s="46"/>
      <c r="M809" s="233"/>
      <c r="N809" s="234"/>
      <c r="O809" s="86"/>
      <c r="P809" s="86"/>
      <c r="Q809" s="86"/>
      <c r="R809" s="86"/>
      <c r="S809" s="86"/>
      <c r="T809" s="87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T809" s="19" t="s">
        <v>205</v>
      </c>
      <c r="AU809" s="19" t="s">
        <v>82</v>
      </c>
    </row>
    <row r="810" s="14" customFormat="1">
      <c r="A810" s="14"/>
      <c r="B810" s="247"/>
      <c r="C810" s="248"/>
      <c r="D810" s="237" t="s">
        <v>207</v>
      </c>
      <c r="E810" s="249" t="s">
        <v>19</v>
      </c>
      <c r="F810" s="250" t="s">
        <v>519</v>
      </c>
      <c r="G810" s="248"/>
      <c r="H810" s="249" t="s">
        <v>19</v>
      </c>
      <c r="I810" s="251"/>
      <c r="J810" s="248"/>
      <c r="K810" s="248"/>
      <c r="L810" s="252"/>
      <c r="M810" s="253"/>
      <c r="N810" s="254"/>
      <c r="O810" s="254"/>
      <c r="P810" s="254"/>
      <c r="Q810" s="254"/>
      <c r="R810" s="254"/>
      <c r="S810" s="254"/>
      <c r="T810" s="255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6" t="s">
        <v>207</v>
      </c>
      <c r="AU810" s="256" t="s">
        <v>82</v>
      </c>
      <c r="AV810" s="14" t="s">
        <v>80</v>
      </c>
      <c r="AW810" s="14" t="s">
        <v>33</v>
      </c>
      <c r="AX810" s="14" t="s">
        <v>72</v>
      </c>
      <c r="AY810" s="256" t="s">
        <v>197</v>
      </c>
    </row>
    <row r="811" s="14" customFormat="1">
      <c r="A811" s="14"/>
      <c r="B811" s="247"/>
      <c r="C811" s="248"/>
      <c r="D811" s="237" t="s">
        <v>207</v>
      </c>
      <c r="E811" s="249" t="s">
        <v>19</v>
      </c>
      <c r="F811" s="250" t="s">
        <v>1066</v>
      </c>
      <c r="G811" s="248"/>
      <c r="H811" s="249" t="s">
        <v>19</v>
      </c>
      <c r="I811" s="251"/>
      <c r="J811" s="248"/>
      <c r="K811" s="248"/>
      <c r="L811" s="252"/>
      <c r="M811" s="253"/>
      <c r="N811" s="254"/>
      <c r="O811" s="254"/>
      <c r="P811" s="254"/>
      <c r="Q811" s="254"/>
      <c r="R811" s="254"/>
      <c r="S811" s="254"/>
      <c r="T811" s="255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6" t="s">
        <v>207</v>
      </c>
      <c r="AU811" s="256" t="s">
        <v>82</v>
      </c>
      <c r="AV811" s="14" t="s">
        <v>80</v>
      </c>
      <c r="AW811" s="14" t="s">
        <v>33</v>
      </c>
      <c r="AX811" s="14" t="s">
        <v>72</v>
      </c>
      <c r="AY811" s="256" t="s">
        <v>197</v>
      </c>
    </row>
    <row r="812" s="13" customFormat="1">
      <c r="A812" s="13"/>
      <c r="B812" s="235"/>
      <c r="C812" s="236"/>
      <c r="D812" s="237" t="s">
        <v>207</v>
      </c>
      <c r="E812" s="238" t="s">
        <v>19</v>
      </c>
      <c r="F812" s="239" t="s">
        <v>1055</v>
      </c>
      <c r="G812" s="236"/>
      <c r="H812" s="240">
        <v>106.231</v>
      </c>
      <c r="I812" s="241"/>
      <c r="J812" s="236"/>
      <c r="K812" s="236"/>
      <c r="L812" s="242"/>
      <c r="M812" s="243"/>
      <c r="N812" s="244"/>
      <c r="O812" s="244"/>
      <c r="P812" s="244"/>
      <c r="Q812" s="244"/>
      <c r="R812" s="244"/>
      <c r="S812" s="244"/>
      <c r="T812" s="245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6" t="s">
        <v>207</v>
      </c>
      <c r="AU812" s="246" t="s">
        <v>82</v>
      </c>
      <c r="AV812" s="13" t="s">
        <v>82</v>
      </c>
      <c r="AW812" s="13" t="s">
        <v>33</v>
      </c>
      <c r="AX812" s="13" t="s">
        <v>72</v>
      </c>
      <c r="AY812" s="246" t="s">
        <v>197</v>
      </c>
    </row>
    <row r="813" s="16" customFormat="1">
      <c r="A813" s="16"/>
      <c r="B813" s="268"/>
      <c r="C813" s="269"/>
      <c r="D813" s="237" t="s">
        <v>207</v>
      </c>
      <c r="E813" s="270" t="s">
        <v>19</v>
      </c>
      <c r="F813" s="271" t="s">
        <v>248</v>
      </c>
      <c r="G813" s="269"/>
      <c r="H813" s="272">
        <v>106.231</v>
      </c>
      <c r="I813" s="273"/>
      <c r="J813" s="269"/>
      <c r="K813" s="269"/>
      <c r="L813" s="274"/>
      <c r="M813" s="275"/>
      <c r="N813" s="276"/>
      <c r="O813" s="276"/>
      <c r="P813" s="276"/>
      <c r="Q813" s="276"/>
      <c r="R813" s="276"/>
      <c r="S813" s="276"/>
      <c r="T813" s="277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T813" s="278" t="s">
        <v>207</v>
      </c>
      <c r="AU813" s="278" t="s">
        <v>82</v>
      </c>
      <c r="AV813" s="16" t="s">
        <v>103</v>
      </c>
      <c r="AW813" s="16" t="s">
        <v>33</v>
      </c>
      <c r="AX813" s="16" t="s">
        <v>72</v>
      </c>
      <c r="AY813" s="278" t="s">
        <v>197</v>
      </c>
    </row>
    <row r="814" s="14" customFormat="1">
      <c r="A814" s="14"/>
      <c r="B814" s="247"/>
      <c r="C814" s="248"/>
      <c r="D814" s="237" t="s">
        <v>207</v>
      </c>
      <c r="E814" s="249" t="s">
        <v>19</v>
      </c>
      <c r="F814" s="250" t="s">
        <v>802</v>
      </c>
      <c r="G814" s="248"/>
      <c r="H814" s="249" t="s">
        <v>19</v>
      </c>
      <c r="I814" s="251"/>
      <c r="J814" s="248"/>
      <c r="K814" s="248"/>
      <c r="L814" s="252"/>
      <c r="M814" s="253"/>
      <c r="N814" s="254"/>
      <c r="O814" s="254"/>
      <c r="P814" s="254"/>
      <c r="Q814" s="254"/>
      <c r="R814" s="254"/>
      <c r="S814" s="254"/>
      <c r="T814" s="255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6" t="s">
        <v>207</v>
      </c>
      <c r="AU814" s="256" t="s">
        <v>82</v>
      </c>
      <c r="AV814" s="14" t="s">
        <v>80</v>
      </c>
      <c r="AW814" s="14" t="s">
        <v>33</v>
      </c>
      <c r="AX814" s="14" t="s">
        <v>72</v>
      </c>
      <c r="AY814" s="256" t="s">
        <v>197</v>
      </c>
    </row>
    <row r="815" s="14" customFormat="1">
      <c r="A815" s="14"/>
      <c r="B815" s="247"/>
      <c r="C815" s="248"/>
      <c r="D815" s="237" t="s">
        <v>207</v>
      </c>
      <c r="E815" s="249" t="s">
        <v>19</v>
      </c>
      <c r="F815" s="250" t="s">
        <v>1067</v>
      </c>
      <c r="G815" s="248"/>
      <c r="H815" s="249" t="s">
        <v>19</v>
      </c>
      <c r="I815" s="251"/>
      <c r="J815" s="248"/>
      <c r="K815" s="248"/>
      <c r="L815" s="252"/>
      <c r="M815" s="253"/>
      <c r="N815" s="254"/>
      <c r="O815" s="254"/>
      <c r="P815" s="254"/>
      <c r="Q815" s="254"/>
      <c r="R815" s="254"/>
      <c r="S815" s="254"/>
      <c r="T815" s="255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6" t="s">
        <v>207</v>
      </c>
      <c r="AU815" s="256" t="s">
        <v>82</v>
      </c>
      <c r="AV815" s="14" t="s">
        <v>80</v>
      </c>
      <c r="AW815" s="14" t="s">
        <v>33</v>
      </c>
      <c r="AX815" s="14" t="s">
        <v>72</v>
      </c>
      <c r="AY815" s="256" t="s">
        <v>197</v>
      </c>
    </row>
    <row r="816" s="14" customFormat="1">
      <c r="A816" s="14"/>
      <c r="B816" s="247"/>
      <c r="C816" s="248"/>
      <c r="D816" s="237" t="s">
        <v>207</v>
      </c>
      <c r="E816" s="249" t="s">
        <v>19</v>
      </c>
      <c r="F816" s="250" t="s">
        <v>525</v>
      </c>
      <c r="G816" s="248"/>
      <c r="H816" s="249" t="s">
        <v>19</v>
      </c>
      <c r="I816" s="251"/>
      <c r="J816" s="248"/>
      <c r="K816" s="248"/>
      <c r="L816" s="252"/>
      <c r="M816" s="253"/>
      <c r="N816" s="254"/>
      <c r="O816" s="254"/>
      <c r="P816" s="254"/>
      <c r="Q816" s="254"/>
      <c r="R816" s="254"/>
      <c r="S816" s="254"/>
      <c r="T816" s="25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6" t="s">
        <v>207</v>
      </c>
      <c r="AU816" s="256" t="s">
        <v>82</v>
      </c>
      <c r="AV816" s="14" t="s">
        <v>80</v>
      </c>
      <c r="AW816" s="14" t="s">
        <v>33</v>
      </c>
      <c r="AX816" s="14" t="s">
        <v>72</v>
      </c>
      <c r="AY816" s="256" t="s">
        <v>197</v>
      </c>
    </row>
    <row r="817" s="13" customFormat="1">
      <c r="A817" s="13"/>
      <c r="B817" s="235"/>
      <c r="C817" s="236"/>
      <c r="D817" s="237" t="s">
        <v>207</v>
      </c>
      <c r="E817" s="238" t="s">
        <v>19</v>
      </c>
      <c r="F817" s="239" t="s">
        <v>1057</v>
      </c>
      <c r="G817" s="236"/>
      <c r="H817" s="240">
        <v>44.774999999999999</v>
      </c>
      <c r="I817" s="241"/>
      <c r="J817" s="236"/>
      <c r="K817" s="236"/>
      <c r="L817" s="242"/>
      <c r="M817" s="243"/>
      <c r="N817" s="244"/>
      <c r="O817" s="244"/>
      <c r="P817" s="244"/>
      <c r="Q817" s="244"/>
      <c r="R817" s="244"/>
      <c r="S817" s="244"/>
      <c r="T817" s="245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6" t="s">
        <v>207</v>
      </c>
      <c r="AU817" s="246" t="s">
        <v>82</v>
      </c>
      <c r="AV817" s="13" t="s">
        <v>82</v>
      </c>
      <c r="AW817" s="13" t="s">
        <v>33</v>
      </c>
      <c r="AX817" s="13" t="s">
        <v>72</v>
      </c>
      <c r="AY817" s="246" t="s">
        <v>197</v>
      </c>
    </row>
    <row r="818" s="13" customFormat="1">
      <c r="A818" s="13"/>
      <c r="B818" s="235"/>
      <c r="C818" s="236"/>
      <c r="D818" s="237" t="s">
        <v>207</v>
      </c>
      <c r="E818" s="238" t="s">
        <v>19</v>
      </c>
      <c r="F818" s="239" t="s">
        <v>1058</v>
      </c>
      <c r="G818" s="236"/>
      <c r="H818" s="240">
        <v>5.3150000000000004</v>
      </c>
      <c r="I818" s="241"/>
      <c r="J818" s="236"/>
      <c r="K818" s="236"/>
      <c r="L818" s="242"/>
      <c r="M818" s="243"/>
      <c r="N818" s="244"/>
      <c r="O818" s="244"/>
      <c r="P818" s="244"/>
      <c r="Q818" s="244"/>
      <c r="R818" s="244"/>
      <c r="S818" s="244"/>
      <c r="T818" s="245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6" t="s">
        <v>207</v>
      </c>
      <c r="AU818" s="246" t="s">
        <v>82</v>
      </c>
      <c r="AV818" s="13" t="s">
        <v>82</v>
      </c>
      <c r="AW818" s="13" t="s">
        <v>33</v>
      </c>
      <c r="AX818" s="13" t="s">
        <v>72</v>
      </c>
      <c r="AY818" s="246" t="s">
        <v>197</v>
      </c>
    </row>
    <row r="819" s="13" customFormat="1">
      <c r="A819" s="13"/>
      <c r="B819" s="235"/>
      <c r="C819" s="236"/>
      <c r="D819" s="237" t="s">
        <v>207</v>
      </c>
      <c r="E819" s="238" t="s">
        <v>19</v>
      </c>
      <c r="F819" s="239" t="s">
        <v>1059</v>
      </c>
      <c r="G819" s="236"/>
      <c r="H819" s="240">
        <v>12.6</v>
      </c>
      <c r="I819" s="241"/>
      <c r="J819" s="236"/>
      <c r="K819" s="236"/>
      <c r="L819" s="242"/>
      <c r="M819" s="243"/>
      <c r="N819" s="244"/>
      <c r="O819" s="244"/>
      <c r="P819" s="244"/>
      <c r="Q819" s="244"/>
      <c r="R819" s="244"/>
      <c r="S819" s="244"/>
      <c r="T819" s="245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6" t="s">
        <v>207</v>
      </c>
      <c r="AU819" s="246" t="s">
        <v>82</v>
      </c>
      <c r="AV819" s="13" t="s">
        <v>82</v>
      </c>
      <c r="AW819" s="13" t="s">
        <v>33</v>
      </c>
      <c r="AX819" s="13" t="s">
        <v>72</v>
      </c>
      <c r="AY819" s="246" t="s">
        <v>197</v>
      </c>
    </row>
    <row r="820" s="13" customFormat="1">
      <c r="A820" s="13"/>
      <c r="B820" s="235"/>
      <c r="C820" s="236"/>
      <c r="D820" s="237" t="s">
        <v>207</v>
      </c>
      <c r="E820" s="238" t="s">
        <v>19</v>
      </c>
      <c r="F820" s="239" t="s">
        <v>1060</v>
      </c>
      <c r="G820" s="236"/>
      <c r="H820" s="240">
        <v>32.494</v>
      </c>
      <c r="I820" s="241"/>
      <c r="J820" s="236"/>
      <c r="K820" s="236"/>
      <c r="L820" s="242"/>
      <c r="M820" s="243"/>
      <c r="N820" s="244"/>
      <c r="O820" s="244"/>
      <c r="P820" s="244"/>
      <c r="Q820" s="244"/>
      <c r="R820" s="244"/>
      <c r="S820" s="244"/>
      <c r="T820" s="245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6" t="s">
        <v>207</v>
      </c>
      <c r="AU820" s="246" t="s">
        <v>82</v>
      </c>
      <c r="AV820" s="13" t="s">
        <v>82</v>
      </c>
      <c r="AW820" s="13" t="s">
        <v>33</v>
      </c>
      <c r="AX820" s="13" t="s">
        <v>72</v>
      </c>
      <c r="AY820" s="246" t="s">
        <v>197</v>
      </c>
    </row>
    <row r="821" s="16" customFormat="1">
      <c r="A821" s="16"/>
      <c r="B821" s="268"/>
      <c r="C821" s="269"/>
      <c r="D821" s="237" t="s">
        <v>207</v>
      </c>
      <c r="E821" s="270" t="s">
        <v>19</v>
      </c>
      <c r="F821" s="271" t="s">
        <v>248</v>
      </c>
      <c r="G821" s="269"/>
      <c r="H821" s="272">
        <v>95.183999999999998</v>
      </c>
      <c r="I821" s="273"/>
      <c r="J821" s="269"/>
      <c r="K821" s="269"/>
      <c r="L821" s="274"/>
      <c r="M821" s="275"/>
      <c r="N821" s="276"/>
      <c r="O821" s="276"/>
      <c r="P821" s="276"/>
      <c r="Q821" s="276"/>
      <c r="R821" s="276"/>
      <c r="S821" s="276"/>
      <c r="T821" s="277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T821" s="278" t="s">
        <v>207</v>
      </c>
      <c r="AU821" s="278" t="s">
        <v>82</v>
      </c>
      <c r="AV821" s="16" t="s">
        <v>103</v>
      </c>
      <c r="AW821" s="16" t="s">
        <v>33</v>
      </c>
      <c r="AX821" s="16" t="s">
        <v>72</v>
      </c>
      <c r="AY821" s="278" t="s">
        <v>197</v>
      </c>
    </row>
    <row r="822" s="13" customFormat="1">
      <c r="A822" s="13"/>
      <c r="B822" s="235"/>
      <c r="C822" s="236"/>
      <c r="D822" s="237" t="s">
        <v>207</v>
      </c>
      <c r="E822" s="238" t="s">
        <v>19</v>
      </c>
      <c r="F822" s="239" t="s">
        <v>1068</v>
      </c>
      <c r="G822" s="236"/>
      <c r="H822" s="240">
        <v>699.42899999999997</v>
      </c>
      <c r="I822" s="241"/>
      <c r="J822" s="236"/>
      <c r="K822" s="236"/>
      <c r="L822" s="242"/>
      <c r="M822" s="243"/>
      <c r="N822" s="244"/>
      <c r="O822" s="244"/>
      <c r="P822" s="244"/>
      <c r="Q822" s="244"/>
      <c r="R822" s="244"/>
      <c r="S822" s="244"/>
      <c r="T822" s="245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6" t="s">
        <v>207</v>
      </c>
      <c r="AU822" s="246" t="s">
        <v>82</v>
      </c>
      <c r="AV822" s="13" t="s">
        <v>82</v>
      </c>
      <c r="AW822" s="13" t="s">
        <v>33</v>
      </c>
      <c r="AX822" s="13" t="s">
        <v>80</v>
      </c>
      <c r="AY822" s="246" t="s">
        <v>197</v>
      </c>
    </row>
    <row r="823" s="12" customFormat="1" ht="22.8" customHeight="1">
      <c r="A823" s="12"/>
      <c r="B823" s="200"/>
      <c r="C823" s="201"/>
      <c r="D823" s="202" t="s">
        <v>71</v>
      </c>
      <c r="E823" s="214" t="s">
        <v>969</v>
      </c>
      <c r="F823" s="214" t="s">
        <v>1069</v>
      </c>
      <c r="G823" s="201"/>
      <c r="H823" s="201"/>
      <c r="I823" s="204"/>
      <c r="J823" s="215">
        <f>BK823</f>
        <v>0</v>
      </c>
      <c r="K823" s="201"/>
      <c r="L823" s="206"/>
      <c r="M823" s="207"/>
      <c r="N823" s="208"/>
      <c r="O823" s="208"/>
      <c r="P823" s="209">
        <f>SUM(P824:P830)</f>
        <v>0</v>
      </c>
      <c r="Q823" s="208"/>
      <c r="R823" s="209">
        <f>SUM(R824:R830)</f>
        <v>0.32917000000000002</v>
      </c>
      <c r="S823" s="208"/>
      <c r="T823" s="210">
        <f>SUM(T824:T830)</f>
        <v>0</v>
      </c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R823" s="211" t="s">
        <v>80</v>
      </c>
      <c r="AT823" s="212" t="s">
        <v>71</v>
      </c>
      <c r="AU823" s="212" t="s">
        <v>80</v>
      </c>
      <c r="AY823" s="211" t="s">
        <v>197</v>
      </c>
      <c r="BK823" s="213">
        <f>SUM(BK824:BK830)</f>
        <v>0</v>
      </c>
    </row>
    <row r="824" s="2" customFormat="1" ht="37.8" customHeight="1">
      <c r="A824" s="40"/>
      <c r="B824" s="41"/>
      <c r="C824" s="216" t="s">
        <v>1070</v>
      </c>
      <c r="D824" s="216" t="s">
        <v>199</v>
      </c>
      <c r="E824" s="217" t="s">
        <v>1071</v>
      </c>
      <c r="F824" s="218" t="s">
        <v>1072</v>
      </c>
      <c r="G824" s="219" t="s">
        <v>211</v>
      </c>
      <c r="H824" s="220">
        <v>10</v>
      </c>
      <c r="I824" s="221"/>
      <c r="J824" s="222">
        <f>ROUND(I824*H824,2)</f>
        <v>0</v>
      </c>
      <c r="K824" s="223"/>
      <c r="L824" s="46"/>
      <c r="M824" s="224" t="s">
        <v>19</v>
      </c>
      <c r="N824" s="225" t="s">
        <v>43</v>
      </c>
      <c r="O824" s="86"/>
      <c r="P824" s="226">
        <f>O824*H824</f>
        <v>0</v>
      </c>
      <c r="Q824" s="226">
        <v>0.017770000000000001</v>
      </c>
      <c r="R824" s="226">
        <f>Q824*H824</f>
        <v>0.17770000000000003</v>
      </c>
      <c r="S824" s="226">
        <v>0</v>
      </c>
      <c r="T824" s="227">
        <f>S824*H824</f>
        <v>0</v>
      </c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R824" s="228" t="s">
        <v>203</v>
      </c>
      <c r="AT824" s="228" t="s">
        <v>199</v>
      </c>
      <c r="AU824" s="228" t="s">
        <v>82</v>
      </c>
      <c r="AY824" s="19" t="s">
        <v>197</v>
      </c>
      <c r="BE824" s="229">
        <f>IF(N824="základní",J824,0)</f>
        <v>0</v>
      </c>
      <c r="BF824" s="229">
        <f>IF(N824="snížená",J824,0)</f>
        <v>0</v>
      </c>
      <c r="BG824" s="229">
        <f>IF(N824="zákl. přenesená",J824,0)</f>
        <v>0</v>
      </c>
      <c r="BH824" s="229">
        <f>IF(N824="sníž. přenesená",J824,0)</f>
        <v>0</v>
      </c>
      <c r="BI824" s="229">
        <f>IF(N824="nulová",J824,0)</f>
        <v>0</v>
      </c>
      <c r="BJ824" s="19" t="s">
        <v>80</v>
      </c>
      <c r="BK824" s="229">
        <f>ROUND(I824*H824,2)</f>
        <v>0</v>
      </c>
      <c r="BL824" s="19" t="s">
        <v>203</v>
      </c>
      <c r="BM824" s="228" t="s">
        <v>1073</v>
      </c>
    </row>
    <row r="825" s="2" customFormat="1">
      <c r="A825" s="40"/>
      <c r="B825" s="41"/>
      <c r="C825" s="42"/>
      <c r="D825" s="230" t="s">
        <v>205</v>
      </c>
      <c r="E825" s="42"/>
      <c r="F825" s="231" t="s">
        <v>1074</v>
      </c>
      <c r="G825" s="42"/>
      <c r="H825" s="42"/>
      <c r="I825" s="232"/>
      <c r="J825" s="42"/>
      <c r="K825" s="42"/>
      <c r="L825" s="46"/>
      <c r="M825" s="233"/>
      <c r="N825" s="234"/>
      <c r="O825" s="86"/>
      <c r="P825" s="86"/>
      <c r="Q825" s="86"/>
      <c r="R825" s="86"/>
      <c r="S825" s="86"/>
      <c r="T825" s="87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T825" s="19" t="s">
        <v>205</v>
      </c>
      <c r="AU825" s="19" t="s">
        <v>82</v>
      </c>
    </row>
    <row r="826" s="13" customFormat="1">
      <c r="A826" s="13"/>
      <c r="B826" s="235"/>
      <c r="C826" s="236"/>
      <c r="D826" s="237" t="s">
        <v>207</v>
      </c>
      <c r="E826" s="238" t="s">
        <v>19</v>
      </c>
      <c r="F826" s="239" t="s">
        <v>1075</v>
      </c>
      <c r="G826" s="236"/>
      <c r="H826" s="240">
        <v>1</v>
      </c>
      <c r="I826" s="241"/>
      <c r="J826" s="236"/>
      <c r="K826" s="236"/>
      <c r="L826" s="242"/>
      <c r="M826" s="243"/>
      <c r="N826" s="244"/>
      <c r="O826" s="244"/>
      <c r="P826" s="244"/>
      <c r="Q826" s="244"/>
      <c r="R826" s="244"/>
      <c r="S826" s="244"/>
      <c r="T826" s="245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6" t="s">
        <v>207</v>
      </c>
      <c r="AU826" s="246" t="s">
        <v>82</v>
      </c>
      <c r="AV826" s="13" t="s">
        <v>82</v>
      </c>
      <c r="AW826" s="13" t="s">
        <v>33</v>
      </c>
      <c r="AX826" s="13" t="s">
        <v>72</v>
      </c>
      <c r="AY826" s="246" t="s">
        <v>197</v>
      </c>
    </row>
    <row r="827" s="13" customFormat="1">
      <c r="A827" s="13"/>
      <c r="B827" s="235"/>
      <c r="C827" s="236"/>
      <c r="D827" s="237" t="s">
        <v>207</v>
      </c>
      <c r="E827" s="238" t="s">
        <v>19</v>
      </c>
      <c r="F827" s="239" t="s">
        <v>1076</v>
      </c>
      <c r="G827" s="236"/>
      <c r="H827" s="240">
        <v>9</v>
      </c>
      <c r="I827" s="241"/>
      <c r="J827" s="236"/>
      <c r="K827" s="236"/>
      <c r="L827" s="242"/>
      <c r="M827" s="243"/>
      <c r="N827" s="244"/>
      <c r="O827" s="244"/>
      <c r="P827" s="244"/>
      <c r="Q827" s="244"/>
      <c r="R827" s="244"/>
      <c r="S827" s="244"/>
      <c r="T827" s="245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6" t="s">
        <v>207</v>
      </c>
      <c r="AU827" s="246" t="s">
        <v>82</v>
      </c>
      <c r="AV827" s="13" t="s">
        <v>82</v>
      </c>
      <c r="AW827" s="13" t="s">
        <v>33</v>
      </c>
      <c r="AX827" s="13" t="s">
        <v>72</v>
      </c>
      <c r="AY827" s="246" t="s">
        <v>197</v>
      </c>
    </row>
    <row r="828" s="15" customFormat="1">
      <c r="A828" s="15"/>
      <c r="B828" s="257"/>
      <c r="C828" s="258"/>
      <c r="D828" s="237" t="s">
        <v>207</v>
      </c>
      <c r="E828" s="259" t="s">
        <v>19</v>
      </c>
      <c r="F828" s="260" t="s">
        <v>234</v>
      </c>
      <c r="G828" s="258"/>
      <c r="H828" s="261">
        <v>10</v>
      </c>
      <c r="I828" s="262"/>
      <c r="J828" s="258"/>
      <c r="K828" s="258"/>
      <c r="L828" s="263"/>
      <c r="M828" s="264"/>
      <c r="N828" s="265"/>
      <c r="O828" s="265"/>
      <c r="P828" s="265"/>
      <c r="Q828" s="265"/>
      <c r="R828" s="265"/>
      <c r="S828" s="265"/>
      <c r="T828" s="266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67" t="s">
        <v>207</v>
      </c>
      <c r="AU828" s="267" t="s">
        <v>82</v>
      </c>
      <c r="AV828" s="15" t="s">
        <v>203</v>
      </c>
      <c r="AW828" s="15" t="s">
        <v>33</v>
      </c>
      <c r="AX828" s="15" t="s">
        <v>80</v>
      </c>
      <c r="AY828" s="267" t="s">
        <v>197</v>
      </c>
    </row>
    <row r="829" s="2" customFormat="1" ht="24.15" customHeight="1">
      <c r="A829" s="40"/>
      <c r="B829" s="41"/>
      <c r="C829" s="282" t="s">
        <v>1077</v>
      </c>
      <c r="D829" s="282" t="s">
        <v>602</v>
      </c>
      <c r="E829" s="283" t="s">
        <v>1078</v>
      </c>
      <c r="F829" s="284" t="s">
        <v>1079</v>
      </c>
      <c r="G829" s="285" t="s">
        <v>211</v>
      </c>
      <c r="H829" s="286">
        <v>1</v>
      </c>
      <c r="I829" s="287"/>
      <c r="J829" s="288">
        <f>ROUND(I829*H829,2)</f>
        <v>0</v>
      </c>
      <c r="K829" s="289"/>
      <c r="L829" s="290"/>
      <c r="M829" s="291" t="s">
        <v>19</v>
      </c>
      <c r="N829" s="292" t="s">
        <v>43</v>
      </c>
      <c r="O829" s="86"/>
      <c r="P829" s="226">
        <f>O829*H829</f>
        <v>0</v>
      </c>
      <c r="Q829" s="226">
        <v>0.014579999999999999</v>
      </c>
      <c r="R829" s="226">
        <f>Q829*H829</f>
        <v>0.014579999999999999</v>
      </c>
      <c r="S829" s="226">
        <v>0</v>
      </c>
      <c r="T829" s="227">
        <f>S829*H829</f>
        <v>0</v>
      </c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R829" s="228" t="s">
        <v>311</v>
      </c>
      <c r="AT829" s="228" t="s">
        <v>602</v>
      </c>
      <c r="AU829" s="228" t="s">
        <v>82</v>
      </c>
      <c r="AY829" s="19" t="s">
        <v>197</v>
      </c>
      <c r="BE829" s="229">
        <f>IF(N829="základní",J829,0)</f>
        <v>0</v>
      </c>
      <c r="BF829" s="229">
        <f>IF(N829="snížená",J829,0)</f>
        <v>0</v>
      </c>
      <c r="BG829" s="229">
        <f>IF(N829="zákl. přenesená",J829,0)</f>
        <v>0</v>
      </c>
      <c r="BH829" s="229">
        <f>IF(N829="sníž. přenesená",J829,0)</f>
        <v>0</v>
      </c>
      <c r="BI829" s="229">
        <f>IF(N829="nulová",J829,0)</f>
        <v>0</v>
      </c>
      <c r="BJ829" s="19" t="s">
        <v>80</v>
      </c>
      <c r="BK829" s="229">
        <f>ROUND(I829*H829,2)</f>
        <v>0</v>
      </c>
      <c r="BL829" s="19" t="s">
        <v>203</v>
      </c>
      <c r="BM829" s="228" t="s">
        <v>1080</v>
      </c>
    </row>
    <row r="830" s="2" customFormat="1" ht="24.15" customHeight="1">
      <c r="A830" s="40"/>
      <c r="B830" s="41"/>
      <c r="C830" s="282" t="s">
        <v>1081</v>
      </c>
      <c r="D830" s="282" t="s">
        <v>602</v>
      </c>
      <c r="E830" s="283" t="s">
        <v>1082</v>
      </c>
      <c r="F830" s="284" t="s">
        <v>1083</v>
      </c>
      <c r="G830" s="285" t="s">
        <v>211</v>
      </c>
      <c r="H830" s="286">
        <v>9</v>
      </c>
      <c r="I830" s="287"/>
      <c r="J830" s="288">
        <f>ROUND(I830*H830,2)</f>
        <v>0</v>
      </c>
      <c r="K830" s="289"/>
      <c r="L830" s="290"/>
      <c r="M830" s="291" t="s">
        <v>19</v>
      </c>
      <c r="N830" s="292" t="s">
        <v>43</v>
      </c>
      <c r="O830" s="86"/>
      <c r="P830" s="226">
        <f>O830*H830</f>
        <v>0</v>
      </c>
      <c r="Q830" s="226">
        <v>0.01521</v>
      </c>
      <c r="R830" s="226">
        <f>Q830*H830</f>
        <v>0.13688999999999998</v>
      </c>
      <c r="S830" s="226">
        <v>0</v>
      </c>
      <c r="T830" s="227">
        <f>S830*H830</f>
        <v>0</v>
      </c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R830" s="228" t="s">
        <v>311</v>
      </c>
      <c r="AT830" s="228" t="s">
        <v>602</v>
      </c>
      <c r="AU830" s="228" t="s">
        <v>82</v>
      </c>
      <c r="AY830" s="19" t="s">
        <v>197</v>
      </c>
      <c r="BE830" s="229">
        <f>IF(N830="základní",J830,0)</f>
        <v>0</v>
      </c>
      <c r="BF830" s="229">
        <f>IF(N830="snížená",J830,0)</f>
        <v>0</v>
      </c>
      <c r="BG830" s="229">
        <f>IF(N830="zákl. přenesená",J830,0)</f>
        <v>0</v>
      </c>
      <c r="BH830" s="229">
        <f>IF(N830="sníž. přenesená",J830,0)</f>
        <v>0</v>
      </c>
      <c r="BI830" s="229">
        <f>IF(N830="nulová",J830,0)</f>
        <v>0</v>
      </c>
      <c r="BJ830" s="19" t="s">
        <v>80</v>
      </c>
      <c r="BK830" s="229">
        <f>ROUND(I830*H830,2)</f>
        <v>0</v>
      </c>
      <c r="BL830" s="19" t="s">
        <v>203</v>
      </c>
      <c r="BM830" s="228" t="s">
        <v>1084</v>
      </c>
    </row>
    <row r="831" s="12" customFormat="1" ht="22.8" customHeight="1">
      <c r="A831" s="12"/>
      <c r="B831" s="200"/>
      <c r="C831" s="201"/>
      <c r="D831" s="202" t="s">
        <v>71</v>
      </c>
      <c r="E831" s="214" t="s">
        <v>221</v>
      </c>
      <c r="F831" s="214" t="s">
        <v>222</v>
      </c>
      <c r="G831" s="201"/>
      <c r="H831" s="201"/>
      <c r="I831" s="204"/>
      <c r="J831" s="215">
        <f>BK831</f>
        <v>0</v>
      </c>
      <c r="K831" s="201"/>
      <c r="L831" s="206"/>
      <c r="M831" s="207"/>
      <c r="N831" s="208"/>
      <c r="O831" s="208"/>
      <c r="P831" s="209">
        <f>P832+SUM(P833:P854)</f>
        <v>0</v>
      </c>
      <c r="Q831" s="208"/>
      <c r="R831" s="209">
        <f>R832+SUM(R833:R854)</f>
        <v>0.076452819999999991</v>
      </c>
      <c r="S831" s="208"/>
      <c r="T831" s="210">
        <f>T832+SUM(T833:T854)</f>
        <v>0</v>
      </c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R831" s="211" t="s">
        <v>80</v>
      </c>
      <c r="AT831" s="212" t="s">
        <v>71</v>
      </c>
      <c r="AU831" s="212" t="s">
        <v>80</v>
      </c>
      <c r="AY831" s="211" t="s">
        <v>197</v>
      </c>
      <c r="BK831" s="213">
        <f>BK832+SUM(BK833:BK854)</f>
        <v>0</v>
      </c>
    </row>
    <row r="832" s="2" customFormat="1" ht="37.8" customHeight="1">
      <c r="A832" s="40"/>
      <c r="B832" s="41"/>
      <c r="C832" s="216" t="s">
        <v>1085</v>
      </c>
      <c r="D832" s="216" t="s">
        <v>199</v>
      </c>
      <c r="E832" s="217" t="s">
        <v>1086</v>
      </c>
      <c r="F832" s="218" t="s">
        <v>1087</v>
      </c>
      <c r="G832" s="219" t="s">
        <v>202</v>
      </c>
      <c r="H832" s="220">
        <v>1</v>
      </c>
      <c r="I832" s="221"/>
      <c r="J832" s="222">
        <f>ROUND(I832*H832,2)</f>
        <v>0</v>
      </c>
      <c r="K832" s="223"/>
      <c r="L832" s="46"/>
      <c r="M832" s="224" t="s">
        <v>19</v>
      </c>
      <c r="N832" s="225" t="s">
        <v>43</v>
      </c>
      <c r="O832" s="86"/>
      <c r="P832" s="226">
        <f>O832*H832</f>
        <v>0</v>
      </c>
      <c r="Q832" s="226">
        <v>4.0000000000000003E-05</v>
      </c>
      <c r="R832" s="226">
        <f>Q832*H832</f>
        <v>4.0000000000000003E-05</v>
      </c>
      <c r="S832" s="226">
        <v>0</v>
      </c>
      <c r="T832" s="227">
        <f>S832*H832</f>
        <v>0</v>
      </c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R832" s="228" t="s">
        <v>203</v>
      </c>
      <c r="AT832" s="228" t="s">
        <v>199</v>
      </c>
      <c r="AU832" s="228" t="s">
        <v>82</v>
      </c>
      <c r="AY832" s="19" t="s">
        <v>197</v>
      </c>
      <c r="BE832" s="229">
        <f>IF(N832="základní",J832,0)</f>
        <v>0</v>
      </c>
      <c r="BF832" s="229">
        <f>IF(N832="snížená",J832,0)</f>
        <v>0</v>
      </c>
      <c r="BG832" s="229">
        <f>IF(N832="zákl. přenesená",J832,0)</f>
        <v>0</v>
      </c>
      <c r="BH832" s="229">
        <f>IF(N832="sníž. přenesená",J832,0)</f>
        <v>0</v>
      </c>
      <c r="BI832" s="229">
        <f>IF(N832="nulová",J832,0)</f>
        <v>0</v>
      </c>
      <c r="BJ832" s="19" t="s">
        <v>80</v>
      </c>
      <c r="BK832" s="229">
        <f>ROUND(I832*H832,2)</f>
        <v>0</v>
      </c>
      <c r="BL832" s="19" t="s">
        <v>203</v>
      </c>
      <c r="BM832" s="228" t="s">
        <v>1088</v>
      </c>
    </row>
    <row r="833" s="2" customFormat="1">
      <c r="A833" s="40"/>
      <c r="B833" s="41"/>
      <c r="C833" s="42"/>
      <c r="D833" s="230" t="s">
        <v>205</v>
      </c>
      <c r="E833" s="42"/>
      <c r="F833" s="231" t="s">
        <v>1089</v>
      </c>
      <c r="G833" s="42"/>
      <c r="H833" s="42"/>
      <c r="I833" s="232"/>
      <c r="J833" s="42"/>
      <c r="K833" s="42"/>
      <c r="L833" s="46"/>
      <c r="M833" s="233"/>
      <c r="N833" s="234"/>
      <c r="O833" s="86"/>
      <c r="P833" s="86"/>
      <c r="Q833" s="86"/>
      <c r="R833" s="86"/>
      <c r="S833" s="86"/>
      <c r="T833" s="87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T833" s="19" t="s">
        <v>205</v>
      </c>
      <c r="AU833" s="19" t="s">
        <v>82</v>
      </c>
    </row>
    <row r="834" s="2" customFormat="1" ht="49.05" customHeight="1">
      <c r="A834" s="40"/>
      <c r="B834" s="41"/>
      <c r="C834" s="216" t="s">
        <v>1090</v>
      </c>
      <c r="D834" s="216" t="s">
        <v>199</v>
      </c>
      <c r="E834" s="217" t="s">
        <v>1091</v>
      </c>
      <c r="F834" s="218" t="s">
        <v>1092</v>
      </c>
      <c r="G834" s="219" t="s">
        <v>211</v>
      </c>
      <c r="H834" s="220">
        <v>12</v>
      </c>
      <c r="I834" s="221"/>
      <c r="J834" s="222">
        <f>ROUND(I834*H834,2)</f>
        <v>0</v>
      </c>
      <c r="K834" s="223"/>
      <c r="L834" s="46"/>
      <c r="M834" s="224" t="s">
        <v>19</v>
      </c>
      <c r="N834" s="225" t="s">
        <v>43</v>
      </c>
      <c r="O834" s="86"/>
      <c r="P834" s="226">
        <f>O834*H834</f>
        <v>0</v>
      </c>
      <c r="Q834" s="226">
        <v>0.00025000000000000001</v>
      </c>
      <c r="R834" s="226">
        <f>Q834*H834</f>
        <v>0.0030000000000000001</v>
      </c>
      <c r="S834" s="226">
        <v>0</v>
      </c>
      <c r="T834" s="227">
        <f>S834*H834</f>
        <v>0</v>
      </c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R834" s="228" t="s">
        <v>203</v>
      </c>
      <c r="AT834" s="228" t="s">
        <v>199</v>
      </c>
      <c r="AU834" s="228" t="s">
        <v>82</v>
      </c>
      <c r="AY834" s="19" t="s">
        <v>197</v>
      </c>
      <c r="BE834" s="229">
        <f>IF(N834="základní",J834,0)</f>
        <v>0</v>
      </c>
      <c r="BF834" s="229">
        <f>IF(N834="snížená",J834,0)</f>
        <v>0</v>
      </c>
      <c r="BG834" s="229">
        <f>IF(N834="zákl. přenesená",J834,0)</f>
        <v>0</v>
      </c>
      <c r="BH834" s="229">
        <f>IF(N834="sníž. přenesená",J834,0)</f>
        <v>0</v>
      </c>
      <c r="BI834" s="229">
        <f>IF(N834="nulová",J834,0)</f>
        <v>0</v>
      </c>
      <c r="BJ834" s="19" t="s">
        <v>80</v>
      </c>
      <c r="BK834" s="229">
        <f>ROUND(I834*H834,2)</f>
        <v>0</v>
      </c>
      <c r="BL834" s="19" t="s">
        <v>203</v>
      </c>
      <c r="BM834" s="228" t="s">
        <v>1093</v>
      </c>
    </row>
    <row r="835" s="2" customFormat="1">
      <c r="A835" s="40"/>
      <c r="B835" s="41"/>
      <c r="C835" s="42"/>
      <c r="D835" s="230" t="s">
        <v>205</v>
      </c>
      <c r="E835" s="42"/>
      <c r="F835" s="231" t="s">
        <v>1094</v>
      </c>
      <c r="G835" s="42"/>
      <c r="H835" s="42"/>
      <c r="I835" s="232"/>
      <c r="J835" s="42"/>
      <c r="K835" s="42"/>
      <c r="L835" s="46"/>
      <c r="M835" s="233"/>
      <c r="N835" s="234"/>
      <c r="O835" s="86"/>
      <c r="P835" s="86"/>
      <c r="Q835" s="86"/>
      <c r="R835" s="86"/>
      <c r="S835" s="86"/>
      <c r="T835" s="87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T835" s="19" t="s">
        <v>205</v>
      </c>
      <c r="AU835" s="19" t="s">
        <v>82</v>
      </c>
    </row>
    <row r="836" s="14" customFormat="1">
      <c r="A836" s="14"/>
      <c r="B836" s="247"/>
      <c r="C836" s="248"/>
      <c r="D836" s="237" t="s">
        <v>207</v>
      </c>
      <c r="E836" s="249" t="s">
        <v>19</v>
      </c>
      <c r="F836" s="250" t="s">
        <v>1095</v>
      </c>
      <c r="G836" s="248"/>
      <c r="H836" s="249" t="s">
        <v>19</v>
      </c>
      <c r="I836" s="251"/>
      <c r="J836" s="248"/>
      <c r="K836" s="248"/>
      <c r="L836" s="252"/>
      <c r="M836" s="253"/>
      <c r="N836" s="254"/>
      <c r="O836" s="254"/>
      <c r="P836" s="254"/>
      <c r="Q836" s="254"/>
      <c r="R836" s="254"/>
      <c r="S836" s="254"/>
      <c r="T836" s="255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6" t="s">
        <v>207</v>
      </c>
      <c r="AU836" s="256" t="s">
        <v>82</v>
      </c>
      <c r="AV836" s="14" t="s">
        <v>80</v>
      </c>
      <c r="AW836" s="14" t="s">
        <v>33</v>
      </c>
      <c r="AX836" s="14" t="s">
        <v>72</v>
      </c>
      <c r="AY836" s="256" t="s">
        <v>197</v>
      </c>
    </row>
    <row r="837" s="13" customFormat="1">
      <c r="A837" s="13"/>
      <c r="B837" s="235"/>
      <c r="C837" s="236"/>
      <c r="D837" s="237" t="s">
        <v>207</v>
      </c>
      <c r="E837" s="238" t="s">
        <v>19</v>
      </c>
      <c r="F837" s="239" t="s">
        <v>1096</v>
      </c>
      <c r="G837" s="236"/>
      <c r="H837" s="240">
        <v>10</v>
      </c>
      <c r="I837" s="241"/>
      <c r="J837" s="236"/>
      <c r="K837" s="236"/>
      <c r="L837" s="242"/>
      <c r="M837" s="243"/>
      <c r="N837" s="244"/>
      <c r="O837" s="244"/>
      <c r="P837" s="244"/>
      <c r="Q837" s="244"/>
      <c r="R837" s="244"/>
      <c r="S837" s="244"/>
      <c r="T837" s="245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6" t="s">
        <v>207</v>
      </c>
      <c r="AU837" s="246" t="s">
        <v>82</v>
      </c>
      <c r="AV837" s="13" t="s">
        <v>82</v>
      </c>
      <c r="AW837" s="13" t="s">
        <v>33</v>
      </c>
      <c r="AX837" s="13" t="s">
        <v>72</v>
      </c>
      <c r="AY837" s="246" t="s">
        <v>197</v>
      </c>
    </row>
    <row r="838" s="14" customFormat="1">
      <c r="A838" s="14"/>
      <c r="B838" s="247"/>
      <c r="C838" s="248"/>
      <c r="D838" s="237" t="s">
        <v>207</v>
      </c>
      <c r="E838" s="249" t="s">
        <v>19</v>
      </c>
      <c r="F838" s="250" t="s">
        <v>1097</v>
      </c>
      <c r="G838" s="248"/>
      <c r="H838" s="249" t="s">
        <v>19</v>
      </c>
      <c r="I838" s="251"/>
      <c r="J838" s="248"/>
      <c r="K838" s="248"/>
      <c r="L838" s="252"/>
      <c r="M838" s="253"/>
      <c r="N838" s="254"/>
      <c r="O838" s="254"/>
      <c r="P838" s="254"/>
      <c r="Q838" s="254"/>
      <c r="R838" s="254"/>
      <c r="S838" s="254"/>
      <c r="T838" s="255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6" t="s">
        <v>207</v>
      </c>
      <c r="AU838" s="256" t="s">
        <v>82</v>
      </c>
      <c r="AV838" s="14" t="s">
        <v>80</v>
      </c>
      <c r="AW838" s="14" t="s">
        <v>33</v>
      </c>
      <c r="AX838" s="14" t="s">
        <v>72</v>
      </c>
      <c r="AY838" s="256" t="s">
        <v>197</v>
      </c>
    </row>
    <row r="839" s="13" customFormat="1">
      <c r="A839" s="13"/>
      <c r="B839" s="235"/>
      <c r="C839" s="236"/>
      <c r="D839" s="237" t="s">
        <v>207</v>
      </c>
      <c r="E839" s="238" t="s">
        <v>19</v>
      </c>
      <c r="F839" s="239" t="s">
        <v>1098</v>
      </c>
      <c r="G839" s="236"/>
      <c r="H839" s="240">
        <v>2</v>
      </c>
      <c r="I839" s="241"/>
      <c r="J839" s="236"/>
      <c r="K839" s="236"/>
      <c r="L839" s="242"/>
      <c r="M839" s="243"/>
      <c r="N839" s="244"/>
      <c r="O839" s="244"/>
      <c r="P839" s="244"/>
      <c r="Q839" s="244"/>
      <c r="R839" s="244"/>
      <c r="S839" s="244"/>
      <c r="T839" s="245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6" t="s">
        <v>207</v>
      </c>
      <c r="AU839" s="246" t="s">
        <v>82</v>
      </c>
      <c r="AV839" s="13" t="s">
        <v>82</v>
      </c>
      <c r="AW839" s="13" t="s">
        <v>33</v>
      </c>
      <c r="AX839" s="13" t="s">
        <v>72</v>
      </c>
      <c r="AY839" s="246" t="s">
        <v>197</v>
      </c>
    </row>
    <row r="840" s="15" customFormat="1">
      <c r="A840" s="15"/>
      <c r="B840" s="257"/>
      <c r="C840" s="258"/>
      <c r="D840" s="237" t="s">
        <v>207</v>
      </c>
      <c r="E840" s="259" t="s">
        <v>19</v>
      </c>
      <c r="F840" s="260" t="s">
        <v>234</v>
      </c>
      <c r="G840" s="258"/>
      <c r="H840" s="261">
        <v>12</v>
      </c>
      <c r="I840" s="262"/>
      <c r="J840" s="258"/>
      <c r="K840" s="258"/>
      <c r="L840" s="263"/>
      <c r="M840" s="264"/>
      <c r="N840" s="265"/>
      <c r="O840" s="265"/>
      <c r="P840" s="265"/>
      <c r="Q840" s="265"/>
      <c r="R840" s="265"/>
      <c r="S840" s="265"/>
      <c r="T840" s="266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67" t="s">
        <v>207</v>
      </c>
      <c r="AU840" s="267" t="s">
        <v>82</v>
      </c>
      <c r="AV840" s="15" t="s">
        <v>203</v>
      </c>
      <c r="AW840" s="15" t="s">
        <v>33</v>
      </c>
      <c r="AX840" s="15" t="s">
        <v>80</v>
      </c>
      <c r="AY840" s="267" t="s">
        <v>197</v>
      </c>
    </row>
    <row r="841" s="2" customFormat="1" ht="21.75" customHeight="1">
      <c r="A841" s="40"/>
      <c r="B841" s="41"/>
      <c r="C841" s="282" t="s">
        <v>1099</v>
      </c>
      <c r="D841" s="282" t="s">
        <v>602</v>
      </c>
      <c r="E841" s="283" t="s">
        <v>1100</v>
      </c>
      <c r="F841" s="284" t="s">
        <v>1101</v>
      </c>
      <c r="G841" s="285" t="s">
        <v>1102</v>
      </c>
      <c r="H841" s="286">
        <v>86.900000000000006</v>
      </c>
      <c r="I841" s="287"/>
      <c r="J841" s="288">
        <f>ROUND(I841*H841,2)</f>
        <v>0</v>
      </c>
      <c r="K841" s="289"/>
      <c r="L841" s="290"/>
      <c r="M841" s="291" t="s">
        <v>19</v>
      </c>
      <c r="N841" s="292" t="s">
        <v>43</v>
      </c>
      <c r="O841" s="86"/>
      <c r="P841" s="226">
        <f>O841*H841</f>
        <v>0</v>
      </c>
      <c r="Q841" s="226">
        <v>0</v>
      </c>
      <c r="R841" s="226">
        <f>Q841*H841</f>
        <v>0</v>
      </c>
      <c r="S841" s="226">
        <v>0</v>
      </c>
      <c r="T841" s="227">
        <f>S841*H841</f>
        <v>0</v>
      </c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R841" s="228" t="s">
        <v>311</v>
      </c>
      <c r="AT841" s="228" t="s">
        <v>602</v>
      </c>
      <c r="AU841" s="228" t="s">
        <v>82</v>
      </c>
      <c r="AY841" s="19" t="s">
        <v>197</v>
      </c>
      <c r="BE841" s="229">
        <f>IF(N841="základní",J841,0)</f>
        <v>0</v>
      </c>
      <c r="BF841" s="229">
        <f>IF(N841="snížená",J841,0)</f>
        <v>0</v>
      </c>
      <c r="BG841" s="229">
        <f>IF(N841="zákl. přenesená",J841,0)</f>
        <v>0</v>
      </c>
      <c r="BH841" s="229">
        <f>IF(N841="sníž. přenesená",J841,0)</f>
        <v>0</v>
      </c>
      <c r="BI841" s="229">
        <f>IF(N841="nulová",J841,0)</f>
        <v>0</v>
      </c>
      <c r="BJ841" s="19" t="s">
        <v>80</v>
      </c>
      <c r="BK841" s="229">
        <f>ROUND(I841*H841,2)</f>
        <v>0</v>
      </c>
      <c r="BL841" s="19" t="s">
        <v>203</v>
      </c>
      <c r="BM841" s="228" t="s">
        <v>1103</v>
      </c>
    </row>
    <row r="842" s="14" customFormat="1">
      <c r="A842" s="14"/>
      <c r="B842" s="247"/>
      <c r="C842" s="248"/>
      <c r="D842" s="237" t="s">
        <v>207</v>
      </c>
      <c r="E842" s="249" t="s">
        <v>19</v>
      </c>
      <c r="F842" s="250" t="s">
        <v>1095</v>
      </c>
      <c r="G842" s="248"/>
      <c r="H842" s="249" t="s">
        <v>19</v>
      </c>
      <c r="I842" s="251"/>
      <c r="J842" s="248"/>
      <c r="K842" s="248"/>
      <c r="L842" s="252"/>
      <c r="M842" s="253"/>
      <c r="N842" s="254"/>
      <c r="O842" s="254"/>
      <c r="P842" s="254"/>
      <c r="Q842" s="254"/>
      <c r="R842" s="254"/>
      <c r="S842" s="254"/>
      <c r="T842" s="255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6" t="s">
        <v>207</v>
      </c>
      <c r="AU842" s="256" t="s">
        <v>82</v>
      </c>
      <c r="AV842" s="14" t="s">
        <v>80</v>
      </c>
      <c r="AW842" s="14" t="s">
        <v>33</v>
      </c>
      <c r="AX842" s="14" t="s">
        <v>72</v>
      </c>
      <c r="AY842" s="256" t="s">
        <v>197</v>
      </c>
    </row>
    <row r="843" s="13" customFormat="1">
      <c r="A843" s="13"/>
      <c r="B843" s="235"/>
      <c r="C843" s="236"/>
      <c r="D843" s="237" t="s">
        <v>207</v>
      </c>
      <c r="E843" s="238" t="s">
        <v>19</v>
      </c>
      <c r="F843" s="239" t="s">
        <v>1104</v>
      </c>
      <c r="G843" s="236"/>
      <c r="H843" s="240">
        <v>76.302000000000007</v>
      </c>
      <c r="I843" s="241"/>
      <c r="J843" s="236"/>
      <c r="K843" s="236"/>
      <c r="L843" s="242"/>
      <c r="M843" s="243"/>
      <c r="N843" s="244"/>
      <c r="O843" s="244"/>
      <c r="P843" s="244"/>
      <c r="Q843" s="244"/>
      <c r="R843" s="244"/>
      <c r="S843" s="244"/>
      <c r="T843" s="245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6" t="s">
        <v>207</v>
      </c>
      <c r="AU843" s="246" t="s">
        <v>82</v>
      </c>
      <c r="AV843" s="13" t="s">
        <v>82</v>
      </c>
      <c r="AW843" s="13" t="s">
        <v>33</v>
      </c>
      <c r="AX843" s="13" t="s">
        <v>72</v>
      </c>
      <c r="AY843" s="246" t="s">
        <v>197</v>
      </c>
    </row>
    <row r="844" s="14" customFormat="1">
      <c r="A844" s="14"/>
      <c r="B844" s="247"/>
      <c r="C844" s="248"/>
      <c r="D844" s="237" t="s">
        <v>207</v>
      </c>
      <c r="E844" s="249" t="s">
        <v>19</v>
      </c>
      <c r="F844" s="250" t="s">
        <v>1097</v>
      </c>
      <c r="G844" s="248"/>
      <c r="H844" s="249" t="s">
        <v>19</v>
      </c>
      <c r="I844" s="251"/>
      <c r="J844" s="248"/>
      <c r="K844" s="248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207</v>
      </c>
      <c r="AU844" s="256" t="s">
        <v>82</v>
      </c>
      <c r="AV844" s="14" t="s">
        <v>80</v>
      </c>
      <c r="AW844" s="14" t="s">
        <v>33</v>
      </c>
      <c r="AX844" s="14" t="s">
        <v>72</v>
      </c>
      <c r="AY844" s="256" t="s">
        <v>197</v>
      </c>
    </row>
    <row r="845" s="13" customFormat="1">
      <c r="A845" s="13"/>
      <c r="B845" s="235"/>
      <c r="C845" s="236"/>
      <c r="D845" s="237" t="s">
        <v>207</v>
      </c>
      <c r="E845" s="238" t="s">
        <v>19</v>
      </c>
      <c r="F845" s="239" t="s">
        <v>1105</v>
      </c>
      <c r="G845" s="236"/>
      <c r="H845" s="240">
        <v>10.598000000000001</v>
      </c>
      <c r="I845" s="241"/>
      <c r="J845" s="236"/>
      <c r="K845" s="236"/>
      <c r="L845" s="242"/>
      <c r="M845" s="243"/>
      <c r="N845" s="244"/>
      <c r="O845" s="244"/>
      <c r="P845" s="244"/>
      <c r="Q845" s="244"/>
      <c r="R845" s="244"/>
      <c r="S845" s="244"/>
      <c r="T845" s="245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6" t="s">
        <v>207</v>
      </c>
      <c r="AU845" s="246" t="s">
        <v>82</v>
      </c>
      <c r="AV845" s="13" t="s">
        <v>82</v>
      </c>
      <c r="AW845" s="13" t="s">
        <v>33</v>
      </c>
      <c r="AX845" s="13" t="s">
        <v>72</v>
      </c>
      <c r="AY845" s="246" t="s">
        <v>197</v>
      </c>
    </row>
    <row r="846" s="15" customFormat="1">
      <c r="A846" s="15"/>
      <c r="B846" s="257"/>
      <c r="C846" s="258"/>
      <c r="D846" s="237" t="s">
        <v>207</v>
      </c>
      <c r="E846" s="259" t="s">
        <v>19</v>
      </c>
      <c r="F846" s="260" t="s">
        <v>234</v>
      </c>
      <c r="G846" s="258"/>
      <c r="H846" s="261">
        <v>86.900000000000006</v>
      </c>
      <c r="I846" s="262"/>
      <c r="J846" s="258"/>
      <c r="K846" s="258"/>
      <c r="L846" s="263"/>
      <c r="M846" s="264"/>
      <c r="N846" s="265"/>
      <c r="O846" s="265"/>
      <c r="P846" s="265"/>
      <c r="Q846" s="265"/>
      <c r="R846" s="265"/>
      <c r="S846" s="265"/>
      <c r="T846" s="266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67" t="s">
        <v>207</v>
      </c>
      <c r="AU846" s="267" t="s">
        <v>82</v>
      </c>
      <c r="AV846" s="15" t="s">
        <v>203</v>
      </c>
      <c r="AW846" s="15" t="s">
        <v>33</v>
      </c>
      <c r="AX846" s="15" t="s">
        <v>80</v>
      </c>
      <c r="AY846" s="267" t="s">
        <v>197</v>
      </c>
    </row>
    <row r="847" s="2" customFormat="1" ht="24.15" customHeight="1">
      <c r="A847" s="40"/>
      <c r="B847" s="41"/>
      <c r="C847" s="216" t="s">
        <v>1106</v>
      </c>
      <c r="D847" s="216" t="s">
        <v>199</v>
      </c>
      <c r="E847" s="217" t="s">
        <v>1107</v>
      </c>
      <c r="F847" s="218" t="s">
        <v>1108</v>
      </c>
      <c r="G847" s="219" t="s">
        <v>211</v>
      </c>
      <c r="H847" s="220">
        <v>3</v>
      </c>
      <c r="I847" s="221"/>
      <c r="J847" s="222">
        <f>ROUND(I847*H847,2)</f>
        <v>0</v>
      </c>
      <c r="K847" s="223"/>
      <c r="L847" s="46"/>
      <c r="M847" s="224" t="s">
        <v>19</v>
      </c>
      <c r="N847" s="225" t="s">
        <v>43</v>
      </c>
      <c r="O847" s="86"/>
      <c r="P847" s="226">
        <f>O847*H847</f>
        <v>0</v>
      </c>
      <c r="Q847" s="226">
        <v>0.00018000000000000001</v>
      </c>
      <c r="R847" s="226">
        <f>Q847*H847</f>
        <v>0.00054000000000000001</v>
      </c>
      <c r="S847" s="226">
        <v>0</v>
      </c>
      <c r="T847" s="227">
        <f>S847*H847</f>
        <v>0</v>
      </c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R847" s="228" t="s">
        <v>203</v>
      </c>
      <c r="AT847" s="228" t="s">
        <v>199</v>
      </c>
      <c r="AU847" s="228" t="s">
        <v>82</v>
      </c>
      <c r="AY847" s="19" t="s">
        <v>197</v>
      </c>
      <c r="BE847" s="229">
        <f>IF(N847="základní",J847,0)</f>
        <v>0</v>
      </c>
      <c r="BF847" s="229">
        <f>IF(N847="snížená",J847,0)</f>
        <v>0</v>
      </c>
      <c r="BG847" s="229">
        <f>IF(N847="zákl. přenesená",J847,0)</f>
        <v>0</v>
      </c>
      <c r="BH847" s="229">
        <f>IF(N847="sníž. přenesená",J847,0)</f>
        <v>0</v>
      </c>
      <c r="BI847" s="229">
        <f>IF(N847="nulová",J847,0)</f>
        <v>0</v>
      </c>
      <c r="BJ847" s="19" t="s">
        <v>80</v>
      </c>
      <c r="BK847" s="229">
        <f>ROUND(I847*H847,2)</f>
        <v>0</v>
      </c>
      <c r="BL847" s="19" t="s">
        <v>203</v>
      </c>
      <c r="BM847" s="228" t="s">
        <v>1109</v>
      </c>
    </row>
    <row r="848" s="2" customFormat="1">
      <c r="A848" s="40"/>
      <c r="B848" s="41"/>
      <c r="C848" s="42"/>
      <c r="D848" s="230" t="s">
        <v>205</v>
      </c>
      <c r="E848" s="42"/>
      <c r="F848" s="231" t="s">
        <v>1110</v>
      </c>
      <c r="G848" s="42"/>
      <c r="H848" s="42"/>
      <c r="I848" s="232"/>
      <c r="J848" s="42"/>
      <c r="K848" s="42"/>
      <c r="L848" s="46"/>
      <c r="M848" s="233"/>
      <c r="N848" s="234"/>
      <c r="O848" s="86"/>
      <c r="P848" s="86"/>
      <c r="Q848" s="86"/>
      <c r="R848" s="86"/>
      <c r="S848" s="86"/>
      <c r="T848" s="87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T848" s="19" t="s">
        <v>205</v>
      </c>
      <c r="AU848" s="19" t="s">
        <v>82</v>
      </c>
    </row>
    <row r="849" s="2" customFormat="1" ht="21.75" customHeight="1">
      <c r="A849" s="40"/>
      <c r="B849" s="41"/>
      <c r="C849" s="282" t="s">
        <v>1111</v>
      </c>
      <c r="D849" s="282" t="s">
        <v>602</v>
      </c>
      <c r="E849" s="283" t="s">
        <v>1112</v>
      </c>
      <c r="F849" s="284" t="s">
        <v>1113</v>
      </c>
      <c r="G849" s="285" t="s">
        <v>211</v>
      </c>
      <c r="H849" s="286">
        <v>3</v>
      </c>
      <c r="I849" s="287"/>
      <c r="J849" s="288">
        <f>ROUND(I849*H849,2)</f>
        <v>0</v>
      </c>
      <c r="K849" s="289"/>
      <c r="L849" s="290"/>
      <c r="M849" s="291" t="s">
        <v>19</v>
      </c>
      <c r="N849" s="292" t="s">
        <v>43</v>
      </c>
      <c r="O849" s="86"/>
      <c r="P849" s="226">
        <f>O849*H849</f>
        <v>0</v>
      </c>
      <c r="Q849" s="226">
        <v>0.012</v>
      </c>
      <c r="R849" s="226">
        <f>Q849*H849</f>
        <v>0.036000000000000004</v>
      </c>
      <c r="S849" s="226">
        <v>0</v>
      </c>
      <c r="T849" s="227">
        <f>S849*H849</f>
        <v>0</v>
      </c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R849" s="228" t="s">
        <v>311</v>
      </c>
      <c r="AT849" s="228" t="s">
        <v>602</v>
      </c>
      <c r="AU849" s="228" t="s">
        <v>82</v>
      </c>
      <c r="AY849" s="19" t="s">
        <v>197</v>
      </c>
      <c r="BE849" s="229">
        <f>IF(N849="základní",J849,0)</f>
        <v>0</v>
      </c>
      <c r="BF849" s="229">
        <f>IF(N849="snížená",J849,0)</f>
        <v>0</v>
      </c>
      <c r="BG849" s="229">
        <f>IF(N849="zákl. přenesená",J849,0)</f>
        <v>0</v>
      </c>
      <c r="BH849" s="229">
        <f>IF(N849="sníž. přenesená",J849,0)</f>
        <v>0</v>
      </c>
      <c r="BI849" s="229">
        <f>IF(N849="nulová",J849,0)</f>
        <v>0</v>
      </c>
      <c r="BJ849" s="19" t="s">
        <v>80</v>
      </c>
      <c r="BK849" s="229">
        <f>ROUND(I849*H849,2)</f>
        <v>0</v>
      </c>
      <c r="BL849" s="19" t="s">
        <v>203</v>
      </c>
      <c r="BM849" s="228" t="s">
        <v>1114</v>
      </c>
    </row>
    <row r="850" s="2" customFormat="1" ht="37.8" customHeight="1">
      <c r="A850" s="40"/>
      <c r="B850" s="41"/>
      <c r="C850" s="282" t="s">
        <v>1115</v>
      </c>
      <c r="D850" s="282" t="s">
        <v>602</v>
      </c>
      <c r="E850" s="283" t="s">
        <v>1116</v>
      </c>
      <c r="F850" s="284" t="s">
        <v>1117</v>
      </c>
      <c r="G850" s="285" t="s">
        <v>211</v>
      </c>
      <c r="H850" s="286">
        <v>3</v>
      </c>
      <c r="I850" s="287"/>
      <c r="J850" s="288">
        <f>ROUND(I850*H850,2)</f>
        <v>0</v>
      </c>
      <c r="K850" s="289"/>
      <c r="L850" s="290"/>
      <c r="M850" s="291" t="s">
        <v>19</v>
      </c>
      <c r="N850" s="292" t="s">
        <v>43</v>
      </c>
      <c r="O850" s="86"/>
      <c r="P850" s="226">
        <f>O850*H850</f>
        <v>0</v>
      </c>
      <c r="Q850" s="226">
        <v>0</v>
      </c>
      <c r="R850" s="226">
        <f>Q850*H850</f>
        <v>0</v>
      </c>
      <c r="S850" s="226">
        <v>0</v>
      </c>
      <c r="T850" s="227">
        <f>S850*H850</f>
        <v>0</v>
      </c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R850" s="228" t="s">
        <v>311</v>
      </c>
      <c r="AT850" s="228" t="s">
        <v>602</v>
      </c>
      <c r="AU850" s="228" t="s">
        <v>82</v>
      </c>
      <c r="AY850" s="19" t="s">
        <v>197</v>
      </c>
      <c r="BE850" s="229">
        <f>IF(N850="základní",J850,0)</f>
        <v>0</v>
      </c>
      <c r="BF850" s="229">
        <f>IF(N850="snížená",J850,0)</f>
        <v>0</v>
      </c>
      <c r="BG850" s="229">
        <f>IF(N850="zákl. přenesená",J850,0)</f>
        <v>0</v>
      </c>
      <c r="BH850" s="229">
        <f>IF(N850="sníž. přenesená",J850,0)</f>
        <v>0</v>
      </c>
      <c r="BI850" s="229">
        <f>IF(N850="nulová",J850,0)</f>
        <v>0</v>
      </c>
      <c r="BJ850" s="19" t="s">
        <v>80</v>
      </c>
      <c r="BK850" s="229">
        <f>ROUND(I850*H850,2)</f>
        <v>0</v>
      </c>
      <c r="BL850" s="19" t="s">
        <v>203</v>
      </c>
      <c r="BM850" s="228" t="s">
        <v>1118</v>
      </c>
    </row>
    <row r="851" s="2" customFormat="1" ht="24.15" customHeight="1">
      <c r="A851" s="40"/>
      <c r="B851" s="41"/>
      <c r="C851" s="216" t="s">
        <v>1119</v>
      </c>
      <c r="D851" s="216" t="s">
        <v>199</v>
      </c>
      <c r="E851" s="217" t="s">
        <v>1120</v>
      </c>
      <c r="F851" s="218" t="s">
        <v>1121</v>
      </c>
      <c r="G851" s="219" t="s">
        <v>211</v>
      </c>
      <c r="H851" s="220">
        <v>3</v>
      </c>
      <c r="I851" s="221"/>
      <c r="J851" s="222">
        <f>ROUND(I851*H851,2)</f>
        <v>0</v>
      </c>
      <c r="K851" s="223"/>
      <c r="L851" s="46"/>
      <c r="M851" s="224" t="s">
        <v>19</v>
      </c>
      <c r="N851" s="225" t="s">
        <v>43</v>
      </c>
      <c r="O851" s="86"/>
      <c r="P851" s="226">
        <f>O851*H851</f>
        <v>0</v>
      </c>
      <c r="Q851" s="226">
        <v>0.00018000000000000001</v>
      </c>
      <c r="R851" s="226">
        <f>Q851*H851</f>
        <v>0.00054000000000000001</v>
      </c>
      <c r="S851" s="226">
        <v>0</v>
      </c>
      <c r="T851" s="227">
        <f>S851*H851</f>
        <v>0</v>
      </c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R851" s="228" t="s">
        <v>203</v>
      </c>
      <c r="AT851" s="228" t="s">
        <v>199</v>
      </c>
      <c r="AU851" s="228" t="s">
        <v>82</v>
      </c>
      <c r="AY851" s="19" t="s">
        <v>197</v>
      </c>
      <c r="BE851" s="229">
        <f>IF(N851="základní",J851,0)</f>
        <v>0</v>
      </c>
      <c r="BF851" s="229">
        <f>IF(N851="snížená",J851,0)</f>
        <v>0</v>
      </c>
      <c r="BG851" s="229">
        <f>IF(N851="zákl. přenesená",J851,0)</f>
        <v>0</v>
      </c>
      <c r="BH851" s="229">
        <f>IF(N851="sníž. přenesená",J851,0)</f>
        <v>0</v>
      </c>
      <c r="BI851" s="229">
        <f>IF(N851="nulová",J851,0)</f>
        <v>0</v>
      </c>
      <c r="BJ851" s="19" t="s">
        <v>80</v>
      </c>
      <c r="BK851" s="229">
        <f>ROUND(I851*H851,2)</f>
        <v>0</v>
      </c>
      <c r="BL851" s="19" t="s">
        <v>203</v>
      </c>
      <c r="BM851" s="228" t="s">
        <v>1122</v>
      </c>
    </row>
    <row r="852" s="2" customFormat="1">
      <c r="A852" s="40"/>
      <c r="B852" s="41"/>
      <c r="C852" s="42"/>
      <c r="D852" s="230" t="s">
        <v>205</v>
      </c>
      <c r="E852" s="42"/>
      <c r="F852" s="231" t="s">
        <v>1123</v>
      </c>
      <c r="G852" s="42"/>
      <c r="H852" s="42"/>
      <c r="I852" s="232"/>
      <c r="J852" s="42"/>
      <c r="K852" s="42"/>
      <c r="L852" s="46"/>
      <c r="M852" s="233"/>
      <c r="N852" s="234"/>
      <c r="O852" s="86"/>
      <c r="P852" s="86"/>
      <c r="Q852" s="86"/>
      <c r="R852" s="86"/>
      <c r="S852" s="86"/>
      <c r="T852" s="87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T852" s="19" t="s">
        <v>205</v>
      </c>
      <c r="AU852" s="19" t="s">
        <v>82</v>
      </c>
    </row>
    <row r="853" s="2" customFormat="1" ht="37.8" customHeight="1">
      <c r="A853" s="40"/>
      <c r="B853" s="41"/>
      <c r="C853" s="216" t="s">
        <v>1124</v>
      </c>
      <c r="D853" s="216" t="s">
        <v>199</v>
      </c>
      <c r="E853" s="217" t="s">
        <v>1125</v>
      </c>
      <c r="F853" s="218" t="s">
        <v>1126</v>
      </c>
      <c r="G853" s="219" t="s">
        <v>1127</v>
      </c>
      <c r="H853" s="220">
        <v>1</v>
      </c>
      <c r="I853" s="221"/>
      <c r="J853" s="222">
        <f>ROUND(I853*H853,2)</f>
        <v>0</v>
      </c>
      <c r="K853" s="223"/>
      <c r="L853" s="46"/>
      <c r="M853" s="224" t="s">
        <v>19</v>
      </c>
      <c r="N853" s="225" t="s">
        <v>43</v>
      </c>
      <c r="O853" s="86"/>
      <c r="P853" s="226">
        <f>O853*H853</f>
        <v>0</v>
      </c>
      <c r="Q853" s="226">
        <v>0.00023000000000000001</v>
      </c>
      <c r="R853" s="226">
        <f>Q853*H853</f>
        <v>0.00023000000000000001</v>
      </c>
      <c r="S853" s="226">
        <v>0</v>
      </c>
      <c r="T853" s="227">
        <f>S853*H853</f>
        <v>0</v>
      </c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R853" s="228" t="s">
        <v>203</v>
      </c>
      <c r="AT853" s="228" t="s">
        <v>199</v>
      </c>
      <c r="AU853" s="228" t="s">
        <v>82</v>
      </c>
      <c r="AY853" s="19" t="s">
        <v>197</v>
      </c>
      <c r="BE853" s="229">
        <f>IF(N853="základní",J853,0)</f>
        <v>0</v>
      </c>
      <c r="BF853" s="229">
        <f>IF(N853="snížená",J853,0)</f>
        <v>0</v>
      </c>
      <c r="BG853" s="229">
        <f>IF(N853="zákl. přenesená",J853,0)</f>
        <v>0</v>
      </c>
      <c r="BH853" s="229">
        <f>IF(N853="sníž. přenesená",J853,0)</f>
        <v>0</v>
      </c>
      <c r="BI853" s="229">
        <f>IF(N853="nulová",J853,0)</f>
        <v>0</v>
      </c>
      <c r="BJ853" s="19" t="s">
        <v>80</v>
      </c>
      <c r="BK853" s="229">
        <f>ROUND(I853*H853,2)</f>
        <v>0</v>
      </c>
      <c r="BL853" s="19" t="s">
        <v>203</v>
      </c>
      <c r="BM853" s="228" t="s">
        <v>1128</v>
      </c>
    </row>
    <row r="854" s="12" customFormat="1" ht="20.88" customHeight="1">
      <c r="A854" s="12"/>
      <c r="B854" s="200"/>
      <c r="C854" s="201"/>
      <c r="D854" s="202" t="s">
        <v>71</v>
      </c>
      <c r="E854" s="214" t="s">
        <v>1129</v>
      </c>
      <c r="F854" s="214" t="s">
        <v>1130</v>
      </c>
      <c r="G854" s="201"/>
      <c r="H854" s="201"/>
      <c r="I854" s="204"/>
      <c r="J854" s="215">
        <f>BK854</f>
        <v>0</v>
      </c>
      <c r="K854" s="201"/>
      <c r="L854" s="206"/>
      <c r="M854" s="207"/>
      <c r="N854" s="208"/>
      <c r="O854" s="208"/>
      <c r="P854" s="209">
        <f>SUM(P855:P909)</f>
        <v>0</v>
      </c>
      <c r="Q854" s="208"/>
      <c r="R854" s="209">
        <f>SUM(R855:R909)</f>
        <v>0.036102819999999994</v>
      </c>
      <c r="S854" s="208"/>
      <c r="T854" s="210">
        <f>SUM(T855:T909)</f>
        <v>0</v>
      </c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R854" s="211" t="s">
        <v>80</v>
      </c>
      <c r="AT854" s="212" t="s">
        <v>71</v>
      </c>
      <c r="AU854" s="212" t="s">
        <v>82</v>
      </c>
      <c r="AY854" s="211" t="s">
        <v>197</v>
      </c>
      <c r="BK854" s="213">
        <f>SUM(BK855:BK909)</f>
        <v>0</v>
      </c>
    </row>
    <row r="855" s="2" customFormat="1" ht="44.25" customHeight="1">
      <c r="A855" s="40"/>
      <c r="B855" s="41"/>
      <c r="C855" s="216" t="s">
        <v>1131</v>
      </c>
      <c r="D855" s="216" t="s">
        <v>199</v>
      </c>
      <c r="E855" s="217" t="s">
        <v>1132</v>
      </c>
      <c r="F855" s="218" t="s">
        <v>1133</v>
      </c>
      <c r="G855" s="219" t="s">
        <v>202</v>
      </c>
      <c r="H855" s="220">
        <v>314.64499999999998</v>
      </c>
      <c r="I855" s="221"/>
      <c r="J855" s="222">
        <f>ROUND(I855*H855,2)</f>
        <v>0</v>
      </c>
      <c r="K855" s="223"/>
      <c r="L855" s="46"/>
      <c r="M855" s="224" t="s">
        <v>19</v>
      </c>
      <c r="N855" s="225" t="s">
        <v>43</v>
      </c>
      <c r="O855" s="86"/>
      <c r="P855" s="226">
        <f>O855*H855</f>
        <v>0</v>
      </c>
      <c r="Q855" s="226">
        <v>0</v>
      </c>
      <c r="R855" s="226">
        <f>Q855*H855</f>
        <v>0</v>
      </c>
      <c r="S855" s="226">
        <v>0</v>
      </c>
      <c r="T855" s="227">
        <f>S855*H855</f>
        <v>0</v>
      </c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R855" s="228" t="s">
        <v>203</v>
      </c>
      <c r="AT855" s="228" t="s">
        <v>199</v>
      </c>
      <c r="AU855" s="228" t="s">
        <v>103</v>
      </c>
      <c r="AY855" s="19" t="s">
        <v>197</v>
      </c>
      <c r="BE855" s="229">
        <f>IF(N855="základní",J855,0)</f>
        <v>0</v>
      </c>
      <c r="BF855" s="229">
        <f>IF(N855="snížená",J855,0)</f>
        <v>0</v>
      </c>
      <c r="BG855" s="229">
        <f>IF(N855="zákl. přenesená",J855,0)</f>
        <v>0</v>
      </c>
      <c r="BH855" s="229">
        <f>IF(N855="sníž. přenesená",J855,0)</f>
        <v>0</v>
      </c>
      <c r="BI855" s="229">
        <f>IF(N855="nulová",J855,0)</f>
        <v>0</v>
      </c>
      <c r="BJ855" s="19" t="s">
        <v>80</v>
      </c>
      <c r="BK855" s="229">
        <f>ROUND(I855*H855,2)</f>
        <v>0</v>
      </c>
      <c r="BL855" s="19" t="s">
        <v>203</v>
      </c>
      <c r="BM855" s="228" t="s">
        <v>1134</v>
      </c>
    </row>
    <row r="856" s="2" customFormat="1">
      <c r="A856" s="40"/>
      <c r="B856" s="41"/>
      <c r="C856" s="42"/>
      <c r="D856" s="230" t="s">
        <v>205</v>
      </c>
      <c r="E856" s="42"/>
      <c r="F856" s="231" t="s">
        <v>1135</v>
      </c>
      <c r="G856" s="42"/>
      <c r="H856" s="42"/>
      <c r="I856" s="232"/>
      <c r="J856" s="42"/>
      <c r="K856" s="42"/>
      <c r="L856" s="46"/>
      <c r="M856" s="233"/>
      <c r="N856" s="234"/>
      <c r="O856" s="86"/>
      <c r="P856" s="86"/>
      <c r="Q856" s="86"/>
      <c r="R856" s="86"/>
      <c r="S856" s="86"/>
      <c r="T856" s="87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T856" s="19" t="s">
        <v>205</v>
      </c>
      <c r="AU856" s="19" t="s">
        <v>103</v>
      </c>
    </row>
    <row r="857" s="13" customFormat="1">
      <c r="A857" s="13"/>
      <c r="B857" s="235"/>
      <c r="C857" s="236"/>
      <c r="D857" s="237" t="s">
        <v>207</v>
      </c>
      <c r="E857" s="238" t="s">
        <v>19</v>
      </c>
      <c r="F857" s="239" t="s">
        <v>1136</v>
      </c>
      <c r="G857" s="236"/>
      <c r="H857" s="240">
        <v>172.36500000000001</v>
      </c>
      <c r="I857" s="241"/>
      <c r="J857" s="236"/>
      <c r="K857" s="236"/>
      <c r="L857" s="242"/>
      <c r="M857" s="243"/>
      <c r="N857" s="244"/>
      <c r="O857" s="244"/>
      <c r="P857" s="244"/>
      <c r="Q857" s="244"/>
      <c r="R857" s="244"/>
      <c r="S857" s="244"/>
      <c r="T857" s="245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6" t="s">
        <v>207</v>
      </c>
      <c r="AU857" s="246" t="s">
        <v>103</v>
      </c>
      <c r="AV857" s="13" t="s">
        <v>82</v>
      </c>
      <c r="AW857" s="13" t="s">
        <v>33</v>
      </c>
      <c r="AX857" s="13" t="s">
        <v>72</v>
      </c>
      <c r="AY857" s="246" t="s">
        <v>197</v>
      </c>
    </row>
    <row r="858" s="13" customFormat="1">
      <c r="A858" s="13"/>
      <c r="B858" s="235"/>
      <c r="C858" s="236"/>
      <c r="D858" s="237" t="s">
        <v>207</v>
      </c>
      <c r="E858" s="238" t="s">
        <v>19</v>
      </c>
      <c r="F858" s="239" t="s">
        <v>1137</v>
      </c>
      <c r="G858" s="236"/>
      <c r="H858" s="240">
        <v>142.28</v>
      </c>
      <c r="I858" s="241"/>
      <c r="J858" s="236"/>
      <c r="K858" s="236"/>
      <c r="L858" s="242"/>
      <c r="M858" s="243"/>
      <c r="N858" s="244"/>
      <c r="O858" s="244"/>
      <c r="P858" s="244"/>
      <c r="Q858" s="244"/>
      <c r="R858" s="244"/>
      <c r="S858" s="244"/>
      <c r="T858" s="245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6" t="s">
        <v>207</v>
      </c>
      <c r="AU858" s="246" t="s">
        <v>103</v>
      </c>
      <c r="AV858" s="13" t="s">
        <v>82</v>
      </c>
      <c r="AW858" s="13" t="s">
        <v>33</v>
      </c>
      <c r="AX858" s="13" t="s">
        <v>72</v>
      </c>
      <c r="AY858" s="246" t="s">
        <v>197</v>
      </c>
    </row>
    <row r="859" s="15" customFormat="1">
      <c r="A859" s="15"/>
      <c r="B859" s="257"/>
      <c r="C859" s="258"/>
      <c r="D859" s="237" t="s">
        <v>207</v>
      </c>
      <c r="E859" s="259" t="s">
        <v>19</v>
      </c>
      <c r="F859" s="260" t="s">
        <v>234</v>
      </c>
      <c r="G859" s="258"/>
      <c r="H859" s="261">
        <v>314.64499999999998</v>
      </c>
      <c r="I859" s="262"/>
      <c r="J859" s="258"/>
      <c r="K859" s="258"/>
      <c r="L859" s="263"/>
      <c r="M859" s="264"/>
      <c r="N859" s="265"/>
      <c r="O859" s="265"/>
      <c r="P859" s="265"/>
      <c r="Q859" s="265"/>
      <c r="R859" s="265"/>
      <c r="S859" s="265"/>
      <c r="T859" s="266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67" t="s">
        <v>207</v>
      </c>
      <c r="AU859" s="267" t="s">
        <v>103</v>
      </c>
      <c r="AV859" s="15" t="s">
        <v>203</v>
      </c>
      <c r="AW859" s="15" t="s">
        <v>33</v>
      </c>
      <c r="AX859" s="15" t="s">
        <v>80</v>
      </c>
      <c r="AY859" s="267" t="s">
        <v>197</v>
      </c>
    </row>
    <row r="860" s="2" customFormat="1" ht="55.5" customHeight="1">
      <c r="A860" s="40"/>
      <c r="B860" s="41"/>
      <c r="C860" s="216" t="s">
        <v>1138</v>
      </c>
      <c r="D860" s="216" t="s">
        <v>199</v>
      </c>
      <c r="E860" s="217" t="s">
        <v>1139</v>
      </c>
      <c r="F860" s="218" t="s">
        <v>1140</v>
      </c>
      <c r="G860" s="219" t="s">
        <v>202</v>
      </c>
      <c r="H860" s="220">
        <v>16361.540000000001</v>
      </c>
      <c r="I860" s="221"/>
      <c r="J860" s="222">
        <f>ROUND(I860*H860,2)</f>
        <v>0</v>
      </c>
      <c r="K860" s="223"/>
      <c r="L860" s="46"/>
      <c r="M860" s="224" t="s">
        <v>19</v>
      </c>
      <c r="N860" s="225" t="s">
        <v>43</v>
      </c>
      <c r="O860" s="86"/>
      <c r="P860" s="226">
        <f>O860*H860</f>
        <v>0</v>
      </c>
      <c r="Q860" s="226">
        <v>0</v>
      </c>
      <c r="R860" s="226">
        <f>Q860*H860</f>
        <v>0</v>
      </c>
      <c r="S860" s="226">
        <v>0</v>
      </c>
      <c r="T860" s="227">
        <f>S860*H860</f>
        <v>0</v>
      </c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R860" s="228" t="s">
        <v>203</v>
      </c>
      <c r="AT860" s="228" t="s">
        <v>199</v>
      </c>
      <c r="AU860" s="228" t="s">
        <v>103</v>
      </c>
      <c r="AY860" s="19" t="s">
        <v>197</v>
      </c>
      <c r="BE860" s="229">
        <f>IF(N860="základní",J860,0)</f>
        <v>0</v>
      </c>
      <c r="BF860" s="229">
        <f>IF(N860="snížená",J860,0)</f>
        <v>0</v>
      </c>
      <c r="BG860" s="229">
        <f>IF(N860="zákl. přenesená",J860,0)</f>
        <v>0</v>
      </c>
      <c r="BH860" s="229">
        <f>IF(N860="sníž. přenesená",J860,0)</f>
        <v>0</v>
      </c>
      <c r="BI860" s="229">
        <f>IF(N860="nulová",J860,0)</f>
        <v>0</v>
      </c>
      <c r="BJ860" s="19" t="s">
        <v>80</v>
      </c>
      <c r="BK860" s="229">
        <f>ROUND(I860*H860,2)</f>
        <v>0</v>
      </c>
      <c r="BL860" s="19" t="s">
        <v>203</v>
      </c>
      <c r="BM860" s="228" t="s">
        <v>1141</v>
      </c>
    </row>
    <row r="861" s="2" customFormat="1">
      <c r="A861" s="40"/>
      <c r="B861" s="41"/>
      <c r="C861" s="42"/>
      <c r="D861" s="230" t="s">
        <v>205</v>
      </c>
      <c r="E861" s="42"/>
      <c r="F861" s="231" t="s">
        <v>1142</v>
      </c>
      <c r="G861" s="42"/>
      <c r="H861" s="42"/>
      <c r="I861" s="232"/>
      <c r="J861" s="42"/>
      <c r="K861" s="42"/>
      <c r="L861" s="46"/>
      <c r="M861" s="233"/>
      <c r="N861" s="234"/>
      <c r="O861" s="86"/>
      <c r="P861" s="86"/>
      <c r="Q861" s="86"/>
      <c r="R861" s="86"/>
      <c r="S861" s="86"/>
      <c r="T861" s="87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T861" s="19" t="s">
        <v>205</v>
      </c>
      <c r="AU861" s="19" t="s">
        <v>103</v>
      </c>
    </row>
    <row r="862" s="14" customFormat="1">
      <c r="A862" s="14"/>
      <c r="B862" s="247"/>
      <c r="C862" s="248"/>
      <c r="D862" s="237" t="s">
        <v>207</v>
      </c>
      <c r="E862" s="249" t="s">
        <v>19</v>
      </c>
      <c r="F862" s="250" t="s">
        <v>1143</v>
      </c>
      <c r="G862" s="248"/>
      <c r="H862" s="249" t="s">
        <v>19</v>
      </c>
      <c r="I862" s="251"/>
      <c r="J862" s="248"/>
      <c r="K862" s="248"/>
      <c r="L862" s="252"/>
      <c r="M862" s="253"/>
      <c r="N862" s="254"/>
      <c r="O862" s="254"/>
      <c r="P862" s="254"/>
      <c r="Q862" s="254"/>
      <c r="R862" s="254"/>
      <c r="S862" s="254"/>
      <c r="T862" s="255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6" t="s">
        <v>207</v>
      </c>
      <c r="AU862" s="256" t="s">
        <v>103</v>
      </c>
      <c r="AV862" s="14" t="s">
        <v>80</v>
      </c>
      <c r="AW862" s="14" t="s">
        <v>33</v>
      </c>
      <c r="AX862" s="14" t="s">
        <v>72</v>
      </c>
      <c r="AY862" s="256" t="s">
        <v>197</v>
      </c>
    </row>
    <row r="863" s="13" customFormat="1">
      <c r="A863" s="13"/>
      <c r="B863" s="235"/>
      <c r="C863" s="236"/>
      <c r="D863" s="237" t="s">
        <v>207</v>
      </c>
      <c r="E863" s="238" t="s">
        <v>19</v>
      </c>
      <c r="F863" s="239" t="s">
        <v>1144</v>
      </c>
      <c r="G863" s="236"/>
      <c r="H863" s="240">
        <v>8962.9799999999996</v>
      </c>
      <c r="I863" s="241"/>
      <c r="J863" s="236"/>
      <c r="K863" s="236"/>
      <c r="L863" s="242"/>
      <c r="M863" s="243"/>
      <c r="N863" s="244"/>
      <c r="O863" s="244"/>
      <c r="P863" s="244"/>
      <c r="Q863" s="244"/>
      <c r="R863" s="244"/>
      <c r="S863" s="244"/>
      <c r="T863" s="245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6" t="s">
        <v>207</v>
      </c>
      <c r="AU863" s="246" t="s">
        <v>103</v>
      </c>
      <c r="AV863" s="13" t="s">
        <v>82</v>
      </c>
      <c r="AW863" s="13" t="s">
        <v>33</v>
      </c>
      <c r="AX863" s="13" t="s">
        <v>72</v>
      </c>
      <c r="AY863" s="246" t="s">
        <v>197</v>
      </c>
    </row>
    <row r="864" s="13" customFormat="1">
      <c r="A864" s="13"/>
      <c r="B864" s="235"/>
      <c r="C864" s="236"/>
      <c r="D864" s="237" t="s">
        <v>207</v>
      </c>
      <c r="E864" s="238" t="s">
        <v>19</v>
      </c>
      <c r="F864" s="239" t="s">
        <v>1145</v>
      </c>
      <c r="G864" s="236"/>
      <c r="H864" s="240">
        <v>7398.5600000000004</v>
      </c>
      <c r="I864" s="241"/>
      <c r="J864" s="236"/>
      <c r="K864" s="236"/>
      <c r="L864" s="242"/>
      <c r="M864" s="243"/>
      <c r="N864" s="244"/>
      <c r="O864" s="244"/>
      <c r="P864" s="244"/>
      <c r="Q864" s="244"/>
      <c r="R864" s="244"/>
      <c r="S864" s="244"/>
      <c r="T864" s="245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6" t="s">
        <v>207</v>
      </c>
      <c r="AU864" s="246" t="s">
        <v>103</v>
      </c>
      <c r="AV864" s="13" t="s">
        <v>82</v>
      </c>
      <c r="AW864" s="13" t="s">
        <v>33</v>
      </c>
      <c r="AX864" s="13" t="s">
        <v>72</v>
      </c>
      <c r="AY864" s="246" t="s">
        <v>197</v>
      </c>
    </row>
    <row r="865" s="15" customFormat="1">
      <c r="A865" s="15"/>
      <c r="B865" s="257"/>
      <c r="C865" s="258"/>
      <c r="D865" s="237" t="s">
        <v>207</v>
      </c>
      <c r="E865" s="259" t="s">
        <v>19</v>
      </c>
      <c r="F865" s="260" t="s">
        <v>234</v>
      </c>
      <c r="G865" s="258"/>
      <c r="H865" s="261">
        <v>16361.540000000001</v>
      </c>
      <c r="I865" s="262"/>
      <c r="J865" s="258"/>
      <c r="K865" s="258"/>
      <c r="L865" s="263"/>
      <c r="M865" s="264"/>
      <c r="N865" s="265"/>
      <c r="O865" s="265"/>
      <c r="P865" s="265"/>
      <c r="Q865" s="265"/>
      <c r="R865" s="265"/>
      <c r="S865" s="265"/>
      <c r="T865" s="266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67" t="s">
        <v>207</v>
      </c>
      <c r="AU865" s="267" t="s">
        <v>103</v>
      </c>
      <c r="AV865" s="15" t="s">
        <v>203</v>
      </c>
      <c r="AW865" s="15" t="s">
        <v>33</v>
      </c>
      <c r="AX865" s="15" t="s">
        <v>80</v>
      </c>
      <c r="AY865" s="267" t="s">
        <v>197</v>
      </c>
    </row>
    <row r="866" s="2" customFormat="1" ht="44.25" customHeight="1">
      <c r="A866" s="40"/>
      <c r="B866" s="41"/>
      <c r="C866" s="216" t="s">
        <v>1146</v>
      </c>
      <c r="D866" s="216" t="s">
        <v>199</v>
      </c>
      <c r="E866" s="217" t="s">
        <v>1147</v>
      </c>
      <c r="F866" s="218" t="s">
        <v>1148</v>
      </c>
      <c r="G866" s="219" t="s">
        <v>202</v>
      </c>
      <c r="H866" s="220">
        <v>314.64499999999998</v>
      </c>
      <c r="I866" s="221"/>
      <c r="J866" s="222">
        <f>ROUND(I866*H866,2)</f>
        <v>0</v>
      </c>
      <c r="K866" s="223"/>
      <c r="L866" s="46"/>
      <c r="M866" s="224" t="s">
        <v>19</v>
      </c>
      <c r="N866" s="225" t="s">
        <v>43</v>
      </c>
      <c r="O866" s="86"/>
      <c r="P866" s="226">
        <f>O866*H866</f>
        <v>0</v>
      </c>
      <c r="Q866" s="226">
        <v>0</v>
      </c>
      <c r="R866" s="226">
        <f>Q866*H866</f>
        <v>0</v>
      </c>
      <c r="S866" s="226">
        <v>0</v>
      </c>
      <c r="T866" s="227">
        <f>S866*H866</f>
        <v>0</v>
      </c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R866" s="228" t="s">
        <v>203</v>
      </c>
      <c r="AT866" s="228" t="s">
        <v>199</v>
      </c>
      <c r="AU866" s="228" t="s">
        <v>103</v>
      </c>
      <c r="AY866" s="19" t="s">
        <v>197</v>
      </c>
      <c r="BE866" s="229">
        <f>IF(N866="základní",J866,0)</f>
        <v>0</v>
      </c>
      <c r="BF866" s="229">
        <f>IF(N866="snížená",J866,0)</f>
        <v>0</v>
      </c>
      <c r="BG866" s="229">
        <f>IF(N866="zákl. přenesená",J866,0)</f>
        <v>0</v>
      </c>
      <c r="BH866" s="229">
        <f>IF(N866="sníž. přenesená",J866,0)</f>
        <v>0</v>
      </c>
      <c r="BI866" s="229">
        <f>IF(N866="nulová",J866,0)</f>
        <v>0</v>
      </c>
      <c r="BJ866" s="19" t="s">
        <v>80</v>
      </c>
      <c r="BK866" s="229">
        <f>ROUND(I866*H866,2)</f>
        <v>0</v>
      </c>
      <c r="BL866" s="19" t="s">
        <v>203</v>
      </c>
      <c r="BM866" s="228" t="s">
        <v>1149</v>
      </c>
    </row>
    <row r="867" s="2" customFormat="1">
      <c r="A867" s="40"/>
      <c r="B867" s="41"/>
      <c r="C867" s="42"/>
      <c r="D867" s="230" t="s">
        <v>205</v>
      </c>
      <c r="E867" s="42"/>
      <c r="F867" s="231" t="s">
        <v>1150</v>
      </c>
      <c r="G867" s="42"/>
      <c r="H867" s="42"/>
      <c r="I867" s="232"/>
      <c r="J867" s="42"/>
      <c r="K867" s="42"/>
      <c r="L867" s="46"/>
      <c r="M867" s="233"/>
      <c r="N867" s="234"/>
      <c r="O867" s="86"/>
      <c r="P867" s="86"/>
      <c r="Q867" s="86"/>
      <c r="R867" s="86"/>
      <c r="S867" s="86"/>
      <c r="T867" s="87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T867" s="19" t="s">
        <v>205</v>
      </c>
      <c r="AU867" s="19" t="s">
        <v>103</v>
      </c>
    </row>
    <row r="868" s="13" customFormat="1">
      <c r="A868" s="13"/>
      <c r="B868" s="235"/>
      <c r="C868" s="236"/>
      <c r="D868" s="237" t="s">
        <v>207</v>
      </c>
      <c r="E868" s="238" t="s">
        <v>19</v>
      </c>
      <c r="F868" s="239" t="s">
        <v>1136</v>
      </c>
      <c r="G868" s="236"/>
      <c r="H868" s="240">
        <v>172.36500000000001</v>
      </c>
      <c r="I868" s="241"/>
      <c r="J868" s="236"/>
      <c r="K868" s="236"/>
      <c r="L868" s="242"/>
      <c r="M868" s="243"/>
      <c r="N868" s="244"/>
      <c r="O868" s="244"/>
      <c r="P868" s="244"/>
      <c r="Q868" s="244"/>
      <c r="R868" s="244"/>
      <c r="S868" s="244"/>
      <c r="T868" s="245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6" t="s">
        <v>207</v>
      </c>
      <c r="AU868" s="246" t="s">
        <v>103</v>
      </c>
      <c r="AV868" s="13" t="s">
        <v>82</v>
      </c>
      <c r="AW868" s="13" t="s">
        <v>33</v>
      </c>
      <c r="AX868" s="13" t="s">
        <v>72</v>
      </c>
      <c r="AY868" s="246" t="s">
        <v>197</v>
      </c>
    </row>
    <row r="869" s="13" customFormat="1">
      <c r="A869" s="13"/>
      <c r="B869" s="235"/>
      <c r="C869" s="236"/>
      <c r="D869" s="237" t="s">
        <v>207</v>
      </c>
      <c r="E869" s="238" t="s">
        <v>19</v>
      </c>
      <c r="F869" s="239" t="s">
        <v>1137</v>
      </c>
      <c r="G869" s="236"/>
      <c r="H869" s="240">
        <v>142.28</v>
      </c>
      <c r="I869" s="241"/>
      <c r="J869" s="236"/>
      <c r="K869" s="236"/>
      <c r="L869" s="242"/>
      <c r="M869" s="243"/>
      <c r="N869" s="244"/>
      <c r="O869" s="244"/>
      <c r="P869" s="244"/>
      <c r="Q869" s="244"/>
      <c r="R869" s="244"/>
      <c r="S869" s="244"/>
      <c r="T869" s="245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6" t="s">
        <v>207</v>
      </c>
      <c r="AU869" s="246" t="s">
        <v>103</v>
      </c>
      <c r="AV869" s="13" t="s">
        <v>82</v>
      </c>
      <c r="AW869" s="13" t="s">
        <v>33</v>
      </c>
      <c r="AX869" s="13" t="s">
        <v>72</v>
      </c>
      <c r="AY869" s="246" t="s">
        <v>197</v>
      </c>
    </row>
    <row r="870" s="15" customFormat="1">
      <c r="A870" s="15"/>
      <c r="B870" s="257"/>
      <c r="C870" s="258"/>
      <c r="D870" s="237" t="s">
        <v>207</v>
      </c>
      <c r="E870" s="259" t="s">
        <v>19</v>
      </c>
      <c r="F870" s="260" t="s">
        <v>234</v>
      </c>
      <c r="G870" s="258"/>
      <c r="H870" s="261">
        <v>314.64499999999998</v>
      </c>
      <c r="I870" s="262"/>
      <c r="J870" s="258"/>
      <c r="K870" s="258"/>
      <c r="L870" s="263"/>
      <c r="M870" s="264"/>
      <c r="N870" s="265"/>
      <c r="O870" s="265"/>
      <c r="P870" s="265"/>
      <c r="Q870" s="265"/>
      <c r="R870" s="265"/>
      <c r="S870" s="265"/>
      <c r="T870" s="266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67" t="s">
        <v>207</v>
      </c>
      <c r="AU870" s="267" t="s">
        <v>103</v>
      </c>
      <c r="AV870" s="15" t="s">
        <v>203</v>
      </c>
      <c r="AW870" s="15" t="s">
        <v>33</v>
      </c>
      <c r="AX870" s="15" t="s">
        <v>80</v>
      </c>
      <c r="AY870" s="267" t="s">
        <v>197</v>
      </c>
    </row>
    <row r="871" s="2" customFormat="1" ht="24.15" customHeight="1">
      <c r="A871" s="40"/>
      <c r="B871" s="41"/>
      <c r="C871" s="216" t="s">
        <v>1151</v>
      </c>
      <c r="D871" s="216" t="s">
        <v>199</v>
      </c>
      <c r="E871" s="217" t="s">
        <v>1152</v>
      </c>
      <c r="F871" s="218" t="s">
        <v>1153</v>
      </c>
      <c r="G871" s="219" t="s">
        <v>202</v>
      </c>
      <c r="H871" s="220">
        <v>314.64499999999998</v>
      </c>
      <c r="I871" s="221"/>
      <c r="J871" s="222">
        <f>ROUND(I871*H871,2)</f>
        <v>0</v>
      </c>
      <c r="K871" s="223"/>
      <c r="L871" s="46"/>
      <c r="M871" s="224" t="s">
        <v>19</v>
      </c>
      <c r="N871" s="225" t="s">
        <v>43</v>
      </c>
      <c r="O871" s="86"/>
      <c r="P871" s="226">
        <f>O871*H871</f>
        <v>0</v>
      </c>
      <c r="Q871" s="226">
        <v>0</v>
      </c>
      <c r="R871" s="226">
        <f>Q871*H871</f>
        <v>0</v>
      </c>
      <c r="S871" s="226">
        <v>0</v>
      </c>
      <c r="T871" s="227">
        <f>S871*H871</f>
        <v>0</v>
      </c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R871" s="228" t="s">
        <v>203</v>
      </c>
      <c r="AT871" s="228" t="s">
        <v>199</v>
      </c>
      <c r="AU871" s="228" t="s">
        <v>103</v>
      </c>
      <c r="AY871" s="19" t="s">
        <v>197</v>
      </c>
      <c r="BE871" s="229">
        <f>IF(N871="základní",J871,0)</f>
        <v>0</v>
      </c>
      <c r="BF871" s="229">
        <f>IF(N871="snížená",J871,0)</f>
        <v>0</v>
      </c>
      <c r="BG871" s="229">
        <f>IF(N871="zákl. přenesená",J871,0)</f>
        <v>0</v>
      </c>
      <c r="BH871" s="229">
        <f>IF(N871="sníž. přenesená",J871,0)</f>
        <v>0</v>
      </c>
      <c r="BI871" s="229">
        <f>IF(N871="nulová",J871,0)</f>
        <v>0</v>
      </c>
      <c r="BJ871" s="19" t="s">
        <v>80</v>
      </c>
      <c r="BK871" s="229">
        <f>ROUND(I871*H871,2)</f>
        <v>0</v>
      </c>
      <c r="BL871" s="19" t="s">
        <v>203</v>
      </c>
      <c r="BM871" s="228" t="s">
        <v>1154</v>
      </c>
    </row>
    <row r="872" s="2" customFormat="1">
      <c r="A872" s="40"/>
      <c r="B872" s="41"/>
      <c r="C872" s="42"/>
      <c r="D872" s="230" t="s">
        <v>205</v>
      </c>
      <c r="E872" s="42"/>
      <c r="F872" s="231" t="s">
        <v>1155</v>
      </c>
      <c r="G872" s="42"/>
      <c r="H872" s="42"/>
      <c r="I872" s="232"/>
      <c r="J872" s="42"/>
      <c r="K872" s="42"/>
      <c r="L872" s="46"/>
      <c r="M872" s="233"/>
      <c r="N872" s="234"/>
      <c r="O872" s="86"/>
      <c r="P872" s="86"/>
      <c r="Q872" s="86"/>
      <c r="R872" s="86"/>
      <c r="S872" s="86"/>
      <c r="T872" s="87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T872" s="19" t="s">
        <v>205</v>
      </c>
      <c r="AU872" s="19" t="s">
        <v>103</v>
      </c>
    </row>
    <row r="873" s="13" customFormat="1">
      <c r="A873" s="13"/>
      <c r="B873" s="235"/>
      <c r="C873" s="236"/>
      <c r="D873" s="237" t="s">
        <v>207</v>
      </c>
      <c r="E873" s="238" t="s">
        <v>19</v>
      </c>
      <c r="F873" s="239" t="s">
        <v>1136</v>
      </c>
      <c r="G873" s="236"/>
      <c r="H873" s="240">
        <v>172.36500000000001</v>
      </c>
      <c r="I873" s="241"/>
      <c r="J873" s="236"/>
      <c r="K873" s="236"/>
      <c r="L873" s="242"/>
      <c r="M873" s="243"/>
      <c r="N873" s="244"/>
      <c r="O873" s="244"/>
      <c r="P873" s="244"/>
      <c r="Q873" s="244"/>
      <c r="R873" s="244"/>
      <c r="S873" s="244"/>
      <c r="T873" s="245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6" t="s">
        <v>207</v>
      </c>
      <c r="AU873" s="246" t="s">
        <v>103</v>
      </c>
      <c r="AV873" s="13" t="s">
        <v>82</v>
      </c>
      <c r="AW873" s="13" t="s">
        <v>33</v>
      </c>
      <c r="AX873" s="13" t="s">
        <v>72</v>
      </c>
      <c r="AY873" s="246" t="s">
        <v>197</v>
      </c>
    </row>
    <row r="874" s="13" customFormat="1">
      <c r="A874" s="13"/>
      <c r="B874" s="235"/>
      <c r="C874" s="236"/>
      <c r="D874" s="237" t="s">
        <v>207</v>
      </c>
      <c r="E874" s="238" t="s">
        <v>19</v>
      </c>
      <c r="F874" s="239" t="s">
        <v>1137</v>
      </c>
      <c r="G874" s="236"/>
      <c r="H874" s="240">
        <v>142.28</v>
      </c>
      <c r="I874" s="241"/>
      <c r="J874" s="236"/>
      <c r="K874" s="236"/>
      <c r="L874" s="242"/>
      <c r="M874" s="243"/>
      <c r="N874" s="244"/>
      <c r="O874" s="244"/>
      <c r="P874" s="244"/>
      <c r="Q874" s="244"/>
      <c r="R874" s="244"/>
      <c r="S874" s="244"/>
      <c r="T874" s="245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6" t="s">
        <v>207</v>
      </c>
      <c r="AU874" s="246" t="s">
        <v>103</v>
      </c>
      <c r="AV874" s="13" t="s">
        <v>82</v>
      </c>
      <c r="AW874" s="13" t="s">
        <v>33</v>
      </c>
      <c r="AX874" s="13" t="s">
        <v>72</v>
      </c>
      <c r="AY874" s="246" t="s">
        <v>197</v>
      </c>
    </row>
    <row r="875" s="15" customFormat="1">
      <c r="A875" s="15"/>
      <c r="B875" s="257"/>
      <c r="C875" s="258"/>
      <c r="D875" s="237" t="s">
        <v>207</v>
      </c>
      <c r="E875" s="259" t="s">
        <v>19</v>
      </c>
      <c r="F875" s="260" t="s">
        <v>234</v>
      </c>
      <c r="G875" s="258"/>
      <c r="H875" s="261">
        <v>314.64499999999998</v>
      </c>
      <c r="I875" s="262"/>
      <c r="J875" s="258"/>
      <c r="K875" s="258"/>
      <c r="L875" s="263"/>
      <c r="M875" s="264"/>
      <c r="N875" s="265"/>
      <c r="O875" s="265"/>
      <c r="P875" s="265"/>
      <c r="Q875" s="265"/>
      <c r="R875" s="265"/>
      <c r="S875" s="265"/>
      <c r="T875" s="266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7" t="s">
        <v>207</v>
      </c>
      <c r="AU875" s="267" t="s">
        <v>103</v>
      </c>
      <c r="AV875" s="15" t="s">
        <v>203</v>
      </c>
      <c r="AW875" s="15" t="s">
        <v>33</v>
      </c>
      <c r="AX875" s="15" t="s">
        <v>80</v>
      </c>
      <c r="AY875" s="267" t="s">
        <v>197</v>
      </c>
    </row>
    <row r="876" s="2" customFormat="1" ht="24.15" customHeight="1">
      <c r="A876" s="40"/>
      <c r="B876" s="41"/>
      <c r="C876" s="216" t="s">
        <v>1156</v>
      </c>
      <c r="D876" s="216" t="s">
        <v>199</v>
      </c>
      <c r="E876" s="217" t="s">
        <v>1157</v>
      </c>
      <c r="F876" s="218" t="s">
        <v>1158</v>
      </c>
      <c r="G876" s="219" t="s">
        <v>202</v>
      </c>
      <c r="H876" s="220">
        <v>16361.540000000001</v>
      </c>
      <c r="I876" s="221"/>
      <c r="J876" s="222">
        <f>ROUND(I876*H876,2)</f>
        <v>0</v>
      </c>
      <c r="K876" s="223"/>
      <c r="L876" s="46"/>
      <c r="M876" s="224" t="s">
        <v>19</v>
      </c>
      <c r="N876" s="225" t="s">
        <v>43</v>
      </c>
      <c r="O876" s="86"/>
      <c r="P876" s="226">
        <f>O876*H876</f>
        <v>0</v>
      </c>
      <c r="Q876" s="226">
        <v>0</v>
      </c>
      <c r="R876" s="226">
        <f>Q876*H876</f>
        <v>0</v>
      </c>
      <c r="S876" s="226">
        <v>0</v>
      </c>
      <c r="T876" s="227">
        <f>S876*H876</f>
        <v>0</v>
      </c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R876" s="228" t="s">
        <v>203</v>
      </c>
      <c r="AT876" s="228" t="s">
        <v>199</v>
      </c>
      <c r="AU876" s="228" t="s">
        <v>103</v>
      </c>
      <c r="AY876" s="19" t="s">
        <v>197</v>
      </c>
      <c r="BE876" s="229">
        <f>IF(N876="základní",J876,0)</f>
        <v>0</v>
      </c>
      <c r="BF876" s="229">
        <f>IF(N876="snížená",J876,0)</f>
        <v>0</v>
      </c>
      <c r="BG876" s="229">
        <f>IF(N876="zákl. přenesená",J876,0)</f>
        <v>0</v>
      </c>
      <c r="BH876" s="229">
        <f>IF(N876="sníž. přenesená",J876,0)</f>
        <v>0</v>
      </c>
      <c r="BI876" s="229">
        <f>IF(N876="nulová",J876,0)</f>
        <v>0</v>
      </c>
      <c r="BJ876" s="19" t="s">
        <v>80</v>
      </c>
      <c r="BK876" s="229">
        <f>ROUND(I876*H876,2)</f>
        <v>0</v>
      </c>
      <c r="BL876" s="19" t="s">
        <v>203</v>
      </c>
      <c r="BM876" s="228" t="s">
        <v>1159</v>
      </c>
    </row>
    <row r="877" s="2" customFormat="1">
      <c r="A877" s="40"/>
      <c r="B877" s="41"/>
      <c r="C877" s="42"/>
      <c r="D877" s="230" t="s">
        <v>205</v>
      </c>
      <c r="E877" s="42"/>
      <c r="F877" s="231" t="s">
        <v>1160</v>
      </c>
      <c r="G877" s="42"/>
      <c r="H877" s="42"/>
      <c r="I877" s="232"/>
      <c r="J877" s="42"/>
      <c r="K877" s="42"/>
      <c r="L877" s="46"/>
      <c r="M877" s="233"/>
      <c r="N877" s="234"/>
      <c r="O877" s="86"/>
      <c r="P877" s="86"/>
      <c r="Q877" s="86"/>
      <c r="R877" s="86"/>
      <c r="S877" s="86"/>
      <c r="T877" s="87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T877" s="19" t="s">
        <v>205</v>
      </c>
      <c r="AU877" s="19" t="s">
        <v>103</v>
      </c>
    </row>
    <row r="878" s="14" customFormat="1">
      <c r="A878" s="14"/>
      <c r="B878" s="247"/>
      <c r="C878" s="248"/>
      <c r="D878" s="237" t="s">
        <v>207</v>
      </c>
      <c r="E878" s="249" t="s">
        <v>19</v>
      </c>
      <c r="F878" s="250" t="s">
        <v>1143</v>
      </c>
      <c r="G878" s="248"/>
      <c r="H878" s="249" t="s">
        <v>19</v>
      </c>
      <c r="I878" s="251"/>
      <c r="J878" s="248"/>
      <c r="K878" s="248"/>
      <c r="L878" s="252"/>
      <c r="M878" s="253"/>
      <c r="N878" s="254"/>
      <c r="O878" s="254"/>
      <c r="P878" s="254"/>
      <c r="Q878" s="254"/>
      <c r="R878" s="254"/>
      <c r="S878" s="254"/>
      <c r="T878" s="255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6" t="s">
        <v>207</v>
      </c>
      <c r="AU878" s="256" t="s">
        <v>103</v>
      </c>
      <c r="AV878" s="14" t="s">
        <v>80</v>
      </c>
      <c r="AW878" s="14" t="s">
        <v>33</v>
      </c>
      <c r="AX878" s="14" t="s">
        <v>72</v>
      </c>
      <c r="AY878" s="256" t="s">
        <v>197</v>
      </c>
    </row>
    <row r="879" s="13" customFormat="1">
      <c r="A879" s="13"/>
      <c r="B879" s="235"/>
      <c r="C879" s="236"/>
      <c r="D879" s="237" t="s">
        <v>207</v>
      </c>
      <c r="E879" s="238" t="s">
        <v>19</v>
      </c>
      <c r="F879" s="239" t="s">
        <v>1144</v>
      </c>
      <c r="G879" s="236"/>
      <c r="H879" s="240">
        <v>8962.9799999999996</v>
      </c>
      <c r="I879" s="241"/>
      <c r="J879" s="236"/>
      <c r="K879" s="236"/>
      <c r="L879" s="242"/>
      <c r="M879" s="243"/>
      <c r="N879" s="244"/>
      <c r="O879" s="244"/>
      <c r="P879" s="244"/>
      <c r="Q879" s="244"/>
      <c r="R879" s="244"/>
      <c r="S879" s="244"/>
      <c r="T879" s="245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6" t="s">
        <v>207</v>
      </c>
      <c r="AU879" s="246" t="s">
        <v>103</v>
      </c>
      <c r="AV879" s="13" t="s">
        <v>82</v>
      </c>
      <c r="AW879" s="13" t="s">
        <v>33</v>
      </c>
      <c r="AX879" s="13" t="s">
        <v>72</v>
      </c>
      <c r="AY879" s="246" t="s">
        <v>197</v>
      </c>
    </row>
    <row r="880" s="13" customFormat="1">
      <c r="A880" s="13"/>
      <c r="B880" s="235"/>
      <c r="C880" s="236"/>
      <c r="D880" s="237" t="s">
        <v>207</v>
      </c>
      <c r="E880" s="238" t="s">
        <v>19</v>
      </c>
      <c r="F880" s="239" t="s">
        <v>1145</v>
      </c>
      <c r="G880" s="236"/>
      <c r="H880" s="240">
        <v>7398.5600000000004</v>
      </c>
      <c r="I880" s="241"/>
      <c r="J880" s="236"/>
      <c r="K880" s="236"/>
      <c r="L880" s="242"/>
      <c r="M880" s="243"/>
      <c r="N880" s="244"/>
      <c r="O880" s="244"/>
      <c r="P880" s="244"/>
      <c r="Q880" s="244"/>
      <c r="R880" s="244"/>
      <c r="S880" s="244"/>
      <c r="T880" s="245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6" t="s">
        <v>207</v>
      </c>
      <c r="AU880" s="246" t="s">
        <v>103</v>
      </c>
      <c r="AV880" s="13" t="s">
        <v>82</v>
      </c>
      <c r="AW880" s="13" t="s">
        <v>33</v>
      </c>
      <c r="AX880" s="13" t="s">
        <v>72</v>
      </c>
      <c r="AY880" s="246" t="s">
        <v>197</v>
      </c>
    </row>
    <row r="881" s="15" customFormat="1">
      <c r="A881" s="15"/>
      <c r="B881" s="257"/>
      <c r="C881" s="258"/>
      <c r="D881" s="237" t="s">
        <v>207</v>
      </c>
      <c r="E881" s="259" t="s">
        <v>19</v>
      </c>
      <c r="F881" s="260" t="s">
        <v>234</v>
      </c>
      <c r="G881" s="258"/>
      <c r="H881" s="261">
        <v>16361.540000000001</v>
      </c>
      <c r="I881" s="262"/>
      <c r="J881" s="258"/>
      <c r="K881" s="258"/>
      <c r="L881" s="263"/>
      <c r="M881" s="264"/>
      <c r="N881" s="265"/>
      <c r="O881" s="265"/>
      <c r="P881" s="265"/>
      <c r="Q881" s="265"/>
      <c r="R881" s="265"/>
      <c r="S881" s="265"/>
      <c r="T881" s="266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67" t="s">
        <v>207</v>
      </c>
      <c r="AU881" s="267" t="s">
        <v>103</v>
      </c>
      <c r="AV881" s="15" t="s">
        <v>203</v>
      </c>
      <c r="AW881" s="15" t="s">
        <v>33</v>
      </c>
      <c r="AX881" s="15" t="s">
        <v>80</v>
      </c>
      <c r="AY881" s="267" t="s">
        <v>197</v>
      </c>
    </row>
    <row r="882" s="2" customFormat="1" ht="24.15" customHeight="1">
      <c r="A882" s="40"/>
      <c r="B882" s="41"/>
      <c r="C882" s="216" t="s">
        <v>1161</v>
      </c>
      <c r="D882" s="216" t="s">
        <v>199</v>
      </c>
      <c r="E882" s="217" t="s">
        <v>1162</v>
      </c>
      <c r="F882" s="218" t="s">
        <v>1163</v>
      </c>
      <c r="G882" s="219" t="s">
        <v>202</v>
      </c>
      <c r="H882" s="220">
        <v>314.64499999999998</v>
      </c>
      <c r="I882" s="221"/>
      <c r="J882" s="222">
        <f>ROUND(I882*H882,2)</f>
        <v>0</v>
      </c>
      <c r="K882" s="223"/>
      <c r="L882" s="46"/>
      <c r="M882" s="224" t="s">
        <v>19</v>
      </c>
      <c r="N882" s="225" t="s">
        <v>43</v>
      </c>
      <c r="O882" s="86"/>
      <c r="P882" s="226">
        <f>O882*H882</f>
        <v>0</v>
      </c>
      <c r="Q882" s="226">
        <v>0</v>
      </c>
      <c r="R882" s="226">
        <f>Q882*H882</f>
        <v>0</v>
      </c>
      <c r="S882" s="226">
        <v>0</v>
      </c>
      <c r="T882" s="227">
        <f>S882*H882</f>
        <v>0</v>
      </c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R882" s="228" t="s">
        <v>203</v>
      </c>
      <c r="AT882" s="228" t="s">
        <v>199</v>
      </c>
      <c r="AU882" s="228" t="s">
        <v>103</v>
      </c>
      <c r="AY882" s="19" t="s">
        <v>197</v>
      </c>
      <c r="BE882" s="229">
        <f>IF(N882="základní",J882,0)</f>
        <v>0</v>
      </c>
      <c r="BF882" s="229">
        <f>IF(N882="snížená",J882,0)</f>
        <v>0</v>
      </c>
      <c r="BG882" s="229">
        <f>IF(N882="zákl. přenesená",J882,0)</f>
        <v>0</v>
      </c>
      <c r="BH882" s="229">
        <f>IF(N882="sníž. přenesená",J882,0)</f>
        <v>0</v>
      </c>
      <c r="BI882" s="229">
        <f>IF(N882="nulová",J882,0)</f>
        <v>0</v>
      </c>
      <c r="BJ882" s="19" t="s">
        <v>80</v>
      </c>
      <c r="BK882" s="229">
        <f>ROUND(I882*H882,2)</f>
        <v>0</v>
      </c>
      <c r="BL882" s="19" t="s">
        <v>203</v>
      </c>
      <c r="BM882" s="228" t="s">
        <v>1164</v>
      </c>
    </row>
    <row r="883" s="2" customFormat="1">
      <c r="A883" s="40"/>
      <c r="B883" s="41"/>
      <c r="C883" s="42"/>
      <c r="D883" s="230" t="s">
        <v>205</v>
      </c>
      <c r="E883" s="42"/>
      <c r="F883" s="231" t="s">
        <v>1165</v>
      </c>
      <c r="G883" s="42"/>
      <c r="H883" s="42"/>
      <c r="I883" s="232"/>
      <c r="J883" s="42"/>
      <c r="K883" s="42"/>
      <c r="L883" s="46"/>
      <c r="M883" s="233"/>
      <c r="N883" s="234"/>
      <c r="O883" s="86"/>
      <c r="P883" s="86"/>
      <c r="Q883" s="86"/>
      <c r="R883" s="86"/>
      <c r="S883" s="86"/>
      <c r="T883" s="87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T883" s="19" t="s">
        <v>205</v>
      </c>
      <c r="AU883" s="19" t="s">
        <v>103</v>
      </c>
    </row>
    <row r="884" s="13" customFormat="1">
      <c r="A884" s="13"/>
      <c r="B884" s="235"/>
      <c r="C884" s="236"/>
      <c r="D884" s="237" t="s">
        <v>207</v>
      </c>
      <c r="E884" s="238" t="s">
        <v>19</v>
      </c>
      <c r="F884" s="239" t="s">
        <v>1136</v>
      </c>
      <c r="G884" s="236"/>
      <c r="H884" s="240">
        <v>172.36500000000001</v>
      </c>
      <c r="I884" s="241"/>
      <c r="J884" s="236"/>
      <c r="K884" s="236"/>
      <c r="L884" s="242"/>
      <c r="M884" s="243"/>
      <c r="N884" s="244"/>
      <c r="O884" s="244"/>
      <c r="P884" s="244"/>
      <c r="Q884" s="244"/>
      <c r="R884" s="244"/>
      <c r="S884" s="244"/>
      <c r="T884" s="245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6" t="s">
        <v>207</v>
      </c>
      <c r="AU884" s="246" t="s">
        <v>103</v>
      </c>
      <c r="AV884" s="13" t="s">
        <v>82</v>
      </c>
      <c r="AW884" s="13" t="s">
        <v>33</v>
      </c>
      <c r="AX884" s="13" t="s">
        <v>72</v>
      </c>
      <c r="AY884" s="246" t="s">
        <v>197</v>
      </c>
    </row>
    <row r="885" s="13" customFormat="1">
      <c r="A885" s="13"/>
      <c r="B885" s="235"/>
      <c r="C885" s="236"/>
      <c r="D885" s="237" t="s">
        <v>207</v>
      </c>
      <c r="E885" s="238" t="s">
        <v>19</v>
      </c>
      <c r="F885" s="239" t="s">
        <v>1137</v>
      </c>
      <c r="G885" s="236"/>
      <c r="H885" s="240">
        <v>142.28</v>
      </c>
      <c r="I885" s="241"/>
      <c r="J885" s="236"/>
      <c r="K885" s="236"/>
      <c r="L885" s="242"/>
      <c r="M885" s="243"/>
      <c r="N885" s="244"/>
      <c r="O885" s="244"/>
      <c r="P885" s="244"/>
      <c r="Q885" s="244"/>
      <c r="R885" s="244"/>
      <c r="S885" s="244"/>
      <c r="T885" s="245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6" t="s">
        <v>207</v>
      </c>
      <c r="AU885" s="246" t="s">
        <v>103</v>
      </c>
      <c r="AV885" s="13" t="s">
        <v>82</v>
      </c>
      <c r="AW885" s="13" t="s">
        <v>33</v>
      </c>
      <c r="AX885" s="13" t="s">
        <v>72</v>
      </c>
      <c r="AY885" s="246" t="s">
        <v>197</v>
      </c>
    </row>
    <row r="886" s="15" customFormat="1">
      <c r="A886" s="15"/>
      <c r="B886" s="257"/>
      <c r="C886" s="258"/>
      <c r="D886" s="237" t="s">
        <v>207</v>
      </c>
      <c r="E886" s="259" t="s">
        <v>19</v>
      </c>
      <c r="F886" s="260" t="s">
        <v>234</v>
      </c>
      <c r="G886" s="258"/>
      <c r="H886" s="261">
        <v>314.64499999999998</v>
      </c>
      <c r="I886" s="262"/>
      <c r="J886" s="258"/>
      <c r="K886" s="258"/>
      <c r="L886" s="263"/>
      <c r="M886" s="264"/>
      <c r="N886" s="265"/>
      <c r="O886" s="265"/>
      <c r="P886" s="265"/>
      <c r="Q886" s="265"/>
      <c r="R886" s="265"/>
      <c r="S886" s="265"/>
      <c r="T886" s="266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7" t="s">
        <v>207</v>
      </c>
      <c r="AU886" s="267" t="s">
        <v>103</v>
      </c>
      <c r="AV886" s="15" t="s">
        <v>203</v>
      </c>
      <c r="AW886" s="15" t="s">
        <v>33</v>
      </c>
      <c r="AX886" s="15" t="s">
        <v>80</v>
      </c>
      <c r="AY886" s="267" t="s">
        <v>197</v>
      </c>
    </row>
    <row r="887" s="2" customFormat="1" ht="37.8" customHeight="1">
      <c r="A887" s="40"/>
      <c r="B887" s="41"/>
      <c r="C887" s="216" t="s">
        <v>1166</v>
      </c>
      <c r="D887" s="216" t="s">
        <v>199</v>
      </c>
      <c r="E887" s="217" t="s">
        <v>1167</v>
      </c>
      <c r="F887" s="218" t="s">
        <v>1168</v>
      </c>
      <c r="G887" s="219" t="s">
        <v>202</v>
      </c>
      <c r="H887" s="220">
        <v>277.714</v>
      </c>
      <c r="I887" s="221"/>
      <c r="J887" s="222">
        <f>ROUND(I887*H887,2)</f>
        <v>0</v>
      </c>
      <c r="K887" s="223"/>
      <c r="L887" s="46"/>
      <c r="M887" s="224" t="s">
        <v>19</v>
      </c>
      <c r="N887" s="225" t="s">
        <v>43</v>
      </c>
      <c r="O887" s="86"/>
      <c r="P887" s="226">
        <f>O887*H887</f>
        <v>0</v>
      </c>
      <c r="Q887" s="226">
        <v>0.00012999999999999999</v>
      </c>
      <c r="R887" s="226">
        <f>Q887*H887</f>
        <v>0.036102819999999994</v>
      </c>
      <c r="S887" s="226">
        <v>0</v>
      </c>
      <c r="T887" s="227">
        <f>S887*H887</f>
        <v>0</v>
      </c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R887" s="228" t="s">
        <v>203</v>
      </c>
      <c r="AT887" s="228" t="s">
        <v>199</v>
      </c>
      <c r="AU887" s="228" t="s">
        <v>103</v>
      </c>
      <c r="AY887" s="19" t="s">
        <v>197</v>
      </c>
      <c r="BE887" s="229">
        <f>IF(N887="základní",J887,0)</f>
        <v>0</v>
      </c>
      <c r="BF887" s="229">
        <f>IF(N887="snížená",J887,0)</f>
        <v>0</v>
      </c>
      <c r="BG887" s="229">
        <f>IF(N887="zákl. přenesená",J887,0)</f>
        <v>0</v>
      </c>
      <c r="BH887" s="229">
        <f>IF(N887="sníž. přenesená",J887,0)</f>
        <v>0</v>
      </c>
      <c r="BI887" s="229">
        <f>IF(N887="nulová",J887,0)</f>
        <v>0</v>
      </c>
      <c r="BJ887" s="19" t="s">
        <v>80</v>
      </c>
      <c r="BK887" s="229">
        <f>ROUND(I887*H887,2)</f>
        <v>0</v>
      </c>
      <c r="BL887" s="19" t="s">
        <v>203</v>
      </c>
      <c r="BM887" s="228" t="s">
        <v>1169</v>
      </c>
    </row>
    <row r="888" s="2" customFormat="1">
      <c r="A888" s="40"/>
      <c r="B888" s="41"/>
      <c r="C888" s="42"/>
      <c r="D888" s="230" t="s">
        <v>205</v>
      </c>
      <c r="E888" s="42"/>
      <c r="F888" s="231" t="s">
        <v>1170</v>
      </c>
      <c r="G888" s="42"/>
      <c r="H888" s="42"/>
      <c r="I888" s="232"/>
      <c r="J888" s="42"/>
      <c r="K888" s="42"/>
      <c r="L888" s="46"/>
      <c r="M888" s="233"/>
      <c r="N888" s="234"/>
      <c r="O888" s="86"/>
      <c r="P888" s="86"/>
      <c r="Q888" s="86"/>
      <c r="R888" s="86"/>
      <c r="S888" s="86"/>
      <c r="T888" s="87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T888" s="19" t="s">
        <v>205</v>
      </c>
      <c r="AU888" s="19" t="s">
        <v>103</v>
      </c>
    </row>
    <row r="889" s="14" customFormat="1">
      <c r="A889" s="14"/>
      <c r="B889" s="247"/>
      <c r="C889" s="248"/>
      <c r="D889" s="237" t="s">
        <v>207</v>
      </c>
      <c r="E889" s="249" t="s">
        <v>19</v>
      </c>
      <c r="F889" s="250" t="s">
        <v>519</v>
      </c>
      <c r="G889" s="248"/>
      <c r="H889" s="249" t="s">
        <v>19</v>
      </c>
      <c r="I889" s="251"/>
      <c r="J889" s="248"/>
      <c r="K889" s="248"/>
      <c r="L889" s="252"/>
      <c r="M889" s="253"/>
      <c r="N889" s="254"/>
      <c r="O889" s="254"/>
      <c r="P889" s="254"/>
      <c r="Q889" s="254"/>
      <c r="R889" s="254"/>
      <c r="S889" s="254"/>
      <c r="T889" s="255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6" t="s">
        <v>207</v>
      </c>
      <c r="AU889" s="256" t="s">
        <v>103</v>
      </c>
      <c r="AV889" s="14" t="s">
        <v>80</v>
      </c>
      <c r="AW889" s="14" t="s">
        <v>33</v>
      </c>
      <c r="AX889" s="14" t="s">
        <v>72</v>
      </c>
      <c r="AY889" s="256" t="s">
        <v>197</v>
      </c>
    </row>
    <row r="890" s="13" customFormat="1">
      <c r="A890" s="13"/>
      <c r="B890" s="235"/>
      <c r="C890" s="236"/>
      <c r="D890" s="237" t="s">
        <v>207</v>
      </c>
      <c r="E890" s="238" t="s">
        <v>19</v>
      </c>
      <c r="F890" s="239" t="s">
        <v>1055</v>
      </c>
      <c r="G890" s="236"/>
      <c r="H890" s="240">
        <v>106.231</v>
      </c>
      <c r="I890" s="241"/>
      <c r="J890" s="236"/>
      <c r="K890" s="236"/>
      <c r="L890" s="242"/>
      <c r="M890" s="243"/>
      <c r="N890" s="244"/>
      <c r="O890" s="244"/>
      <c r="P890" s="244"/>
      <c r="Q890" s="244"/>
      <c r="R890" s="244"/>
      <c r="S890" s="244"/>
      <c r="T890" s="245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6" t="s">
        <v>207</v>
      </c>
      <c r="AU890" s="246" t="s">
        <v>103</v>
      </c>
      <c r="AV890" s="13" t="s">
        <v>82</v>
      </c>
      <c r="AW890" s="13" t="s">
        <v>33</v>
      </c>
      <c r="AX890" s="13" t="s">
        <v>72</v>
      </c>
      <c r="AY890" s="246" t="s">
        <v>197</v>
      </c>
    </row>
    <row r="891" s="13" customFormat="1">
      <c r="A891" s="13"/>
      <c r="B891" s="235"/>
      <c r="C891" s="236"/>
      <c r="D891" s="237" t="s">
        <v>207</v>
      </c>
      <c r="E891" s="238" t="s">
        <v>19</v>
      </c>
      <c r="F891" s="239" t="s">
        <v>1024</v>
      </c>
      <c r="G891" s="236"/>
      <c r="H891" s="240">
        <v>8.5890000000000004</v>
      </c>
      <c r="I891" s="241"/>
      <c r="J891" s="236"/>
      <c r="K891" s="236"/>
      <c r="L891" s="242"/>
      <c r="M891" s="243"/>
      <c r="N891" s="244"/>
      <c r="O891" s="244"/>
      <c r="P891" s="244"/>
      <c r="Q891" s="244"/>
      <c r="R891" s="244"/>
      <c r="S891" s="244"/>
      <c r="T891" s="245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6" t="s">
        <v>207</v>
      </c>
      <c r="AU891" s="246" t="s">
        <v>103</v>
      </c>
      <c r="AV891" s="13" t="s">
        <v>82</v>
      </c>
      <c r="AW891" s="13" t="s">
        <v>33</v>
      </c>
      <c r="AX891" s="13" t="s">
        <v>72</v>
      </c>
      <c r="AY891" s="246" t="s">
        <v>197</v>
      </c>
    </row>
    <row r="892" s="13" customFormat="1">
      <c r="A892" s="13"/>
      <c r="B892" s="235"/>
      <c r="C892" s="236"/>
      <c r="D892" s="237" t="s">
        <v>207</v>
      </c>
      <c r="E892" s="238" t="s">
        <v>19</v>
      </c>
      <c r="F892" s="239" t="s">
        <v>1025</v>
      </c>
      <c r="G892" s="236"/>
      <c r="H892" s="240">
        <v>7.1429999999999998</v>
      </c>
      <c r="I892" s="241"/>
      <c r="J892" s="236"/>
      <c r="K892" s="236"/>
      <c r="L892" s="242"/>
      <c r="M892" s="243"/>
      <c r="N892" s="244"/>
      <c r="O892" s="244"/>
      <c r="P892" s="244"/>
      <c r="Q892" s="244"/>
      <c r="R892" s="244"/>
      <c r="S892" s="244"/>
      <c r="T892" s="245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6" t="s">
        <v>207</v>
      </c>
      <c r="AU892" s="246" t="s">
        <v>103</v>
      </c>
      <c r="AV892" s="13" t="s">
        <v>82</v>
      </c>
      <c r="AW892" s="13" t="s">
        <v>33</v>
      </c>
      <c r="AX892" s="13" t="s">
        <v>72</v>
      </c>
      <c r="AY892" s="246" t="s">
        <v>197</v>
      </c>
    </row>
    <row r="893" s="13" customFormat="1">
      <c r="A893" s="13"/>
      <c r="B893" s="235"/>
      <c r="C893" s="236"/>
      <c r="D893" s="237" t="s">
        <v>207</v>
      </c>
      <c r="E893" s="238" t="s">
        <v>19</v>
      </c>
      <c r="F893" s="239" t="s">
        <v>1026</v>
      </c>
      <c r="G893" s="236"/>
      <c r="H893" s="240">
        <v>18.963000000000001</v>
      </c>
      <c r="I893" s="241"/>
      <c r="J893" s="236"/>
      <c r="K893" s="236"/>
      <c r="L893" s="242"/>
      <c r="M893" s="243"/>
      <c r="N893" s="244"/>
      <c r="O893" s="244"/>
      <c r="P893" s="244"/>
      <c r="Q893" s="244"/>
      <c r="R893" s="244"/>
      <c r="S893" s="244"/>
      <c r="T893" s="245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6" t="s">
        <v>207</v>
      </c>
      <c r="AU893" s="246" t="s">
        <v>103</v>
      </c>
      <c r="AV893" s="13" t="s">
        <v>82</v>
      </c>
      <c r="AW893" s="13" t="s">
        <v>33</v>
      </c>
      <c r="AX893" s="13" t="s">
        <v>72</v>
      </c>
      <c r="AY893" s="246" t="s">
        <v>197</v>
      </c>
    </row>
    <row r="894" s="13" customFormat="1">
      <c r="A894" s="13"/>
      <c r="B894" s="235"/>
      <c r="C894" s="236"/>
      <c r="D894" s="237" t="s">
        <v>207</v>
      </c>
      <c r="E894" s="238" t="s">
        <v>19</v>
      </c>
      <c r="F894" s="239" t="s">
        <v>1027</v>
      </c>
      <c r="G894" s="236"/>
      <c r="H894" s="240">
        <v>11.035</v>
      </c>
      <c r="I894" s="241"/>
      <c r="J894" s="236"/>
      <c r="K894" s="236"/>
      <c r="L894" s="242"/>
      <c r="M894" s="243"/>
      <c r="N894" s="244"/>
      <c r="O894" s="244"/>
      <c r="P894" s="244"/>
      <c r="Q894" s="244"/>
      <c r="R894" s="244"/>
      <c r="S894" s="244"/>
      <c r="T894" s="245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6" t="s">
        <v>207</v>
      </c>
      <c r="AU894" s="246" t="s">
        <v>103</v>
      </c>
      <c r="AV894" s="13" t="s">
        <v>82</v>
      </c>
      <c r="AW894" s="13" t="s">
        <v>33</v>
      </c>
      <c r="AX894" s="13" t="s">
        <v>72</v>
      </c>
      <c r="AY894" s="246" t="s">
        <v>197</v>
      </c>
    </row>
    <row r="895" s="13" customFormat="1">
      <c r="A895" s="13"/>
      <c r="B895" s="235"/>
      <c r="C895" s="236"/>
      <c r="D895" s="237" t="s">
        <v>207</v>
      </c>
      <c r="E895" s="238" t="s">
        <v>19</v>
      </c>
      <c r="F895" s="239" t="s">
        <v>1028</v>
      </c>
      <c r="G895" s="236"/>
      <c r="H895" s="240">
        <v>4.71</v>
      </c>
      <c r="I895" s="241"/>
      <c r="J895" s="236"/>
      <c r="K895" s="236"/>
      <c r="L895" s="242"/>
      <c r="M895" s="243"/>
      <c r="N895" s="244"/>
      <c r="O895" s="244"/>
      <c r="P895" s="244"/>
      <c r="Q895" s="244"/>
      <c r="R895" s="244"/>
      <c r="S895" s="244"/>
      <c r="T895" s="245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6" t="s">
        <v>207</v>
      </c>
      <c r="AU895" s="246" t="s">
        <v>103</v>
      </c>
      <c r="AV895" s="13" t="s">
        <v>82</v>
      </c>
      <c r="AW895" s="13" t="s">
        <v>33</v>
      </c>
      <c r="AX895" s="13" t="s">
        <v>72</v>
      </c>
      <c r="AY895" s="246" t="s">
        <v>197</v>
      </c>
    </row>
    <row r="896" s="13" customFormat="1">
      <c r="A896" s="13"/>
      <c r="B896" s="235"/>
      <c r="C896" s="236"/>
      <c r="D896" s="237" t="s">
        <v>207</v>
      </c>
      <c r="E896" s="238" t="s">
        <v>19</v>
      </c>
      <c r="F896" s="239" t="s">
        <v>1029</v>
      </c>
      <c r="G896" s="236"/>
      <c r="H896" s="240">
        <v>6.6600000000000001</v>
      </c>
      <c r="I896" s="241"/>
      <c r="J896" s="236"/>
      <c r="K896" s="236"/>
      <c r="L896" s="242"/>
      <c r="M896" s="243"/>
      <c r="N896" s="244"/>
      <c r="O896" s="244"/>
      <c r="P896" s="244"/>
      <c r="Q896" s="244"/>
      <c r="R896" s="244"/>
      <c r="S896" s="244"/>
      <c r="T896" s="245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6" t="s">
        <v>207</v>
      </c>
      <c r="AU896" s="246" t="s">
        <v>103</v>
      </c>
      <c r="AV896" s="13" t="s">
        <v>82</v>
      </c>
      <c r="AW896" s="13" t="s">
        <v>33</v>
      </c>
      <c r="AX896" s="13" t="s">
        <v>72</v>
      </c>
      <c r="AY896" s="246" t="s">
        <v>197</v>
      </c>
    </row>
    <row r="897" s="13" customFormat="1">
      <c r="A897" s="13"/>
      <c r="B897" s="235"/>
      <c r="C897" s="236"/>
      <c r="D897" s="237" t="s">
        <v>207</v>
      </c>
      <c r="E897" s="238" t="s">
        <v>19</v>
      </c>
      <c r="F897" s="239" t="s">
        <v>1030</v>
      </c>
      <c r="G897" s="236"/>
      <c r="H897" s="240">
        <v>3.1499999999999999</v>
      </c>
      <c r="I897" s="241"/>
      <c r="J897" s="236"/>
      <c r="K897" s="236"/>
      <c r="L897" s="242"/>
      <c r="M897" s="243"/>
      <c r="N897" s="244"/>
      <c r="O897" s="244"/>
      <c r="P897" s="244"/>
      <c r="Q897" s="244"/>
      <c r="R897" s="244"/>
      <c r="S897" s="244"/>
      <c r="T897" s="245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6" t="s">
        <v>207</v>
      </c>
      <c r="AU897" s="246" t="s">
        <v>103</v>
      </c>
      <c r="AV897" s="13" t="s">
        <v>82</v>
      </c>
      <c r="AW897" s="13" t="s">
        <v>33</v>
      </c>
      <c r="AX897" s="13" t="s">
        <v>72</v>
      </c>
      <c r="AY897" s="246" t="s">
        <v>197</v>
      </c>
    </row>
    <row r="898" s="13" customFormat="1">
      <c r="A898" s="13"/>
      <c r="B898" s="235"/>
      <c r="C898" s="236"/>
      <c r="D898" s="237" t="s">
        <v>207</v>
      </c>
      <c r="E898" s="238" t="s">
        <v>19</v>
      </c>
      <c r="F898" s="239" t="s">
        <v>1031</v>
      </c>
      <c r="G898" s="236"/>
      <c r="H898" s="240">
        <v>6.2640000000000002</v>
      </c>
      <c r="I898" s="241"/>
      <c r="J898" s="236"/>
      <c r="K898" s="236"/>
      <c r="L898" s="242"/>
      <c r="M898" s="243"/>
      <c r="N898" s="244"/>
      <c r="O898" s="244"/>
      <c r="P898" s="244"/>
      <c r="Q898" s="244"/>
      <c r="R898" s="244"/>
      <c r="S898" s="244"/>
      <c r="T898" s="245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6" t="s">
        <v>207</v>
      </c>
      <c r="AU898" s="246" t="s">
        <v>103</v>
      </c>
      <c r="AV898" s="13" t="s">
        <v>82</v>
      </c>
      <c r="AW898" s="13" t="s">
        <v>33</v>
      </c>
      <c r="AX898" s="13" t="s">
        <v>72</v>
      </c>
      <c r="AY898" s="246" t="s">
        <v>197</v>
      </c>
    </row>
    <row r="899" s="13" customFormat="1">
      <c r="A899" s="13"/>
      <c r="B899" s="235"/>
      <c r="C899" s="236"/>
      <c r="D899" s="237" t="s">
        <v>207</v>
      </c>
      <c r="E899" s="238" t="s">
        <v>19</v>
      </c>
      <c r="F899" s="239" t="s">
        <v>1032</v>
      </c>
      <c r="G899" s="236"/>
      <c r="H899" s="240">
        <v>2.625</v>
      </c>
      <c r="I899" s="241"/>
      <c r="J899" s="236"/>
      <c r="K899" s="236"/>
      <c r="L899" s="242"/>
      <c r="M899" s="243"/>
      <c r="N899" s="244"/>
      <c r="O899" s="244"/>
      <c r="P899" s="244"/>
      <c r="Q899" s="244"/>
      <c r="R899" s="244"/>
      <c r="S899" s="244"/>
      <c r="T899" s="245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6" t="s">
        <v>207</v>
      </c>
      <c r="AU899" s="246" t="s">
        <v>103</v>
      </c>
      <c r="AV899" s="13" t="s">
        <v>82</v>
      </c>
      <c r="AW899" s="13" t="s">
        <v>33</v>
      </c>
      <c r="AX899" s="13" t="s">
        <v>72</v>
      </c>
      <c r="AY899" s="246" t="s">
        <v>197</v>
      </c>
    </row>
    <row r="900" s="13" customFormat="1">
      <c r="A900" s="13"/>
      <c r="B900" s="235"/>
      <c r="C900" s="236"/>
      <c r="D900" s="237" t="s">
        <v>207</v>
      </c>
      <c r="E900" s="238" t="s">
        <v>19</v>
      </c>
      <c r="F900" s="239" t="s">
        <v>1033</v>
      </c>
      <c r="G900" s="236"/>
      <c r="H900" s="240">
        <v>1.125</v>
      </c>
      <c r="I900" s="241"/>
      <c r="J900" s="236"/>
      <c r="K900" s="236"/>
      <c r="L900" s="242"/>
      <c r="M900" s="243"/>
      <c r="N900" s="244"/>
      <c r="O900" s="244"/>
      <c r="P900" s="244"/>
      <c r="Q900" s="244"/>
      <c r="R900" s="244"/>
      <c r="S900" s="244"/>
      <c r="T900" s="245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6" t="s">
        <v>207</v>
      </c>
      <c r="AU900" s="246" t="s">
        <v>103</v>
      </c>
      <c r="AV900" s="13" t="s">
        <v>82</v>
      </c>
      <c r="AW900" s="13" t="s">
        <v>33</v>
      </c>
      <c r="AX900" s="13" t="s">
        <v>72</v>
      </c>
      <c r="AY900" s="246" t="s">
        <v>197</v>
      </c>
    </row>
    <row r="901" s="16" customFormat="1">
      <c r="A901" s="16"/>
      <c r="B901" s="268"/>
      <c r="C901" s="269"/>
      <c r="D901" s="237" t="s">
        <v>207</v>
      </c>
      <c r="E901" s="270" t="s">
        <v>19</v>
      </c>
      <c r="F901" s="271" t="s">
        <v>248</v>
      </c>
      <c r="G901" s="269"/>
      <c r="H901" s="272">
        <v>176.49500000000001</v>
      </c>
      <c r="I901" s="273"/>
      <c r="J901" s="269"/>
      <c r="K901" s="269"/>
      <c r="L901" s="274"/>
      <c r="M901" s="275"/>
      <c r="N901" s="276"/>
      <c r="O901" s="276"/>
      <c r="P901" s="276"/>
      <c r="Q901" s="276"/>
      <c r="R901" s="276"/>
      <c r="S901" s="276"/>
      <c r="T901" s="277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T901" s="278" t="s">
        <v>207</v>
      </c>
      <c r="AU901" s="278" t="s">
        <v>103</v>
      </c>
      <c r="AV901" s="16" t="s">
        <v>103</v>
      </c>
      <c r="AW901" s="16" t="s">
        <v>33</v>
      </c>
      <c r="AX901" s="16" t="s">
        <v>72</v>
      </c>
      <c r="AY901" s="278" t="s">
        <v>197</v>
      </c>
    </row>
    <row r="902" s="14" customFormat="1">
      <c r="A902" s="14"/>
      <c r="B902" s="247"/>
      <c r="C902" s="248"/>
      <c r="D902" s="237" t="s">
        <v>207</v>
      </c>
      <c r="E902" s="249" t="s">
        <v>19</v>
      </c>
      <c r="F902" s="250" t="s">
        <v>525</v>
      </c>
      <c r="G902" s="248"/>
      <c r="H902" s="249" t="s">
        <v>19</v>
      </c>
      <c r="I902" s="251"/>
      <c r="J902" s="248"/>
      <c r="K902" s="248"/>
      <c r="L902" s="252"/>
      <c r="M902" s="253"/>
      <c r="N902" s="254"/>
      <c r="O902" s="254"/>
      <c r="P902" s="254"/>
      <c r="Q902" s="254"/>
      <c r="R902" s="254"/>
      <c r="S902" s="254"/>
      <c r="T902" s="255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6" t="s">
        <v>207</v>
      </c>
      <c r="AU902" s="256" t="s">
        <v>103</v>
      </c>
      <c r="AV902" s="14" t="s">
        <v>80</v>
      </c>
      <c r="AW902" s="14" t="s">
        <v>33</v>
      </c>
      <c r="AX902" s="14" t="s">
        <v>72</v>
      </c>
      <c r="AY902" s="256" t="s">
        <v>197</v>
      </c>
    </row>
    <row r="903" s="13" customFormat="1">
      <c r="A903" s="13"/>
      <c r="B903" s="235"/>
      <c r="C903" s="236"/>
      <c r="D903" s="237" t="s">
        <v>207</v>
      </c>
      <c r="E903" s="238" t="s">
        <v>19</v>
      </c>
      <c r="F903" s="239" t="s">
        <v>1057</v>
      </c>
      <c r="G903" s="236"/>
      <c r="H903" s="240">
        <v>44.774999999999999</v>
      </c>
      <c r="I903" s="241"/>
      <c r="J903" s="236"/>
      <c r="K903" s="236"/>
      <c r="L903" s="242"/>
      <c r="M903" s="243"/>
      <c r="N903" s="244"/>
      <c r="O903" s="244"/>
      <c r="P903" s="244"/>
      <c r="Q903" s="244"/>
      <c r="R903" s="244"/>
      <c r="S903" s="244"/>
      <c r="T903" s="245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6" t="s">
        <v>207</v>
      </c>
      <c r="AU903" s="246" t="s">
        <v>103</v>
      </c>
      <c r="AV903" s="13" t="s">
        <v>82</v>
      </c>
      <c r="AW903" s="13" t="s">
        <v>33</v>
      </c>
      <c r="AX903" s="13" t="s">
        <v>72</v>
      </c>
      <c r="AY903" s="246" t="s">
        <v>197</v>
      </c>
    </row>
    <row r="904" s="13" customFormat="1">
      <c r="A904" s="13"/>
      <c r="B904" s="235"/>
      <c r="C904" s="236"/>
      <c r="D904" s="237" t="s">
        <v>207</v>
      </c>
      <c r="E904" s="238" t="s">
        <v>19</v>
      </c>
      <c r="F904" s="239" t="s">
        <v>1058</v>
      </c>
      <c r="G904" s="236"/>
      <c r="H904" s="240">
        <v>5.3150000000000004</v>
      </c>
      <c r="I904" s="241"/>
      <c r="J904" s="236"/>
      <c r="K904" s="236"/>
      <c r="L904" s="242"/>
      <c r="M904" s="243"/>
      <c r="N904" s="244"/>
      <c r="O904" s="244"/>
      <c r="P904" s="244"/>
      <c r="Q904" s="244"/>
      <c r="R904" s="244"/>
      <c r="S904" s="244"/>
      <c r="T904" s="245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6" t="s">
        <v>207</v>
      </c>
      <c r="AU904" s="246" t="s">
        <v>103</v>
      </c>
      <c r="AV904" s="13" t="s">
        <v>82</v>
      </c>
      <c r="AW904" s="13" t="s">
        <v>33</v>
      </c>
      <c r="AX904" s="13" t="s">
        <v>72</v>
      </c>
      <c r="AY904" s="246" t="s">
        <v>197</v>
      </c>
    </row>
    <row r="905" s="13" customFormat="1">
      <c r="A905" s="13"/>
      <c r="B905" s="235"/>
      <c r="C905" s="236"/>
      <c r="D905" s="237" t="s">
        <v>207</v>
      </c>
      <c r="E905" s="238" t="s">
        <v>19</v>
      </c>
      <c r="F905" s="239" t="s">
        <v>1059</v>
      </c>
      <c r="G905" s="236"/>
      <c r="H905" s="240">
        <v>12.6</v>
      </c>
      <c r="I905" s="241"/>
      <c r="J905" s="236"/>
      <c r="K905" s="236"/>
      <c r="L905" s="242"/>
      <c r="M905" s="243"/>
      <c r="N905" s="244"/>
      <c r="O905" s="244"/>
      <c r="P905" s="244"/>
      <c r="Q905" s="244"/>
      <c r="R905" s="244"/>
      <c r="S905" s="244"/>
      <c r="T905" s="245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6" t="s">
        <v>207</v>
      </c>
      <c r="AU905" s="246" t="s">
        <v>103</v>
      </c>
      <c r="AV905" s="13" t="s">
        <v>82</v>
      </c>
      <c r="AW905" s="13" t="s">
        <v>33</v>
      </c>
      <c r="AX905" s="13" t="s">
        <v>72</v>
      </c>
      <c r="AY905" s="246" t="s">
        <v>197</v>
      </c>
    </row>
    <row r="906" s="13" customFormat="1">
      <c r="A906" s="13"/>
      <c r="B906" s="235"/>
      <c r="C906" s="236"/>
      <c r="D906" s="237" t="s">
        <v>207</v>
      </c>
      <c r="E906" s="238" t="s">
        <v>19</v>
      </c>
      <c r="F906" s="239" t="s">
        <v>1035</v>
      </c>
      <c r="G906" s="236"/>
      <c r="H906" s="240">
        <v>6.0350000000000001</v>
      </c>
      <c r="I906" s="241"/>
      <c r="J906" s="236"/>
      <c r="K906" s="236"/>
      <c r="L906" s="242"/>
      <c r="M906" s="243"/>
      <c r="N906" s="244"/>
      <c r="O906" s="244"/>
      <c r="P906" s="244"/>
      <c r="Q906" s="244"/>
      <c r="R906" s="244"/>
      <c r="S906" s="244"/>
      <c r="T906" s="245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6" t="s">
        <v>207</v>
      </c>
      <c r="AU906" s="246" t="s">
        <v>103</v>
      </c>
      <c r="AV906" s="13" t="s">
        <v>82</v>
      </c>
      <c r="AW906" s="13" t="s">
        <v>33</v>
      </c>
      <c r="AX906" s="13" t="s">
        <v>72</v>
      </c>
      <c r="AY906" s="246" t="s">
        <v>197</v>
      </c>
    </row>
    <row r="907" s="13" customFormat="1">
      <c r="A907" s="13"/>
      <c r="B907" s="235"/>
      <c r="C907" s="236"/>
      <c r="D907" s="237" t="s">
        <v>207</v>
      </c>
      <c r="E907" s="238" t="s">
        <v>19</v>
      </c>
      <c r="F907" s="239" t="s">
        <v>1060</v>
      </c>
      <c r="G907" s="236"/>
      <c r="H907" s="240">
        <v>32.494</v>
      </c>
      <c r="I907" s="241"/>
      <c r="J907" s="236"/>
      <c r="K907" s="236"/>
      <c r="L907" s="242"/>
      <c r="M907" s="243"/>
      <c r="N907" s="244"/>
      <c r="O907" s="244"/>
      <c r="P907" s="244"/>
      <c r="Q907" s="244"/>
      <c r="R907" s="244"/>
      <c r="S907" s="244"/>
      <c r="T907" s="245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6" t="s">
        <v>207</v>
      </c>
      <c r="AU907" s="246" t="s">
        <v>103</v>
      </c>
      <c r="AV907" s="13" t="s">
        <v>82</v>
      </c>
      <c r="AW907" s="13" t="s">
        <v>33</v>
      </c>
      <c r="AX907" s="13" t="s">
        <v>72</v>
      </c>
      <c r="AY907" s="246" t="s">
        <v>197</v>
      </c>
    </row>
    <row r="908" s="16" customFormat="1">
      <c r="A908" s="16"/>
      <c r="B908" s="268"/>
      <c r="C908" s="269"/>
      <c r="D908" s="237" t="s">
        <v>207</v>
      </c>
      <c r="E908" s="270" t="s">
        <v>19</v>
      </c>
      <c r="F908" s="271" t="s">
        <v>248</v>
      </c>
      <c r="G908" s="269"/>
      <c r="H908" s="272">
        <v>101.21899999999999</v>
      </c>
      <c r="I908" s="273"/>
      <c r="J908" s="269"/>
      <c r="K908" s="269"/>
      <c r="L908" s="274"/>
      <c r="M908" s="275"/>
      <c r="N908" s="276"/>
      <c r="O908" s="276"/>
      <c r="P908" s="276"/>
      <c r="Q908" s="276"/>
      <c r="R908" s="276"/>
      <c r="S908" s="276"/>
      <c r="T908" s="277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T908" s="278" t="s">
        <v>207</v>
      </c>
      <c r="AU908" s="278" t="s">
        <v>103</v>
      </c>
      <c r="AV908" s="16" t="s">
        <v>103</v>
      </c>
      <c r="AW908" s="16" t="s">
        <v>33</v>
      </c>
      <c r="AX908" s="16" t="s">
        <v>72</v>
      </c>
      <c r="AY908" s="278" t="s">
        <v>197</v>
      </c>
    </row>
    <row r="909" s="15" customFormat="1">
      <c r="A909" s="15"/>
      <c r="B909" s="257"/>
      <c r="C909" s="258"/>
      <c r="D909" s="237" t="s">
        <v>207</v>
      </c>
      <c r="E909" s="259" t="s">
        <v>19</v>
      </c>
      <c r="F909" s="260" t="s">
        <v>234</v>
      </c>
      <c r="G909" s="258"/>
      <c r="H909" s="261">
        <v>277.714</v>
      </c>
      <c r="I909" s="262"/>
      <c r="J909" s="258"/>
      <c r="K909" s="258"/>
      <c r="L909" s="263"/>
      <c r="M909" s="264"/>
      <c r="N909" s="265"/>
      <c r="O909" s="265"/>
      <c r="P909" s="265"/>
      <c r="Q909" s="265"/>
      <c r="R909" s="265"/>
      <c r="S909" s="265"/>
      <c r="T909" s="266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67" t="s">
        <v>207</v>
      </c>
      <c r="AU909" s="267" t="s">
        <v>103</v>
      </c>
      <c r="AV909" s="15" t="s">
        <v>203</v>
      </c>
      <c r="AW909" s="15" t="s">
        <v>33</v>
      </c>
      <c r="AX909" s="15" t="s">
        <v>80</v>
      </c>
      <c r="AY909" s="267" t="s">
        <v>197</v>
      </c>
    </row>
    <row r="910" s="12" customFormat="1" ht="22.8" customHeight="1">
      <c r="A910" s="12"/>
      <c r="B910" s="200"/>
      <c r="C910" s="201"/>
      <c r="D910" s="202" t="s">
        <v>71</v>
      </c>
      <c r="E910" s="214" t="s">
        <v>1171</v>
      </c>
      <c r="F910" s="214" t="s">
        <v>1172</v>
      </c>
      <c r="G910" s="201"/>
      <c r="H910" s="201"/>
      <c r="I910" s="204"/>
      <c r="J910" s="215">
        <f>BK910</f>
        <v>0</v>
      </c>
      <c r="K910" s="201"/>
      <c r="L910" s="206"/>
      <c r="M910" s="207"/>
      <c r="N910" s="208"/>
      <c r="O910" s="208"/>
      <c r="P910" s="209">
        <f>SUM(P911:P912)</f>
        <v>0</v>
      </c>
      <c r="Q910" s="208"/>
      <c r="R910" s="209">
        <f>SUM(R911:R912)</f>
        <v>0</v>
      </c>
      <c r="S910" s="208"/>
      <c r="T910" s="210">
        <f>SUM(T911:T912)</f>
        <v>0</v>
      </c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R910" s="211" t="s">
        <v>80</v>
      </c>
      <c r="AT910" s="212" t="s">
        <v>71</v>
      </c>
      <c r="AU910" s="212" t="s">
        <v>80</v>
      </c>
      <c r="AY910" s="211" t="s">
        <v>197</v>
      </c>
      <c r="BK910" s="213">
        <f>SUM(BK911:BK912)</f>
        <v>0</v>
      </c>
    </row>
    <row r="911" s="2" customFormat="1" ht="55.5" customHeight="1">
      <c r="A911" s="40"/>
      <c r="B911" s="41"/>
      <c r="C911" s="216" t="s">
        <v>1173</v>
      </c>
      <c r="D911" s="216" t="s">
        <v>199</v>
      </c>
      <c r="E911" s="217" t="s">
        <v>1174</v>
      </c>
      <c r="F911" s="218" t="s">
        <v>1175</v>
      </c>
      <c r="G911" s="219" t="s">
        <v>217</v>
      </c>
      <c r="H911" s="220">
        <v>417.51100000000002</v>
      </c>
      <c r="I911" s="221"/>
      <c r="J911" s="222">
        <f>ROUND(I911*H911,2)</f>
        <v>0</v>
      </c>
      <c r="K911" s="223"/>
      <c r="L911" s="46"/>
      <c r="M911" s="224" t="s">
        <v>19</v>
      </c>
      <c r="N911" s="225" t="s">
        <v>43</v>
      </c>
      <c r="O911" s="86"/>
      <c r="P911" s="226">
        <f>O911*H911</f>
        <v>0</v>
      </c>
      <c r="Q911" s="226">
        <v>0</v>
      </c>
      <c r="R911" s="226">
        <f>Q911*H911</f>
        <v>0</v>
      </c>
      <c r="S911" s="226">
        <v>0</v>
      </c>
      <c r="T911" s="227">
        <f>S911*H911</f>
        <v>0</v>
      </c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R911" s="228" t="s">
        <v>203</v>
      </c>
      <c r="AT911" s="228" t="s">
        <v>199</v>
      </c>
      <c r="AU911" s="228" t="s">
        <v>82</v>
      </c>
      <c r="AY911" s="19" t="s">
        <v>197</v>
      </c>
      <c r="BE911" s="229">
        <f>IF(N911="základní",J911,0)</f>
        <v>0</v>
      </c>
      <c r="BF911" s="229">
        <f>IF(N911="snížená",J911,0)</f>
        <v>0</v>
      </c>
      <c r="BG911" s="229">
        <f>IF(N911="zákl. přenesená",J911,0)</f>
        <v>0</v>
      </c>
      <c r="BH911" s="229">
        <f>IF(N911="sníž. přenesená",J911,0)</f>
        <v>0</v>
      </c>
      <c r="BI911" s="229">
        <f>IF(N911="nulová",J911,0)</f>
        <v>0</v>
      </c>
      <c r="BJ911" s="19" t="s">
        <v>80</v>
      </c>
      <c r="BK911" s="229">
        <f>ROUND(I911*H911,2)</f>
        <v>0</v>
      </c>
      <c r="BL911" s="19" t="s">
        <v>203</v>
      </c>
      <c r="BM911" s="228" t="s">
        <v>1176</v>
      </c>
    </row>
    <row r="912" s="2" customFormat="1">
      <c r="A912" s="40"/>
      <c r="B912" s="41"/>
      <c r="C912" s="42"/>
      <c r="D912" s="230" t="s">
        <v>205</v>
      </c>
      <c r="E912" s="42"/>
      <c r="F912" s="231" t="s">
        <v>1177</v>
      </c>
      <c r="G912" s="42"/>
      <c r="H912" s="42"/>
      <c r="I912" s="232"/>
      <c r="J912" s="42"/>
      <c r="K912" s="42"/>
      <c r="L912" s="46"/>
      <c r="M912" s="233"/>
      <c r="N912" s="234"/>
      <c r="O912" s="86"/>
      <c r="P912" s="86"/>
      <c r="Q912" s="86"/>
      <c r="R912" s="86"/>
      <c r="S912" s="86"/>
      <c r="T912" s="87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T912" s="19" t="s">
        <v>205</v>
      </c>
      <c r="AU912" s="19" t="s">
        <v>82</v>
      </c>
    </row>
    <row r="913" s="12" customFormat="1" ht="25.92" customHeight="1">
      <c r="A913" s="12"/>
      <c r="B913" s="200"/>
      <c r="C913" s="201"/>
      <c r="D913" s="202" t="s">
        <v>71</v>
      </c>
      <c r="E913" s="203" t="s">
        <v>1178</v>
      </c>
      <c r="F913" s="203" t="s">
        <v>1179</v>
      </c>
      <c r="G913" s="201"/>
      <c r="H913" s="201"/>
      <c r="I913" s="204"/>
      <c r="J913" s="205">
        <f>BK913</f>
        <v>0</v>
      </c>
      <c r="K913" s="201"/>
      <c r="L913" s="206"/>
      <c r="M913" s="207"/>
      <c r="N913" s="208"/>
      <c r="O913" s="208"/>
      <c r="P913" s="209">
        <f>P914+P965+P1005+P1091+P1096+P1211+P1311+P1351+P1357+P1459+P1521+P1572+P1602+P1629+P1695+P1728+P1743+P1756</f>
        <v>0</v>
      </c>
      <c r="Q913" s="208"/>
      <c r="R913" s="209">
        <f>R914+R965+R1005+R1091+R1096+R1211+R1311+R1351+R1357+R1459+R1521+R1572+R1602+R1629+R1695+R1728+R1743+R1756</f>
        <v>41.170501456667019</v>
      </c>
      <c r="S913" s="208"/>
      <c r="T913" s="210">
        <f>T914+T965+T1005+T1091+T1096+T1211+T1311+T1351+T1357+T1459+T1521+T1572+T1602+T1629+T1695+T1728+T1743+T1756</f>
        <v>0</v>
      </c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R913" s="211" t="s">
        <v>82</v>
      </c>
      <c r="AT913" s="212" t="s">
        <v>71</v>
      </c>
      <c r="AU913" s="212" t="s">
        <v>72</v>
      </c>
      <c r="AY913" s="211" t="s">
        <v>197</v>
      </c>
      <c r="BK913" s="213">
        <f>BK914+BK965+BK1005+BK1091+BK1096+BK1211+BK1311+BK1351+BK1357+BK1459+BK1521+BK1572+BK1602+BK1629+BK1695+BK1728+BK1743+BK1756</f>
        <v>0</v>
      </c>
    </row>
    <row r="914" s="12" customFormat="1" ht="22.8" customHeight="1">
      <c r="A914" s="12"/>
      <c r="B914" s="200"/>
      <c r="C914" s="201"/>
      <c r="D914" s="202" t="s">
        <v>71</v>
      </c>
      <c r="E914" s="214" t="s">
        <v>1180</v>
      </c>
      <c r="F914" s="214" t="s">
        <v>1181</v>
      </c>
      <c r="G914" s="201"/>
      <c r="H914" s="201"/>
      <c r="I914" s="204"/>
      <c r="J914" s="215">
        <f>BK914</f>
        <v>0</v>
      </c>
      <c r="K914" s="201"/>
      <c r="L914" s="206"/>
      <c r="M914" s="207"/>
      <c r="N914" s="208"/>
      <c r="O914" s="208"/>
      <c r="P914" s="209">
        <f>SUM(P915:P964)</f>
        <v>0</v>
      </c>
      <c r="Q914" s="208"/>
      <c r="R914" s="209">
        <f>SUM(R915:R964)</f>
        <v>1.8140509</v>
      </c>
      <c r="S914" s="208"/>
      <c r="T914" s="210">
        <f>SUM(T915:T964)</f>
        <v>0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R914" s="211" t="s">
        <v>82</v>
      </c>
      <c r="AT914" s="212" t="s">
        <v>71</v>
      </c>
      <c r="AU914" s="212" t="s">
        <v>80</v>
      </c>
      <c r="AY914" s="211" t="s">
        <v>197</v>
      </c>
      <c r="BK914" s="213">
        <f>SUM(BK915:BK964)</f>
        <v>0</v>
      </c>
    </row>
    <row r="915" s="2" customFormat="1" ht="33" customHeight="1">
      <c r="A915" s="40"/>
      <c r="B915" s="41"/>
      <c r="C915" s="216" t="s">
        <v>1129</v>
      </c>
      <c r="D915" s="216" t="s">
        <v>199</v>
      </c>
      <c r="E915" s="217" t="s">
        <v>1182</v>
      </c>
      <c r="F915" s="218" t="s">
        <v>1183</v>
      </c>
      <c r="G915" s="219" t="s">
        <v>202</v>
      </c>
      <c r="H915" s="220">
        <v>199.14500000000001</v>
      </c>
      <c r="I915" s="221"/>
      <c r="J915" s="222">
        <f>ROUND(I915*H915,2)</f>
        <v>0</v>
      </c>
      <c r="K915" s="223"/>
      <c r="L915" s="46"/>
      <c r="M915" s="224" t="s">
        <v>19</v>
      </c>
      <c r="N915" s="225" t="s">
        <v>43</v>
      </c>
      <c r="O915" s="86"/>
      <c r="P915" s="226">
        <f>O915*H915</f>
        <v>0</v>
      </c>
      <c r="Q915" s="226">
        <v>0</v>
      </c>
      <c r="R915" s="226">
        <f>Q915*H915</f>
        <v>0</v>
      </c>
      <c r="S915" s="226">
        <v>0</v>
      </c>
      <c r="T915" s="227">
        <f>S915*H915</f>
        <v>0</v>
      </c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R915" s="228" t="s">
        <v>385</v>
      </c>
      <c r="AT915" s="228" t="s">
        <v>199</v>
      </c>
      <c r="AU915" s="228" t="s">
        <v>82</v>
      </c>
      <c r="AY915" s="19" t="s">
        <v>197</v>
      </c>
      <c r="BE915" s="229">
        <f>IF(N915="základní",J915,0)</f>
        <v>0</v>
      </c>
      <c r="BF915" s="229">
        <f>IF(N915="snížená",J915,0)</f>
        <v>0</v>
      </c>
      <c r="BG915" s="229">
        <f>IF(N915="zákl. přenesená",J915,0)</f>
        <v>0</v>
      </c>
      <c r="BH915" s="229">
        <f>IF(N915="sníž. přenesená",J915,0)</f>
        <v>0</v>
      </c>
      <c r="BI915" s="229">
        <f>IF(N915="nulová",J915,0)</f>
        <v>0</v>
      </c>
      <c r="BJ915" s="19" t="s">
        <v>80</v>
      </c>
      <c r="BK915" s="229">
        <f>ROUND(I915*H915,2)</f>
        <v>0</v>
      </c>
      <c r="BL915" s="19" t="s">
        <v>385</v>
      </c>
      <c r="BM915" s="228" t="s">
        <v>1184</v>
      </c>
    </row>
    <row r="916" s="2" customFormat="1">
      <c r="A916" s="40"/>
      <c r="B916" s="41"/>
      <c r="C916" s="42"/>
      <c r="D916" s="230" t="s">
        <v>205</v>
      </c>
      <c r="E916" s="42"/>
      <c r="F916" s="231" t="s">
        <v>1185</v>
      </c>
      <c r="G916" s="42"/>
      <c r="H916" s="42"/>
      <c r="I916" s="232"/>
      <c r="J916" s="42"/>
      <c r="K916" s="42"/>
      <c r="L916" s="46"/>
      <c r="M916" s="233"/>
      <c r="N916" s="234"/>
      <c r="O916" s="86"/>
      <c r="P916" s="86"/>
      <c r="Q916" s="86"/>
      <c r="R916" s="86"/>
      <c r="S916" s="86"/>
      <c r="T916" s="87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T916" s="19" t="s">
        <v>205</v>
      </c>
      <c r="AU916" s="19" t="s">
        <v>82</v>
      </c>
    </row>
    <row r="917" s="14" customFormat="1">
      <c r="A917" s="14"/>
      <c r="B917" s="247"/>
      <c r="C917" s="248"/>
      <c r="D917" s="237" t="s">
        <v>207</v>
      </c>
      <c r="E917" s="249" t="s">
        <v>19</v>
      </c>
      <c r="F917" s="250" t="s">
        <v>1186</v>
      </c>
      <c r="G917" s="248"/>
      <c r="H917" s="249" t="s">
        <v>19</v>
      </c>
      <c r="I917" s="251"/>
      <c r="J917" s="248"/>
      <c r="K917" s="248"/>
      <c r="L917" s="252"/>
      <c r="M917" s="253"/>
      <c r="N917" s="254"/>
      <c r="O917" s="254"/>
      <c r="P917" s="254"/>
      <c r="Q917" s="254"/>
      <c r="R917" s="254"/>
      <c r="S917" s="254"/>
      <c r="T917" s="255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6" t="s">
        <v>207</v>
      </c>
      <c r="AU917" s="256" t="s">
        <v>82</v>
      </c>
      <c r="AV917" s="14" t="s">
        <v>80</v>
      </c>
      <c r="AW917" s="14" t="s">
        <v>33</v>
      </c>
      <c r="AX917" s="14" t="s">
        <v>72</v>
      </c>
      <c r="AY917" s="256" t="s">
        <v>197</v>
      </c>
    </row>
    <row r="918" s="13" customFormat="1">
      <c r="A918" s="13"/>
      <c r="B918" s="235"/>
      <c r="C918" s="236"/>
      <c r="D918" s="237" t="s">
        <v>207</v>
      </c>
      <c r="E918" s="238" t="s">
        <v>19</v>
      </c>
      <c r="F918" s="239" t="s">
        <v>999</v>
      </c>
      <c r="G918" s="236"/>
      <c r="H918" s="240">
        <v>119.71299999999999</v>
      </c>
      <c r="I918" s="241"/>
      <c r="J918" s="236"/>
      <c r="K918" s="236"/>
      <c r="L918" s="242"/>
      <c r="M918" s="243"/>
      <c r="N918" s="244"/>
      <c r="O918" s="244"/>
      <c r="P918" s="244"/>
      <c r="Q918" s="244"/>
      <c r="R918" s="244"/>
      <c r="S918" s="244"/>
      <c r="T918" s="245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6" t="s">
        <v>207</v>
      </c>
      <c r="AU918" s="246" t="s">
        <v>82</v>
      </c>
      <c r="AV918" s="13" t="s">
        <v>82</v>
      </c>
      <c r="AW918" s="13" t="s">
        <v>33</v>
      </c>
      <c r="AX918" s="13" t="s">
        <v>72</v>
      </c>
      <c r="AY918" s="246" t="s">
        <v>197</v>
      </c>
    </row>
    <row r="919" s="13" customFormat="1">
      <c r="A919" s="13"/>
      <c r="B919" s="235"/>
      <c r="C919" s="236"/>
      <c r="D919" s="237" t="s">
        <v>207</v>
      </c>
      <c r="E919" s="238" t="s">
        <v>19</v>
      </c>
      <c r="F919" s="239" t="s">
        <v>1000</v>
      </c>
      <c r="G919" s="236"/>
      <c r="H919" s="240">
        <v>0.033000000000000002</v>
      </c>
      <c r="I919" s="241"/>
      <c r="J919" s="236"/>
      <c r="K919" s="236"/>
      <c r="L919" s="242"/>
      <c r="M919" s="243"/>
      <c r="N919" s="244"/>
      <c r="O919" s="244"/>
      <c r="P919" s="244"/>
      <c r="Q919" s="244"/>
      <c r="R919" s="244"/>
      <c r="S919" s="244"/>
      <c r="T919" s="245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6" t="s">
        <v>207</v>
      </c>
      <c r="AU919" s="246" t="s">
        <v>82</v>
      </c>
      <c r="AV919" s="13" t="s">
        <v>82</v>
      </c>
      <c r="AW919" s="13" t="s">
        <v>33</v>
      </c>
      <c r="AX919" s="13" t="s">
        <v>72</v>
      </c>
      <c r="AY919" s="246" t="s">
        <v>197</v>
      </c>
    </row>
    <row r="920" s="13" customFormat="1">
      <c r="A920" s="13"/>
      <c r="B920" s="235"/>
      <c r="C920" s="236"/>
      <c r="D920" s="237" t="s">
        <v>207</v>
      </c>
      <c r="E920" s="238" t="s">
        <v>19</v>
      </c>
      <c r="F920" s="239" t="s">
        <v>1001</v>
      </c>
      <c r="G920" s="236"/>
      <c r="H920" s="240">
        <v>79.399000000000001</v>
      </c>
      <c r="I920" s="241"/>
      <c r="J920" s="236"/>
      <c r="K920" s="236"/>
      <c r="L920" s="242"/>
      <c r="M920" s="243"/>
      <c r="N920" s="244"/>
      <c r="O920" s="244"/>
      <c r="P920" s="244"/>
      <c r="Q920" s="244"/>
      <c r="R920" s="244"/>
      <c r="S920" s="244"/>
      <c r="T920" s="245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6" t="s">
        <v>207</v>
      </c>
      <c r="AU920" s="246" t="s">
        <v>82</v>
      </c>
      <c r="AV920" s="13" t="s">
        <v>82</v>
      </c>
      <c r="AW920" s="13" t="s">
        <v>33</v>
      </c>
      <c r="AX920" s="13" t="s">
        <v>72</v>
      </c>
      <c r="AY920" s="246" t="s">
        <v>197</v>
      </c>
    </row>
    <row r="921" s="15" customFormat="1">
      <c r="A921" s="15"/>
      <c r="B921" s="257"/>
      <c r="C921" s="258"/>
      <c r="D921" s="237" t="s">
        <v>207</v>
      </c>
      <c r="E921" s="259" t="s">
        <v>19</v>
      </c>
      <c r="F921" s="260" t="s">
        <v>234</v>
      </c>
      <c r="G921" s="258"/>
      <c r="H921" s="261">
        <v>199.14500000000001</v>
      </c>
      <c r="I921" s="262"/>
      <c r="J921" s="258"/>
      <c r="K921" s="258"/>
      <c r="L921" s="263"/>
      <c r="M921" s="264"/>
      <c r="N921" s="265"/>
      <c r="O921" s="265"/>
      <c r="P921" s="265"/>
      <c r="Q921" s="265"/>
      <c r="R921" s="265"/>
      <c r="S921" s="265"/>
      <c r="T921" s="266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67" t="s">
        <v>207</v>
      </c>
      <c r="AU921" s="267" t="s">
        <v>82</v>
      </c>
      <c r="AV921" s="15" t="s">
        <v>203</v>
      </c>
      <c r="AW921" s="15" t="s">
        <v>33</v>
      </c>
      <c r="AX921" s="15" t="s">
        <v>80</v>
      </c>
      <c r="AY921" s="267" t="s">
        <v>197</v>
      </c>
    </row>
    <row r="922" s="2" customFormat="1" ht="16.5" customHeight="1">
      <c r="A922" s="40"/>
      <c r="B922" s="41"/>
      <c r="C922" s="282" t="s">
        <v>1187</v>
      </c>
      <c r="D922" s="282" t="s">
        <v>602</v>
      </c>
      <c r="E922" s="283" t="s">
        <v>1188</v>
      </c>
      <c r="F922" s="284" t="s">
        <v>1189</v>
      </c>
      <c r="G922" s="285" t="s">
        <v>217</v>
      </c>
      <c r="H922" s="286">
        <v>0.080000000000000002</v>
      </c>
      <c r="I922" s="287"/>
      <c r="J922" s="288">
        <f>ROUND(I922*H922,2)</f>
        <v>0</v>
      </c>
      <c r="K922" s="289"/>
      <c r="L922" s="290"/>
      <c r="M922" s="291" t="s">
        <v>19</v>
      </c>
      <c r="N922" s="292" t="s">
        <v>43</v>
      </c>
      <c r="O922" s="86"/>
      <c r="P922" s="226">
        <f>O922*H922</f>
        <v>0</v>
      </c>
      <c r="Q922" s="226">
        <v>1</v>
      </c>
      <c r="R922" s="226">
        <f>Q922*H922</f>
        <v>0.080000000000000002</v>
      </c>
      <c r="S922" s="226">
        <v>0</v>
      </c>
      <c r="T922" s="227">
        <f>S922*H922</f>
        <v>0</v>
      </c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R922" s="228" t="s">
        <v>658</v>
      </c>
      <c r="AT922" s="228" t="s">
        <v>602</v>
      </c>
      <c r="AU922" s="228" t="s">
        <v>82</v>
      </c>
      <c r="AY922" s="19" t="s">
        <v>197</v>
      </c>
      <c r="BE922" s="229">
        <f>IF(N922="základní",J922,0)</f>
        <v>0</v>
      </c>
      <c r="BF922" s="229">
        <f>IF(N922="snížená",J922,0)</f>
        <v>0</v>
      </c>
      <c r="BG922" s="229">
        <f>IF(N922="zákl. přenesená",J922,0)</f>
        <v>0</v>
      </c>
      <c r="BH922" s="229">
        <f>IF(N922="sníž. přenesená",J922,0)</f>
        <v>0</v>
      </c>
      <c r="BI922" s="229">
        <f>IF(N922="nulová",J922,0)</f>
        <v>0</v>
      </c>
      <c r="BJ922" s="19" t="s">
        <v>80</v>
      </c>
      <c r="BK922" s="229">
        <f>ROUND(I922*H922,2)</f>
        <v>0</v>
      </c>
      <c r="BL922" s="19" t="s">
        <v>385</v>
      </c>
      <c r="BM922" s="228" t="s">
        <v>1190</v>
      </c>
    </row>
    <row r="923" s="13" customFormat="1">
      <c r="A923" s="13"/>
      <c r="B923" s="235"/>
      <c r="C923" s="236"/>
      <c r="D923" s="237" t="s">
        <v>207</v>
      </c>
      <c r="E923" s="238" t="s">
        <v>19</v>
      </c>
      <c r="F923" s="239" t="s">
        <v>1191</v>
      </c>
      <c r="G923" s="236"/>
      <c r="H923" s="240">
        <v>0.066000000000000003</v>
      </c>
      <c r="I923" s="241"/>
      <c r="J923" s="236"/>
      <c r="K923" s="236"/>
      <c r="L923" s="242"/>
      <c r="M923" s="243"/>
      <c r="N923" s="244"/>
      <c r="O923" s="244"/>
      <c r="P923" s="244"/>
      <c r="Q923" s="244"/>
      <c r="R923" s="244"/>
      <c r="S923" s="244"/>
      <c r="T923" s="245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6" t="s">
        <v>207</v>
      </c>
      <c r="AU923" s="246" t="s">
        <v>82</v>
      </c>
      <c r="AV923" s="13" t="s">
        <v>82</v>
      </c>
      <c r="AW923" s="13" t="s">
        <v>33</v>
      </c>
      <c r="AX923" s="13" t="s">
        <v>72</v>
      </c>
      <c r="AY923" s="246" t="s">
        <v>197</v>
      </c>
    </row>
    <row r="924" s="13" customFormat="1">
      <c r="A924" s="13"/>
      <c r="B924" s="235"/>
      <c r="C924" s="236"/>
      <c r="D924" s="237" t="s">
        <v>207</v>
      </c>
      <c r="E924" s="238" t="s">
        <v>19</v>
      </c>
      <c r="F924" s="239" t="s">
        <v>1192</v>
      </c>
      <c r="G924" s="236"/>
      <c r="H924" s="240">
        <v>0.014</v>
      </c>
      <c r="I924" s="241"/>
      <c r="J924" s="236"/>
      <c r="K924" s="236"/>
      <c r="L924" s="242"/>
      <c r="M924" s="243"/>
      <c r="N924" s="244"/>
      <c r="O924" s="244"/>
      <c r="P924" s="244"/>
      <c r="Q924" s="244"/>
      <c r="R924" s="244"/>
      <c r="S924" s="244"/>
      <c r="T924" s="245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6" t="s">
        <v>207</v>
      </c>
      <c r="AU924" s="246" t="s">
        <v>82</v>
      </c>
      <c r="AV924" s="13" t="s">
        <v>82</v>
      </c>
      <c r="AW924" s="13" t="s">
        <v>33</v>
      </c>
      <c r="AX924" s="13" t="s">
        <v>72</v>
      </c>
      <c r="AY924" s="246" t="s">
        <v>197</v>
      </c>
    </row>
    <row r="925" s="15" customFormat="1">
      <c r="A925" s="15"/>
      <c r="B925" s="257"/>
      <c r="C925" s="258"/>
      <c r="D925" s="237" t="s">
        <v>207</v>
      </c>
      <c r="E925" s="259" t="s">
        <v>19</v>
      </c>
      <c r="F925" s="260" t="s">
        <v>234</v>
      </c>
      <c r="G925" s="258"/>
      <c r="H925" s="261">
        <v>0.080000000000000002</v>
      </c>
      <c r="I925" s="262"/>
      <c r="J925" s="258"/>
      <c r="K925" s="258"/>
      <c r="L925" s="263"/>
      <c r="M925" s="264"/>
      <c r="N925" s="265"/>
      <c r="O925" s="265"/>
      <c r="P925" s="265"/>
      <c r="Q925" s="265"/>
      <c r="R925" s="265"/>
      <c r="S925" s="265"/>
      <c r="T925" s="266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67" t="s">
        <v>207</v>
      </c>
      <c r="AU925" s="267" t="s">
        <v>82</v>
      </c>
      <c r="AV925" s="15" t="s">
        <v>203</v>
      </c>
      <c r="AW925" s="15" t="s">
        <v>33</v>
      </c>
      <c r="AX925" s="15" t="s">
        <v>80</v>
      </c>
      <c r="AY925" s="267" t="s">
        <v>197</v>
      </c>
    </row>
    <row r="926" s="2" customFormat="1" ht="33" customHeight="1">
      <c r="A926" s="40"/>
      <c r="B926" s="41"/>
      <c r="C926" s="216" t="s">
        <v>1193</v>
      </c>
      <c r="D926" s="216" t="s">
        <v>199</v>
      </c>
      <c r="E926" s="217" t="s">
        <v>1194</v>
      </c>
      <c r="F926" s="218" t="s">
        <v>1195</v>
      </c>
      <c r="G926" s="219" t="s">
        <v>202</v>
      </c>
      <c r="H926" s="220">
        <v>40.886000000000003</v>
      </c>
      <c r="I926" s="221"/>
      <c r="J926" s="222">
        <f>ROUND(I926*H926,2)</f>
        <v>0</v>
      </c>
      <c r="K926" s="223"/>
      <c r="L926" s="46"/>
      <c r="M926" s="224" t="s">
        <v>19</v>
      </c>
      <c r="N926" s="225" t="s">
        <v>43</v>
      </c>
      <c r="O926" s="86"/>
      <c r="P926" s="226">
        <f>O926*H926</f>
        <v>0</v>
      </c>
      <c r="Q926" s="226">
        <v>0</v>
      </c>
      <c r="R926" s="226">
        <f>Q926*H926</f>
        <v>0</v>
      </c>
      <c r="S926" s="226">
        <v>0</v>
      </c>
      <c r="T926" s="227">
        <f>S926*H926</f>
        <v>0</v>
      </c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R926" s="228" t="s">
        <v>385</v>
      </c>
      <c r="AT926" s="228" t="s">
        <v>199</v>
      </c>
      <c r="AU926" s="228" t="s">
        <v>82</v>
      </c>
      <c r="AY926" s="19" t="s">
        <v>197</v>
      </c>
      <c r="BE926" s="229">
        <f>IF(N926="základní",J926,0)</f>
        <v>0</v>
      </c>
      <c r="BF926" s="229">
        <f>IF(N926="snížená",J926,0)</f>
        <v>0</v>
      </c>
      <c r="BG926" s="229">
        <f>IF(N926="zákl. přenesená",J926,0)</f>
        <v>0</v>
      </c>
      <c r="BH926" s="229">
        <f>IF(N926="sníž. přenesená",J926,0)</f>
        <v>0</v>
      </c>
      <c r="BI926" s="229">
        <f>IF(N926="nulová",J926,0)</f>
        <v>0</v>
      </c>
      <c r="BJ926" s="19" t="s">
        <v>80</v>
      </c>
      <c r="BK926" s="229">
        <f>ROUND(I926*H926,2)</f>
        <v>0</v>
      </c>
      <c r="BL926" s="19" t="s">
        <v>385</v>
      </c>
      <c r="BM926" s="228" t="s">
        <v>1196</v>
      </c>
    </row>
    <row r="927" s="2" customFormat="1">
      <c r="A927" s="40"/>
      <c r="B927" s="41"/>
      <c r="C927" s="42"/>
      <c r="D927" s="230" t="s">
        <v>205</v>
      </c>
      <c r="E927" s="42"/>
      <c r="F927" s="231" t="s">
        <v>1197</v>
      </c>
      <c r="G927" s="42"/>
      <c r="H927" s="42"/>
      <c r="I927" s="232"/>
      <c r="J927" s="42"/>
      <c r="K927" s="42"/>
      <c r="L927" s="46"/>
      <c r="M927" s="233"/>
      <c r="N927" s="234"/>
      <c r="O927" s="86"/>
      <c r="P927" s="86"/>
      <c r="Q927" s="86"/>
      <c r="R927" s="86"/>
      <c r="S927" s="86"/>
      <c r="T927" s="87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T927" s="19" t="s">
        <v>205</v>
      </c>
      <c r="AU927" s="19" t="s">
        <v>82</v>
      </c>
    </row>
    <row r="928" s="14" customFormat="1">
      <c r="A928" s="14"/>
      <c r="B928" s="247"/>
      <c r="C928" s="248"/>
      <c r="D928" s="237" t="s">
        <v>207</v>
      </c>
      <c r="E928" s="249" t="s">
        <v>19</v>
      </c>
      <c r="F928" s="250" t="s">
        <v>1198</v>
      </c>
      <c r="G928" s="248"/>
      <c r="H928" s="249" t="s">
        <v>19</v>
      </c>
      <c r="I928" s="251"/>
      <c r="J928" s="248"/>
      <c r="K928" s="248"/>
      <c r="L928" s="252"/>
      <c r="M928" s="253"/>
      <c r="N928" s="254"/>
      <c r="O928" s="254"/>
      <c r="P928" s="254"/>
      <c r="Q928" s="254"/>
      <c r="R928" s="254"/>
      <c r="S928" s="254"/>
      <c r="T928" s="255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6" t="s">
        <v>207</v>
      </c>
      <c r="AU928" s="256" t="s">
        <v>82</v>
      </c>
      <c r="AV928" s="14" t="s">
        <v>80</v>
      </c>
      <c r="AW928" s="14" t="s">
        <v>33</v>
      </c>
      <c r="AX928" s="14" t="s">
        <v>72</v>
      </c>
      <c r="AY928" s="256" t="s">
        <v>197</v>
      </c>
    </row>
    <row r="929" s="13" customFormat="1">
      <c r="A929" s="13"/>
      <c r="B929" s="235"/>
      <c r="C929" s="236"/>
      <c r="D929" s="237" t="s">
        <v>207</v>
      </c>
      <c r="E929" s="238" t="s">
        <v>19</v>
      </c>
      <c r="F929" s="239" t="s">
        <v>1199</v>
      </c>
      <c r="G929" s="236"/>
      <c r="H929" s="240">
        <v>40.886000000000003</v>
      </c>
      <c r="I929" s="241"/>
      <c r="J929" s="236"/>
      <c r="K929" s="236"/>
      <c r="L929" s="242"/>
      <c r="M929" s="243"/>
      <c r="N929" s="244"/>
      <c r="O929" s="244"/>
      <c r="P929" s="244"/>
      <c r="Q929" s="244"/>
      <c r="R929" s="244"/>
      <c r="S929" s="244"/>
      <c r="T929" s="245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6" t="s">
        <v>207</v>
      </c>
      <c r="AU929" s="246" t="s">
        <v>82</v>
      </c>
      <c r="AV929" s="13" t="s">
        <v>82</v>
      </c>
      <c r="AW929" s="13" t="s">
        <v>33</v>
      </c>
      <c r="AX929" s="13" t="s">
        <v>80</v>
      </c>
      <c r="AY929" s="246" t="s">
        <v>197</v>
      </c>
    </row>
    <row r="930" s="2" customFormat="1" ht="37.8" customHeight="1">
      <c r="A930" s="40"/>
      <c r="B930" s="41"/>
      <c r="C930" s="216" t="s">
        <v>1200</v>
      </c>
      <c r="D930" s="216" t="s">
        <v>199</v>
      </c>
      <c r="E930" s="217" t="s">
        <v>1201</v>
      </c>
      <c r="F930" s="218" t="s">
        <v>1202</v>
      </c>
      <c r="G930" s="219" t="s">
        <v>202</v>
      </c>
      <c r="H930" s="220">
        <v>27.805</v>
      </c>
      <c r="I930" s="221"/>
      <c r="J930" s="222">
        <f>ROUND(I930*H930,2)</f>
        <v>0</v>
      </c>
      <c r="K930" s="223"/>
      <c r="L930" s="46"/>
      <c r="M930" s="224" t="s">
        <v>19</v>
      </c>
      <c r="N930" s="225" t="s">
        <v>43</v>
      </c>
      <c r="O930" s="86"/>
      <c r="P930" s="226">
        <f>O930*H930</f>
        <v>0</v>
      </c>
      <c r="Q930" s="226">
        <v>0.0035000000000000001</v>
      </c>
      <c r="R930" s="226">
        <f>Q930*H930</f>
        <v>0.097317500000000001</v>
      </c>
      <c r="S930" s="226">
        <v>0</v>
      </c>
      <c r="T930" s="227">
        <f>S930*H930</f>
        <v>0</v>
      </c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R930" s="228" t="s">
        <v>385</v>
      </c>
      <c r="AT930" s="228" t="s">
        <v>199</v>
      </c>
      <c r="AU930" s="228" t="s">
        <v>82</v>
      </c>
      <c r="AY930" s="19" t="s">
        <v>197</v>
      </c>
      <c r="BE930" s="229">
        <f>IF(N930="základní",J930,0)</f>
        <v>0</v>
      </c>
      <c r="BF930" s="229">
        <f>IF(N930="snížená",J930,0)</f>
        <v>0</v>
      </c>
      <c r="BG930" s="229">
        <f>IF(N930="zákl. přenesená",J930,0)</f>
        <v>0</v>
      </c>
      <c r="BH930" s="229">
        <f>IF(N930="sníž. přenesená",J930,0)</f>
        <v>0</v>
      </c>
      <c r="BI930" s="229">
        <f>IF(N930="nulová",J930,0)</f>
        <v>0</v>
      </c>
      <c r="BJ930" s="19" t="s">
        <v>80</v>
      </c>
      <c r="BK930" s="229">
        <f>ROUND(I930*H930,2)</f>
        <v>0</v>
      </c>
      <c r="BL930" s="19" t="s">
        <v>385</v>
      </c>
      <c r="BM930" s="228" t="s">
        <v>1203</v>
      </c>
    </row>
    <row r="931" s="2" customFormat="1">
      <c r="A931" s="40"/>
      <c r="B931" s="41"/>
      <c r="C931" s="42"/>
      <c r="D931" s="230" t="s">
        <v>205</v>
      </c>
      <c r="E931" s="42"/>
      <c r="F931" s="231" t="s">
        <v>1204</v>
      </c>
      <c r="G931" s="42"/>
      <c r="H931" s="42"/>
      <c r="I931" s="232"/>
      <c r="J931" s="42"/>
      <c r="K931" s="42"/>
      <c r="L931" s="46"/>
      <c r="M931" s="233"/>
      <c r="N931" s="234"/>
      <c r="O931" s="86"/>
      <c r="P931" s="86"/>
      <c r="Q931" s="86"/>
      <c r="R931" s="86"/>
      <c r="S931" s="86"/>
      <c r="T931" s="87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T931" s="19" t="s">
        <v>205</v>
      </c>
      <c r="AU931" s="19" t="s">
        <v>82</v>
      </c>
    </row>
    <row r="932" s="14" customFormat="1">
      <c r="A932" s="14"/>
      <c r="B932" s="247"/>
      <c r="C932" s="248"/>
      <c r="D932" s="237" t="s">
        <v>207</v>
      </c>
      <c r="E932" s="249" t="s">
        <v>19</v>
      </c>
      <c r="F932" s="250" t="s">
        <v>802</v>
      </c>
      <c r="G932" s="248"/>
      <c r="H932" s="249" t="s">
        <v>19</v>
      </c>
      <c r="I932" s="251"/>
      <c r="J932" s="248"/>
      <c r="K932" s="248"/>
      <c r="L932" s="252"/>
      <c r="M932" s="253"/>
      <c r="N932" s="254"/>
      <c r="O932" s="254"/>
      <c r="P932" s="254"/>
      <c r="Q932" s="254"/>
      <c r="R932" s="254"/>
      <c r="S932" s="254"/>
      <c r="T932" s="255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6" t="s">
        <v>207</v>
      </c>
      <c r="AU932" s="256" t="s">
        <v>82</v>
      </c>
      <c r="AV932" s="14" t="s">
        <v>80</v>
      </c>
      <c r="AW932" s="14" t="s">
        <v>33</v>
      </c>
      <c r="AX932" s="14" t="s">
        <v>72</v>
      </c>
      <c r="AY932" s="256" t="s">
        <v>197</v>
      </c>
    </row>
    <row r="933" s="13" customFormat="1">
      <c r="A933" s="13"/>
      <c r="B933" s="235"/>
      <c r="C933" s="236"/>
      <c r="D933" s="237" t="s">
        <v>207</v>
      </c>
      <c r="E933" s="238" t="s">
        <v>19</v>
      </c>
      <c r="F933" s="239" t="s">
        <v>1205</v>
      </c>
      <c r="G933" s="236"/>
      <c r="H933" s="240">
        <v>27.805</v>
      </c>
      <c r="I933" s="241"/>
      <c r="J933" s="236"/>
      <c r="K933" s="236"/>
      <c r="L933" s="242"/>
      <c r="M933" s="243"/>
      <c r="N933" s="244"/>
      <c r="O933" s="244"/>
      <c r="P933" s="244"/>
      <c r="Q933" s="244"/>
      <c r="R933" s="244"/>
      <c r="S933" s="244"/>
      <c r="T933" s="245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6" t="s">
        <v>207</v>
      </c>
      <c r="AU933" s="246" t="s">
        <v>82</v>
      </c>
      <c r="AV933" s="13" t="s">
        <v>82</v>
      </c>
      <c r="AW933" s="13" t="s">
        <v>33</v>
      </c>
      <c r="AX933" s="13" t="s">
        <v>80</v>
      </c>
      <c r="AY933" s="246" t="s">
        <v>197</v>
      </c>
    </row>
    <row r="934" s="2" customFormat="1" ht="37.8" customHeight="1">
      <c r="A934" s="40"/>
      <c r="B934" s="41"/>
      <c r="C934" s="216" t="s">
        <v>1206</v>
      </c>
      <c r="D934" s="216" t="s">
        <v>199</v>
      </c>
      <c r="E934" s="217" t="s">
        <v>1207</v>
      </c>
      <c r="F934" s="218" t="s">
        <v>1208</v>
      </c>
      <c r="G934" s="219" t="s">
        <v>202</v>
      </c>
      <c r="H934" s="220">
        <v>5.5</v>
      </c>
      <c r="I934" s="221"/>
      <c r="J934" s="222">
        <f>ROUND(I934*H934,2)</f>
        <v>0</v>
      </c>
      <c r="K934" s="223"/>
      <c r="L934" s="46"/>
      <c r="M934" s="224" t="s">
        <v>19</v>
      </c>
      <c r="N934" s="225" t="s">
        <v>43</v>
      </c>
      <c r="O934" s="86"/>
      <c r="P934" s="226">
        <f>O934*H934</f>
        <v>0</v>
      </c>
      <c r="Q934" s="226">
        <v>0.0035000000000000001</v>
      </c>
      <c r="R934" s="226">
        <f>Q934*H934</f>
        <v>0.01925</v>
      </c>
      <c r="S934" s="226">
        <v>0</v>
      </c>
      <c r="T934" s="227">
        <f>S934*H934</f>
        <v>0</v>
      </c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R934" s="228" t="s">
        <v>385</v>
      </c>
      <c r="AT934" s="228" t="s">
        <v>199</v>
      </c>
      <c r="AU934" s="228" t="s">
        <v>82</v>
      </c>
      <c r="AY934" s="19" t="s">
        <v>197</v>
      </c>
      <c r="BE934" s="229">
        <f>IF(N934="základní",J934,0)</f>
        <v>0</v>
      </c>
      <c r="BF934" s="229">
        <f>IF(N934="snížená",J934,0)</f>
        <v>0</v>
      </c>
      <c r="BG934" s="229">
        <f>IF(N934="zákl. přenesená",J934,0)</f>
        <v>0</v>
      </c>
      <c r="BH934" s="229">
        <f>IF(N934="sníž. přenesená",J934,0)</f>
        <v>0</v>
      </c>
      <c r="BI934" s="229">
        <f>IF(N934="nulová",J934,0)</f>
        <v>0</v>
      </c>
      <c r="BJ934" s="19" t="s">
        <v>80</v>
      </c>
      <c r="BK934" s="229">
        <f>ROUND(I934*H934,2)</f>
        <v>0</v>
      </c>
      <c r="BL934" s="19" t="s">
        <v>385</v>
      </c>
      <c r="BM934" s="228" t="s">
        <v>1209</v>
      </c>
    </row>
    <row r="935" s="2" customFormat="1">
      <c r="A935" s="40"/>
      <c r="B935" s="41"/>
      <c r="C935" s="42"/>
      <c r="D935" s="230" t="s">
        <v>205</v>
      </c>
      <c r="E935" s="42"/>
      <c r="F935" s="231" t="s">
        <v>1210</v>
      </c>
      <c r="G935" s="42"/>
      <c r="H935" s="42"/>
      <c r="I935" s="232"/>
      <c r="J935" s="42"/>
      <c r="K935" s="42"/>
      <c r="L935" s="46"/>
      <c r="M935" s="233"/>
      <c r="N935" s="234"/>
      <c r="O935" s="86"/>
      <c r="P935" s="86"/>
      <c r="Q935" s="86"/>
      <c r="R935" s="86"/>
      <c r="S935" s="86"/>
      <c r="T935" s="87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T935" s="19" t="s">
        <v>205</v>
      </c>
      <c r="AU935" s="19" t="s">
        <v>82</v>
      </c>
    </row>
    <row r="936" s="14" customFormat="1">
      <c r="A936" s="14"/>
      <c r="B936" s="247"/>
      <c r="C936" s="248"/>
      <c r="D936" s="237" t="s">
        <v>207</v>
      </c>
      <c r="E936" s="249" t="s">
        <v>19</v>
      </c>
      <c r="F936" s="250" t="s">
        <v>802</v>
      </c>
      <c r="G936" s="248"/>
      <c r="H936" s="249" t="s">
        <v>19</v>
      </c>
      <c r="I936" s="251"/>
      <c r="J936" s="248"/>
      <c r="K936" s="248"/>
      <c r="L936" s="252"/>
      <c r="M936" s="253"/>
      <c r="N936" s="254"/>
      <c r="O936" s="254"/>
      <c r="P936" s="254"/>
      <c r="Q936" s="254"/>
      <c r="R936" s="254"/>
      <c r="S936" s="254"/>
      <c r="T936" s="255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6" t="s">
        <v>207</v>
      </c>
      <c r="AU936" s="256" t="s">
        <v>82</v>
      </c>
      <c r="AV936" s="14" t="s">
        <v>80</v>
      </c>
      <c r="AW936" s="14" t="s">
        <v>33</v>
      </c>
      <c r="AX936" s="14" t="s">
        <v>72</v>
      </c>
      <c r="AY936" s="256" t="s">
        <v>197</v>
      </c>
    </row>
    <row r="937" s="13" customFormat="1">
      <c r="A937" s="13"/>
      <c r="B937" s="235"/>
      <c r="C937" s="236"/>
      <c r="D937" s="237" t="s">
        <v>207</v>
      </c>
      <c r="E937" s="238" t="s">
        <v>19</v>
      </c>
      <c r="F937" s="239" t="s">
        <v>1211</v>
      </c>
      <c r="G937" s="236"/>
      <c r="H937" s="240">
        <v>5.5</v>
      </c>
      <c r="I937" s="241"/>
      <c r="J937" s="236"/>
      <c r="K937" s="236"/>
      <c r="L937" s="242"/>
      <c r="M937" s="243"/>
      <c r="N937" s="244"/>
      <c r="O937" s="244"/>
      <c r="P937" s="244"/>
      <c r="Q937" s="244"/>
      <c r="R937" s="244"/>
      <c r="S937" s="244"/>
      <c r="T937" s="245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6" t="s">
        <v>207</v>
      </c>
      <c r="AU937" s="246" t="s">
        <v>82</v>
      </c>
      <c r="AV937" s="13" t="s">
        <v>82</v>
      </c>
      <c r="AW937" s="13" t="s">
        <v>33</v>
      </c>
      <c r="AX937" s="13" t="s">
        <v>80</v>
      </c>
      <c r="AY937" s="246" t="s">
        <v>197</v>
      </c>
    </row>
    <row r="938" s="2" customFormat="1" ht="24.15" customHeight="1">
      <c r="A938" s="40"/>
      <c r="B938" s="41"/>
      <c r="C938" s="216" t="s">
        <v>1212</v>
      </c>
      <c r="D938" s="216" t="s">
        <v>199</v>
      </c>
      <c r="E938" s="217" t="s">
        <v>1213</v>
      </c>
      <c r="F938" s="218" t="s">
        <v>1214</v>
      </c>
      <c r="G938" s="219" t="s">
        <v>202</v>
      </c>
      <c r="H938" s="220">
        <v>199.14500000000001</v>
      </c>
      <c r="I938" s="221"/>
      <c r="J938" s="222">
        <f>ROUND(I938*H938,2)</f>
        <v>0</v>
      </c>
      <c r="K938" s="223"/>
      <c r="L938" s="46"/>
      <c r="M938" s="224" t="s">
        <v>19</v>
      </c>
      <c r="N938" s="225" t="s">
        <v>43</v>
      </c>
      <c r="O938" s="86"/>
      <c r="P938" s="226">
        <f>O938*H938</f>
        <v>0</v>
      </c>
      <c r="Q938" s="226">
        <v>0.00040000000000000002</v>
      </c>
      <c r="R938" s="226">
        <f>Q938*H938</f>
        <v>0.079658000000000007</v>
      </c>
      <c r="S938" s="226">
        <v>0</v>
      </c>
      <c r="T938" s="227">
        <f>S938*H938</f>
        <v>0</v>
      </c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R938" s="228" t="s">
        <v>385</v>
      </c>
      <c r="AT938" s="228" t="s">
        <v>199</v>
      </c>
      <c r="AU938" s="228" t="s">
        <v>82</v>
      </c>
      <c r="AY938" s="19" t="s">
        <v>197</v>
      </c>
      <c r="BE938" s="229">
        <f>IF(N938="základní",J938,0)</f>
        <v>0</v>
      </c>
      <c r="BF938" s="229">
        <f>IF(N938="snížená",J938,0)</f>
        <v>0</v>
      </c>
      <c r="BG938" s="229">
        <f>IF(N938="zákl. přenesená",J938,0)</f>
        <v>0</v>
      </c>
      <c r="BH938" s="229">
        <f>IF(N938="sníž. přenesená",J938,0)</f>
        <v>0</v>
      </c>
      <c r="BI938" s="229">
        <f>IF(N938="nulová",J938,0)</f>
        <v>0</v>
      </c>
      <c r="BJ938" s="19" t="s">
        <v>80</v>
      </c>
      <c r="BK938" s="229">
        <f>ROUND(I938*H938,2)</f>
        <v>0</v>
      </c>
      <c r="BL938" s="19" t="s">
        <v>385</v>
      </c>
      <c r="BM938" s="228" t="s">
        <v>1215</v>
      </c>
    </row>
    <row r="939" s="2" customFormat="1">
      <c r="A939" s="40"/>
      <c r="B939" s="41"/>
      <c r="C939" s="42"/>
      <c r="D939" s="230" t="s">
        <v>205</v>
      </c>
      <c r="E939" s="42"/>
      <c r="F939" s="231" t="s">
        <v>1216</v>
      </c>
      <c r="G939" s="42"/>
      <c r="H939" s="42"/>
      <c r="I939" s="232"/>
      <c r="J939" s="42"/>
      <c r="K939" s="42"/>
      <c r="L939" s="46"/>
      <c r="M939" s="233"/>
      <c r="N939" s="234"/>
      <c r="O939" s="86"/>
      <c r="P939" s="86"/>
      <c r="Q939" s="86"/>
      <c r="R939" s="86"/>
      <c r="S939" s="86"/>
      <c r="T939" s="87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T939" s="19" t="s">
        <v>205</v>
      </c>
      <c r="AU939" s="19" t="s">
        <v>82</v>
      </c>
    </row>
    <row r="940" s="14" customFormat="1">
      <c r="A940" s="14"/>
      <c r="B940" s="247"/>
      <c r="C940" s="248"/>
      <c r="D940" s="237" t="s">
        <v>207</v>
      </c>
      <c r="E940" s="249" t="s">
        <v>19</v>
      </c>
      <c r="F940" s="250" t="s">
        <v>1186</v>
      </c>
      <c r="G940" s="248"/>
      <c r="H940" s="249" t="s">
        <v>19</v>
      </c>
      <c r="I940" s="251"/>
      <c r="J940" s="248"/>
      <c r="K940" s="248"/>
      <c r="L940" s="252"/>
      <c r="M940" s="253"/>
      <c r="N940" s="254"/>
      <c r="O940" s="254"/>
      <c r="P940" s="254"/>
      <c r="Q940" s="254"/>
      <c r="R940" s="254"/>
      <c r="S940" s="254"/>
      <c r="T940" s="255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6" t="s">
        <v>207</v>
      </c>
      <c r="AU940" s="256" t="s">
        <v>82</v>
      </c>
      <c r="AV940" s="14" t="s">
        <v>80</v>
      </c>
      <c r="AW940" s="14" t="s">
        <v>33</v>
      </c>
      <c r="AX940" s="14" t="s">
        <v>72</v>
      </c>
      <c r="AY940" s="256" t="s">
        <v>197</v>
      </c>
    </row>
    <row r="941" s="13" customFormat="1">
      <c r="A941" s="13"/>
      <c r="B941" s="235"/>
      <c r="C941" s="236"/>
      <c r="D941" s="237" t="s">
        <v>207</v>
      </c>
      <c r="E941" s="238" t="s">
        <v>19</v>
      </c>
      <c r="F941" s="239" t="s">
        <v>999</v>
      </c>
      <c r="G941" s="236"/>
      <c r="H941" s="240">
        <v>119.71299999999999</v>
      </c>
      <c r="I941" s="241"/>
      <c r="J941" s="236"/>
      <c r="K941" s="236"/>
      <c r="L941" s="242"/>
      <c r="M941" s="243"/>
      <c r="N941" s="244"/>
      <c r="O941" s="244"/>
      <c r="P941" s="244"/>
      <c r="Q941" s="244"/>
      <c r="R941" s="244"/>
      <c r="S941" s="244"/>
      <c r="T941" s="245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6" t="s">
        <v>207</v>
      </c>
      <c r="AU941" s="246" t="s">
        <v>82</v>
      </c>
      <c r="AV941" s="13" t="s">
        <v>82</v>
      </c>
      <c r="AW941" s="13" t="s">
        <v>33</v>
      </c>
      <c r="AX941" s="13" t="s">
        <v>72</v>
      </c>
      <c r="AY941" s="246" t="s">
        <v>197</v>
      </c>
    </row>
    <row r="942" s="13" customFormat="1">
      <c r="A942" s="13"/>
      <c r="B942" s="235"/>
      <c r="C942" s="236"/>
      <c r="D942" s="237" t="s">
        <v>207</v>
      </c>
      <c r="E942" s="238" t="s">
        <v>19</v>
      </c>
      <c r="F942" s="239" t="s">
        <v>1000</v>
      </c>
      <c r="G942" s="236"/>
      <c r="H942" s="240">
        <v>0.033000000000000002</v>
      </c>
      <c r="I942" s="241"/>
      <c r="J942" s="236"/>
      <c r="K942" s="236"/>
      <c r="L942" s="242"/>
      <c r="M942" s="243"/>
      <c r="N942" s="244"/>
      <c r="O942" s="244"/>
      <c r="P942" s="244"/>
      <c r="Q942" s="244"/>
      <c r="R942" s="244"/>
      <c r="S942" s="244"/>
      <c r="T942" s="245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6" t="s">
        <v>207</v>
      </c>
      <c r="AU942" s="246" t="s">
        <v>82</v>
      </c>
      <c r="AV942" s="13" t="s">
        <v>82</v>
      </c>
      <c r="AW942" s="13" t="s">
        <v>33</v>
      </c>
      <c r="AX942" s="13" t="s">
        <v>72</v>
      </c>
      <c r="AY942" s="246" t="s">
        <v>197</v>
      </c>
    </row>
    <row r="943" s="13" customFormat="1">
      <c r="A943" s="13"/>
      <c r="B943" s="235"/>
      <c r="C943" s="236"/>
      <c r="D943" s="237" t="s">
        <v>207</v>
      </c>
      <c r="E943" s="238" t="s">
        <v>19</v>
      </c>
      <c r="F943" s="239" t="s">
        <v>1001</v>
      </c>
      <c r="G943" s="236"/>
      <c r="H943" s="240">
        <v>79.399000000000001</v>
      </c>
      <c r="I943" s="241"/>
      <c r="J943" s="236"/>
      <c r="K943" s="236"/>
      <c r="L943" s="242"/>
      <c r="M943" s="243"/>
      <c r="N943" s="244"/>
      <c r="O943" s="244"/>
      <c r="P943" s="244"/>
      <c r="Q943" s="244"/>
      <c r="R943" s="244"/>
      <c r="S943" s="244"/>
      <c r="T943" s="245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6" t="s">
        <v>207</v>
      </c>
      <c r="AU943" s="246" t="s">
        <v>82</v>
      </c>
      <c r="AV943" s="13" t="s">
        <v>82</v>
      </c>
      <c r="AW943" s="13" t="s">
        <v>33</v>
      </c>
      <c r="AX943" s="13" t="s">
        <v>72</v>
      </c>
      <c r="AY943" s="246" t="s">
        <v>197</v>
      </c>
    </row>
    <row r="944" s="15" customFormat="1">
      <c r="A944" s="15"/>
      <c r="B944" s="257"/>
      <c r="C944" s="258"/>
      <c r="D944" s="237" t="s">
        <v>207</v>
      </c>
      <c r="E944" s="259" t="s">
        <v>19</v>
      </c>
      <c r="F944" s="260" t="s">
        <v>234</v>
      </c>
      <c r="G944" s="258"/>
      <c r="H944" s="261">
        <v>199.14500000000001</v>
      </c>
      <c r="I944" s="262"/>
      <c r="J944" s="258"/>
      <c r="K944" s="258"/>
      <c r="L944" s="263"/>
      <c r="M944" s="264"/>
      <c r="N944" s="265"/>
      <c r="O944" s="265"/>
      <c r="P944" s="265"/>
      <c r="Q944" s="265"/>
      <c r="R944" s="265"/>
      <c r="S944" s="265"/>
      <c r="T944" s="266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7" t="s">
        <v>207</v>
      </c>
      <c r="AU944" s="267" t="s">
        <v>82</v>
      </c>
      <c r="AV944" s="15" t="s">
        <v>203</v>
      </c>
      <c r="AW944" s="15" t="s">
        <v>33</v>
      </c>
      <c r="AX944" s="15" t="s">
        <v>80</v>
      </c>
      <c r="AY944" s="267" t="s">
        <v>197</v>
      </c>
    </row>
    <row r="945" s="2" customFormat="1" ht="44.25" customHeight="1">
      <c r="A945" s="40"/>
      <c r="B945" s="41"/>
      <c r="C945" s="282" t="s">
        <v>1217</v>
      </c>
      <c r="D945" s="282" t="s">
        <v>602</v>
      </c>
      <c r="E945" s="283" t="s">
        <v>1218</v>
      </c>
      <c r="F945" s="284" t="s">
        <v>1219</v>
      </c>
      <c r="G945" s="285" t="s">
        <v>202</v>
      </c>
      <c r="H945" s="286">
        <v>229.017</v>
      </c>
      <c r="I945" s="287"/>
      <c r="J945" s="288">
        <f>ROUND(I945*H945,2)</f>
        <v>0</v>
      </c>
      <c r="K945" s="289"/>
      <c r="L945" s="290"/>
      <c r="M945" s="291" t="s">
        <v>19</v>
      </c>
      <c r="N945" s="292" t="s">
        <v>43</v>
      </c>
      <c r="O945" s="86"/>
      <c r="P945" s="226">
        <f>O945*H945</f>
        <v>0</v>
      </c>
      <c r="Q945" s="226">
        <v>0.0054000000000000003</v>
      </c>
      <c r="R945" s="226">
        <f>Q945*H945</f>
        <v>1.2366918</v>
      </c>
      <c r="S945" s="226">
        <v>0</v>
      </c>
      <c r="T945" s="227">
        <f>S945*H945</f>
        <v>0</v>
      </c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R945" s="228" t="s">
        <v>658</v>
      </c>
      <c r="AT945" s="228" t="s">
        <v>602</v>
      </c>
      <c r="AU945" s="228" t="s">
        <v>82</v>
      </c>
      <c r="AY945" s="19" t="s">
        <v>197</v>
      </c>
      <c r="BE945" s="229">
        <f>IF(N945="základní",J945,0)</f>
        <v>0</v>
      </c>
      <c r="BF945" s="229">
        <f>IF(N945="snížená",J945,0)</f>
        <v>0</v>
      </c>
      <c r="BG945" s="229">
        <f>IF(N945="zákl. přenesená",J945,0)</f>
        <v>0</v>
      </c>
      <c r="BH945" s="229">
        <f>IF(N945="sníž. přenesená",J945,0)</f>
        <v>0</v>
      </c>
      <c r="BI945" s="229">
        <f>IF(N945="nulová",J945,0)</f>
        <v>0</v>
      </c>
      <c r="BJ945" s="19" t="s">
        <v>80</v>
      </c>
      <c r="BK945" s="229">
        <f>ROUND(I945*H945,2)</f>
        <v>0</v>
      </c>
      <c r="BL945" s="19" t="s">
        <v>385</v>
      </c>
      <c r="BM945" s="228" t="s">
        <v>1220</v>
      </c>
    </row>
    <row r="946" s="13" customFormat="1">
      <c r="A946" s="13"/>
      <c r="B946" s="235"/>
      <c r="C946" s="236"/>
      <c r="D946" s="237" t="s">
        <v>207</v>
      </c>
      <c r="E946" s="238" t="s">
        <v>19</v>
      </c>
      <c r="F946" s="239" t="s">
        <v>1221</v>
      </c>
      <c r="G946" s="236"/>
      <c r="H946" s="240">
        <v>229.017</v>
      </c>
      <c r="I946" s="241"/>
      <c r="J946" s="236"/>
      <c r="K946" s="236"/>
      <c r="L946" s="242"/>
      <c r="M946" s="243"/>
      <c r="N946" s="244"/>
      <c r="O946" s="244"/>
      <c r="P946" s="244"/>
      <c r="Q946" s="244"/>
      <c r="R946" s="244"/>
      <c r="S946" s="244"/>
      <c r="T946" s="245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6" t="s">
        <v>207</v>
      </c>
      <c r="AU946" s="246" t="s">
        <v>82</v>
      </c>
      <c r="AV946" s="13" t="s">
        <v>82</v>
      </c>
      <c r="AW946" s="13" t="s">
        <v>33</v>
      </c>
      <c r="AX946" s="13" t="s">
        <v>80</v>
      </c>
      <c r="AY946" s="246" t="s">
        <v>197</v>
      </c>
    </row>
    <row r="947" s="2" customFormat="1" ht="37.8" customHeight="1">
      <c r="A947" s="40"/>
      <c r="B947" s="41"/>
      <c r="C947" s="282" t="s">
        <v>1222</v>
      </c>
      <c r="D947" s="282" t="s">
        <v>602</v>
      </c>
      <c r="E947" s="283" t="s">
        <v>1223</v>
      </c>
      <c r="F947" s="284" t="s">
        <v>1224</v>
      </c>
      <c r="G947" s="285" t="s">
        <v>202</v>
      </c>
      <c r="H947" s="286">
        <v>49.063000000000002</v>
      </c>
      <c r="I947" s="287"/>
      <c r="J947" s="288">
        <f>ROUND(I947*H947,2)</f>
        <v>0</v>
      </c>
      <c r="K947" s="289"/>
      <c r="L947" s="290"/>
      <c r="M947" s="291" t="s">
        <v>19</v>
      </c>
      <c r="N947" s="292" t="s">
        <v>43</v>
      </c>
      <c r="O947" s="86"/>
      <c r="P947" s="226">
        <f>O947*H947</f>
        <v>0</v>
      </c>
      <c r="Q947" s="226">
        <v>0.0054000000000000003</v>
      </c>
      <c r="R947" s="226">
        <f>Q947*H947</f>
        <v>0.26494020000000001</v>
      </c>
      <c r="S947" s="226">
        <v>0</v>
      </c>
      <c r="T947" s="227">
        <f>S947*H947</f>
        <v>0</v>
      </c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R947" s="228" t="s">
        <v>658</v>
      </c>
      <c r="AT947" s="228" t="s">
        <v>602</v>
      </c>
      <c r="AU947" s="228" t="s">
        <v>82</v>
      </c>
      <c r="AY947" s="19" t="s">
        <v>197</v>
      </c>
      <c r="BE947" s="229">
        <f>IF(N947="základní",J947,0)</f>
        <v>0</v>
      </c>
      <c r="BF947" s="229">
        <f>IF(N947="snížená",J947,0)</f>
        <v>0</v>
      </c>
      <c r="BG947" s="229">
        <f>IF(N947="zákl. přenesená",J947,0)</f>
        <v>0</v>
      </c>
      <c r="BH947" s="229">
        <f>IF(N947="sníž. přenesená",J947,0)</f>
        <v>0</v>
      </c>
      <c r="BI947" s="229">
        <f>IF(N947="nulová",J947,0)</f>
        <v>0</v>
      </c>
      <c r="BJ947" s="19" t="s">
        <v>80</v>
      </c>
      <c r="BK947" s="229">
        <f>ROUND(I947*H947,2)</f>
        <v>0</v>
      </c>
      <c r="BL947" s="19" t="s">
        <v>385</v>
      </c>
      <c r="BM947" s="228" t="s">
        <v>1225</v>
      </c>
    </row>
    <row r="948" s="13" customFormat="1">
      <c r="A948" s="13"/>
      <c r="B948" s="235"/>
      <c r="C948" s="236"/>
      <c r="D948" s="237" t="s">
        <v>207</v>
      </c>
      <c r="E948" s="238" t="s">
        <v>19</v>
      </c>
      <c r="F948" s="239" t="s">
        <v>1226</v>
      </c>
      <c r="G948" s="236"/>
      <c r="H948" s="240">
        <v>49.063000000000002</v>
      </c>
      <c r="I948" s="241"/>
      <c r="J948" s="236"/>
      <c r="K948" s="236"/>
      <c r="L948" s="242"/>
      <c r="M948" s="243"/>
      <c r="N948" s="244"/>
      <c r="O948" s="244"/>
      <c r="P948" s="244"/>
      <c r="Q948" s="244"/>
      <c r="R948" s="244"/>
      <c r="S948" s="244"/>
      <c r="T948" s="245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6" t="s">
        <v>207</v>
      </c>
      <c r="AU948" s="246" t="s">
        <v>82</v>
      </c>
      <c r="AV948" s="13" t="s">
        <v>82</v>
      </c>
      <c r="AW948" s="13" t="s">
        <v>33</v>
      </c>
      <c r="AX948" s="13" t="s">
        <v>80</v>
      </c>
      <c r="AY948" s="246" t="s">
        <v>197</v>
      </c>
    </row>
    <row r="949" s="2" customFormat="1" ht="24.15" customHeight="1">
      <c r="A949" s="40"/>
      <c r="B949" s="41"/>
      <c r="C949" s="216" t="s">
        <v>1227</v>
      </c>
      <c r="D949" s="216" t="s">
        <v>199</v>
      </c>
      <c r="E949" s="217" t="s">
        <v>1228</v>
      </c>
      <c r="F949" s="218" t="s">
        <v>1229</v>
      </c>
      <c r="G949" s="219" t="s">
        <v>202</v>
      </c>
      <c r="H949" s="220">
        <v>40.886000000000003</v>
      </c>
      <c r="I949" s="221"/>
      <c r="J949" s="222">
        <f>ROUND(I949*H949,2)</f>
        <v>0</v>
      </c>
      <c r="K949" s="223"/>
      <c r="L949" s="46"/>
      <c r="M949" s="224" t="s">
        <v>19</v>
      </c>
      <c r="N949" s="225" t="s">
        <v>43</v>
      </c>
      <c r="O949" s="86"/>
      <c r="P949" s="226">
        <f>O949*H949</f>
        <v>0</v>
      </c>
      <c r="Q949" s="226">
        <v>0.00040000000000000002</v>
      </c>
      <c r="R949" s="226">
        <f>Q949*H949</f>
        <v>0.016354400000000002</v>
      </c>
      <c r="S949" s="226">
        <v>0</v>
      </c>
      <c r="T949" s="227">
        <f>S949*H949</f>
        <v>0</v>
      </c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R949" s="228" t="s">
        <v>385</v>
      </c>
      <c r="AT949" s="228" t="s">
        <v>199</v>
      </c>
      <c r="AU949" s="228" t="s">
        <v>82</v>
      </c>
      <c r="AY949" s="19" t="s">
        <v>197</v>
      </c>
      <c r="BE949" s="229">
        <f>IF(N949="základní",J949,0)</f>
        <v>0</v>
      </c>
      <c r="BF949" s="229">
        <f>IF(N949="snížená",J949,0)</f>
        <v>0</v>
      </c>
      <c r="BG949" s="229">
        <f>IF(N949="zákl. přenesená",J949,0)</f>
        <v>0</v>
      </c>
      <c r="BH949" s="229">
        <f>IF(N949="sníž. přenesená",J949,0)</f>
        <v>0</v>
      </c>
      <c r="BI949" s="229">
        <f>IF(N949="nulová",J949,0)</f>
        <v>0</v>
      </c>
      <c r="BJ949" s="19" t="s">
        <v>80</v>
      </c>
      <c r="BK949" s="229">
        <f>ROUND(I949*H949,2)</f>
        <v>0</v>
      </c>
      <c r="BL949" s="19" t="s">
        <v>385</v>
      </c>
      <c r="BM949" s="228" t="s">
        <v>1230</v>
      </c>
    </row>
    <row r="950" s="2" customFormat="1">
      <c r="A950" s="40"/>
      <c r="B950" s="41"/>
      <c r="C950" s="42"/>
      <c r="D950" s="230" t="s">
        <v>205</v>
      </c>
      <c r="E950" s="42"/>
      <c r="F950" s="231" t="s">
        <v>1231</v>
      </c>
      <c r="G950" s="42"/>
      <c r="H950" s="42"/>
      <c r="I950" s="232"/>
      <c r="J950" s="42"/>
      <c r="K950" s="42"/>
      <c r="L950" s="46"/>
      <c r="M950" s="233"/>
      <c r="N950" s="234"/>
      <c r="O950" s="86"/>
      <c r="P950" s="86"/>
      <c r="Q950" s="86"/>
      <c r="R950" s="86"/>
      <c r="S950" s="86"/>
      <c r="T950" s="87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T950" s="19" t="s">
        <v>205</v>
      </c>
      <c r="AU950" s="19" t="s">
        <v>82</v>
      </c>
    </row>
    <row r="951" s="14" customFormat="1">
      <c r="A951" s="14"/>
      <c r="B951" s="247"/>
      <c r="C951" s="248"/>
      <c r="D951" s="237" t="s">
        <v>207</v>
      </c>
      <c r="E951" s="249" t="s">
        <v>19</v>
      </c>
      <c r="F951" s="250" t="s">
        <v>1198</v>
      </c>
      <c r="G951" s="248"/>
      <c r="H951" s="249" t="s">
        <v>19</v>
      </c>
      <c r="I951" s="251"/>
      <c r="J951" s="248"/>
      <c r="K951" s="248"/>
      <c r="L951" s="252"/>
      <c r="M951" s="253"/>
      <c r="N951" s="254"/>
      <c r="O951" s="254"/>
      <c r="P951" s="254"/>
      <c r="Q951" s="254"/>
      <c r="R951" s="254"/>
      <c r="S951" s="254"/>
      <c r="T951" s="255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6" t="s">
        <v>207</v>
      </c>
      <c r="AU951" s="256" t="s">
        <v>82</v>
      </c>
      <c r="AV951" s="14" t="s">
        <v>80</v>
      </c>
      <c r="AW951" s="14" t="s">
        <v>33</v>
      </c>
      <c r="AX951" s="14" t="s">
        <v>72</v>
      </c>
      <c r="AY951" s="256" t="s">
        <v>197</v>
      </c>
    </row>
    <row r="952" s="13" customFormat="1">
      <c r="A952" s="13"/>
      <c r="B952" s="235"/>
      <c r="C952" s="236"/>
      <c r="D952" s="237" t="s">
        <v>207</v>
      </c>
      <c r="E952" s="238" t="s">
        <v>19</v>
      </c>
      <c r="F952" s="239" t="s">
        <v>1199</v>
      </c>
      <c r="G952" s="236"/>
      <c r="H952" s="240">
        <v>40.886000000000003</v>
      </c>
      <c r="I952" s="241"/>
      <c r="J952" s="236"/>
      <c r="K952" s="236"/>
      <c r="L952" s="242"/>
      <c r="M952" s="243"/>
      <c r="N952" s="244"/>
      <c r="O952" s="244"/>
      <c r="P952" s="244"/>
      <c r="Q952" s="244"/>
      <c r="R952" s="244"/>
      <c r="S952" s="244"/>
      <c r="T952" s="245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6" t="s">
        <v>207</v>
      </c>
      <c r="AU952" s="246" t="s">
        <v>82</v>
      </c>
      <c r="AV952" s="13" t="s">
        <v>82</v>
      </c>
      <c r="AW952" s="13" t="s">
        <v>33</v>
      </c>
      <c r="AX952" s="13" t="s">
        <v>80</v>
      </c>
      <c r="AY952" s="246" t="s">
        <v>197</v>
      </c>
    </row>
    <row r="953" s="2" customFormat="1" ht="24.15" customHeight="1">
      <c r="A953" s="40"/>
      <c r="B953" s="41"/>
      <c r="C953" s="216" t="s">
        <v>1232</v>
      </c>
      <c r="D953" s="216" t="s">
        <v>199</v>
      </c>
      <c r="E953" s="217" t="s">
        <v>1233</v>
      </c>
      <c r="F953" s="218" t="s">
        <v>1234</v>
      </c>
      <c r="G953" s="219" t="s">
        <v>202</v>
      </c>
      <c r="H953" s="220">
        <v>27.315000000000001</v>
      </c>
      <c r="I953" s="221"/>
      <c r="J953" s="222">
        <f>ROUND(I953*H953,2)</f>
        <v>0</v>
      </c>
      <c r="K953" s="223"/>
      <c r="L953" s="46"/>
      <c r="M953" s="224" t="s">
        <v>19</v>
      </c>
      <c r="N953" s="225" t="s">
        <v>43</v>
      </c>
      <c r="O953" s="86"/>
      <c r="P953" s="226">
        <f>O953*H953</f>
        <v>0</v>
      </c>
      <c r="Q953" s="226">
        <v>4.0000000000000003E-05</v>
      </c>
      <c r="R953" s="226">
        <f>Q953*H953</f>
        <v>0.0010926000000000002</v>
      </c>
      <c r="S953" s="226">
        <v>0</v>
      </c>
      <c r="T953" s="227">
        <f>S953*H953</f>
        <v>0</v>
      </c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R953" s="228" t="s">
        <v>385</v>
      </c>
      <c r="AT953" s="228" t="s">
        <v>199</v>
      </c>
      <c r="AU953" s="228" t="s">
        <v>82</v>
      </c>
      <c r="AY953" s="19" t="s">
        <v>197</v>
      </c>
      <c r="BE953" s="229">
        <f>IF(N953="základní",J953,0)</f>
        <v>0</v>
      </c>
      <c r="BF953" s="229">
        <f>IF(N953="snížená",J953,0)</f>
        <v>0</v>
      </c>
      <c r="BG953" s="229">
        <f>IF(N953="zákl. přenesená",J953,0)</f>
        <v>0</v>
      </c>
      <c r="BH953" s="229">
        <f>IF(N953="sníž. přenesená",J953,0)</f>
        <v>0</v>
      </c>
      <c r="BI953" s="229">
        <f>IF(N953="nulová",J953,0)</f>
        <v>0</v>
      </c>
      <c r="BJ953" s="19" t="s">
        <v>80</v>
      </c>
      <c r="BK953" s="229">
        <f>ROUND(I953*H953,2)</f>
        <v>0</v>
      </c>
      <c r="BL953" s="19" t="s">
        <v>385</v>
      </c>
      <c r="BM953" s="228" t="s">
        <v>1235</v>
      </c>
    </row>
    <row r="954" s="2" customFormat="1">
      <c r="A954" s="40"/>
      <c r="B954" s="41"/>
      <c r="C954" s="42"/>
      <c r="D954" s="230" t="s">
        <v>205</v>
      </c>
      <c r="E954" s="42"/>
      <c r="F954" s="231" t="s">
        <v>1236</v>
      </c>
      <c r="G954" s="42"/>
      <c r="H954" s="42"/>
      <c r="I954" s="232"/>
      <c r="J954" s="42"/>
      <c r="K954" s="42"/>
      <c r="L954" s="46"/>
      <c r="M954" s="233"/>
      <c r="N954" s="234"/>
      <c r="O954" s="86"/>
      <c r="P954" s="86"/>
      <c r="Q954" s="86"/>
      <c r="R954" s="86"/>
      <c r="S954" s="86"/>
      <c r="T954" s="87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T954" s="19" t="s">
        <v>205</v>
      </c>
      <c r="AU954" s="19" t="s">
        <v>82</v>
      </c>
    </row>
    <row r="955" s="14" customFormat="1">
      <c r="A955" s="14"/>
      <c r="B955" s="247"/>
      <c r="C955" s="248"/>
      <c r="D955" s="237" t="s">
        <v>207</v>
      </c>
      <c r="E955" s="249" t="s">
        <v>19</v>
      </c>
      <c r="F955" s="250" t="s">
        <v>1237</v>
      </c>
      <c r="G955" s="248"/>
      <c r="H955" s="249" t="s">
        <v>19</v>
      </c>
      <c r="I955" s="251"/>
      <c r="J955" s="248"/>
      <c r="K955" s="248"/>
      <c r="L955" s="252"/>
      <c r="M955" s="253"/>
      <c r="N955" s="254"/>
      <c r="O955" s="254"/>
      <c r="P955" s="254"/>
      <c r="Q955" s="254"/>
      <c r="R955" s="254"/>
      <c r="S955" s="254"/>
      <c r="T955" s="255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6" t="s">
        <v>207</v>
      </c>
      <c r="AU955" s="256" t="s">
        <v>82</v>
      </c>
      <c r="AV955" s="14" t="s">
        <v>80</v>
      </c>
      <c r="AW955" s="14" t="s">
        <v>33</v>
      </c>
      <c r="AX955" s="14" t="s">
        <v>72</v>
      </c>
      <c r="AY955" s="256" t="s">
        <v>197</v>
      </c>
    </row>
    <row r="956" s="13" customFormat="1">
      <c r="A956" s="13"/>
      <c r="B956" s="235"/>
      <c r="C956" s="236"/>
      <c r="D956" s="237" t="s">
        <v>207</v>
      </c>
      <c r="E956" s="238" t="s">
        <v>19</v>
      </c>
      <c r="F956" s="239" t="s">
        <v>1238</v>
      </c>
      <c r="G956" s="236"/>
      <c r="H956" s="240">
        <v>27.315000000000001</v>
      </c>
      <c r="I956" s="241"/>
      <c r="J956" s="236"/>
      <c r="K956" s="236"/>
      <c r="L956" s="242"/>
      <c r="M956" s="243"/>
      <c r="N956" s="244"/>
      <c r="O956" s="244"/>
      <c r="P956" s="244"/>
      <c r="Q956" s="244"/>
      <c r="R956" s="244"/>
      <c r="S956" s="244"/>
      <c r="T956" s="245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6" t="s">
        <v>207</v>
      </c>
      <c r="AU956" s="246" t="s">
        <v>82</v>
      </c>
      <c r="AV956" s="13" t="s">
        <v>82</v>
      </c>
      <c r="AW956" s="13" t="s">
        <v>33</v>
      </c>
      <c r="AX956" s="13" t="s">
        <v>80</v>
      </c>
      <c r="AY956" s="246" t="s">
        <v>197</v>
      </c>
    </row>
    <row r="957" s="2" customFormat="1" ht="24.15" customHeight="1">
      <c r="A957" s="40"/>
      <c r="B957" s="41"/>
      <c r="C957" s="282" t="s">
        <v>1239</v>
      </c>
      <c r="D957" s="282" t="s">
        <v>602</v>
      </c>
      <c r="E957" s="283" t="s">
        <v>1240</v>
      </c>
      <c r="F957" s="284" t="s">
        <v>1241</v>
      </c>
      <c r="G957" s="285" t="s">
        <v>202</v>
      </c>
      <c r="H957" s="286">
        <v>33.351999999999997</v>
      </c>
      <c r="I957" s="287"/>
      <c r="J957" s="288">
        <f>ROUND(I957*H957,2)</f>
        <v>0</v>
      </c>
      <c r="K957" s="289"/>
      <c r="L957" s="290"/>
      <c r="M957" s="291" t="s">
        <v>19</v>
      </c>
      <c r="N957" s="292" t="s">
        <v>43</v>
      </c>
      <c r="O957" s="86"/>
      <c r="P957" s="226">
        <f>O957*H957</f>
        <v>0</v>
      </c>
      <c r="Q957" s="226">
        <v>0.00029999999999999997</v>
      </c>
      <c r="R957" s="226">
        <f>Q957*H957</f>
        <v>0.010005599999999998</v>
      </c>
      <c r="S957" s="226">
        <v>0</v>
      </c>
      <c r="T957" s="227">
        <f>S957*H957</f>
        <v>0</v>
      </c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R957" s="228" t="s">
        <v>658</v>
      </c>
      <c r="AT957" s="228" t="s">
        <v>602</v>
      </c>
      <c r="AU957" s="228" t="s">
        <v>82</v>
      </c>
      <c r="AY957" s="19" t="s">
        <v>197</v>
      </c>
      <c r="BE957" s="229">
        <f>IF(N957="základní",J957,0)</f>
        <v>0</v>
      </c>
      <c r="BF957" s="229">
        <f>IF(N957="snížená",J957,0)</f>
        <v>0</v>
      </c>
      <c r="BG957" s="229">
        <f>IF(N957="zákl. přenesená",J957,0)</f>
        <v>0</v>
      </c>
      <c r="BH957" s="229">
        <f>IF(N957="sníž. přenesená",J957,0)</f>
        <v>0</v>
      </c>
      <c r="BI957" s="229">
        <f>IF(N957="nulová",J957,0)</f>
        <v>0</v>
      </c>
      <c r="BJ957" s="19" t="s">
        <v>80</v>
      </c>
      <c r="BK957" s="229">
        <f>ROUND(I957*H957,2)</f>
        <v>0</v>
      </c>
      <c r="BL957" s="19" t="s">
        <v>385</v>
      </c>
      <c r="BM957" s="228" t="s">
        <v>1242</v>
      </c>
    </row>
    <row r="958" s="13" customFormat="1">
      <c r="A958" s="13"/>
      <c r="B958" s="235"/>
      <c r="C958" s="236"/>
      <c r="D958" s="237" t="s">
        <v>207</v>
      </c>
      <c r="E958" s="236"/>
      <c r="F958" s="239" t="s">
        <v>1243</v>
      </c>
      <c r="G958" s="236"/>
      <c r="H958" s="240">
        <v>33.351999999999997</v>
      </c>
      <c r="I958" s="241"/>
      <c r="J958" s="236"/>
      <c r="K958" s="236"/>
      <c r="L958" s="242"/>
      <c r="M958" s="243"/>
      <c r="N958" s="244"/>
      <c r="O958" s="244"/>
      <c r="P958" s="244"/>
      <c r="Q958" s="244"/>
      <c r="R958" s="244"/>
      <c r="S958" s="244"/>
      <c r="T958" s="245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6" t="s">
        <v>207</v>
      </c>
      <c r="AU958" s="246" t="s">
        <v>82</v>
      </c>
      <c r="AV958" s="13" t="s">
        <v>82</v>
      </c>
      <c r="AW958" s="13" t="s">
        <v>4</v>
      </c>
      <c r="AX958" s="13" t="s">
        <v>80</v>
      </c>
      <c r="AY958" s="246" t="s">
        <v>197</v>
      </c>
    </row>
    <row r="959" s="2" customFormat="1" ht="24.15" customHeight="1">
      <c r="A959" s="40"/>
      <c r="B959" s="41"/>
      <c r="C959" s="216" t="s">
        <v>1244</v>
      </c>
      <c r="D959" s="216" t="s">
        <v>199</v>
      </c>
      <c r="E959" s="217" t="s">
        <v>1245</v>
      </c>
      <c r="F959" s="218" t="s">
        <v>1246</v>
      </c>
      <c r="G959" s="219" t="s">
        <v>661</v>
      </c>
      <c r="H959" s="220">
        <v>54.630000000000003</v>
      </c>
      <c r="I959" s="221"/>
      <c r="J959" s="222">
        <f>ROUND(I959*H959,2)</f>
        <v>0</v>
      </c>
      <c r="K959" s="223"/>
      <c r="L959" s="46"/>
      <c r="M959" s="224" t="s">
        <v>19</v>
      </c>
      <c r="N959" s="225" t="s">
        <v>43</v>
      </c>
      <c r="O959" s="86"/>
      <c r="P959" s="226">
        <f>O959*H959</f>
        <v>0</v>
      </c>
      <c r="Q959" s="226">
        <v>0.00016000000000000001</v>
      </c>
      <c r="R959" s="226">
        <f>Q959*H959</f>
        <v>0.0087408000000000017</v>
      </c>
      <c r="S959" s="226">
        <v>0</v>
      </c>
      <c r="T959" s="227">
        <f>S959*H959</f>
        <v>0</v>
      </c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R959" s="228" t="s">
        <v>385</v>
      </c>
      <c r="AT959" s="228" t="s">
        <v>199</v>
      </c>
      <c r="AU959" s="228" t="s">
        <v>82</v>
      </c>
      <c r="AY959" s="19" t="s">
        <v>197</v>
      </c>
      <c r="BE959" s="229">
        <f>IF(N959="základní",J959,0)</f>
        <v>0</v>
      </c>
      <c r="BF959" s="229">
        <f>IF(N959="snížená",J959,0)</f>
        <v>0</v>
      </c>
      <c r="BG959" s="229">
        <f>IF(N959="zákl. přenesená",J959,0)</f>
        <v>0</v>
      </c>
      <c r="BH959" s="229">
        <f>IF(N959="sníž. přenesená",J959,0)</f>
        <v>0</v>
      </c>
      <c r="BI959" s="229">
        <f>IF(N959="nulová",J959,0)</f>
        <v>0</v>
      </c>
      <c r="BJ959" s="19" t="s">
        <v>80</v>
      </c>
      <c r="BK959" s="229">
        <f>ROUND(I959*H959,2)</f>
        <v>0</v>
      </c>
      <c r="BL959" s="19" t="s">
        <v>385</v>
      </c>
      <c r="BM959" s="228" t="s">
        <v>1247</v>
      </c>
    </row>
    <row r="960" s="2" customFormat="1">
      <c r="A960" s="40"/>
      <c r="B960" s="41"/>
      <c r="C960" s="42"/>
      <c r="D960" s="230" t="s">
        <v>205</v>
      </c>
      <c r="E960" s="42"/>
      <c r="F960" s="231" t="s">
        <v>1248</v>
      </c>
      <c r="G960" s="42"/>
      <c r="H960" s="42"/>
      <c r="I960" s="232"/>
      <c r="J960" s="42"/>
      <c r="K960" s="42"/>
      <c r="L960" s="46"/>
      <c r="M960" s="233"/>
      <c r="N960" s="234"/>
      <c r="O960" s="86"/>
      <c r="P960" s="86"/>
      <c r="Q960" s="86"/>
      <c r="R960" s="86"/>
      <c r="S960" s="86"/>
      <c r="T960" s="87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T960" s="19" t="s">
        <v>205</v>
      </c>
      <c r="AU960" s="19" t="s">
        <v>82</v>
      </c>
    </row>
    <row r="961" s="14" customFormat="1">
      <c r="A961" s="14"/>
      <c r="B961" s="247"/>
      <c r="C961" s="248"/>
      <c r="D961" s="237" t="s">
        <v>207</v>
      </c>
      <c r="E961" s="249" t="s">
        <v>19</v>
      </c>
      <c r="F961" s="250" t="s">
        <v>1237</v>
      </c>
      <c r="G961" s="248"/>
      <c r="H961" s="249" t="s">
        <v>19</v>
      </c>
      <c r="I961" s="251"/>
      <c r="J961" s="248"/>
      <c r="K961" s="248"/>
      <c r="L961" s="252"/>
      <c r="M961" s="253"/>
      <c r="N961" s="254"/>
      <c r="O961" s="254"/>
      <c r="P961" s="254"/>
      <c r="Q961" s="254"/>
      <c r="R961" s="254"/>
      <c r="S961" s="254"/>
      <c r="T961" s="255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6" t="s">
        <v>207</v>
      </c>
      <c r="AU961" s="256" t="s">
        <v>82</v>
      </c>
      <c r="AV961" s="14" t="s">
        <v>80</v>
      </c>
      <c r="AW961" s="14" t="s">
        <v>33</v>
      </c>
      <c r="AX961" s="14" t="s">
        <v>72</v>
      </c>
      <c r="AY961" s="256" t="s">
        <v>197</v>
      </c>
    </row>
    <row r="962" s="13" customFormat="1">
      <c r="A962" s="13"/>
      <c r="B962" s="235"/>
      <c r="C962" s="236"/>
      <c r="D962" s="237" t="s">
        <v>207</v>
      </c>
      <c r="E962" s="238" t="s">
        <v>19</v>
      </c>
      <c r="F962" s="239" t="s">
        <v>1249</v>
      </c>
      <c r="G962" s="236"/>
      <c r="H962" s="240">
        <v>54.630000000000003</v>
      </c>
      <c r="I962" s="241"/>
      <c r="J962" s="236"/>
      <c r="K962" s="236"/>
      <c r="L962" s="242"/>
      <c r="M962" s="243"/>
      <c r="N962" s="244"/>
      <c r="O962" s="244"/>
      <c r="P962" s="244"/>
      <c r="Q962" s="244"/>
      <c r="R962" s="244"/>
      <c r="S962" s="244"/>
      <c r="T962" s="245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6" t="s">
        <v>207</v>
      </c>
      <c r="AU962" s="246" t="s">
        <v>82</v>
      </c>
      <c r="AV962" s="13" t="s">
        <v>82</v>
      </c>
      <c r="AW962" s="13" t="s">
        <v>33</v>
      </c>
      <c r="AX962" s="13" t="s">
        <v>80</v>
      </c>
      <c r="AY962" s="246" t="s">
        <v>197</v>
      </c>
    </row>
    <row r="963" s="2" customFormat="1" ht="49.05" customHeight="1">
      <c r="A963" s="40"/>
      <c r="B963" s="41"/>
      <c r="C963" s="216" t="s">
        <v>1250</v>
      </c>
      <c r="D963" s="216" t="s">
        <v>199</v>
      </c>
      <c r="E963" s="217" t="s">
        <v>1251</v>
      </c>
      <c r="F963" s="218" t="s">
        <v>1252</v>
      </c>
      <c r="G963" s="219" t="s">
        <v>1253</v>
      </c>
      <c r="H963" s="293"/>
      <c r="I963" s="221"/>
      <c r="J963" s="222">
        <f>ROUND(I963*H963,2)</f>
        <v>0</v>
      </c>
      <c r="K963" s="223"/>
      <c r="L963" s="46"/>
      <c r="M963" s="224" t="s">
        <v>19</v>
      </c>
      <c r="N963" s="225" t="s">
        <v>43</v>
      </c>
      <c r="O963" s="86"/>
      <c r="P963" s="226">
        <f>O963*H963</f>
        <v>0</v>
      </c>
      <c r="Q963" s="226">
        <v>0</v>
      </c>
      <c r="R963" s="226">
        <f>Q963*H963</f>
        <v>0</v>
      </c>
      <c r="S963" s="226">
        <v>0</v>
      </c>
      <c r="T963" s="227">
        <f>S963*H963</f>
        <v>0</v>
      </c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R963" s="228" t="s">
        <v>385</v>
      </c>
      <c r="AT963" s="228" t="s">
        <v>199</v>
      </c>
      <c r="AU963" s="228" t="s">
        <v>82</v>
      </c>
      <c r="AY963" s="19" t="s">
        <v>197</v>
      </c>
      <c r="BE963" s="229">
        <f>IF(N963="základní",J963,0)</f>
        <v>0</v>
      </c>
      <c r="BF963" s="229">
        <f>IF(N963="snížená",J963,0)</f>
        <v>0</v>
      </c>
      <c r="BG963" s="229">
        <f>IF(N963="zákl. přenesená",J963,0)</f>
        <v>0</v>
      </c>
      <c r="BH963" s="229">
        <f>IF(N963="sníž. přenesená",J963,0)</f>
        <v>0</v>
      </c>
      <c r="BI963" s="229">
        <f>IF(N963="nulová",J963,0)</f>
        <v>0</v>
      </c>
      <c r="BJ963" s="19" t="s">
        <v>80</v>
      </c>
      <c r="BK963" s="229">
        <f>ROUND(I963*H963,2)</f>
        <v>0</v>
      </c>
      <c r="BL963" s="19" t="s">
        <v>385</v>
      </c>
      <c r="BM963" s="228" t="s">
        <v>1254</v>
      </c>
    </row>
    <row r="964" s="2" customFormat="1">
      <c r="A964" s="40"/>
      <c r="B964" s="41"/>
      <c r="C964" s="42"/>
      <c r="D964" s="230" t="s">
        <v>205</v>
      </c>
      <c r="E964" s="42"/>
      <c r="F964" s="231" t="s">
        <v>1255</v>
      </c>
      <c r="G964" s="42"/>
      <c r="H964" s="42"/>
      <c r="I964" s="232"/>
      <c r="J964" s="42"/>
      <c r="K964" s="42"/>
      <c r="L964" s="46"/>
      <c r="M964" s="233"/>
      <c r="N964" s="234"/>
      <c r="O964" s="86"/>
      <c r="P964" s="86"/>
      <c r="Q964" s="86"/>
      <c r="R964" s="86"/>
      <c r="S964" s="86"/>
      <c r="T964" s="87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T964" s="19" t="s">
        <v>205</v>
      </c>
      <c r="AU964" s="19" t="s">
        <v>82</v>
      </c>
    </row>
    <row r="965" s="12" customFormat="1" ht="22.8" customHeight="1">
      <c r="A965" s="12"/>
      <c r="B965" s="200"/>
      <c r="C965" s="201"/>
      <c r="D965" s="202" t="s">
        <v>71</v>
      </c>
      <c r="E965" s="214" t="s">
        <v>1256</v>
      </c>
      <c r="F965" s="214" t="s">
        <v>1257</v>
      </c>
      <c r="G965" s="201"/>
      <c r="H965" s="201"/>
      <c r="I965" s="204"/>
      <c r="J965" s="215">
        <f>BK965</f>
        <v>0</v>
      </c>
      <c r="K965" s="201"/>
      <c r="L965" s="206"/>
      <c r="M965" s="207"/>
      <c r="N965" s="208"/>
      <c r="O965" s="208"/>
      <c r="P965" s="209">
        <f>SUM(P966:P1004)</f>
        <v>0</v>
      </c>
      <c r="Q965" s="208"/>
      <c r="R965" s="209">
        <f>SUM(R966:R1004)</f>
        <v>3.3671981200000003</v>
      </c>
      <c r="S965" s="208"/>
      <c r="T965" s="210">
        <f>SUM(T966:T1004)</f>
        <v>0</v>
      </c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R965" s="211" t="s">
        <v>82</v>
      </c>
      <c r="AT965" s="212" t="s">
        <v>71</v>
      </c>
      <c r="AU965" s="212" t="s">
        <v>80</v>
      </c>
      <c r="AY965" s="211" t="s">
        <v>197</v>
      </c>
      <c r="BK965" s="213">
        <f>SUM(BK966:BK1004)</f>
        <v>0</v>
      </c>
    </row>
    <row r="966" s="2" customFormat="1" ht="33" customHeight="1">
      <c r="A966" s="40"/>
      <c r="B966" s="41"/>
      <c r="C966" s="216" t="s">
        <v>1258</v>
      </c>
      <c r="D966" s="216" t="s">
        <v>199</v>
      </c>
      <c r="E966" s="217" t="s">
        <v>1259</v>
      </c>
      <c r="F966" s="218" t="s">
        <v>1260</v>
      </c>
      <c r="G966" s="219" t="s">
        <v>202</v>
      </c>
      <c r="H966" s="220">
        <v>228.227</v>
      </c>
      <c r="I966" s="221"/>
      <c r="J966" s="222">
        <f>ROUND(I966*H966,2)</f>
        <v>0</v>
      </c>
      <c r="K966" s="223"/>
      <c r="L966" s="46"/>
      <c r="M966" s="224" t="s">
        <v>19</v>
      </c>
      <c r="N966" s="225" t="s">
        <v>43</v>
      </c>
      <c r="O966" s="86"/>
      <c r="P966" s="226">
        <f>O966*H966</f>
        <v>0</v>
      </c>
      <c r="Q966" s="226">
        <v>0</v>
      </c>
      <c r="R966" s="226">
        <f>Q966*H966</f>
        <v>0</v>
      </c>
      <c r="S966" s="226">
        <v>0</v>
      </c>
      <c r="T966" s="227">
        <f>S966*H966</f>
        <v>0</v>
      </c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R966" s="228" t="s">
        <v>385</v>
      </c>
      <c r="AT966" s="228" t="s">
        <v>199</v>
      </c>
      <c r="AU966" s="228" t="s">
        <v>82</v>
      </c>
      <c r="AY966" s="19" t="s">
        <v>197</v>
      </c>
      <c r="BE966" s="229">
        <f>IF(N966="základní",J966,0)</f>
        <v>0</v>
      </c>
      <c r="BF966" s="229">
        <f>IF(N966="snížená",J966,0)</f>
        <v>0</v>
      </c>
      <c r="BG966" s="229">
        <f>IF(N966="zákl. přenesená",J966,0)</f>
        <v>0</v>
      </c>
      <c r="BH966" s="229">
        <f>IF(N966="sníž. přenesená",J966,0)</f>
        <v>0</v>
      </c>
      <c r="BI966" s="229">
        <f>IF(N966="nulová",J966,0)</f>
        <v>0</v>
      </c>
      <c r="BJ966" s="19" t="s">
        <v>80</v>
      </c>
      <c r="BK966" s="229">
        <f>ROUND(I966*H966,2)</f>
        <v>0</v>
      </c>
      <c r="BL966" s="19" t="s">
        <v>385</v>
      </c>
      <c r="BM966" s="228" t="s">
        <v>1261</v>
      </c>
    </row>
    <row r="967" s="2" customFormat="1">
      <c r="A967" s="40"/>
      <c r="B967" s="41"/>
      <c r="C967" s="42"/>
      <c r="D967" s="230" t="s">
        <v>205</v>
      </c>
      <c r="E967" s="42"/>
      <c r="F967" s="231" t="s">
        <v>1262</v>
      </c>
      <c r="G967" s="42"/>
      <c r="H967" s="42"/>
      <c r="I967" s="232"/>
      <c r="J967" s="42"/>
      <c r="K967" s="42"/>
      <c r="L967" s="46"/>
      <c r="M967" s="233"/>
      <c r="N967" s="234"/>
      <c r="O967" s="86"/>
      <c r="P967" s="86"/>
      <c r="Q967" s="86"/>
      <c r="R967" s="86"/>
      <c r="S967" s="86"/>
      <c r="T967" s="87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T967" s="19" t="s">
        <v>205</v>
      </c>
      <c r="AU967" s="19" t="s">
        <v>82</v>
      </c>
    </row>
    <row r="968" s="14" customFormat="1">
      <c r="A968" s="14"/>
      <c r="B968" s="247"/>
      <c r="C968" s="248"/>
      <c r="D968" s="237" t="s">
        <v>207</v>
      </c>
      <c r="E968" s="249" t="s">
        <v>19</v>
      </c>
      <c r="F968" s="250" t="s">
        <v>1263</v>
      </c>
      <c r="G968" s="248"/>
      <c r="H968" s="249" t="s">
        <v>19</v>
      </c>
      <c r="I968" s="251"/>
      <c r="J968" s="248"/>
      <c r="K968" s="248"/>
      <c r="L968" s="252"/>
      <c r="M968" s="253"/>
      <c r="N968" s="254"/>
      <c r="O968" s="254"/>
      <c r="P968" s="254"/>
      <c r="Q968" s="254"/>
      <c r="R968" s="254"/>
      <c r="S968" s="254"/>
      <c r="T968" s="255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6" t="s">
        <v>207</v>
      </c>
      <c r="AU968" s="256" t="s">
        <v>82</v>
      </c>
      <c r="AV968" s="14" t="s">
        <v>80</v>
      </c>
      <c r="AW968" s="14" t="s">
        <v>33</v>
      </c>
      <c r="AX968" s="14" t="s">
        <v>72</v>
      </c>
      <c r="AY968" s="256" t="s">
        <v>197</v>
      </c>
    </row>
    <row r="969" s="13" customFormat="1">
      <c r="A969" s="13"/>
      <c r="B969" s="235"/>
      <c r="C969" s="236"/>
      <c r="D969" s="237" t="s">
        <v>207</v>
      </c>
      <c r="E969" s="238" t="s">
        <v>19</v>
      </c>
      <c r="F969" s="239" t="s">
        <v>1264</v>
      </c>
      <c r="G969" s="236"/>
      <c r="H969" s="240">
        <v>103.277</v>
      </c>
      <c r="I969" s="241"/>
      <c r="J969" s="236"/>
      <c r="K969" s="236"/>
      <c r="L969" s="242"/>
      <c r="M969" s="243"/>
      <c r="N969" s="244"/>
      <c r="O969" s="244"/>
      <c r="P969" s="244"/>
      <c r="Q969" s="244"/>
      <c r="R969" s="244"/>
      <c r="S969" s="244"/>
      <c r="T969" s="245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6" t="s">
        <v>207</v>
      </c>
      <c r="AU969" s="246" t="s">
        <v>82</v>
      </c>
      <c r="AV969" s="13" t="s">
        <v>82</v>
      </c>
      <c r="AW969" s="13" t="s">
        <v>33</v>
      </c>
      <c r="AX969" s="13" t="s">
        <v>72</v>
      </c>
      <c r="AY969" s="246" t="s">
        <v>197</v>
      </c>
    </row>
    <row r="970" s="14" customFormat="1">
      <c r="A970" s="14"/>
      <c r="B970" s="247"/>
      <c r="C970" s="248"/>
      <c r="D970" s="237" t="s">
        <v>207</v>
      </c>
      <c r="E970" s="249" t="s">
        <v>19</v>
      </c>
      <c r="F970" s="250" t="s">
        <v>1265</v>
      </c>
      <c r="G970" s="248"/>
      <c r="H970" s="249" t="s">
        <v>19</v>
      </c>
      <c r="I970" s="251"/>
      <c r="J970" s="248"/>
      <c r="K970" s="248"/>
      <c r="L970" s="252"/>
      <c r="M970" s="253"/>
      <c r="N970" s="254"/>
      <c r="O970" s="254"/>
      <c r="P970" s="254"/>
      <c r="Q970" s="254"/>
      <c r="R970" s="254"/>
      <c r="S970" s="254"/>
      <c r="T970" s="255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6" t="s">
        <v>207</v>
      </c>
      <c r="AU970" s="256" t="s">
        <v>82</v>
      </c>
      <c r="AV970" s="14" t="s">
        <v>80</v>
      </c>
      <c r="AW970" s="14" t="s">
        <v>33</v>
      </c>
      <c r="AX970" s="14" t="s">
        <v>72</v>
      </c>
      <c r="AY970" s="256" t="s">
        <v>197</v>
      </c>
    </row>
    <row r="971" s="13" customFormat="1">
      <c r="A971" s="13"/>
      <c r="B971" s="235"/>
      <c r="C971" s="236"/>
      <c r="D971" s="237" t="s">
        <v>207</v>
      </c>
      <c r="E971" s="238" t="s">
        <v>19</v>
      </c>
      <c r="F971" s="239" t="s">
        <v>1266</v>
      </c>
      <c r="G971" s="236"/>
      <c r="H971" s="240">
        <v>124.95</v>
      </c>
      <c r="I971" s="241"/>
      <c r="J971" s="236"/>
      <c r="K971" s="236"/>
      <c r="L971" s="242"/>
      <c r="M971" s="243"/>
      <c r="N971" s="244"/>
      <c r="O971" s="244"/>
      <c r="P971" s="244"/>
      <c r="Q971" s="244"/>
      <c r="R971" s="244"/>
      <c r="S971" s="244"/>
      <c r="T971" s="245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6" t="s">
        <v>207</v>
      </c>
      <c r="AU971" s="246" t="s">
        <v>82</v>
      </c>
      <c r="AV971" s="13" t="s">
        <v>82</v>
      </c>
      <c r="AW971" s="13" t="s">
        <v>33</v>
      </c>
      <c r="AX971" s="13" t="s">
        <v>72</v>
      </c>
      <c r="AY971" s="246" t="s">
        <v>197</v>
      </c>
    </row>
    <row r="972" s="15" customFormat="1">
      <c r="A972" s="15"/>
      <c r="B972" s="257"/>
      <c r="C972" s="258"/>
      <c r="D972" s="237" t="s">
        <v>207</v>
      </c>
      <c r="E972" s="259" t="s">
        <v>19</v>
      </c>
      <c r="F972" s="260" t="s">
        <v>234</v>
      </c>
      <c r="G972" s="258"/>
      <c r="H972" s="261">
        <v>228.227</v>
      </c>
      <c r="I972" s="262"/>
      <c r="J972" s="258"/>
      <c r="K972" s="258"/>
      <c r="L972" s="263"/>
      <c r="M972" s="264"/>
      <c r="N972" s="265"/>
      <c r="O972" s="265"/>
      <c r="P972" s="265"/>
      <c r="Q972" s="265"/>
      <c r="R972" s="265"/>
      <c r="S972" s="265"/>
      <c r="T972" s="266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7" t="s">
        <v>207</v>
      </c>
      <c r="AU972" s="267" t="s">
        <v>82</v>
      </c>
      <c r="AV972" s="15" t="s">
        <v>203</v>
      </c>
      <c r="AW972" s="15" t="s">
        <v>33</v>
      </c>
      <c r="AX972" s="15" t="s">
        <v>80</v>
      </c>
      <c r="AY972" s="267" t="s">
        <v>197</v>
      </c>
    </row>
    <row r="973" s="2" customFormat="1" ht="49.05" customHeight="1">
      <c r="A973" s="40"/>
      <c r="B973" s="41"/>
      <c r="C973" s="282" t="s">
        <v>1267</v>
      </c>
      <c r="D973" s="282" t="s">
        <v>602</v>
      </c>
      <c r="E973" s="283" t="s">
        <v>1268</v>
      </c>
      <c r="F973" s="284" t="s">
        <v>1269</v>
      </c>
      <c r="G973" s="285" t="s">
        <v>202</v>
      </c>
      <c r="H973" s="286">
        <v>262.46100000000001</v>
      </c>
      <c r="I973" s="287"/>
      <c r="J973" s="288">
        <f>ROUND(I973*H973,2)</f>
        <v>0</v>
      </c>
      <c r="K973" s="289"/>
      <c r="L973" s="290"/>
      <c r="M973" s="291" t="s">
        <v>19</v>
      </c>
      <c r="N973" s="292" t="s">
        <v>43</v>
      </c>
      <c r="O973" s="86"/>
      <c r="P973" s="226">
        <f>O973*H973</f>
        <v>0</v>
      </c>
      <c r="Q973" s="226">
        <v>0.0044000000000000003</v>
      </c>
      <c r="R973" s="226">
        <f>Q973*H973</f>
        <v>1.1548284000000002</v>
      </c>
      <c r="S973" s="226">
        <v>0</v>
      </c>
      <c r="T973" s="227">
        <f>S973*H973</f>
        <v>0</v>
      </c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R973" s="228" t="s">
        <v>658</v>
      </c>
      <c r="AT973" s="228" t="s">
        <v>602</v>
      </c>
      <c r="AU973" s="228" t="s">
        <v>82</v>
      </c>
      <c r="AY973" s="19" t="s">
        <v>197</v>
      </c>
      <c r="BE973" s="229">
        <f>IF(N973="základní",J973,0)</f>
        <v>0</v>
      </c>
      <c r="BF973" s="229">
        <f>IF(N973="snížená",J973,0)</f>
        <v>0</v>
      </c>
      <c r="BG973" s="229">
        <f>IF(N973="zákl. přenesená",J973,0)</f>
        <v>0</v>
      </c>
      <c r="BH973" s="229">
        <f>IF(N973="sníž. přenesená",J973,0)</f>
        <v>0</v>
      </c>
      <c r="BI973" s="229">
        <f>IF(N973="nulová",J973,0)</f>
        <v>0</v>
      </c>
      <c r="BJ973" s="19" t="s">
        <v>80</v>
      </c>
      <c r="BK973" s="229">
        <f>ROUND(I973*H973,2)</f>
        <v>0</v>
      </c>
      <c r="BL973" s="19" t="s">
        <v>385</v>
      </c>
      <c r="BM973" s="228" t="s">
        <v>1270</v>
      </c>
    </row>
    <row r="974" s="14" customFormat="1">
      <c r="A974" s="14"/>
      <c r="B974" s="247"/>
      <c r="C974" s="248"/>
      <c r="D974" s="237" t="s">
        <v>207</v>
      </c>
      <c r="E974" s="249" t="s">
        <v>19</v>
      </c>
      <c r="F974" s="250" t="s">
        <v>1263</v>
      </c>
      <c r="G974" s="248"/>
      <c r="H974" s="249" t="s">
        <v>19</v>
      </c>
      <c r="I974" s="251"/>
      <c r="J974" s="248"/>
      <c r="K974" s="248"/>
      <c r="L974" s="252"/>
      <c r="M974" s="253"/>
      <c r="N974" s="254"/>
      <c r="O974" s="254"/>
      <c r="P974" s="254"/>
      <c r="Q974" s="254"/>
      <c r="R974" s="254"/>
      <c r="S974" s="254"/>
      <c r="T974" s="255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6" t="s">
        <v>207</v>
      </c>
      <c r="AU974" s="256" t="s">
        <v>82</v>
      </c>
      <c r="AV974" s="14" t="s">
        <v>80</v>
      </c>
      <c r="AW974" s="14" t="s">
        <v>33</v>
      </c>
      <c r="AX974" s="14" t="s">
        <v>72</v>
      </c>
      <c r="AY974" s="256" t="s">
        <v>197</v>
      </c>
    </row>
    <row r="975" s="13" customFormat="1">
      <c r="A975" s="13"/>
      <c r="B975" s="235"/>
      <c r="C975" s="236"/>
      <c r="D975" s="237" t="s">
        <v>207</v>
      </c>
      <c r="E975" s="238" t="s">
        <v>19</v>
      </c>
      <c r="F975" s="239" t="s">
        <v>1264</v>
      </c>
      <c r="G975" s="236"/>
      <c r="H975" s="240">
        <v>103.277</v>
      </c>
      <c r="I975" s="241"/>
      <c r="J975" s="236"/>
      <c r="K975" s="236"/>
      <c r="L975" s="242"/>
      <c r="M975" s="243"/>
      <c r="N975" s="244"/>
      <c r="O975" s="244"/>
      <c r="P975" s="244"/>
      <c r="Q975" s="244"/>
      <c r="R975" s="244"/>
      <c r="S975" s="244"/>
      <c r="T975" s="245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6" t="s">
        <v>207</v>
      </c>
      <c r="AU975" s="246" t="s">
        <v>82</v>
      </c>
      <c r="AV975" s="13" t="s">
        <v>82</v>
      </c>
      <c r="AW975" s="13" t="s">
        <v>33</v>
      </c>
      <c r="AX975" s="13" t="s">
        <v>72</v>
      </c>
      <c r="AY975" s="246" t="s">
        <v>197</v>
      </c>
    </row>
    <row r="976" s="14" customFormat="1">
      <c r="A976" s="14"/>
      <c r="B976" s="247"/>
      <c r="C976" s="248"/>
      <c r="D976" s="237" t="s">
        <v>207</v>
      </c>
      <c r="E976" s="249" t="s">
        <v>19</v>
      </c>
      <c r="F976" s="250" t="s">
        <v>1265</v>
      </c>
      <c r="G976" s="248"/>
      <c r="H976" s="249" t="s">
        <v>19</v>
      </c>
      <c r="I976" s="251"/>
      <c r="J976" s="248"/>
      <c r="K976" s="248"/>
      <c r="L976" s="252"/>
      <c r="M976" s="253"/>
      <c r="N976" s="254"/>
      <c r="O976" s="254"/>
      <c r="P976" s="254"/>
      <c r="Q976" s="254"/>
      <c r="R976" s="254"/>
      <c r="S976" s="254"/>
      <c r="T976" s="25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6" t="s">
        <v>207</v>
      </c>
      <c r="AU976" s="256" t="s">
        <v>82</v>
      </c>
      <c r="AV976" s="14" t="s">
        <v>80</v>
      </c>
      <c r="AW976" s="14" t="s">
        <v>33</v>
      </c>
      <c r="AX976" s="14" t="s">
        <v>72</v>
      </c>
      <c r="AY976" s="256" t="s">
        <v>197</v>
      </c>
    </row>
    <row r="977" s="13" customFormat="1">
      <c r="A977" s="13"/>
      <c r="B977" s="235"/>
      <c r="C977" s="236"/>
      <c r="D977" s="237" t="s">
        <v>207</v>
      </c>
      <c r="E977" s="238" t="s">
        <v>19</v>
      </c>
      <c r="F977" s="239" t="s">
        <v>1266</v>
      </c>
      <c r="G977" s="236"/>
      <c r="H977" s="240">
        <v>124.95</v>
      </c>
      <c r="I977" s="241"/>
      <c r="J977" s="236"/>
      <c r="K977" s="236"/>
      <c r="L977" s="242"/>
      <c r="M977" s="243"/>
      <c r="N977" s="244"/>
      <c r="O977" s="244"/>
      <c r="P977" s="244"/>
      <c r="Q977" s="244"/>
      <c r="R977" s="244"/>
      <c r="S977" s="244"/>
      <c r="T977" s="245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6" t="s">
        <v>207</v>
      </c>
      <c r="AU977" s="246" t="s">
        <v>82</v>
      </c>
      <c r="AV977" s="13" t="s">
        <v>82</v>
      </c>
      <c r="AW977" s="13" t="s">
        <v>33</v>
      </c>
      <c r="AX977" s="13" t="s">
        <v>72</v>
      </c>
      <c r="AY977" s="246" t="s">
        <v>197</v>
      </c>
    </row>
    <row r="978" s="16" customFormat="1">
      <c r="A978" s="16"/>
      <c r="B978" s="268"/>
      <c r="C978" s="269"/>
      <c r="D978" s="237" t="s">
        <v>207</v>
      </c>
      <c r="E978" s="270" t="s">
        <v>19</v>
      </c>
      <c r="F978" s="271" t="s">
        <v>248</v>
      </c>
      <c r="G978" s="269"/>
      <c r="H978" s="272">
        <v>228.227</v>
      </c>
      <c r="I978" s="273"/>
      <c r="J978" s="269"/>
      <c r="K978" s="269"/>
      <c r="L978" s="274"/>
      <c r="M978" s="275"/>
      <c r="N978" s="276"/>
      <c r="O978" s="276"/>
      <c r="P978" s="276"/>
      <c r="Q978" s="276"/>
      <c r="R978" s="276"/>
      <c r="S978" s="276"/>
      <c r="T978" s="277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T978" s="278" t="s">
        <v>207</v>
      </c>
      <c r="AU978" s="278" t="s">
        <v>82</v>
      </c>
      <c r="AV978" s="16" t="s">
        <v>103</v>
      </c>
      <c r="AW978" s="16" t="s">
        <v>33</v>
      </c>
      <c r="AX978" s="16" t="s">
        <v>72</v>
      </c>
      <c r="AY978" s="278" t="s">
        <v>197</v>
      </c>
    </row>
    <row r="979" s="13" customFormat="1">
      <c r="A979" s="13"/>
      <c r="B979" s="235"/>
      <c r="C979" s="236"/>
      <c r="D979" s="237" t="s">
        <v>207</v>
      </c>
      <c r="E979" s="238" t="s">
        <v>19</v>
      </c>
      <c r="F979" s="239" t="s">
        <v>1271</v>
      </c>
      <c r="G979" s="236"/>
      <c r="H979" s="240">
        <v>262.46100000000001</v>
      </c>
      <c r="I979" s="241"/>
      <c r="J979" s="236"/>
      <c r="K979" s="236"/>
      <c r="L979" s="242"/>
      <c r="M979" s="243"/>
      <c r="N979" s="244"/>
      <c r="O979" s="244"/>
      <c r="P979" s="244"/>
      <c r="Q979" s="244"/>
      <c r="R979" s="244"/>
      <c r="S979" s="244"/>
      <c r="T979" s="245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6" t="s">
        <v>207</v>
      </c>
      <c r="AU979" s="246" t="s">
        <v>82</v>
      </c>
      <c r="AV979" s="13" t="s">
        <v>82</v>
      </c>
      <c r="AW979" s="13" t="s">
        <v>33</v>
      </c>
      <c r="AX979" s="13" t="s">
        <v>80</v>
      </c>
      <c r="AY979" s="246" t="s">
        <v>197</v>
      </c>
    </row>
    <row r="980" s="2" customFormat="1" ht="24.15" customHeight="1">
      <c r="A980" s="40"/>
      <c r="B980" s="41"/>
      <c r="C980" s="216" t="s">
        <v>1272</v>
      </c>
      <c r="D980" s="216" t="s">
        <v>199</v>
      </c>
      <c r="E980" s="217" t="s">
        <v>1273</v>
      </c>
      <c r="F980" s="218" t="s">
        <v>1274</v>
      </c>
      <c r="G980" s="219" t="s">
        <v>202</v>
      </c>
      <c r="H980" s="220">
        <v>250.52199999999999</v>
      </c>
      <c r="I980" s="221"/>
      <c r="J980" s="222">
        <f>ROUND(I980*H980,2)</f>
        <v>0</v>
      </c>
      <c r="K980" s="223"/>
      <c r="L980" s="46"/>
      <c r="M980" s="224" t="s">
        <v>19</v>
      </c>
      <c r="N980" s="225" t="s">
        <v>43</v>
      </c>
      <c r="O980" s="86"/>
      <c r="P980" s="226">
        <f>O980*H980</f>
        <v>0</v>
      </c>
      <c r="Q980" s="226">
        <v>0.00088000000000000003</v>
      </c>
      <c r="R980" s="226">
        <f>Q980*H980</f>
        <v>0.22045935999999999</v>
      </c>
      <c r="S980" s="226">
        <v>0</v>
      </c>
      <c r="T980" s="227">
        <f>S980*H980</f>
        <v>0</v>
      </c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R980" s="228" t="s">
        <v>385</v>
      </c>
      <c r="AT980" s="228" t="s">
        <v>199</v>
      </c>
      <c r="AU980" s="228" t="s">
        <v>82</v>
      </c>
      <c r="AY980" s="19" t="s">
        <v>197</v>
      </c>
      <c r="BE980" s="229">
        <f>IF(N980="základní",J980,0)</f>
        <v>0</v>
      </c>
      <c r="BF980" s="229">
        <f>IF(N980="snížená",J980,0)</f>
        <v>0</v>
      </c>
      <c r="BG980" s="229">
        <f>IF(N980="zákl. přenesená",J980,0)</f>
        <v>0</v>
      </c>
      <c r="BH980" s="229">
        <f>IF(N980="sníž. přenesená",J980,0)</f>
        <v>0</v>
      </c>
      <c r="BI980" s="229">
        <f>IF(N980="nulová",J980,0)</f>
        <v>0</v>
      </c>
      <c r="BJ980" s="19" t="s">
        <v>80</v>
      </c>
      <c r="BK980" s="229">
        <f>ROUND(I980*H980,2)</f>
        <v>0</v>
      </c>
      <c r="BL980" s="19" t="s">
        <v>385</v>
      </c>
      <c r="BM980" s="228" t="s">
        <v>1275</v>
      </c>
    </row>
    <row r="981" s="2" customFormat="1">
      <c r="A981" s="40"/>
      <c r="B981" s="41"/>
      <c r="C981" s="42"/>
      <c r="D981" s="230" t="s">
        <v>205</v>
      </c>
      <c r="E981" s="42"/>
      <c r="F981" s="231" t="s">
        <v>1276</v>
      </c>
      <c r="G981" s="42"/>
      <c r="H981" s="42"/>
      <c r="I981" s="232"/>
      <c r="J981" s="42"/>
      <c r="K981" s="42"/>
      <c r="L981" s="46"/>
      <c r="M981" s="233"/>
      <c r="N981" s="234"/>
      <c r="O981" s="86"/>
      <c r="P981" s="86"/>
      <c r="Q981" s="86"/>
      <c r="R981" s="86"/>
      <c r="S981" s="86"/>
      <c r="T981" s="87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T981" s="19" t="s">
        <v>205</v>
      </c>
      <c r="AU981" s="19" t="s">
        <v>82</v>
      </c>
    </row>
    <row r="982" s="14" customFormat="1">
      <c r="A982" s="14"/>
      <c r="B982" s="247"/>
      <c r="C982" s="248"/>
      <c r="D982" s="237" t="s">
        <v>207</v>
      </c>
      <c r="E982" s="249" t="s">
        <v>19</v>
      </c>
      <c r="F982" s="250" t="s">
        <v>1263</v>
      </c>
      <c r="G982" s="248"/>
      <c r="H982" s="249" t="s">
        <v>19</v>
      </c>
      <c r="I982" s="251"/>
      <c r="J982" s="248"/>
      <c r="K982" s="248"/>
      <c r="L982" s="252"/>
      <c r="M982" s="253"/>
      <c r="N982" s="254"/>
      <c r="O982" s="254"/>
      <c r="P982" s="254"/>
      <c r="Q982" s="254"/>
      <c r="R982" s="254"/>
      <c r="S982" s="254"/>
      <c r="T982" s="255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6" t="s">
        <v>207</v>
      </c>
      <c r="AU982" s="256" t="s">
        <v>82</v>
      </c>
      <c r="AV982" s="14" t="s">
        <v>80</v>
      </c>
      <c r="AW982" s="14" t="s">
        <v>33</v>
      </c>
      <c r="AX982" s="14" t="s">
        <v>72</v>
      </c>
      <c r="AY982" s="256" t="s">
        <v>197</v>
      </c>
    </row>
    <row r="983" s="13" customFormat="1">
      <c r="A983" s="13"/>
      <c r="B983" s="235"/>
      <c r="C983" s="236"/>
      <c r="D983" s="237" t="s">
        <v>207</v>
      </c>
      <c r="E983" s="238" t="s">
        <v>19</v>
      </c>
      <c r="F983" s="239" t="s">
        <v>1264</v>
      </c>
      <c r="G983" s="236"/>
      <c r="H983" s="240">
        <v>103.277</v>
      </c>
      <c r="I983" s="241"/>
      <c r="J983" s="236"/>
      <c r="K983" s="236"/>
      <c r="L983" s="242"/>
      <c r="M983" s="243"/>
      <c r="N983" s="244"/>
      <c r="O983" s="244"/>
      <c r="P983" s="244"/>
      <c r="Q983" s="244"/>
      <c r="R983" s="244"/>
      <c r="S983" s="244"/>
      <c r="T983" s="245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6" t="s">
        <v>207</v>
      </c>
      <c r="AU983" s="246" t="s">
        <v>82</v>
      </c>
      <c r="AV983" s="13" t="s">
        <v>82</v>
      </c>
      <c r="AW983" s="13" t="s">
        <v>33</v>
      </c>
      <c r="AX983" s="13" t="s">
        <v>72</v>
      </c>
      <c r="AY983" s="246" t="s">
        <v>197</v>
      </c>
    </row>
    <row r="984" s="14" customFormat="1">
      <c r="A984" s="14"/>
      <c r="B984" s="247"/>
      <c r="C984" s="248"/>
      <c r="D984" s="237" t="s">
        <v>207</v>
      </c>
      <c r="E984" s="249" t="s">
        <v>19</v>
      </c>
      <c r="F984" s="250" t="s">
        <v>1265</v>
      </c>
      <c r="G984" s="248"/>
      <c r="H984" s="249" t="s">
        <v>19</v>
      </c>
      <c r="I984" s="251"/>
      <c r="J984" s="248"/>
      <c r="K984" s="248"/>
      <c r="L984" s="252"/>
      <c r="M984" s="253"/>
      <c r="N984" s="254"/>
      <c r="O984" s="254"/>
      <c r="P984" s="254"/>
      <c r="Q984" s="254"/>
      <c r="R984" s="254"/>
      <c r="S984" s="254"/>
      <c r="T984" s="255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6" t="s">
        <v>207</v>
      </c>
      <c r="AU984" s="256" t="s">
        <v>82</v>
      </c>
      <c r="AV984" s="14" t="s">
        <v>80</v>
      </c>
      <c r="AW984" s="14" t="s">
        <v>33</v>
      </c>
      <c r="AX984" s="14" t="s">
        <v>72</v>
      </c>
      <c r="AY984" s="256" t="s">
        <v>197</v>
      </c>
    </row>
    <row r="985" s="13" customFormat="1">
      <c r="A985" s="13"/>
      <c r="B985" s="235"/>
      <c r="C985" s="236"/>
      <c r="D985" s="237" t="s">
        <v>207</v>
      </c>
      <c r="E985" s="238" t="s">
        <v>19</v>
      </c>
      <c r="F985" s="239" t="s">
        <v>1277</v>
      </c>
      <c r="G985" s="236"/>
      <c r="H985" s="240">
        <v>147.24500000000001</v>
      </c>
      <c r="I985" s="241"/>
      <c r="J985" s="236"/>
      <c r="K985" s="236"/>
      <c r="L985" s="242"/>
      <c r="M985" s="243"/>
      <c r="N985" s="244"/>
      <c r="O985" s="244"/>
      <c r="P985" s="244"/>
      <c r="Q985" s="244"/>
      <c r="R985" s="244"/>
      <c r="S985" s="244"/>
      <c r="T985" s="245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6" t="s">
        <v>207</v>
      </c>
      <c r="AU985" s="246" t="s">
        <v>82</v>
      </c>
      <c r="AV985" s="13" t="s">
        <v>82</v>
      </c>
      <c r="AW985" s="13" t="s">
        <v>33</v>
      </c>
      <c r="AX985" s="13" t="s">
        <v>72</v>
      </c>
      <c r="AY985" s="246" t="s">
        <v>197</v>
      </c>
    </row>
    <row r="986" s="15" customFormat="1">
      <c r="A986" s="15"/>
      <c r="B986" s="257"/>
      <c r="C986" s="258"/>
      <c r="D986" s="237" t="s">
        <v>207</v>
      </c>
      <c r="E986" s="259" t="s">
        <v>19</v>
      </c>
      <c r="F986" s="260" t="s">
        <v>234</v>
      </c>
      <c r="G986" s="258"/>
      <c r="H986" s="261">
        <v>250.52199999999999</v>
      </c>
      <c r="I986" s="262"/>
      <c r="J986" s="258"/>
      <c r="K986" s="258"/>
      <c r="L986" s="263"/>
      <c r="M986" s="264"/>
      <c r="N986" s="265"/>
      <c r="O986" s="265"/>
      <c r="P986" s="265"/>
      <c r="Q986" s="265"/>
      <c r="R986" s="265"/>
      <c r="S986" s="265"/>
      <c r="T986" s="266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67" t="s">
        <v>207</v>
      </c>
      <c r="AU986" s="267" t="s">
        <v>82</v>
      </c>
      <c r="AV986" s="15" t="s">
        <v>203</v>
      </c>
      <c r="AW986" s="15" t="s">
        <v>33</v>
      </c>
      <c r="AX986" s="15" t="s">
        <v>80</v>
      </c>
      <c r="AY986" s="267" t="s">
        <v>197</v>
      </c>
    </row>
    <row r="987" s="2" customFormat="1" ht="55.5" customHeight="1">
      <c r="A987" s="40"/>
      <c r="B987" s="41"/>
      <c r="C987" s="216" t="s">
        <v>1278</v>
      </c>
      <c r="D987" s="216" t="s">
        <v>199</v>
      </c>
      <c r="E987" s="217" t="s">
        <v>1279</v>
      </c>
      <c r="F987" s="218" t="s">
        <v>1280</v>
      </c>
      <c r="G987" s="219" t="s">
        <v>211</v>
      </c>
      <c r="H987" s="220">
        <v>15</v>
      </c>
      <c r="I987" s="221"/>
      <c r="J987" s="222">
        <f>ROUND(I987*H987,2)</f>
        <v>0</v>
      </c>
      <c r="K987" s="223"/>
      <c r="L987" s="46"/>
      <c r="M987" s="224" t="s">
        <v>19</v>
      </c>
      <c r="N987" s="225" t="s">
        <v>43</v>
      </c>
      <c r="O987" s="86"/>
      <c r="P987" s="226">
        <f>O987*H987</f>
        <v>0</v>
      </c>
      <c r="Q987" s="226">
        <v>0.00108</v>
      </c>
      <c r="R987" s="226">
        <f>Q987*H987</f>
        <v>0.016199999999999999</v>
      </c>
      <c r="S987" s="226">
        <v>0</v>
      </c>
      <c r="T987" s="227">
        <f>S987*H987</f>
        <v>0</v>
      </c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R987" s="228" t="s">
        <v>385</v>
      </c>
      <c r="AT987" s="228" t="s">
        <v>199</v>
      </c>
      <c r="AU987" s="228" t="s">
        <v>82</v>
      </c>
      <c r="AY987" s="19" t="s">
        <v>197</v>
      </c>
      <c r="BE987" s="229">
        <f>IF(N987="základní",J987,0)</f>
        <v>0</v>
      </c>
      <c r="BF987" s="229">
        <f>IF(N987="snížená",J987,0)</f>
        <v>0</v>
      </c>
      <c r="BG987" s="229">
        <f>IF(N987="zákl. přenesená",J987,0)</f>
        <v>0</v>
      </c>
      <c r="BH987" s="229">
        <f>IF(N987="sníž. přenesená",J987,0)</f>
        <v>0</v>
      </c>
      <c r="BI987" s="229">
        <f>IF(N987="nulová",J987,0)</f>
        <v>0</v>
      </c>
      <c r="BJ987" s="19" t="s">
        <v>80</v>
      </c>
      <c r="BK987" s="229">
        <f>ROUND(I987*H987,2)</f>
        <v>0</v>
      </c>
      <c r="BL987" s="19" t="s">
        <v>385</v>
      </c>
      <c r="BM987" s="228" t="s">
        <v>1281</v>
      </c>
    </row>
    <row r="988" s="2" customFormat="1">
      <c r="A988" s="40"/>
      <c r="B988" s="41"/>
      <c r="C988" s="42"/>
      <c r="D988" s="230" t="s">
        <v>205</v>
      </c>
      <c r="E988" s="42"/>
      <c r="F988" s="231" t="s">
        <v>1282</v>
      </c>
      <c r="G988" s="42"/>
      <c r="H988" s="42"/>
      <c r="I988" s="232"/>
      <c r="J988" s="42"/>
      <c r="K988" s="42"/>
      <c r="L988" s="46"/>
      <c r="M988" s="233"/>
      <c r="N988" s="234"/>
      <c r="O988" s="86"/>
      <c r="P988" s="86"/>
      <c r="Q988" s="86"/>
      <c r="R988" s="86"/>
      <c r="S988" s="86"/>
      <c r="T988" s="87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T988" s="19" t="s">
        <v>205</v>
      </c>
      <c r="AU988" s="19" t="s">
        <v>82</v>
      </c>
    </row>
    <row r="989" s="13" customFormat="1">
      <c r="A989" s="13"/>
      <c r="B989" s="235"/>
      <c r="C989" s="236"/>
      <c r="D989" s="237" t="s">
        <v>207</v>
      </c>
      <c r="E989" s="238" t="s">
        <v>19</v>
      </c>
      <c r="F989" s="239" t="s">
        <v>1283</v>
      </c>
      <c r="G989" s="236"/>
      <c r="H989" s="240">
        <v>5</v>
      </c>
      <c r="I989" s="241"/>
      <c r="J989" s="236"/>
      <c r="K989" s="236"/>
      <c r="L989" s="242"/>
      <c r="M989" s="243"/>
      <c r="N989" s="244"/>
      <c r="O989" s="244"/>
      <c r="P989" s="244"/>
      <c r="Q989" s="244"/>
      <c r="R989" s="244"/>
      <c r="S989" s="244"/>
      <c r="T989" s="245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6" t="s">
        <v>207</v>
      </c>
      <c r="AU989" s="246" t="s">
        <v>82</v>
      </c>
      <c r="AV989" s="13" t="s">
        <v>82</v>
      </c>
      <c r="AW989" s="13" t="s">
        <v>33</v>
      </c>
      <c r="AX989" s="13" t="s">
        <v>72</v>
      </c>
      <c r="AY989" s="246" t="s">
        <v>197</v>
      </c>
    </row>
    <row r="990" s="13" customFormat="1">
      <c r="A990" s="13"/>
      <c r="B990" s="235"/>
      <c r="C990" s="236"/>
      <c r="D990" s="237" t="s">
        <v>207</v>
      </c>
      <c r="E990" s="238" t="s">
        <v>19</v>
      </c>
      <c r="F990" s="239" t="s">
        <v>1284</v>
      </c>
      <c r="G990" s="236"/>
      <c r="H990" s="240">
        <v>10</v>
      </c>
      <c r="I990" s="241"/>
      <c r="J990" s="236"/>
      <c r="K990" s="236"/>
      <c r="L990" s="242"/>
      <c r="M990" s="243"/>
      <c r="N990" s="244"/>
      <c r="O990" s="244"/>
      <c r="P990" s="244"/>
      <c r="Q990" s="244"/>
      <c r="R990" s="244"/>
      <c r="S990" s="244"/>
      <c r="T990" s="245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6" t="s">
        <v>207</v>
      </c>
      <c r="AU990" s="246" t="s">
        <v>82</v>
      </c>
      <c r="AV990" s="13" t="s">
        <v>82</v>
      </c>
      <c r="AW990" s="13" t="s">
        <v>33</v>
      </c>
      <c r="AX990" s="13" t="s">
        <v>72</v>
      </c>
      <c r="AY990" s="246" t="s">
        <v>197</v>
      </c>
    </row>
    <row r="991" s="15" customFormat="1">
      <c r="A991" s="15"/>
      <c r="B991" s="257"/>
      <c r="C991" s="258"/>
      <c r="D991" s="237" t="s">
        <v>207</v>
      </c>
      <c r="E991" s="259" t="s">
        <v>19</v>
      </c>
      <c r="F991" s="260" t="s">
        <v>234</v>
      </c>
      <c r="G991" s="258"/>
      <c r="H991" s="261">
        <v>15</v>
      </c>
      <c r="I991" s="262"/>
      <c r="J991" s="258"/>
      <c r="K991" s="258"/>
      <c r="L991" s="263"/>
      <c r="M991" s="264"/>
      <c r="N991" s="265"/>
      <c r="O991" s="265"/>
      <c r="P991" s="265"/>
      <c r="Q991" s="265"/>
      <c r="R991" s="265"/>
      <c r="S991" s="265"/>
      <c r="T991" s="266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7" t="s">
        <v>207</v>
      </c>
      <c r="AU991" s="267" t="s">
        <v>82</v>
      </c>
      <c r="AV991" s="15" t="s">
        <v>203</v>
      </c>
      <c r="AW991" s="15" t="s">
        <v>33</v>
      </c>
      <c r="AX991" s="15" t="s">
        <v>80</v>
      </c>
      <c r="AY991" s="267" t="s">
        <v>197</v>
      </c>
    </row>
    <row r="992" s="2" customFormat="1" ht="37.8" customHeight="1">
      <c r="A992" s="40"/>
      <c r="B992" s="41"/>
      <c r="C992" s="216" t="s">
        <v>1285</v>
      </c>
      <c r="D992" s="216" t="s">
        <v>199</v>
      </c>
      <c r="E992" s="217" t="s">
        <v>1286</v>
      </c>
      <c r="F992" s="218" t="s">
        <v>1287</v>
      </c>
      <c r="G992" s="219" t="s">
        <v>202</v>
      </c>
      <c r="H992" s="220">
        <v>42.908000000000001</v>
      </c>
      <c r="I992" s="221"/>
      <c r="J992" s="222">
        <f>ROUND(I992*H992,2)</f>
        <v>0</v>
      </c>
      <c r="K992" s="223"/>
      <c r="L992" s="46"/>
      <c r="M992" s="224" t="s">
        <v>19</v>
      </c>
      <c r="N992" s="225" t="s">
        <v>43</v>
      </c>
      <c r="O992" s="86"/>
      <c r="P992" s="226">
        <f>O992*H992</f>
        <v>0</v>
      </c>
      <c r="Q992" s="226">
        <v>0.00093999999999999997</v>
      </c>
      <c r="R992" s="226">
        <f>Q992*H992</f>
        <v>0.040333519999999998</v>
      </c>
      <c r="S992" s="226">
        <v>0</v>
      </c>
      <c r="T992" s="227">
        <f>S992*H992</f>
        <v>0</v>
      </c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R992" s="228" t="s">
        <v>385</v>
      </c>
      <c r="AT992" s="228" t="s">
        <v>199</v>
      </c>
      <c r="AU992" s="228" t="s">
        <v>82</v>
      </c>
      <c r="AY992" s="19" t="s">
        <v>197</v>
      </c>
      <c r="BE992" s="229">
        <f>IF(N992="základní",J992,0)</f>
        <v>0</v>
      </c>
      <c r="BF992" s="229">
        <f>IF(N992="snížená",J992,0)</f>
        <v>0</v>
      </c>
      <c r="BG992" s="229">
        <f>IF(N992="zákl. přenesená",J992,0)</f>
        <v>0</v>
      </c>
      <c r="BH992" s="229">
        <f>IF(N992="sníž. přenesená",J992,0)</f>
        <v>0</v>
      </c>
      <c r="BI992" s="229">
        <f>IF(N992="nulová",J992,0)</f>
        <v>0</v>
      </c>
      <c r="BJ992" s="19" t="s">
        <v>80</v>
      </c>
      <c r="BK992" s="229">
        <f>ROUND(I992*H992,2)</f>
        <v>0</v>
      </c>
      <c r="BL992" s="19" t="s">
        <v>385</v>
      </c>
      <c r="BM992" s="228" t="s">
        <v>1288</v>
      </c>
    </row>
    <row r="993" s="2" customFormat="1">
      <c r="A993" s="40"/>
      <c r="B993" s="41"/>
      <c r="C993" s="42"/>
      <c r="D993" s="230" t="s">
        <v>205</v>
      </c>
      <c r="E993" s="42"/>
      <c r="F993" s="231" t="s">
        <v>1289</v>
      </c>
      <c r="G993" s="42"/>
      <c r="H993" s="42"/>
      <c r="I993" s="232"/>
      <c r="J993" s="42"/>
      <c r="K993" s="42"/>
      <c r="L993" s="46"/>
      <c r="M993" s="233"/>
      <c r="N993" s="234"/>
      <c r="O993" s="86"/>
      <c r="P993" s="86"/>
      <c r="Q993" s="86"/>
      <c r="R993" s="86"/>
      <c r="S993" s="86"/>
      <c r="T993" s="87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T993" s="19" t="s">
        <v>205</v>
      </c>
      <c r="AU993" s="19" t="s">
        <v>82</v>
      </c>
    </row>
    <row r="994" s="14" customFormat="1">
      <c r="A994" s="14"/>
      <c r="B994" s="247"/>
      <c r="C994" s="248"/>
      <c r="D994" s="237" t="s">
        <v>207</v>
      </c>
      <c r="E994" s="249" t="s">
        <v>19</v>
      </c>
      <c r="F994" s="250" t="s">
        <v>1290</v>
      </c>
      <c r="G994" s="248"/>
      <c r="H994" s="249" t="s">
        <v>19</v>
      </c>
      <c r="I994" s="251"/>
      <c r="J994" s="248"/>
      <c r="K994" s="248"/>
      <c r="L994" s="252"/>
      <c r="M994" s="253"/>
      <c r="N994" s="254"/>
      <c r="O994" s="254"/>
      <c r="P994" s="254"/>
      <c r="Q994" s="254"/>
      <c r="R994" s="254"/>
      <c r="S994" s="254"/>
      <c r="T994" s="255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6" t="s">
        <v>207</v>
      </c>
      <c r="AU994" s="256" t="s">
        <v>82</v>
      </c>
      <c r="AV994" s="14" t="s">
        <v>80</v>
      </c>
      <c r="AW994" s="14" t="s">
        <v>33</v>
      </c>
      <c r="AX994" s="14" t="s">
        <v>72</v>
      </c>
      <c r="AY994" s="256" t="s">
        <v>197</v>
      </c>
    </row>
    <row r="995" s="14" customFormat="1">
      <c r="A995" s="14"/>
      <c r="B995" s="247"/>
      <c r="C995" s="248"/>
      <c r="D995" s="237" t="s">
        <v>207</v>
      </c>
      <c r="E995" s="249" t="s">
        <v>19</v>
      </c>
      <c r="F995" s="250" t="s">
        <v>1263</v>
      </c>
      <c r="G995" s="248"/>
      <c r="H995" s="249" t="s">
        <v>19</v>
      </c>
      <c r="I995" s="251"/>
      <c r="J995" s="248"/>
      <c r="K995" s="248"/>
      <c r="L995" s="252"/>
      <c r="M995" s="253"/>
      <c r="N995" s="254"/>
      <c r="O995" s="254"/>
      <c r="P995" s="254"/>
      <c r="Q995" s="254"/>
      <c r="R995" s="254"/>
      <c r="S995" s="254"/>
      <c r="T995" s="255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6" t="s">
        <v>207</v>
      </c>
      <c r="AU995" s="256" t="s">
        <v>82</v>
      </c>
      <c r="AV995" s="14" t="s">
        <v>80</v>
      </c>
      <c r="AW995" s="14" t="s">
        <v>33</v>
      </c>
      <c r="AX995" s="14" t="s">
        <v>72</v>
      </c>
      <c r="AY995" s="256" t="s">
        <v>197</v>
      </c>
    </row>
    <row r="996" s="13" customFormat="1">
      <c r="A996" s="13"/>
      <c r="B996" s="235"/>
      <c r="C996" s="236"/>
      <c r="D996" s="237" t="s">
        <v>207</v>
      </c>
      <c r="E996" s="238" t="s">
        <v>19</v>
      </c>
      <c r="F996" s="239" t="s">
        <v>1291</v>
      </c>
      <c r="G996" s="236"/>
      <c r="H996" s="240">
        <v>7.9660000000000002</v>
      </c>
      <c r="I996" s="241"/>
      <c r="J996" s="236"/>
      <c r="K996" s="236"/>
      <c r="L996" s="242"/>
      <c r="M996" s="243"/>
      <c r="N996" s="244"/>
      <c r="O996" s="244"/>
      <c r="P996" s="244"/>
      <c r="Q996" s="244"/>
      <c r="R996" s="244"/>
      <c r="S996" s="244"/>
      <c r="T996" s="245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6" t="s">
        <v>207</v>
      </c>
      <c r="AU996" s="246" t="s">
        <v>82</v>
      </c>
      <c r="AV996" s="13" t="s">
        <v>82</v>
      </c>
      <c r="AW996" s="13" t="s">
        <v>33</v>
      </c>
      <c r="AX996" s="13" t="s">
        <v>72</v>
      </c>
      <c r="AY996" s="246" t="s">
        <v>197</v>
      </c>
    </row>
    <row r="997" s="14" customFormat="1">
      <c r="A997" s="14"/>
      <c r="B997" s="247"/>
      <c r="C997" s="248"/>
      <c r="D997" s="237" t="s">
        <v>207</v>
      </c>
      <c r="E997" s="249" t="s">
        <v>19</v>
      </c>
      <c r="F997" s="250" t="s">
        <v>1265</v>
      </c>
      <c r="G997" s="248"/>
      <c r="H997" s="249" t="s">
        <v>19</v>
      </c>
      <c r="I997" s="251"/>
      <c r="J997" s="248"/>
      <c r="K997" s="248"/>
      <c r="L997" s="252"/>
      <c r="M997" s="253"/>
      <c r="N997" s="254"/>
      <c r="O997" s="254"/>
      <c r="P997" s="254"/>
      <c r="Q997" s="254"/>
      <c r="R997" s="254"/>
      <c r="S997" s="254"/>
      <c r="T997" s="255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6" t="s">
        <v>207</v>
      </c>
      <c r="AU997" s="256" t="s">
        <v>82</v>
      </c>
      <c r="AV997" s="14" t="s">
        <v>80</v>
      </c>
      <c r="AW997" s="14" t="s">
        <v>33</v>
      </c>
      <c r="AX997" s="14" t="s">
        <v>72</v>
      </c>
      <c r="AY997" s="256" t="s">
        <v>197</v>
      </c>
    </row>
    <row r="998" s="13" customFormat="1">
      <c r="A998" s="13"/>
      <c r="B998" s="235"/>
      <c r="C998" s="236"/>
      <c r="D998" s="237" t="s">
        <v>207</v>
      </c>
      <c r="E998" s="238" t="s">
        <v>19</v>
      </c>
      <c r="F998" s="239" t="s">
        <v>1292</v>
      </c>
      <c r="G998" s="236"/>
      <c r="H998" s="240">
        <v>42.908000000000001</v>
      </c>
      <c r="I998" s="241"/>
      <c r="J998" s="236"/>
      <c r="K998" s="236"/>
      <c r="L998" s="242"/>
      <c r="M998" s="243"/>
      <c r="N998" s="244"/>
      <c r="O998" s="244"/>
      <c r="P998" s="244"/>
      <c r="Q998" s="244"/>
      <c r="R998" s="244"/>
      <c r="S998" s="244"/>
      <c r="T998" s="245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6" t="s">
        <v>207</v>
      </c>
      <c r="AU998" s="246" t="s">
        <v>82</v>
      </c>
      <c r="AV998" s="13" t="s">
        <v>82</v>
      </c>
      <c r="AW998" s="13" t="s">
        <v>33</v>
      </c>
      <c r="AX998" s="13" t="s">
        <v>80</v>
      </c>
      <c r="AY998" s="246" t="s">
        <v>197</v>
      </c>
    </row>
    <row r="999" s="2" customFormat="1" ht="49.05" customHeight="1">
      <c r="A999" s="40"/>
      <c r="B999" s="41"/>
      <c r="C999" s="282" t="s">
        <v>1293</v>
      </c>
      <c r="D999" s="282" t="s">
        <v>602</v>
      </c>
      <c r="E999" s="283" t="s">
        <v>1294</v>
      </c>
      <c r="F999" s="284" t="s">
        <v>1295</v>
      </c>
      <c r="G999" s="285" t="s">
        <v>202</v>
      </c>
      <c r="H999" s="286">
        <v>349.346</v>
      </c>
      <c r="I999" s="287"/>
      <c r="J999" s="288">
        <f>ROUND(I999*H999,2)</f>
        <v>0</v>
      </c>
      <c r="K999" s="289"/>
      <c r="L999" s="290"/>
      <c r="M999" s="291" t="s">
        <v>19</v>
      </c>
      <c r="N999" s="292" t="s">
        <v>43</v>
      </c>
      <c r="O999" s="86"/>
      <c r="P999" s="226">
        <f>O999*H999</f>
        <v>0</v>
      </c>
      <c r="Q999" s="226">
        <v>0.0055399999999999998</v>
      </c>
      <c r="R999" s="226">
        <f>Q999*H999</f>
        <v>1.93537684</v>
      </c>
      <c r="S999" s="226">
        <v>0</v>
      </c>
      <c r="T999" s="227">
        <f>S999*H999</f>
        <v>0</v>
      </c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R999" s="228" t="s">
        <v>658</v>
      </c>
      <c r="AT999" s="228" t="s">
        <v>602</v>
      </c>
      <c r="AU999" s="228" t="s">
        <v>82</v>
      </c>
      <c r="AY999" s="19" t="s">
        <v>197</v>
      </c>
      <c r="BE999" s="229">
        <f>IF(N999="základní",J999,0)</f>
        <v>0</v>
      </c>
      <c r="BF999" s="229">
        <f>IF(N999="snížená",J999,0)</f>
        <v>0</v>
      </c>
      <c r="BG999" s="229">
        <f>IF(N999="zákl. přenesená",J999,0)</f>
        <v>0</v>
      </c>
      <c r="BH999" s="229">
        <f>IF(N999="sníž. přenesená",J999,0)</f>
        <v>0</v>
      </c>
      <c r="BI999" s="229">
        <f>IF(N999="nulová",J999,0)</f>
        <v>0</v>
      </c>
      <c r="BJ999" s="19" t="s">
        <v>80</v>
      </c>
      <c r="BK999" s="229">
        <f>ROUND(I999*H999,2)</f>
        <v>0</v>
      </c>
      <c r="BL999" s="19" t="s">
        <v>385</v>
      </c>
      <c r="BM999" s="228" t="s">
        <v>1296</v>
      </c>
    </row>
    <row r="1000" s="13" customFormat="1">
      <c r="A1000" s="13"/>
      <c r="B1000" s="235"/>
      <c r="C1000" s="236"/>
      <c r="D1000" s="237" t="s">
        <v>207</v>
      </c>
      <c r="E1000" s="238" t="s">
        <v>19</v>
      </c>
      <c r="F1000" s="239" t="s">
        <v>1297</v>
      </c>
      <c r="G1000" s="236"/>
      <c r="H1000" s="240">
        <v>341.846</v>
      </c>
      <c r="I1000" s="241"/>
      <c r="J1000" s="236"/>
      <c r="K1000" s="236"/>
      <c r="L1000" s="242"/>
      <c r="M1000" s="243"/>
      <c r="N1000" s="244"/>
      <c r="O1000" s="244"/>
      <c r="P1000" s="244"/>
      <c r="Q1000" s="244"/>
      <c r="R1000" s="244"/>
      <c r="S1000" s="244"/>
      <c r="T1000" s="245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6" t="s">
        <v>207</v>
      </c>
      <c r="AU1000" s="246" t="s">
        <v>82</v>
      </c>
      <c r="AV1000" s="13" t="s">
        <v>82</v>
      </c>
      <c r="AW1000" s="13" t="s">
        <v>33</v>
      </c>
      <c r="AX1000" s="13" t="s">
        <v>72</v>
      </c>
      <c r="AY1000" s="246" t="s">
        <v>197</v>
      </c>
    </row>
    <row r="1001" s="13" customFormat="1">
      <c r="A1001" s="13"/>
      <c r="B1001" s="235"/>
      <c r="C1001" s="236"/>
      <c r="D1001" s="237" t="s">
        <v>207</v>
      </c>
      <c r="E1001" s="238" t="s">
        <v>19</v>
      </c>
      <c r="F1001" s="239" t="s">
        <v>1298</v>
      </c>
      <c r="G1001" s="236"/>
      <c r="H1001" s="240">
        <v>7.5</v>
      </c>
      <c r="I1001" s="241"/>
      <c r="J1001" s="236"/>
      <c r="K1001" s="236"/>
      <c r="L1001" s="242"/>
      <c r="M1001" s="243"/>
      <c r="N1001" s="244"/>
      <c r="O1001" s="244"/>
      <c r="P1001" s="244"/>
      <c r="Q1001" s="244"/>
      <c r="R1001" s="244"/>
      <c r="S1001" s="244"/>
      <c r="T1001" s="245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6" t="s">
        <v>207</v>
      </c>
      <c r="AU1001" s="246" t="s">
        <v>82</v>
      </c>
      <c r="AV1001" s="13" t="s">
        <v>82</v>
      </c>
      <c r="AW1001" s="13" t="s">
        <v>33</v>
      </c>
      <c r="AX1001" s="13" t="s">
        <v>72</v>
      </c>
      <c r="AY1001" s="246" t="s">
        <v>197</v>
      </c>
    </row>
    <row r="1002" s="15" customFormat="1">
      <c r="A1002" s="15"/>
      <c r="B1002" s="257"/>
      <c r="C1002" s="258"/>
      <c r="D1002" s="237" t="s">
        <v>207</v>
      </c>
      <c r="E1002" s="259" t="s">
        <v>19</v>
      </c>
      <c r="F1002" s="260" t="s">
        <v>234</v>
      </c>
      <c r="G1002" s="258"/>
      <c r="H1002" s="261">
        <v>349.346</v>
      </c>
      <c r="I1002" s="262"/>
      <c r="J1002" s="258"/>
      <c r="K1002" s="258"/>
      <c r="L1002" s="263"/>
      <c r="M1002" s="264"/>
      <c r="N1002" s="265"/>
      <c r="O1002" s="265"/>
      <c r="P1002" s="265"/>
      <c r="Q1002" s="265"/>
      <c r="R1002" s="265"/>
      <c r="S1002" s="265"/>
      <c r="T1002" s="266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67" t="s">
        <v>207</v>
      </c>
      <c r="AU1002" s="267" t="s">
        <v>82</v>
      </c>
      <c r="AV1002" s="15" t="s">
        <v>203</v>
      </c>
      <c r="AW1002" s="15" t="s">
        <v>33</v>
      </c>
      <c r="AX1002" s="15" t="s">
        <v>80</v>
      </c>
      <c r="AY1002" s="267" t="s">
        <v>197</v>
      </c>
    </row>
    <row r="1003" s="2" customFormat="1" ht="44.25" customHeight="1">
      <c r="A1003" s="40"/>
      <c r="B1003" s="41"/>
      <c r="C1003" s="216" t="s">
        <v>1299</v>
      </c>
      <c r="D1003" s="216" t="s">
        <v>199</v>
      </c>
      <c r="E1003" s="217" t="s">
        <v>1300</v>
      </c>
      <c r="F1003" s="218" t="s">
        <v>1301</v>
      </c>
      <c r="G1003" s="219" t="s">
        <v>1253</v>
      </c>
      <c r="H1003" s="293"/>
      <c r="I1003" s="221"/>
      <c r="J1003" s="222">
        <f>ROUND(I1003*H1003,2)</f>
        <v>0</v>
      </c>
      <c r="K1003" s="223"/>
      <c r="L1003" s="46"/>
      <c r="M1003" s="224" t="s">
        <v>19</v>
      </c>
      <c r="N1003" s="225" t="s">
        <v>43</v>
      </c>
      <c r="O1003" s="86"/>
      <c r="P1003" s="226">
        <f>O1003*H1003</f>
        <v>0</v>
      </c>
      <c r="Q1003" s="226">
        <v>0</v>
      </c>
      <c r="R1003" s="226">
        <f>Q1003*H1003</f>
        <v>0</v>
      </c>
      <c r="S1003" s="226">
        <v>0</v>
      </c>
      <c r="T1003" s="227">
        <f>S1003*H1003</f>
        <v>0</v>
      </c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R1003" s="228" t="s">
        <v>385</v>
      </c>
      <c r="AT1003" s="228" t="s">
        <v>199</v>
      </c>
      <c r="AU1003" s="228" t="s">
        <v>82</v>
      </c>
      <c r="AY1003" s="19" t="s">
        <v>197</v>
      </c>
      <c r="BE1003" s="229">
        <f>IF(N1003="základní",J1003,0)</f>
        <v>0</v>
      </c>
      <c r="BF1003" s="229">
        <f>IF(N1003="snížená",J1003,0)</f>
        <v>0</v>
      </c>
      <c r="BG1003" s="229">
        <f>IF(N1003="zákl. přenesená",J1003,0)</f>
        <v>0</v>
      </c>
      <c r="BH1003" s="229">
        <f>IF(N1003="sníž. přenesená",J1003,0)</f>
        <v>0</v>
      </c>
      <c r="BI1003" s="229">
        <f>IF(N1003="nulová",J1003,0)</f>
        <v>0</v>
      </c>
      <c r="BJ1003" s="19" t="s">
        <v>80</v>
      </c>
      <c r="BK1003" s="229">
        <f>ROUND(I1003*H1003,2)</f>
        <v>0</v>
      </c>
      <c r="BL1003" s="19" t="s">
        <v>385</v>
      </c>
      <c r="BM1003" s="228" t="s">
        <v>1302</v>
      </c>
    </row>
    <row r="1004" s="2" customFormat="1">
      <c r="A1004" s="40"/>
      <c r="B1004" s="41"/>
      <c r="C1004" s="42"/>
      <c r="D1004" s="230" t="s">
        <v>205</v>
      </c>
      <c r="E1004" s="42"/>
      <c r="F1004" s="231" t="s">
        <v>1303</v>
      </c>
      <c r="G1004" s="42"/>
      <c r="H1004" s="42"/>
      <c r="I1004" s="232"/>
      <c r="J1004" s="42"/>
      <c r="K1004" s="42"/>
      <c r="L1004" s="46"/>
      <c r="M1004" s="233"/>
      <c r="N1004" s="234"/>
      <c r="O1004" s="86"/>
      <c r="P1004" s="86"/>
      <c r="Q1004" s="86"/>
      <c r="R1004" s="86"/>
      <c r="S1004" s="86"/>
      <c r="T1004" s="87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T1004" s="19" t="s">
        <v>205</v>
      </c>
      <c r="AU1004" s="19" t="s">
        <v>82</v>
      </c>
    </row>
    <row r="1005" s="12" customFormat="1" ht="22.8" customHeight="1">
      <c r="A1005" s="12"/>
      <c r="B1005" s="200"/>
      <c r="C1005" s="201"/>
      <c r="D1005" s="202" t="s">
        <v>71</v>
      </c>
      <c r="E1005" s="214" t="s">
        <v>1304</v>
      </c>
      <c r="F1005" s="214" t="s">
        <v>1305</v>
      </c>
      <c r="G1005" s="201"/>
      <c r="H1005" s="201"/>
      <c r="I1005" s="204"/>
      <c r="J1005" s="215">
        <f>BK1005</f>
        <v>0</v>
      </c>
      <c r="K1005" s="201"/>
      <c r="L1005" s="206"/>
      <c r="M1005" s="207"/>
      <c r="N1005" s="208"/>
      <c r="O1005" s="208"/>
      <c r="P1005" s="209">
        <f>SUM(P1006:P1090)</f>
        <v>0</v>
      </c>
      <c r="Q1005" s="208"/>
      <c r="R1005" s="209">
        <f>SUM(R1006:R1090)</f>
        <v>0.83330026999999995</v>
      </c>
      <c r="S1005" s="208"/>
      <c r="T1005" s="210">
        <f>SUM(T1006:T1090)</f>
        <v>0</v>
      </c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R1005" s="211" t="s">
        <v>82</v>
      </c>
      <c r="AT1005" s="212" t="s">
        <v>71</v>
      </c>
      <c r="AU1005" s="212" t="s">
        <v>80</v>
      </c>
      <c r="AY1005" s="211" t="s">
        <v>197</v>
      </c>
      <c r="BK1005" s="213">
        <f>SUM(BK1006:BK1090)</f>
        <v>0</v>
      </c>
    </row>
    <row r="1006" s="2" customFormat="1" ht="37.8" customHeight="1">
      <c r="A1006" s="40"/>
      <c r="B1006" s="41"/>
      <c r="C1006" s="216" t="s">
        <v>1306</v>
      </c>
      <c r="D1006" s="216" t="s">
        <v>199</v>
      </c>
      <c r="E1006" s="217" t="s">
        <v>1307</v>
      </c>
      <c r="F1006" s="218" t="s">
        <v>1308</v>
      </c>
      <c r="G1006" s="219" t="s">
        <v>202</v>
      </c>
      <c r="H1006" s="220">
        <v>277.714</v>
      </c>
      <c r="I1006" s="221"/>
      <c r="J1006" s="222">
        <f>ROUND(I1006*H1006,2)</f>
        <v>0</v>
      </c>
      <c r="K1006" s="223"/>
      <c r="L1006" s="46"/>
      <c r="M1006" s="224" t="s">
        <v>19</v>
      </c>
      <c r="N1006" s="225" t="s">
        <v>43</v>
      </c>
      <c r="O1006" s="86"/>
      <c r="P1006" s="226">
        <f>O1006*H1006</f>
        <v>0</v>
      </c>
      <c r="Q1006" s="226">
        <v>0</v>
      </c>
      <c r="R1006" s="226">
        <f>Q1006*H1006</f>
        <v>0</v>
      </c>
      <c r="S1006" s="226">
        <v>0</v>
      </c>
      <c r="T1006" s="227">
        <f>S1006*H1006</f>
        <v>0</v>
      </c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R1006" s="228" t="s">
        <v>385</v>
      </c>
      <c r="AT1006" s="228" t="s">
        <v>199</v>
      </c>
      <c r="AU1006" s="228" t="s">
        <v>82</v>
      </c>
      <c r="AY1006" s="19" t="s">
        <v>197</v>
      </c>
      <c r="BE1006" s="229">
        <f>IF(N1006="základní",J1006,0)</f>
        <v>0</v>
      </c>
      <c r="BF1006" s="229">
        <f>IF(N1006="snížená",J1006,0)</f>
        <v>0</v>
      </c>
      <c r="BG1006" s="229">
        <f>IF(N1006="zákl. přenesená",J1006,0)</f>
        <v>0</v>
      </c>
      <c r="BH1006" s="229">
        <f>IF(N1006="sníž. přenesená",J1006,0)</f>
        <v>0</v>
      </c>
      <c r="BI1006" s="229">
        <f>IF(N1006="nulová",J1006,0)</f>
        <v>0</v>
      </c>
      <c r="BJ1006" s="19" t="s">
        <v>80</v>
      </c>
      <c r="BK1006" s="229">
        <f>ROUND(I1006*H1006,2)</f>
        <v>0</v>
      </c>
      <c r="BL1006" s="19" t="s">
        <v>385</v>
      </c>
      <c r="BM1006" s="228" t="s">
        <v>1309</v>
      </c>
    </row>
    <row r="1007" s="2" customFormat="1">
      <c r="A1007" s="40"/>
      <c r="B1007" s="41"/>
      <c r="C1007" s="42"/>
      <c r="D1007" s="230" t="s">
        <v>205</v>
      </c>
      <c r="E1007" s="42"/>
      <c r="F1007" s="231" t="s">
        <v>1310</v>
      </c>
      <c r="G1007" s="42"/>
      <c r="H1007" s="42"/>
      <c r="I1007" s="232"/>
      <c r="J1007" s="42"/>
      <c r="K1007" s="42"/>
      <c r="L1007" s="46"/>
      <c r="M1007" s="233"/>
      <c r="N1007" s="234"/>
      <c r="O1007" s="86"/>
      <c r="P1007" s="86"/>
      <c r="Q1007" s="86"/>
      <c r="R1007" s="86"/>
      <c r="S1007" s="86"/>
      <c r="T1007" s="87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T1007" s="19" t="s">
        <v>205</v>
      </c>
      <c r="AU1007" s="19" t="s">
        <v>82</v>
      </c>
    </row>
    <row r="1008" s="14" customFormat="1">
      <c r="A1008" s="14"/>
      <c r="B1008" s="247"/>
      <c r="C1008" s="248"/>
      <c r="D1008" s="237" t="s">
        <v>207</v>
      </c>
      <c r="E1008" s="249" t="s">
        <v>19</v>
      </c>
      <c r="F1008" s="250" t="s">
        <v>519</v>
      </c>
      <c r="G1008" s="248"/>
      <c r="H1008" s="249" t="s">
        <v>19</v>
      </c>
      <c r="I1008" s="251"/>
      <c r="J1008" s="248"/>
      <c r="K1008" s="248"/>
      <c r="L1008" s="252"/>
      <c r="M1008" s="253"/>
      <c r="N1008" s="254"/>
      <c r="O1008" s="254"/>
      <c r="P1008" s="254"/>
      <c r="Q1008" s="254"/>
      <c r="R1008" s="254"/>
      <c r="S1008" s="254"/>
      <c r="T1008" s="255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6" t="s">
        <v>207</v>
      </c>
      <c r="AU1008" s="256" t="s">
        <v>82</v>
      </c>
      <c r="AV1008" s="14" t="s">
        <v>80</v>
      </c>
      <c r="AW1008" s="14" t="s">
        <v>33</v>
      </c>
      <c r="AX1008" s="14" t="s">
        <v>72</v>
      </c>
      <c r="AY1008" s="256" t="s">
        <v>197</v>
      </c>
    </row>
    <row r="1009" s="14" customFormat="1">
      <c r="A1009" s="14"/>
      <c r="B1009" s="247"/>
      <c r="C1009" s="248"/>
      <c r="D1009" s="237" t="s">
        <v>207</v>
      </c>
      <c r="E1009" s="249" t="s">
        <v>19</v>
      </c>
      <c r="F1009" s="250" t="s">
        <v>1311</v>
      </c>
      <c r="G1009" s="248"/>
      <c r="H1009" s="249" t="s">
        <v>19</v>
      </c>
      <c r="I1009" s="251"/>
      <c r="J1009" s="248"/>
      <c r="K1009" s="248"/>
      <c r="L1009" s="252"/>
      <c r="M1009" s="253"/>
      <c r="N1009" s="254"/>
      <c r="O1009" s="254"/>
      <c r="P1009" s="254"/>
      <c r="Q1009" s="254"/>
      <c r="R1009" s="254"/>
      <c r="S1009" s="254"/>
      <c r="T1009" s="255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6" t="s">
        <v>207</v>
      </c>
      <c r="AU1009" s="256" t="s">
        <v>82</v>
      </c>
      <c r="AV1009" s="14" t="s">
        <v>80</v>
      </c>
      <c r="AW1009" s="14" t="s">
        <v>33</v>
      </c>
      <c r="AX1009" s="14" t="s">
        <v>72</v>
      </c>
      <c r="AY1009" s="256" t="s">
        <v>197</v>
      </c>
    </row>
    <row r="1010" s="13" customFormat="1">
      <c r="A1010" s="13"/>
      <c r="B1010" s="235"/>
      <c r="C1010" s="236"/>
      <c r="D1010" s="237" t="s">
        <v>207</v>
      </c>
      <c r="E1010" s="238" t="s">
        <v>19</v>
      </c>
      <c r="F1010" s="239" t="s">
        <v>1055</v>
      </c>
      <c r="G1010" s="236"/>
      <c r="H1010" s="240">
        <v>106.231</v>
      </c>
      <c r="I1010" s="241"/>
      <c r="J1010" s="236"/>
      <c r="K1010" s="236"/>
      <c r="L1010" s="242"/>
      <c r="M1010" s="243"/>
      <c r="N1010" s="244"/>
      <c r="O1010" s="244"/>
      <c r="P1010" s="244"/>
      <c r="Q1010" s="244"/>
      <c r="R1010" s="244"/>
      <c r="S1010" s="244"/>
      <c r="T1010" s="245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6" t="s">
        <v>207</v>
      </c>
      <c r="AU1010" s="246" t="s">
        <v>82</v>
      </c>
      <c r="AV1010" s="13" t="s">
        <v>82</v>
      </c>
      <c r="AW1010" s="13" t="s">
        <v>33</v>
      </c>
      <c r="AX1010" s="13" t="s">
        <v>72</v>
      </c>
      <c r="AY1010" s="246" t="s">
        <v>197</v>
      </c>
    </row>
    <row r="1011" s="16" customFormat="1">
      <c r="A1011" s="16"/>
      <c r="B1011" s="268"/>
      <c r="C1011" s="269"/>
      <c r="D1011" s="237" t="s">
        <v>207</v>
      </c>
      <c r="E1011" s="270" t="s">
        <v>19</v>
      </c>
      <c r="F1011" s="271" t="s">
        <v>248</v>
      </c>
      <c r="G1011" s="269"/>
      <c r="H1011" s="272">
        <v>106.231</v>
      </c>
      <c r="I1011" s="273"/>
      <c r="J1011" s="269"/>
      <c r="K1011" s="269"/>
      <c r="L1011" s="274"/>
      <c r="M1011" s="275"/>
      <c r="N1011" s="276"/>
      <c r="O1011" s="276"/>
      <c r="P1011" s="276"/>
      <c r="Q1011" s="276"/>
      <c r="R1011" s="276"/>
      <c r="S1011" s="276"/>
      <c r="T1011" s="277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T1011" s="278" t="s">
        <v>207</v>
      </c>
      <c r="AU1011" s="278" t="s">
        <v>82</v>
      </c>
      <c r="AV1011" s="16" t="s">
        <v>103</v>
      </c>
      <c r="AW1011" s="16" t="s">
        <v>33</v>
      </c>
      <c r="AX1011" s="16" t="s">
        <v>72</v>
      </c>
      <c r="AY1011" s="278" t="s">
        <v>197</v>
      </c>
    </row>
    <row r="1012" s="14" customFormat="1">
      <c r="A1012" s="14"/>
      <c r="B1012" s="247"/>
      <c r="C1012" s="248"/>
      <c r="D1012" s="237" t="s">
        <v>207</v>
      </c>
      <c r="E1012" s="249" t="s">
        <v>19</v>
      </c>
      <c r="F1012" s="250" t="s">
        <v>1312</v>
      </c>
      <c r="G1012" s="248"/>
      <c r="H1012" s="249" t="s">
        <v>19</v>
      </c>
      <c r="I1012" s="251"/>
      <c r="J1012" s="248"/>
      <c r="K1012" s="248"/>
      <c r="L1012" s="252"/>
      <c r="M1012" s="253"/>
      <c r="N1012" s="254"/>
      <c r="O1012" s="254"/>
      <c r="P1012" s="254"/>
      <c r="Q1012" s="254"/>
      <c r="R1012" s="254"/>
      <c r="S1012" s="254"/>
      <c r="T1012" s="255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6" t="s">
        <v>207</v>
      </c>
      <c r="AU1012" s="256" t="s">
        <v>82</v>
      </c>
      <c r="AV1012" s="14" t="s">
        <v>80</v>
      </c>
      <c r="AW1012" s="14" t="s">
        <v>33</v>
      </c>
      <c r="AX1012" s="14" t="s">
        <v>72</v>
      </c>
      <c r="AY1012" s="256" t="s">
        <v>197</v>
      </c>
    </row>
    <row r="1013" s="13" customFormat="1">
      <c r="A1013" s="13"/>
      <c r="B1013" s="235"/>
      <c r="C1013" s="236"/>
      <c r="D1013" s="237" t="s">
        <v>207</v>
      </c>
      <c r="E1013" s="238" t="s">
        <v>19</v>
      </c>
      <c r="F1013" s="239" t="s">
        <v>1024</v>
      </c>
      <c r="G1013" s="236"/>
      <c r="H1013" s="240">
        <v>8.5890000000000004</v>
      </c>
      <c r="I1013" s="241"/>
      <c r="J1013" s="236"/>
      <c r="K1013" s="236"/>
      <c r="L1013" s="242"/>
      <c r="M1013" s="243"/>
      <c r="N1013" s="244"/>
      <c r="O1013" s="244"/>
      <c r="P1013" s="244"/>
      <c r="Q1013" s="244"/>
      <c r="R1013" s="244"/>
      <c r="S1013" s="244"/>
      <c r="T1013" s="245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6" t="s">
        <v>207</v>
      </c>
      <c r="AU1013" s="246" t="s">
        <v>82</v>
      </c>
      <c r="AV1013" s="13" t="s">
        <v>82</v>
      </c>
      <c r="AW1013" s="13" t="s">
        <v>33</v>
      </c>
      <c r="AX1013" s="13" t="s">
        <v>72</v>
      </c>
      <c r="AY1013" s="246" t="s">
        <v>197</v>
      </c>
    </row>
    <row r="1014" s="13" customFormat="1">
      <c r="A1014" s="13"/>
      <c r="B1014" s="235"/>
      <c r="C1014" s="236"/>
      <c r="D1014" s="237" t="s">
        <v>207</v>
      </c>
      <c r="E1014" s="238" t="s">
        <v>19</v>
      </c>
      <c r="F1014" s="239" t="s">
        <v>1025</v>
      </c>
      <c r="G1014" s="236"/>
      <c r="H1014" s="240">
        <v>7.1429999999999998</v>
      </c>
      <c r="I1014" s="241"/>
      <c r="J1014" s="236"/>
      <c r="K1014" s="236"/>
      <c r="L1014" s="242"/>
      <c r="M1014" s="243"/>
      <c r="N1014" s="244"/>
      <c r="O1014" s="244"/>
      <c r="P1014" s="244"/>
      <c r="Q1014" s="244"/>
      <c r="R1014" s="244"/>
      <c r="S1014" s="244"/>
      <c r="T1014" s="245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6" t="s">
        <v>207</v>
      </c>
      <c r="AU1014" s="246" t="s">
        <v>82</v>
      </c>
      <c r="AV1014" s="13" t="s">
        <v>82</v>
      </c>
      <c r="AW1014" s="13" t="s">
        <v>33</v>
      </c>
      <c r="AX1014" s="13" t="s">
        <v>72</v>
      </c>
      <c r="AY1014" s="246" t="s">
        <v>197</v>
      </c>
    </row>
    <row r="1015" s="13" customFormat="1">
      <c r="A1015" s="13"/>
      <c r="B1015" s="235"/>
      <c r="C1015" s="236"/>
      <c r="D1015" s="237" t="s">
        <v>207</v>
      </c>
      <c r="E1015" s="238" t="s">
        <v>19</v>
      </c>
      <c r="F1015" s="239" t="s">
        <v>1026</v>
      </c>
      <c r="G1015" s="236"/>
      <c r="H1015" s="240">
        <v>18.963000000000001</v>
      </c>
      <c r="I1015" s="241"/>
      <c r="J1015" s="236"/>
      <c r="K1015" s="236"/>
      <c r="L1015" s="242"/>
      <c r="M1015" s="243"/>
      <c r="N1015" s="244"/>
      <c r="O1015" s="244"/>
      <c r="P1015" s="244"/>
      <c r="Q1015" s="244"/>
      <c r="R1015" s="244"/>
      <c r="S1015" s="244"/>
      <c r="T1015" s="245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6" t="s">
        <v>207</v>
      </c>
      <c r="AU1015" s="246" t="s">
        <v>82</v>
      </c>
      <c r="AV1015" s="13" t="s">
        <v>82</v>
      </c>
      <c r="AW1015" s="13" t="s">
        <v>33</v>
      </c>
      <c r="AX1015" s="13" t="s">
        <v>72</v>
      </c>
      <c r="AY1015" s="246" t="s">
        <v>197</v>
      </c>
    </row>
    <row r="1016" s="13" customFormat="1">
      <c r="A1016" s="13"/>
      <c r="B1016" s="235"/>
      <c r="C1016" s="236"/>
      <c r="D1016" s="237" t="s">
        <v>207</v>
      </c>
      <c r="E1016" s="238" t="s">
        <v>19</v>
      </c>
      <c r="F1016" s="239" t="s">
        <v>1027</v>
      </c>
      <c r="G1016" s="236"/>
      <c r="H1016" s="240">
        <v>11.035</v>
      </c>
      <c r="I1016" s="241"/>
      <c r="J1016" s="236"/>
      <c r="K1016" s="236"/>
      <c r="L1016" s="242"/>
      <c r="M1016" s="243"/>
      <c r="N1016" s="244"/>
      <c r="O1016" s="244"/>
      <c r="P1016" s="244"/>
      <c r="Q1016" s="244"/>
      <c r="R1016" s="244"/>
      <c r="S1016" s="244"/>
      <c r="T1016" s="245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6" t="s">
        <v>207</v>
      </c>
      <c r="AU1016" s="246" t="s">
        <v>82</v>
      </c>
      <c r="AV1016" s="13" t="s">
        <v>82</v>
      </c>
      <c r="AW1016" s="13" t="s">
        <v>33</v>
      </c>
      <c r="AX1016" s="13" t="s">
        <v>72</v>
      </c>
      <c r="AY1016" s="246" t="s">
        <v>197</v>
      </c>
    </row>
    <row r="1017" s="13" customFormat="1">
      <c r="A1017" s="13"/>
      <c r="B1017" s="235"/>
      <c r="C1017" s="236"/>
      <c r="D1017" s="237" t="s">
        <v>207</v>
      </c>
      <c r="E1017" s="238" t="s">
        <v>19</v>
      </c>
      <c r="F1017" s="239" t="s">
        <v>1028</v>
      </c>
      <c r="G1017" s="236"/>
      <c r="H1017" s="240">
        <v>4.71</v>
      </c>
      <c r="I1017" s="241"/>
      <c r="J1017" s="236"/>
      <c r="K1017" s="236"/>
      <c r="L1017" s="242"/>
      <c r="M1017" s="243"/>
      <c r="N1017" s="244"/>
      <c r="O1017" s="244"/>
      <c r="P1017" s="244"/>
      <c r="Q1017" s="244"/>
      <c r="R1017" s="244"/>
      <c r="S1017" s="244"/>
      <c r="T1017" s="245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6" t="s">
        <v>207</v>
      </c>
      <c r="AU1017" s="246" t="s">
        <v>82</v>
      </c>
      <c r="AV1017" s="13" t="s">
        <v>82</v>
      </c>
      <c r="AW1017" s="13" t="s">
        <v>33</v>
      </c>
      <c r="AX1017" s="13" t="s">
        <v>72</v>
      </c>
      <c r="AY1017" s="246" t="s">
        <v>197</v>
      </c>
    </row>
    <row r="1018" s="13" customFormat="1">
      <c r="A1018" s="13"/>
      <c r="B1018" s="235"/>
      <c r="C1018" s="236"/>
      <c r="D1018" s="237" t="s">
        <v>207</v>
      </c>
      <c r="E1018" s="238" t="s">
        <v>19</v>
      </c>
      <c r="F1018" s="239" t="s">
        <v>1029</v>
      </c>
      <c r="G1018" s="236"/>
      <c r="H1018" s="240">
        <v>6.6600000000000001</v>
      </c>
      <c r="I1018" s="241"/>
      <c r="J1018" s="236"/>
      <c r="K1018" s="236"/>
      <c r="L1018" s="242"/>
      <c r="M1018" s="243"/>
      <c r="N1018" s="244"/>
      <c r="O1018" s="244"/>
      <c r="P1018" s="244"/>
      <c r="Q1018" s="244"/>
      <c r="R1018" s="244"/>
      <c r="S1018" s="244"/>
      <c r="T1018" s="245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6" t="s">
        <v>207</v>
      </c>
      <c r="AU1018" s="246" t="s">
        <v>82</v>
      </c>
      <c r="AV1018" s="13" t="s">
        <v>82</v>
      </c>
      <c r="AW1018" s="13" t="s">
        <v>33</v>
      </c>
      <c r="AX1018" s="13" t="s">
        <v>72</v>
      </c>
      <c r="AY1018" s="246" t="s">
        <v>197</v>
      </c>
    </row>
    <row r="1019" s="13" customFormat="1">
      <c r="A1019" s="13"/>
      <c r="B1019" s="235"/>
      <c r="C1019" s="236"/>
      <c r="D1019" s="237" t="s">
        <v>207</v>
      </c>
      <c r="E1019" s="238" t="s">
        <v>19</v>
      </c>
      <c r="F1019" s="239" t="s">
        <v>1030</v>
      </c>
      <c r="G1019" s="236"/>
      <c r="H1019" s="240">
        <v>3.1499999999999999</v>
      </c>
      <c r="I1019" s="241"/>
      <c r="J1019" s="236"/>
      <c r="K1019" s="236"/>
      <c r="L1019" s="242"/>
      <c r="M1019" s="243"/>
      <c r="N1019" s="244"/>
      <c r="O1019" s="244"/>
      <c r="P1019" s="244"/>
      <c r="Q1019" s="244"/>
      <c r="R1019" s="244"/>
      <c r="S1019" s="244"/>
      <c r="T1019" s="245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6" t="s">
        <v>207</v>
      </c>
      <c r="AU1019" s="246" t="s">
        <v>82</v>
      </c>
      <c r="AV1019" s="13" t="s">
        <v>82</v>
      </c>
      <c r="AW1019" s="13" t="s">
        <v>33</v>
      </c>
      <c r="AX1019" s="13" t="s">
        <v>72</v>
      </c>
      <c r="AY1019" s="246" t="s">
        <v>197</v>
      </c>
    </row>
    <row r="1020" s="13" customFormat="1">
      <c r="A1020" s="13"/>
      <c r="B1020" s="235"/>
      <c r="C1020" s="236"/>
      <c r="D1020" s="237" t="s">
        <v>207</v>
      </c>
      <c r="E1020" s="238" t="s">
        <v>19</v>
      </c>
      <c r="F1020" s="239" t="s">
        <v>1031</v>
      </c>
      <c r="G1020" s="236"/>
      <c r="H1020" s="240">
        <v>6.2640000000000002</v>
      </c>
      <c r="I1020" s="241"/>
      <c r="J1020" s="236"/>
      <c r="K1020" s="236"/>
      <c r="L1020" s="242"/>
      <c r="M1020" s="243"/>
      <c r="N1020" s="244"/>
      <c r="O1020" s="244"/>
      <c r="P1020" s="244"/>
      <c r="Q1020" s="244"/>
      <c r="R1020" s="244"/>
      <c r="S1020" s="244"/>
      <c r="T1020" s="245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6" t="s">
        <v>207</v>
      </c>
      <c r="AU1020" s="246" t="s">
        <v>82</v>
      </c>
      <c r="AV1020" s="13" t="s">
        <v>82</v>
      </c>
      <c r="AW1020" s="13" t="s">
        <v>33</v>
      </c>
      <c r="AX1020" s="13" t="s">
        <v>72</v>
      </c>
      <c r="AY1020" s="246" t="s">
        <v>197</v>
      </c>
    </row>
    <row r="1021" s="13" customFormat="1">
      <c r="A1021" s="13"/>
      <c r="B1021" s="235"/>
      <c r="C1021" s="236"/>
      <c r="D1021" s="237" t="s">
        <v>207</v>
      </c>
      <c r="E1021" s="238" t="s">
        <v>19</v>
      </c>
      <c r="F1021" s="239" t="s">
        <v>1032</v>
      </c>
      <c r="G1021" s="236"/>
      <c r="H1021" s="240">
        <v>2.625</v>
      </c>
      <c r="I1021" s="241"/>
      <c r="J1021" s="236"/>
      <c r="K1021" s="236"/>
      <c r="L1021" s="242"/>
      <c r="M1021" s="243"/>
      <c r="N1021" s="244"/>
      <c r="O1021" s="244"/>
      <c r="P1021" s="244"/>
      <c r="Q1021" s="244"/>
      <c r="R1021" s="244"/>
      <c r="S1021" s="244"/>
      <c r="T1021" s="245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6" t="s">
        <v>207</v>
      </c>
      <c r="AU1021" s="246" t="s">
        <v>82</v>
      </c>
      <c r="AV1021" s="13" t="s">
        <v>82</v>
      </c>
      <c r="AW1021" s="13" t="s">
        <v>33</v>
      </c>
      <c r="AX1021" s="13" t="s">
        <v>72</v>
      </c>
      <c r="AY1021" s="246" t="s">
        <v>197</v>
      </c>
    </row>
    <row r="1022" s="13" customFormat="1">
      <c r="A1022" s="13"/>
      <c r="B1022" s="235"/>
      <c r="C1022" s="236"/>
      <c r="D1022" s="237" t="s">
        <v>207</v>
      </c>
      <c r="E1022" s="238" t="s">
        <v>19</v>
      </c>
      <c r="F1022" s="239" t="s">
        <v>1033</v>
      </c>
      <c r="G1022" s="236"/>
      <c r="H1022" s="240">
        <v>1.125</v>
      </c>
      <c r="I1022" s="241"/>
      <c r="J1022" s="236"/>
      <c r="K1022" s="236"/>
      <c r="L1022" s="242"/>
      <c r="M1022" s="243"/>
      <c r="N1022" s="244"/>
      <c r="O1022" s="244"/>
      <c r="P1022" s="244"/>
      <c r="Q1022" s="244"/>
      <c r="R1022" s="244"/>
      <c r="S1022" s="244"/>
      <c r="T1022" s="245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6" t="s">
        <v>207</v>
      </c>
      <c r="AU1022" s="246" t="s">
        <v>82</v>
      </c>
      <c r="AV1022" s="13" t="s">
        <v>82</v>
      </c>
      <c r="AW1022" s="13" t="s">
        <v>33</v>
      </c>
      <c r="AX1022" s="13" t="s">
        <v>72</v>
      </c>
      <c r="AY1022" s="246" t="s">
        <v>197</v>
      </c>
    </row>
    <row r="1023" s="16" customFormat="1">
      <c r="A1023" s="16"/>
      <c r="B1023" s="268"/>
      <c r="C1023" s="269"/>
      <c r="D1023" s="237" t="s">
        <v>207</v>
      </c>
      <c r="E1023" s="270" t="s">
        <v>19</v>
      </c>
      <c r="F1023" s="271" t="s">
        <v>248</v>
      </c>
      <c r="G1023" s="269"/>
      <c r="H1023" s="272">
        <v>70.26400000000001</v>
      </c>
      <c r="I1023" s="273"/>
      <c r="J1023" s="269"/>
      <c r="K1023" s="269"/>
      <c r="L1023" s="274"/>
      <c r="M1023" s="275"/>
      <c r="N1023" s="276"/>
      <c r="O1023" s="276"/>
      <c r="P1023" s="276"/>
      <c r="Q1023" s="276"/>
      <c r="R1023" s="276"/>
      <c r="S1023" s="276"/>
      <c r="T1023" s="277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T1023" s="278" t="s">
        <v>207</v>
      </c>
      <c r="AU1023" s="278" t="s">
        <v>82</v>
      </c>
      <c r="AV1023" s="16" t="s">
        <v>103</v>
      </c>
      <c r="AW1023" s="16" t="s">
        <v>33</v>
      </c>
      <c r="AX1023" s="16" t="s">
        <v>72</v>
      </c>
      <c r="AY1023" s="278" t="s">
        <v>197</v>
      </c>
    </row>
    <row r="1024" s="14" customFormat="1">
      <c r="A1024" s="14"/>
      <c r="B1024" s="247"/>
      <c r="C1024" s="248"/>
      <c r="D1024" s="237" t="s">
        <v>207</v>
      </c>
      <c r="E1024" s="249" t="s">
        <v>19</v>
      </c>
      <c r="F1024" s="250" t="s">
        <v>525</v>
      </c>
      <c r="G1024" s="248"/>
      <c r="H1024" s="249" t="s">
        <v>19</v>
      </c>
      <c r="I1024" s="251"/>
      <c r="J1024" s="248"/>
      <c r="K1024" s="248"/>
      <c r="L1024" s="252"/>
      <c r="M1024" s="253"/>
      <c r="N1024" s="254"/>
      <c r="O1024" s="254"/>
      <c r="P1024" s="254"/>
      <c r="Q1024" s="254"/>
      <c r="R1024" s="254"/>
      <c r="S1024" s="254"/>
      <c r="T1024" s="255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6" t="s">
        <v>207</v>
      </c>
      <c r="AU1024" s="256" t="s">
        <v>82</v>
      </c>
      <c r="AV1024" s="14" t="s">
        <v>80</v>
      </c>
      <c r="AW1024" s="14" t="s">
        <v>33</v>
      </c>
      <c r="AX1024" s="14" t="s">
        <v>72</v>
      </c>
      <c r="AY1024" s="256" t="s">
        <v>197</v>
      </c>
    </row>
    <row r="1025" s="13" customFormat="1">
      <c r="A1025" s="13"/>
      <c r="B1025" s="235"/>
      <c r="C1025" s="236"/>
      <c r="D1025" s="237" t="s">
        <v>207</v>
      </c>
      <c r="E1025" s="238" t="s">
        <v>19</v>
      </c>
      <c r="F1025" s="239" t="s">
        <v>1057</v>
      </c>
      <c r="G1025" s="236"/>
      <c r="H1025" s="240">
        <v>44.774999999999999</v>
      </c>
      <c r="I1025" s="241"/>
      <c r="J1025" s="236"/>
      <c r="K1025" s="236"/>
      <c r="L1025" s="242"/>
      <c r="M1025" s="243"/>
      <c r="N1025" s="244"/>
      <c r="O1025" s="244"/>
      <c r="P1025" s="244"/>
      <c r="Q1025" s="244"/>
      <c r="R1025" s="244"/>
      <c r="S1025" s="244"/>
      <c r="T1025" s="245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6" t="s">
        <v>207</v>
      </c>
      <c r="AU1025" s="246" t="s">
        <v>82</v>
      </c>
      <c r="AV1025" s="13" t="s">
        <v>82</v>
      </c>
      <c r="AW1025" s="13" t="s">
        <v>33</v>
      </c>
      <c r="AX1025" s="13" t="s">
        <v>72</v>
      </c>
      <c r="AY1025" s="246" t="s">
        <v>197</v>
      </c>
    </row>
    <row r="1026" s="13" customFormat="1">
      <c r="A1026" s="13"/>
      <c r="B1026" s="235"/>
      <c r="C1026" s="236"/>
      <c r="D1026" s="237" t="s">
        <v>207</v>
      </c>
      <c r="E1026" s="238" t="s">
        <v>19</v>
      </c>
      <c r="F1026" s="239" t="s">
        <v>1058</v>
      </c>
      <c r="G1026" s="236"/>
      <c r="H1026" s="240">
        <v>5.3150000000000004</v>
      </c>
      <c r="I1026" s="241"/>
      <c r="J1026" s="236"/>
      <c r="K1026" s="236"/>
      <c r="L1026" s="242"/>
      <c r="M1026" s="243"/>
      <c r="N1026" s="244"/>
      <c r="O1026" s="244"/>
      <c r="P1026" s="244"/>
      <c r="Q1026" s="244"/>
      <c r="R1026" s="244"/>
      <c r="S1026" s="244"/>
      <c r="T1026" s="245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6" t="s">
        <v>207</v>
      </c>
      <c r="AU1026" s="246" t="s">
        <v>82</v>
      </c>
      <c r="AV1026" s="13" t="s">
        <v>82</v>
      </c>
      <c r="AW1026" s="13" t="s">
        <v>33</v>
      </c>
      <c r="AX1026" s="13" t="s">
        <v>72</v>
      </c>
      <c r="AY1026" s="246" t="s">
        <v>197</v>
      </c>
    </row>
    <row r="1027" s="13" customFormat="1">
      <c r="A1027" s="13"/>
      <c r="B1027" s="235"/>
      <c r="C1027" s="236"/>
      <c r="D1027" s="237" t="s">
        <v>207</v>
      </c>
      <c r="E1027" s="238" t="s">
        <v>19</v>
      </c>
      <c r="F1027" s="239" t="s">
        <v>1059</v>
      </c>
      <c r="G1027" s="236"/>
      <c r="H1027" s="240">
        <v>12.6</v>
      </c>
      <c r="I1027" s="241"/>
      <c r="J1027" s="236"/>
      <c r="K1027" s="236"/>
      <c r="L1027" s="242"/>
      <c r="M1027" s="243"/>
      <c r="N1027" s="244"/>
      <c r="O1027" s="244"/>
      <c r="P1027" s="244"/>
      <c r="Q1027" s="244"/>
      <c r="R1027" s="244"/>
      <c r="S1027" s="244"/>
      <c r="T1027" s="245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6" t="s">
        <v>207</v>
      </c>
      <c r="AU1027" s="246" t="s">
        <v>82</v>
      </c>
      <c r="AV1027" s="13" t="s">
        <v>82</v>
      </c>
      <c r="AW1027" s="13" t="s">
        <v>33</v>
      </c>
      <c r="AX1027" s="13" t="s">
        <v>72</v>
      </c>
      <c r="AY1027" s="246" t="s">
        <v>197</v>
      </c>
    </row>
    <row r="1028" s="13" customFormat="1">
      <c r="A1028" s="13"/>
      <c r="B1028" s="235"/>
      <c r="C1028" s="236"/>
      <c r="D1028" s="237" t="s">
        <v>207</v>
      </c>
      <c r="E1028" s="238" t="s">
        <v>19</v>
      </c>
      <c r="F1028" s="239" t="s">
        <v>1313</v>
      </c>
      <c r="G1028" s="236"/>
      <c r="H1028" s="240">
        <v>6.0350000000000001</v>
      </c>
      <c r="I1028" s="241"/>
      <c r="J1028" s="236"/>
      <c r="K1028" s="236"/>
      <c r="L1028" s="242"/>
      <c r="M1028" s="243"/>
      <c r="N1028" s="244"/>
      <c r="O1028" s="244"/>
      <c r="P1028" s="244"/>
      <c r="Q1028" s="244"/>
      <c r="R1028" s="244"/>
      <c r="S1028" s="244"/>
      <c r="T1028" s="245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6" t="s">
        <v>207</v>
      </c>
      <c r="AU1028" s="246" t="s">
        <v>82</v>
      </c>
      <c r="AV1028" s="13" t="s">
        <v>82</v>
      </c>
      <c r="AW1028" s="13" t="s">
        <v>33</v>
      </c>
      <c r="AX1028" s="13" t="s">
        <v>72</v>
      </c>
      <c r="AY1028" s="246" t="s">
        <v>197</v>
      </c>
    </row>
    <row r="1029" s="13" customFormat="1">
      <c r="A1029" s="13"/>
      <c r="B1029" s="235"/>
      <c r="C1029" s="236"/>
      <c r="D1029" s="237" t="s">
        <v>207</v>
      </c>
      <c r="E1029" s="238" t="s">
        <v>19</v>
      </c>
      <c r="F1029" s="239" t="s">
        <v>1060</v>
      </c>
      <c r="G1029" s="236"/>
      <c r="H1029" s="240">
        <v>32.494</v>
      </c>
      <c r="I1029" s="241"/>
      <c r="J1029" s="236"/>
      <c r="K1029" s="236"/>
      <c r="L1029" s="242"/>
      <c r="M1029" s="243"/>
      <c r="N1029" s="244"/>
      <c r="O1029" s="244"/>
      <c r="P1029" s="244"/>
      <c r="Q1029" s="244"/>
      <c r="R1029" s="244"/>
      <c r="S1029" s="244"/>
      <c r="T1029" s="245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6" t="s">
        <v>207</v>
      </c>
      <c r="AU1029" s="246" t="s">
        <v>82</v>
      </c>
      <c r="AV1029" s="13" t="s">
        <v>82</v>
      </c>
      <c r="AW1029" s="13" t="s">
        <v>33</v>
      </c>
      <c r="AX1029" s="13" t="s">
        <v>72</v>
      </c>
      <c r="AY1029" s="246" t="s">
        <v>197</v>
      </c>
    </row>
    <row r="1030" s="16" customFormat="1">
      <c r="A1030" s="16"/>
      <c r="B1030" s="268"/>
      <c r="C1030" s="269"/>
      <c r="D1030" s="237" t="s">
        <v>207</v>
      </c>
      <c r="E1030" s="270" t="s">
        <v>19</v>
      </c>
      <c r="F1030" s="271" t="s">
        <v>248</v>
      </c>
      <c r="G1030" s="269"/>
      <c r="H1030" s="272">
        <v>101.21899999999999</v>
      </c>
      <c r="I1030" s="273"/>
      <c r="J1030" s="269"/>
      <c r="K1030" s="269"/>
      <c r="L1030" s="274"/>
      <c r="M1030" s="275"/>
      <c r="N1030" s="276"/>
      <c r="O1030" s="276"/>
      <c r="P1030" s="276"/>
      <c r="Q1030" s="276"/>
      <c r="R1030" s="276"/>
      <c r="S1030" s="276"/>
      <c r="T1030" s="277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T1030" s="278" t="s">
        <v>207</v>
      </c>
      <c r="AU1030" s="278" t="s">
        <v>82</v>
      </c>
      <c r="AV1030" s="16" t="s">
        <v>103</v>
      </c>
      <c r="AW1030" s="16" t="s">
        <v>33</v>
      </c>
      <c r="AX1030" s="16" t="s">
        <v>72</v>
      </c>
      <c r="AY1030" s="278" t="s">
        <v>197</v>
      </c>
    </row>
    <row r="1031" s="15" customFormat="1">
      <c r="A1031" s="15"/>
      <c r="B1031" s="257"/>
      <c r="C1031" s="258"/>
      <c r="D1031" s="237" t="s">
        <v>207</v>
      </c>
      <c r="E1031" s="259" t="s">
        <v>19</v>
      </c>
      <c r="F1031" s="260" t="s">
        <v>234</v>
      </c>
      <c r="G1031" s="258"/>
      <c r="H1031" s="261">
        <v>277.714</v>
      </c>
      <c r="I1031" s="262"/>
      <c r="J1031" s="258"/>
      <c r="K1031" s="258"/>
      <c r="L1031" s="263"/>
      <c r="M1031" s="264"/>
      <c r="N1031" s="265"/>
      <c r="O1031" s="265"/>
      <c r="P1031" s="265"/>
      <c r="Q1031" s="265"/>
      <c r="R1031" s="265"/>
      <c r="S1031" s="265"/>
      <c r="T1031" s="266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67" t="s">
        <v>207</v>
      </c>
      <c r="AU1031" s="267" t="s">
        <v>82</v>
      </c>
      <c r="AV1031" s="15" t="s">
        <v>203</v>
      </c>
      <c r="AW1031" s="15" t="s">
        <v>33</v>
      </c>
      <c r="AX1031" s="15" t="s">
        <v>80</v>
      </c>
      <c r="AY1031" s="267" t="s">
        <v>197</v>
      </c>
    </row>
    <row r="1032" s="2" customFormat="1" ht="24.15" customHeight="1">
      <c r="A1032" s="40"/>
      <c r="B1032" s="41"/>
      <c r="C1032" s="282" t="s">
        <v>1314</v>
      </c>
      <c r="D1032" s="282" t="s">
        <v>602</v>
      </c>
      <c r="E1032" s="283" t="s">
        <v>1315</v>
      </c>
      <c r="F1032" s="284" t="s">
        <v>1316</v>
      </c>
      <c r="G1032" s="285" t="s">
        <v>202</v>
      </c>
      <c r="H1032" s="286">
        <v>71.668999999999997</v>
      </c>
      <c r="I1032" s="287"/>
      <c r="J1032" s="288">
        <f>ROUND(I1032*H1032,2)</f>
        <v>0</v>
      </c>
      <c r="K1032" s="289"/>
      <c r="L1032" s="290"/>
      <c r="M1032" s="291" t="s">
        <v>19</v>
      </c>
      <c r="N1032" s="292" t="s">
        <v>43</v>
      </c>
      <c r="O1032" s="86"/>
      <c r="P1032" s="226">
        <f>O1032*H1032</f>
        <v>0</v>
      </c>
      <c r="Q1032" s="226">
        <v>0.0025000000000000001</v>
      </c>
      <c r="R1032" s="226">
        <f>Q1032*H1032</f>
        <v>0.17917249999999999</v>
      </c>
      <c r="S1032" s="226">
        <v>0</v>
      </c>
      <c r="T1032" s="227">
        <f>S1032*H1032</f>
        <v>0</v>
      </c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R1032" s="228" t="s">
        <v>658</v>
      </c>
      <c r="AT1032" s="228" t="s">
        <v>602</v>
      </c>
      <c r="AU1032" s="228" t="s">
        <v>82</v>
      </c>
      <c r="AY1032" s="19" t="s">
        <v>197</v>
      </c>
      <c r="BE1032" s="229">
        <f>IF(N1032="základní",J1032,0)</f>
        <v>0</v>
      </c>
      <c r="BF1032" s="229">
        <f>IF(N1032="snížená",J1032,0)</f>
        <v>0</v>
      </c>
      <c r="BG1032" s="229">
        <f>IF(N1032="zákl. přenesená",J1032,0)</f>
        <v>0</v>
      </c>
      <c r="BH1032" s="229">
        <f>IF(N1032="sníž. přenesená",J1032,0)</f>
        <v>0</v>
      </c>
      <c r="BI1032" s="229">
        <f>IF(N1032="nulová",J1032,0)</f>
        <v>0</v>
      </c>
      <c r="BJ1032" s="19" t="s">
        <v>80</v>
      </c>
      <c r="BK1032" s="229">
        <f>ROUND(I1032*H1032,2)</f>
        <v>0</v>
      </c>
      <c r="BL1032" s="19" t="s">
        <v>385</v>
      </c>
      <c r="BM1032" s="228" t="s">
        <v>1317</v>
      </c>
    </row>
    <row r="1033" s="13" customFormat="1">
      <c r="A1033" s="13"/>
      <c r="B1033" s="235"/>
      <c r="C1033" s="236"/>
      <c r="D1033" s="237" t="s">
        <v>207</v>
      </c>
      <c r="E1033" s="238" t="s">
        <v>19</v>
      </c>
      <c r="F1033" s="239" t="s">
        <v>1318</v>
      </c>
      <c r="G1033" s="236"/>
      <c r="H1033" s="240">
        <v>71.668999999999997</v>
      </c>
      <c r="I1033" s="241"/>
      <c r="J1033" s="236"/>
      <c r="K1033" s="236"/>
      <c r="L1033" s="242"/>
      <c r="M1033" s="243"/>
      <c r="N1033" s="244"/>
      <c r="O1033" s="244"/>
      <c r="P1033" s="244"/>
      <c r="Q1033" s="244"/>
      <c r="R1033" s="244"/>
      <c r="S1033" s="244"/>
      <c r="T1033" s="245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6" t="s">
        <v>207</v>
      </c>
      <c r="AU1033" s="246" t="s">
        <v>82</v>
      </c>
      <c r="AV1033" s="13" t="s">
        <v>82</v>
      </c>
      <c r="AW1033" s="13" t="s">
        <v>33</v>
      </c>
      <c r="AX1033" s="13" t="s">
        <v>80</v>
      </c>
      <c r="AY1033" s="246" t="s">
        <v>197</v>
      </c>
    </row>
    <row r="1034" s="2" customFormat="1" ht="24.15" customHeight="1">
      <c r="A1034" s="40"/>
      <c r="B1034" s="41"/>
      <c r="C1034" s="282" t="s">
        <v>1319</v>
      </c>
      <c r="D1034" s="282" t="s">
        <v>602</v>
      </c>
      <c r="E1034" s="283" t="s">
        <v>1320</v>
      </c>
      <c r="F1034" s="284" t="s">
        <v>1321</v>
      </c>
      <c r="G1034" s="285" t="s">
        <v>202</v>
      </c>
      <c r="H1034" s="286">
        <v>216.71000000000001</v>
      </c>
      <c r="I1034" s="287"/>
      <c r="J1034" s="288">
        <f>ROUND(I1034*H1034,2)</f>
        <v>0</v>
      </c>
      <c r="K1034" s="289"/>
      <c r="L1034" s="290"/>
      <c r="M1034" s="291" t="s">
        <v>19</v>
      </c>
      <c r="N1034" s="292" t="s">
        <v>43</v>
      </c>
      <c r="O1034" s="86"/>
      <c r="P1034" s="226">
        <f>O1034*H1034</f>
        <v>0</v>
      </c>
      <c r="Q1034" s="226">
        <v>0.0022499999999999998</v>
      </c>
      <c r="R1034" s="226">
        <f>Q1034*H1034</f>
        <v>0.48759749999999996</v>
      </c>
      <c r="S1034" s="226">
        <v>0</v>
      </c>
      <c r="T1034" s="227">
        <f>S1034*H1034</f>
        <v>0</v>
      </c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R1034" s="228" t="s">
        <v>658</v>
      </c>
      <c r="AT1034" s="228" t="s">
        <v>602</v>
      </c>
      <c r="AU1034" s="228" t="s">
        <v>82</v>
      </c>
      <c r="AY1034" s="19" t="s">
        <v>197</v>
      </c>
      <c r="BE1034" s="229">
        <f>IF(N1034="základní",J1034,0)</f>
        <v>0</v>
      </c>
      <c r="BF1034" s="229">
        <f>IF(N1034="snížená",J1034,0)</f>
        <v>0</v>
      </c>
      <c r="BG1034" s="229">
        <f>IF(N1034="zákl. přenesená",J1034,0)</f>
        <v>0</v>
      </c>
      <c r="BH1034" s="229">
        <f>IF(N1034="sníž. přenesená",J1034,0)</f>
        <v>0</v>
      </c>
      <c r="BI1034" s="229">
        <f>IF(N1034="nulová",J1034,0)</f>
        <v>0</v>
      </c>
      <c r="BJ1034" s="19" t="s">
        <v>80</v>
      </c>
      <c r="BK1034" s="229">
        <f>ROUND(I1034*H1034,2)</f>
        <v>0</v>
      </c>
      <c r="BL1034" s="19" t="s">
        <v>385</v>
      </c>
      <c r="BM1034" s="228" t="s">
        <v>1322</v>
      </c>
    </row>
    <row r="1035" s="14" customFormat="1">
      <c r="A1035" s="14"/>
      <c r="B1035" s="247"/>
      <c r="C1035" s="248"/>
      <c r="D1035" s="237" t="s">
        <v>207</v>
      </c>
      <c r="E1035" s="249" t="s">
        <v>19</v>
      </c>
      <c r="F1035" s="250" t="s">
        <v>1311</v>
      </c>
      <c r="G1035" s="248"/>
      <c r="H1035" s="249" t="s">
        <v>19</v>
      </c>
      <c r="I1035" s="251"/>
      <c r="J1035" s="248"/>
      <c r="K1035" s="248"/>
      <c r="L1035" s="252"/>
      <c r="M1035" s="253"/>
      <c r="N1035" s="254"/>
      <c r="O1035" s="254"/>
      <c r="P1035" s="254"/>
      <c r="Q1035" s="254"/>
      <c r="R1035" s="254"/>
      <c r="S1035" s="254"/>
      <c r="T1035" s="25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6" t="s">
        <v>207</v>
      </c>
      <c r="AU1035" s="256" t="s">
        <v>82</v>
      </c>
      <c r="AV1035" s="14" t="s">
        <v>80</v>
      </c>
      <c r="AW1035" s="14" t="s">
        <v>33</v>
      </c>
      <c r="AX1035" s="14" t="s">
        <v>72</v>
      </c>
      <c r="AY1035" s="256" t="s">
        <v>197</v>
      </c>
    </row>
    <row r="1036" s="13" customFormat="1">
      <c r="A1036" s="13"/>
      <c r="B1036" s="235"/>
      <c r="C1036" s="236"/>
      <c r="D1036" s="237" t="s">
        <v>207</v>
      </c>
      <c r="E1036" s="238" t="s">
        <v>19</v>
      </c>
      <c r="F1036" s="239" t="s">
        <v>1323</v>
      </c>
      <c r="G1036" s="236"/>
      <c r="H1036" s="240">
        <v>216.71000000000001</v>
      </c>
      <c r="I1036" s="241"/>
      <c r="J1036" s="236"/>
      <c r="K1036" s="236"/>
      <c r="L1036" s="242"/>
      <c r="M1036" s="243"/>
      <c r="N1036" s="244"/>
      <c r="O1036" s="244"/>
      <c r="P1036" s="244"/>
      <c r="Q1036" s="244"/>
      <c r="R1036" s="244"/>
      <c r="S1036" s="244"/>
      <c r="T1036" s="245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6" t="s">
        <v>207</v>
      </c>
      <c r="AU1036" s="246" t="s">
        <v>82</v>
      </c>
      <c r="AV1036" s="13" t="s">
        <v>82</v>
      </c>
      <c r="AW1036" s="13" t="s">
        <v>33</v>
      </c>
      <c r="AX1036" s="13" t="s">
        <v>80</v>
      </c>
      <c r="AY1036" s="246" t="s">
        <v>197</v>
      </c>
    </row>
    <row r="1037" s="2" customFormat="1" ht="55.5" customHeight="1">
      <c r="A1037" s="40"/>
      <c r="B1037" s="41"/>
      <c r="C1037" s="282" t="s">
        <v>1324</v>
      </c>
      <c r="D1037" s="282" t="s">
        <v>602</v>
      </c>
      <c r="E1037" s="283" t="s">
        <v>1325</v>
      </c>
      <c r="F1037" s="284" t="s">
        <v>1326</v>
      </c>
      <c r="G1037" s="285" t="s">
        <v>202</v>
      </c>
      <c r="H1037" s="286">
        <v>206.487</v>
      </c>
      <c r="I1037" s="287"/>
      <c r="J1037" s="288">
        <f>ROUND(I1037*H1037,2)</f>
        <v>0</v>
      </c>
      <c r="K1037" s="289"/>
      <c r="L1037" s="290"/>
      <c r="M1037" s="291" t="s">
        <v>19</v>
      </c>
      <c r="N1037" s="292" t="s">
        <v>43</v>
      </c>
      <c r="O1037" s="86"/>
      <c r="P1037" s="226">
        <f>O1037*H1037</f>
        <v>0</v>
      </c>
      <c r="Q1037" s="226">
        <v>0.00038999999999999999</v>
      </c>
      <c r="R1037" s="226">
        <f>Q1037*H1037</f>
        <v>0.08052993</v>
      </c>
      <c r="S1037" s="226">
        <v>0</v>
      </c>
      <c r="T1037" s="227">
        <f>S1037*H1037</f>
        <v>0</v>
      </c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R1037" s="228" t="s">
        <v>658</v>
      </c>
      <c r="AT1037" s="228" t="s">
        <v>602</v>
      </c>
      <c r="AU1037" s="228" t="s">
        <v>82</v>
      </c>
      <c r="AY1037" s="19" t="s">
        <v>197</v>
      </c>
      <c r="BE1037" s="229">
        <f>IF(N1037="základní",J1037,0)</f>
        <v>0</v>
      </c>
      <c r="BF1037" s="229">
        <f>IF(N1037="snížená",J1037,0)</f>
        <v>0</v>
      </c>
      <c r="BG1037" s="229">
        <f>IF(N1037="zákl. přenesená",J1037,0)</f>
        <v>0</v>
      </c>
      <c r="BH1037" s="229">
        <f>IF(N1037="sníž. přenesená",J1037,0)</f>
        <v>0</v>
      </c>
      <c r="BI1037" s="229">
        <f>IF(N1037="nulová",J1037,0)</f>
        <v>0</v>
      </c>
      <c r="BJ1037" s="19" t="s">
        <v>80</v>
      </c>
      <c r="BK1037" s="229">
        <f>ROUND(I1037*H1037,2)</f>
        <v>0</v>
      </c>
      <c r="BL1037" s="19" t="s">
        <v>385</v>
      </c>
      <c r="BM1037" s="228" t="s">
        <v>1327</v>
      </c>
    </row>
    <row r="1038" s="14" customFormat="1">
      <c r="A1038" s="14"/>
      <c r="B1038" s="247"/>
      <c r="C1038" s="248"/>
      <c r="D1038" s="237" t="s">
        <v>207</v>
      </c>
      <c r="E1038" s="249" t="s">
        <v>19</v>
      </c>
      <c r="F1038" s="250" t="s">
        <v>1328</v>
      </c>
      <c r="G1038" s="248"/>
      <c r="H1038" s="249" t="s">
        <v>19</v>
      </c>
      <c r="I1038" s="251"/>
      <c r="J1038" s="248"/>
      <c r="K1038" s="248"/>
      <c r="L1038" s="252"/>
      <c r="M1038" s="253"/>
      <c r="N1038" s="254"/>
      <c r="O1038" s="254"/>
      <c r="P1038" s="254"/>
      <c r="Q1038" s="254"/>
      <c r="R1038" s="254"/>
      <c r="S1038" s="254"/>
      <c r="T1038" s="255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6" t="s">
        <v>207</v>
      </c>
      <c r="AU1038" s="256" t="s">
        <v>82</v>
      </c>
      <c r="AV1038" s="14" t="s">
        <v>80</v>
      </c>
      <c r="AW1038" s="14" t="s">
        <v>33</v>
      </c>
      <c r="AX1038" s="14" t="s">
        <v>72</v>
      </c>
      <c r="AY1038" s="256" t="s">
        <v>197</v>
      </c>
    </row>
    <row r="1039" s="14" customFormat="1">
      <c r="A1039" s="14"/>
      <c r="B1039" s="247"/>
      <c r="C1039" s="248"/>
      <c r="D1039" s="237" t="s">
        <v>207</v>
      </c>
      <c r="E1039" s="249" t="s">
        <v>19</v>
      </c>
      <c r="F1039" s="250" t="s">
        <v>525</v>
      </c>
      <c r="G1039" s="248"/>
      <c r="H1039" s="249" t="s">
        <v>19</v>
      </c>
      <c r="I1039" s="251"/>
      <c r="J1039" s="248"/>
      <c r="K1039" s="248"/>
      <c r="L1039" s="252"/>
      <c r="M1039" s="253"/>
      <c r="N1039" s="254"/>
      <c r="O1039" s="254"/>
      <c r="P1039" s="254"/>
      <c r="Q1039" s="254"/>
      <c r="R1039" s="254"/>
      <c r="S1039" s="254"/>
      <c r="T1039" s="255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6" t="s">
        <v>207</v>
      </c>
      <c r="AU1039" s="256" t="s">
        <v>82</v>
      </c>
      <c r="AV1039" s="14" t="s">
        <v>80</v>
      </c>
      <c r="AW1039" s="14" t="s">
        <v>33</v>
      </c>
      <c r="AX1039" s="14" t="s">
        <v>72</v>
      </c>
      <c r="AY1039" s="256" t="s">
        <v>197</v>
      </c>
    </row>
    <row r="1040" s="13" customFormat="1">
      <c r="A1040" s="13"/>
      <c r="B1040" s="235"/>
      <c r="C1040" s="236"/>
      <c r="D1040" s="237" t="s">
        <v>207</v>
      </c>
      <c r="E1040" s="238" t="s">
        <v>19</v>
      </c>
      <c r="F1040" s="239" t="s">
        <v>1057</v>
      </c>
      <c r="G1040" s="236"/>
      <c r="H1040" s="240">
        <v>44.774999999999999</v>
      </c>
      <c r="I1040" s="241"/>
      <c r="J1040" s="236"/>
      <c r="K1040" s="236"/>
      <c r="L1040" s="242"/>
      <c r="M1040" s="243"/>
      <c r="N1040" s="244"/>
      <c r="O1040" s="244"/>
      <c r="P1040" s="244"/>
      <c r="Q1040" s="244"/>
      <c r="R1040" s="244"/>
      <c r="S1040" s="244"/>
      <c r="T1040" s="245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6" t="s">
        <v>207</v>
      </c>
      <c r="AU1040" s="246" t="s">
        <v>82</v>
      </c>
      <c r="AV1040" s="13" t="s">
        <v>82</v>
      </c>
      <c r="AW1040" s="13" t="s">
        <v>33</v>
      </c>
      <c r="AX1040" s="13" t="s">
        <v>72</v>
      </c>
      <c r="AY1040" s="246" t="s">
        <v>197</v>
      </c>
    </row>
    <row r="1041" s="13" customFormat="1">
      <c r="A1041" s="13"/>
      <c r="B1041" s="235"/>
      <c r="C1041" s="236"/>
      <c r="D1041" s="237" t="s">
        <v>207</v>
      </c>
      <c r="E1041" s="238" t="s">
        <v>19</v>
      </c>
      <c r="F1041" s="239" t="s">
        <v>1058</v>
      </c>
      <c r="G1041" s="236"/>
      <c r="H1041" s="240">
        <v>5.3150000000000004</v>
      </c>
      <c r="I1041" s="241"/>
      <c r="J1041" s="236"/>
      <c r="K1041" s="236"/>
      <c r="L1041" s="242"/>
      <c r="M1041" s="243"/>
      <c r="N1041" s="244"/>
      <c r="O1041" s="244"/>
      <c r="P1041" s="244"/>
      <c r="Q1041" s="244"/>
      <c r="R1041" s="244"/>
      <c r="S1041" s="244"/>
      <c r="T1041" s="245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6" t="s">
        <v>207</v>
      </c>
      <c r="AU1041" s="246" t="s">
        <v>82</v>
      </c>
      <c r="AV1041" s="13" t="s">
        <v>82</v>
      </c>
      <c r="AW1041" s="13" t="s">
        <v>33</v>
      </c>
      <c r="AX1041" s="13" t="s">
        <v>72</v>
      </c>
      <c r="AY1041" s="246" t="s">
        <v>197</v>
      </c>
    </row>
    <row r="1042" s="13" customFormat="1">
      <c r="A1042" s="13"/>
      <c r="B1042" s="235"/>
      <c r="C1042" s="236"/>
      <c r="D1042" s="237" t="s">
        <v>207</v>
      </c>
      <c r="E1042" s="238" t="s">
        <v>19</v>
      </c>
      <c r="F1042" s="239" t="s">
        <v>1313</v>
      </c>
      <c r="G1042" s="236"/>
      <c r="H1042" s="240">
        <v>6.0350000000000001</v>
      </c>
      <c r="I1042" s="241"/>
      <c r="J1042" s="236"/>
      <c r="K1042" s="236"/>
      <c r="L1042" s="242"/>
      <c r="M1042" s="243"/>
      <c r="N1042" s="244"/>
      <c r="O1042" s="244"/>
      <c r="P1042" s="244"/>
      <c r="Q1042" s="244"/>
      <c r="R1042" s="244"/>
      <c r="S1042" s="244"/>
      <c r="T1042" s="245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6" t="s">
        <v>207</v>
      </c>
      <c r="AU1042" s="246" t="s">
        <v>82</v>
      </c>
      <c r="AV1042" s="13" t="s">
        <v>82</v>
      </c>
      <c r="AW1042" s="13" t="s">
        <v>33</v>
      </c>
      <c r="AX1042" s="13" t="s">
        <v>72</v>
      </c>
      <c r="AY1042" s="246" t="s">
        <v>197</v>
      </c>
    </row>
    <row r="1043" s="13" customFormat="1">
      <c r="A1043" s="13"/>
      <c r="B1043" s="235"/>
      <c r="C1043" s="236"/>
      <c r="D1043" s="237" t="s">
        <v>207</v>
      </c>
      <c r="E1043" s="238" t="s">
        <v>19</v>
      </c>
      <c r="F1043" s="239" t="s">
        <v>1059</v>
      </c>
      <c r="G1043" s="236"/>
      <c r="H1043" s="240">
        <v>12.6</v>
      </c>
      <c r="I1043" s="241"/>
      <c r="J1043" s="236"/>
      <c r="K1043" s="236"/>
      <c r="L1043" s="242"/>
      <c r="M1043" s="243"/>
      <c r="N1043" s="244"/>
      <c r="O1043" s="244"/>
      <c r="P1043" s="244"/>
      <c r="Q1043" s="244"/>
      <c r="R1043" s="244"/>
      <c r="S1043" s="244"/>
      <c r="T1043" s="245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6" t="s">
        <v>207</v>
      </c>
      <c r="AU1043" s="246" t="s">
        <v>82</v>
      </c>
      <c r="AV1043" s="13" t="s">
        <v>82</v>
      </c>
      <c r="AW1043" s="13" t="s">
        <v>33</v>
      </c>
      <c r="AX1043" s="13" t="s">
        <v>72</v>
      </c>
      <c r="AY1043" s="246" t="s">
        <v>197</v>
      </c>
    </row>
    <row r="1044" s="13" customFormat="1">
      <c r="A1044" s="13"/>
      <c r="B1044" s="235"/>
      <c r="C1044" s="236"/>
      <c r="D1044" s="237" t="s">
        <v>207</v>
      </c>
      <c r="E1044" s="238" t="s">
        <v>19</v>
      </c>
      <c r="F1044" s="239" t="s">
        <v>1060</v>
      </c>
      <c r="G1044" s="236"/>
      <c r="H1044" s="240">
        <v>32.494</v>
      </c>
      <c r="I1044" s="241"/>
      <c r="J1044" s="236"/>
      <c r="K1044" s="236"/>
      <c r="L1044" s="242"/>
      <c r="M1044" s="243"/>
      <c r="N1044" s="244"/>
      <c r="O1044" s="244"/>
      <c r="P1044" s="244"/>
      <c r="Q1044" s="244"/>
      <c r="R1044" s="244"/>
      <c r="S1044" s="244"/>
      <c r="T1044" s="245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6" t="s">
        <v>207</v>
      </c>
      <c r="AU1044" s="246" t="s">
        <v>82</v>
      </c>
      <c r="AV1044" s="13" t="s">
        <v>82</v>
      </c>
      <c r="AW1044" s="13" t="s">
        <v>33</v>
      </c>
      <c r="AX1044" s="13" t="s">
        <v>72</v>
      </c>
      <c r="AY1044" s="246" t="s">
        <v>197</v>
      </c>
    </row>
    <row r="1045" s="16" customFormat="1">
      <c r="A1045" s="16"/>
      <c r="B1045" s="268"/>
      <c r="C1045" s="269"/>
      <c r="D1045" s="237" t="s">
        <v>207</v>
      </c>
      <c r="E1045" s="270" t="s">
        <v>19</v>
      </c>
      <c r="F1045" s="271" t="s">
        <v>248</v>
      </c>
      <c r="G1045" s="269"/>
      <c r="H1045" s="272">
        <v>101.21899999999999</v>
      </c>
      <c r="I1045" s="273"/>
      <c r="J1045" s="269"/>
      <c r="K1045" s="269"/>
      <c r="L1045" s="274"/>
      <c r="M1045" s="275"/>
      <c r="N1045" s="276"/>
      <c r="O1045" s="276"/>
      <c r="P1045" s="276"/>
      <c r="Q1045" s="276"/>
      <c r="R1045" s="276"/>
      <c r="S1045" s="276"/>
      <c r="T1045" s="277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T1045" s="278" t="s">
        <v>207</v>
      </c>
      <c r="AU1045" s="278" t="s">
        <v>82</v>
      </c>
      <c r="AV1045" s="16" t="s">
        <v>103</v>
      </c>
      <c r="AW1045" s="16" t="s">
        <v>33</v>
      </c>
      <c r="AX1045" s="16" t="s">
        <v>72</v>
      </c>
      <c r="AY1045" s="278" t="s">
        <v>197</v>
      </c>
    </row>
    <row r="1046" s="13" customFormat="1">
      <c r="A1046" s="13"/>
      <c r="B1046" s="235"/>
      <c r="C1046" s="236"/>
      <c r="D1046" s="237" t="s">
        <v>207</v>
      </c>
      <c r="E1046" s="238" t="s">
        <v>19</v>
      </c>
      <c r="F1046" s="239" t="s">
        <v>1329</v>
      </c>
      <c r="G1046" s="236"/>
      <c r="H1046" s="240">
        <v>206.487</v>
      </c>
      <c r="I1046" s="241"/>
      <c r="J1046" s="236"/>
      <c r="K1046" s="236"/>
      <c r="L1046" s="242"/>
      <c r="M1046" s="243"/>
      <c r="N1046" s="244"/>
      <c r="O1046" s="244"/>
      <c r="P1046" s="244"/>
      <c r="Q1046" s="244"/>
      <c r="R1046" s="244"/>
      <c r="S1046" s="244"/>
      <c r="T1046" s="245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6" t="s">
        <v>207</v>
      </c>
      <c r="AU1046" s="246" t="s">
        <v>82</v>
      </c>
      <c r="AV1046" s="13" t="s">
        <v>82</v>
      </c>
      <c r="AW1046" s="13" t="s">
        <v>33</v>
      </c>
      <c r="AX1046" s="13" t="s">
        <v>80</v>
      </c>
      <c r="AY1046" s="246" t="s">
        <v>197</v>
      </c>
    </row>
    <row r="1047" s="2" customFormat="1" ht="24.15" customHeight="1">
      <c r="A1047" s="40"/>
      <c r="B1047" s="41"/>
      <c r="C1047" s="216" t="s">
        <v>1330</v>
      </c>
      <c r="D1047" s="216" t="s">
        <v>199</v>
      </c>
      <c r="E1047" s="217" t="s">
        <v>1331</v>
      </c>
      <c r="F1047" s="218" t="s">
        <v>1332</v>
      </c>
      <c r="G1047" s="219" t="s">
        <v>661</v>
      </c>
      <c r="H1047" s="220">
        <v>231.50999999999999</v>
      </c>
      <c r="I1047" s="221"/>
      <c r="J1047" s="222">
        <f>ROUND(I1047*H1047,2)</f>
        <v>0</v>
      </c>
      <c r="K1047" s="223"/>
      <c r="L1047" s="46"/>
      <c r="M1047" s="224" t="s">
        <v>19</v>
      </c>
      <c r="N1047" s="225" t="s">
        <v>43</v>
      </c>
      <c r="O1047" s="86"/>
      <c r="P1047" s="226">
        <f>O1047*H1047</f>
        <v>0</v>
      </c>
      <c r="Q1047" s="226">
        <v>0</v>
      </c>
      <c r="R1047" s="226">
        <f>Q1047*H1047</f>
        <v>0</v>
      </c>
      <c r="S1047" s="226">
        <v>0</v>
      </c>
      <c r="T1047" s="227">
        <f>S1047*H1047</f>
        <v>0</v>
      </c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R1047" s="228" t="s">
        <v>385</v>
      </c>
      <c r="AT1047" s="228" t="s">
        <v>199</v>
      </c>
      <c r="AU1047" s="228" t="s">
        <v>82</v>
      </c>
      <c r="AY1047" s="19" t="s">
        <v>197</v>
      </c>
      <c r="BE1047" s="229">
        <f>IF(N1047="základní",J1047,0)</f>
        <v>0</v>
      </c>
      <c r="BF1047" s="229">
        <f>IF(N1047="snížená",J1047,0)</f>
        <v>0</v>
      </c>
      <c r="BG1047" s="229">
        <f>IF(N1047="zákl. přenesená",J1047,0)</f>
        <v>0</v>
      </c>
      <c r="BH1047" s="229">
        <f>IF(N1047="sníž. přenesená",J1047,0)</f>
        <v>0</v>
      </c>
      <c r="BI1047" s="229">
        <f>IF(N1047="nulová",J1047,0)</f>
        <v>0</v>
      </c>
      <c r="BJ1047" s="19" t="s">
        <v>80</v>
      </c>
      <c r="BK1047" s="229">
        <f>ROUND(I1047*H1047,2)</f>
        <v>0</v>
      </c>
      <c r="BL1047" s="19" t="s">
        <v>385</v>
      </c>
      <c r="BM1047" s="228" t="s">
        <v>1333</v>
      </c>
    </row>
    <row r="1048" s="2" customFormat="1">
      <c r="A1048" s="40"/>
      <c r="B1048" s="41"/>
      <c r="C1048" s="42"/>
      <c r="D1048" s="230" t="s">
        <v>205</v>
      </c>
      <c r="E1048" s="42"/>
      <c r="F1048" s="231" t="s">
        <v>1334</v>
      </c>
      <c r="G1048" s="42"/>
      <c r="H1048" s="42"/>
      <c r="I1048" s="232"/>
      <c r="J1048" s="42"/>
      <c r="K1048" s="42"/>
      <c r="L1048" s="46"/>
      <c r="M1048" s="233"/>
      <c r="N1048" s="234"/>
      <c r="O1048" s="86"/>
      <c r="P1048" s="86"/>
      <c r="Q1048" s="86"/>
      <c r="R1048" s="86"/>
      <c r="S1048" s="86"/>
      <c r="T1048" s="87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T1048" s="19" t="s">
        <v>205</v>
      </c>
      <c r="AU1048" s="19" t="s">
        <v>82</v>
      </c>
    </row>
    <row r="1049" s="14" customFormat="1">
      <c r="A1049" s="14"/>
      <c r="B1049" s="247"/>
      <c r="C1049" s="248"/>
      <c r="D1049" s="237" t="s">
        <v>207</v>
      </c>
      <c r="E1049" s="249" t="s">
        <v>19</v>
      </c>
      <c r="F1049" s="250" t="s">
        <v>519</v>
      </c>
      <c r="G1049" s="248"/>
      <c r="H1049" s="249" t="s">
        <v>19</v>
      </c>
      <c r="I1049" s="251"/>
      <c r="J1049" s="248"/>
      <c r="K1049" s="248"/>
      <c r="L1049" s="252"/>
      <c r="M1049" s="253"/>
      <c r="N1049" s="254"/>
      <c r="O1049" s="254"/>
      <c r="P1049" s="254"/>
      <c r="Q1049" s="254"/>
      <c r="R1049" s="254"/>
      <c r="S1049" s="254"/>
      <c r="T1049" s="255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6" t="s">
        <v>207</v>
      </c>
      <c r="AU1049" s="256" t="s">
        <v>82</v>
      </c>
      <c r="AV1049" s="14" t="s">
        <v>80</v>
      </c>
      <c r="AW1049" s="14" t="s">
        <v>33</v>
      </c>
      <c r="AX1049" s="14" t="s">
        <v>72</v>
      </c>
      <c r="AY1049" s="256" t="s">
        <v>197</v>
      </c>
    </row>
    <row r="1050" s="14" customFormat="1">
      <c r="A1050" s="14"/>
      <c r="B1050" s="247"/>
      <c r="C1050" s="248"/>
      <c r="D1050" s="237" t="s">
        <v>207</v>
      </c>
      <c r="E1050" s="249" t="s">
        <v>19</v>
      </c>
      <c r="F1050" s="250" t="s">
        <v>1311</v>
      </c>
      <c r="G1050" s="248"/>
      <c r="H1050" s="249" t="s">
        <v>19</v>
      </c>
      <c r="I1050" s="251"/>
      <c r="J1050" s="248"/>
      <c r="K1050" s="248"/>
      <c r="L1050" s="252"/>
      <c r="M1050" s="253"/>
      <c r="N1050" s="254"/>
      <c r="O1050" s="254"/>
      <c r="P1050" s="254"/>
      <c r="Q1050" s="254"/>
      <c r="R1050" s="254"/>
      <c r="S1050" s="254"/>
      <c r="T1050" s="255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6" t="s">
        <v>207</v>
      </c>
      <c r="AU1050" s="256" t="s">
        <v>82</v>
      </c>
      <c r="AV1050" s="14" t="s">
        <v>80</v>
      </c>
      <c r="AW1050" s="14" t="s">
        <v>33</v>
      </c>
      <c r="AX1050" s="14" t="s">
        <v>72</v>
      </c>
      <c r="AY1050" s="256" t="s">
        <v>197</v>
      </c>
    </row>
    <row r="1051" s="13" customFormat="1">
      <c r="A1051" s="13"/>
      <c r="B1051" s="235"/>
      <c r="C1051" s="236"/>
      <c r="D1051" s="237" t="s">
        <v>207</v>
      </c>
      <c r="E1051" s="238" t="s">
        <v>19</v>
      </c>
      <c r="F1051" s="239" t="s">
        <v>1335</v>
      </c>
      <c r="G1051" s="236"/>
      <c r="H1051" s="240">
        <v>44.5</v>
      </c>
      <c r="I1051" s="241"/>
      <c r="J1051" s="236"/>
      <c r="K1051" s="236"/>
      <c r="L1051" s="242"/>
      <c r="M1051" s="243"/>
      <c r="N1051" s="244"/>
      <c r="O1051" s="244"/>
      <c r="P1051" s="244"/>
      <c r="Q1051" s="244"/>
      <c r="R1051" s="244"/>
      <c r="S1051" s="244"/>
      <c r="T1051" s="245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6" t="s">
        <v>207</v>
      </c>
      <c r="AU1051" s="246" t="s">
        <v>82</v>
      </c>
      <c r="AV1051" s="13" t="s">
        <v>82</v>
      </c>
      <c r="AW1051" s="13" t="s">
        <v>33</v>
      </c>
      <c r="AX1051" s="13" t="s">
        <v>72</v>
      </c>
      <c r="AY1051" s="246" t="s">
        <v>197</v>
      </c>
    </row>
    <row r="1052" s="16" customFormat="1">
      <c r="A1052" s="16"/>
      <c r="B1052" s="268"/>
      <c r="C1052" s="269"/>
      <c r="D1052" s="237" t="s">
        <v>207</v>
      </c>
      <c r="E1052" s="270" t="s">
        <v>19</v>
      </c>
      <c r="F1052" s="271" t="s">
        <v>248</v>
      </c>
      <c r="G1052" s="269"/>
      <c r="H1052" s="272">
        <v>44.5</v>
      </c>
      <c r="I1052" s="273"/>
      <c r="J1052" s="269"/>
      <c r="K1052" s="269"/>
      <c r="L1052" s="274"/>
      <c r="M1052" s="275"/>
      <c r="N1052" s="276"/>
      <c r="O1052" s="276"/>
      <c r="P1052" s="276"/>
      <c r="Q1052" s="276"/>
      <c r="R1052" s="276"/>
      <c r="S1052" s="276"/>
      <c r="T1052" s="277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T1052" s="278" t="s">
        <v>207</v>
      </c>
      <c r="AU1052" s="278" t="s">
        <v>82</v>
      </c>
      <c r="AV1052" s="16" t="s">
        <v>103</v>
      </c>
      <c r="AW1052" s="16" t="s">
        <v>33</v>
      </c>
      <c r="AX1052" s="16" t="s">
        <v>72</v>
      </c>
      <c r="AY1052" s="278" t="s">
        <v>197</v>
      </c>
    </row>
    <row r="1053" s="14" customFormat="1">
      <c r="A1053" s="14"/>
      <c r="B1053" s="247"/>
      <c r="C1053" s="248"/>
      <c r="D1053" s="237" t="s">
        <v>207</v>
      </c>
      <c r="E1053" s="249" t="s">
        <v>19</v>
      </c>
      <c r="F1053" s="250" t="s">
        <v>1312</v>
      </c>
      <c r="G1053" s="248"/>
      <c r="H1053" s="249" t="s">
        <v>19</v>
      </c>
      <c r="I1053" s="251"/>
      <c r="J1053" s="248"/>
      <c r="K1053" s="248"/>
      <c r="L1053" s="252"/>
      <c r="M1053" s="253"/>
      <c r="N1053" s="254"/>
      <c r="O1053" s="254"/>
      <c r="P1053" s="254"/>
      <c r="Q1053" s="254"/>
      <c r="R1053" s="254"/>
      <c r="S1053" s="254"/>
      <c r="T1053" s="255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6" t="s">
        <v>207</v>
      </c>
      <c r="AU1053" s="256" t="s">
        <v>82</v>
      </c>
      <c r="AV1053" s="14" t="s">
        <v>80</v>
      </c>
      <c r="AW1053" s="14" t="s">
        <v>33</v>
      </c>
      <c r="AX1053" s="14" t="s">
        <v>72</v>
      </c>
      <c r="AY1053" s="256" t="s">
        <v>197</v>
      </c>
    </row>
    <row r="1054" s="13" customFormat="1">
      <c r="A1054" s="13"/>
      <c r="B1054" s="235"/>
      <c r="C1054" s="236"/>
      <c r="D1054" s="237" t="s">
        <v>207</v>
      </c>
      <c r="E1054" s="238" t="s">
        <v>19</v>
      </c>
      <c r="F1054" s="239" t="s">
        <v>1336</v>
      </c>
      <c r="G1054" s="236"/>
      <c r="H1054" s="240">
        <v>10.949999999999999</v>
      </c>
      <c r="I1054" s="241"/>
      <c r="J1054" s="236"/>
      <c r="K1054" s="236"/>
      <c r="L1054" s="242"/>
      <c r="M1054" s="243"/>
      <c r="N1054" s="244"/>
      <c r="O1054" s="244"/>
      <c r="P1054" s="244"/>
      <c r="Q1054" s="244"/>
      <c r="R1054" s="244"/>
      <c r="S1054" s="244"/>
      <c r="T1054" s="245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6" t="s">
        <v>207</v>
      </c>
      <c r="AU1054" s="246" t="s">
        <v>82</v>
      </c>
      <c r="AV1054" s="13" t="s">
        <v>82</v>
      </c>
      <c r="AW1054" s="13" t="s">
        <v>33</v>
      </c>
      <c r="AX1054" s="13" t="s">
        <v>72</v>
      </c>
      <c r="AY1054" s="246" t="s">
        <v>197</v>
      </c>
    </row>
    <row r="1055" s="13" customFormat="1">
      <c r="A1055" s="13"/>
      <c r="B1055" s="235"/>
      <c r="C1055" s="236"/>
      <c r="D1055" s="237" t="s">
        <v>207</v>
      </c>
      <c r="E1055" s="238" t="s">
        <v>19</v>
      </c>
      <c r="F1055" s="239" t="s">
        <v>1337</v>
      </c>
      <c r="G1055" s="236"/>
      <c r="H1055" s="240">
        <v>8.1999999999999993</v>
      </c>
      <c r="I1055" s="241"/>
      <c r="J1055" s="236"/>
      <c r="K1055" s="236"/>
      <c r="L1055" s="242"/>
      <c r="M1055" s="243"/>
      <c r="N1055" s="244"/>
      <c r="O1055" s="244"/>
      <c r="P1055" s="244"/>
      <c r="Q1055" s="244"/>
      <c r="R1055" s="244"/>
      <c r="S1055" s="244"/>
      <c r="T1055" s="245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6" t="s">
        <v>207</v>
      </c>
      <c r="AU1055" s="246" t="s">
        <v>82</v>
      </c>
      <c r="AV1055" s="13" t="s">
        <v>82</v>
      </c>
      <c r="AW1055" s="13" t="s">
        <v>33</v>
      </c>
      <c r="AX1055" s="13" t="s">
        <v>72</v>
      </c>
      <c r="AY1055" s="246" t="s">
        <v>197</v>
      </c>
    </row>
    <row r="1056" s="13" customFormat="1">
      <c r="A1056" s="13"/>
      <c r="B1056" s="235"/>
      <c r="C1056" s="236"/>
      <c r="D1056" s="237" t="s">
        <v>207</v>
      </c>
      <c r="E1056" s="238" t="s">
        <v>19</v>
      </c>
      <c r="F1056" s="239" t="s">
        <v>1338</v>
      </c>
      <c r="G1056" s="236"/>
      <c r="H1056" s="240">
        <v>16.539999999999999</v>
      </c>
      <c r="I1056" s="241"/>
      <c r="J1056" s="236"/>
      <c r="K1056" s="236"/>
      <c r="L1056" s="242"/>
      <c r="M1056" s="243"/>
      <c r="N1056" s="244"/>
      <c r="O1056" s="244"/>
      <c r="P1056" s="244"/>
      <c r="Q1056" s="244"/>
      <c r="R1056" s="244"/>
      <c r="S1056" s="244"/>
      <c r="T1056" s="245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6" t="s">
        <v>207</v>
      </c>
      <c r="AU1056" s="246" t="s">
        <v>82</v>
      </c>
      <c r="AV1056" s="13" t="s">
        <v>82</v>
      </c>
      <c r="AW1056" s="13" t="s">
        <v>33</v>
      </c>
      <c r="AX1056" s="13" t="s">
        <v>72</v>
      </c>
      <c r="AY1056" s="246" t="s">
        <v>197</v>
      </c>
    </row>
    <row r="1057" s="13" customFormat="1">
      <c r="A1057" s="13"/>
      <c r="B1057" s="235"/>
      <c r="C1057" s="236"/>
      <c r="D1057" s="237" t="s">
        <v>207</v>
      </c>
      <c r="E1057" s="238" t="s">
        <v>19</v>
      </c>
      <c r="F1057" s="239" t="s">
        <v>1339</v>
      </c>
      <c r="G1057" s="236"/>
      <c r="H1057" s="240">
        <v>14.390000000000001</v>
      </c>
      <c r="I1057" s="241"/>
      <c r="J1057" s="236"/>
      <c r="K1057" s="236"/>
      <c r="L1057" s="242"/>
      <c r="M1057" s="243"/>
      <c r="N1057" s="244"/>
      <c r="O1057" s="244"/>
      <c r="P1057" s="244"/>
      <c r="Q1057" s="244"/>
      <c r="R1057" s="244"/>
      <c r="S1057" s="244"/>
      <c r="T1057" s="245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6" t="s">
        <v>207</v>
      </c>
      <c r="AU1057" s="246" t="s">
        <v>82</v>
      </c>
      <c r="AV1057" s="13" t="s">
        <v>82</v>
      </c>
      <c r="AW1057" s="13" t="s">
        <v>33</v>
      </c>
      <c r="AX1057" s="13" t="s">
        <v>72</v>
      </c>
      <c r="AY1057" s="246" t="s">
        <v>197</v>
      </c>
    </row>
    <row r="1058" s="13" customFormat="1">
      <c r="A1058" s="13"/>
      <c r="B1058" s="235"/>
      <c r="C1058" s="236"/>
      <c r="D1058" s="237" t="s">
        <v>207</v>
      </c>
      <c r="E1058" s="238" t="s">
        <v>19</v>
      </c>
      <c r="F1058" s="239" t="s">
        <v>1340</v>
      </c>
      <c r="G1058" s="236"/>
      <c r="H1058" s="240">
        <v>10.4</v>
      </c>
      <c r="I1058" s="241"/>
      <c r="J1058" s="236"/>
      <c r="K1058" s="236"/>
      <c r="L1058" s="242"/>
      <c r="M1058" s="243"/>
      <c r="N1058" s="244"/>
      <c r="O1058" s="244"/>
      <c r="P1058" s="244"/>
      <c r="Q1058" s="244"/>
      <c r="R1058" s="244"/>
      <c r="S1058" s="244"/>
      <c r="T1058" s="245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6" t="s">
        <v>207</v>
      </c>
      <c r="AU1058" s="246" t="s">
        <v>82</v>
      </c>
      <c r="AV1058" s="13" t="s">
        <v>82</v>
      </c>
      <c r="AW1058" s="13" t="s">
        <v>33</v>
      </c>
      <c r="AX1058" s="13" t="s">
        <v>72</v>
      </c>
      <c r="AY1058" s="246" t="s">
        <v>197</v>
      </c>
    </row>
    <row r="1059" s="13" customFormat="1">
      <c r="A1059" s="13"/>
      <c r="B1059" s="235"/>
      <c r="C1059" s="236"/>
      <c r="D1059" s="237" t="s">
        <v>207</v>
      </c>
      <c r="E1059" s="238" t="s">
        <v>19</v>
      </c>
      <c r="F1059" s="239" t="s">
        <v>1341</v>
      </c>
      <c r="G1059" s="236"/>
      <c r="H1059" s="240">
        <v>11</v>
      </c>
      <c r="I1059" s="241"/>
      <c r="J1059" s="236"/>
      <c r="K1059" s="236"/>
      <c r="L1059" s="242"/>
      <c r="M1059" s="243"/>
      <c r="N1059" s="244"/>
      <c r="O1059" s="244"/>
      <c r="P1059" s="244"/>
      <c r="Q1059" s="244"/>
      <c r="R1059" s="244"/>
      <c r="S1059" s="244"/>
      <c r="T1059" s="245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6" t="s">
        <v>207</v>
      </c>
      <c r="AU1059" s="246" t="s">
        <v>82</v>
      </c>
      <c r="AV1059" s="13" t="s">
        <v>82</v>
      </c>
      <c r="AW1059" s="13" t="s">
        <v>33</v>
      </c>
      <c r="AX1059" s="13" t="s">
        <v>72</v>
      </c>
      <c r="AY1059" s="246" t="s">
        <v>197</v>
      </c>
    </row>
    <row r="1060" s="13" customFormat="1">
      <c r="A1060" s="13"/>
      <c r="B1060" s="235"/>
      <c r="C1060" s="236"/>
      <c r="D1060" s="237" t="s">
        <v>207</v>
      </c>
      <c r="E1060" s="238" t="s">
        <v>19</v>
      </c>
      <c r="F1060" s="239" t="s">
        <v>1342</v>
      </c>
      <c r="G1060" s="236"/>
      <c r="H1060" s="240">
        <v>7.0999999999999996</v>
      </c>
      <c r="I1060" s="241"/>
      <c r="J1060" s="236"/>
      <c r="K1060" s="236"/>
      <c r="L1060" s="242"/>
      <c r="M1060" s="243"/>
      <c r="N1060" s="244"/>
      <c r="O1060" s="244"/>
      <c r="P1060" s="244"/>
      <c r="Q1060" s="244"/>
      <c r="R1060" s="244"/>
      <c r="S1060" s="244"/>
      <c r="T1060" s="245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6" t="s">
        <v>207</v>
      </c>
      <c r="AU1060" s="246" t="s">
        <v>82</v>
      </c>
      <c r="AV1060" s="13" t="s">
        <v>82</v>
      </c>
      <c r="AW1060" s="13" t="s">
        <v>33</v>
      </c>
      <c r="AX1060" s="13" t="s">
        <v>72</v>
      </c>
      <c r="AY1060" s="246" t="s">
        <v>197</v>
      </c>
    </row>
    <row r="1061" s="13" customFormat="1">
      <c r="A1061" s="13"/>
      <c r="B1061" s="235"/>
      <c r="C1061" s="236"/>
      <c r="D1061" s="237" t="s">
        <v>207</v>
      </c>
      <c r="E1061" s="238" t="s">
        <v>19</v>
      </c>
      <c r="F1061" s="239" t="s">
        <v>1343</v>
      </c>
      <c r="G1061" s="236"/>
      <c r="H1061" s="240">
        <v>10.560000000000001</v>
      </c>
      <c r="I1061" s="241"/>
      <c r="J1061" s="236"/>
      <c r="K1061" s="236"/>
      <c r="L1061" s="242"/>
      <c r="M1061" s="243"/>
      <c r="N1061" s="244"/>
      <c r="O1061" s="244"/>
      <c r="P1061" s="244"/>
      <c r="Q1061" s="244"/>
      <c r="R1061" s="244"/>
      <c r="S1061" s="244"/>
      <c r="T1061" s="245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6" t="s">
        <v>207</v>
      </c>
      <c r="AU1061" s="246" t="s">
        <v>82</v>
      </c>
      <c r="AV1061" s="13" t="s">
        <v>82</v>
      </c>
      <c r="AW1061" s="13" t="s">
        <v>33</v>
      </c>
      <c r="AX1061" s="13" t="s">
        <v>72</v>
      </c>
      <c r="AY1061" s="246" t="s">
        <v>197</v>
      </c>
    </row>
    <row r="1062" s="13" customFormat="1">
      <c r="A1062" s="13"/>
      <c r="B1062" s="235"/>
      <c r="C1062" s="236"/>
      <c r="D1062" s="237" t="s">
        <v>207</v>
      </c>
      <c r="E1062" s="238" t="s">
        <v>19</v>
      </c>
      <c r="F1062" s="239" t="s">
        <v>1344</v>
      </c>
      <c r="G1062" s="236"/>
      <c r="H1062" s="240">
        <v>6.7000000000000002</v>
      </c>
      <c r="I1062" s="241"/>
      <c r="J1062" s="236"/>
      <c r="K1062" s="236"/>
      <c r="L1062" s="242"/>
      <c r="M1062" s="243"/>
      <c r="N1062" s="244"/>
      <c r="O1062" s="244"/>
      <c r="P1062" s="244"/>
      <c r="Q1062" s="244"/>
      <c r="R1062" s="244"/>
      <c r="S1062" s="244"/>
      <c r="T1062" s="245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6" t="s">
        <v>207</v>
      </c>
      <c r="AU1062" s="246" t="s">
        <v>82</v>
      </c>
      <c r="AV1062" s="13" t="s">
        <v>82</v>
      </c>
      <c r="AW1062" s="13" t="s">
        <v>33</v>
      </c>
      <c r="AX1062" s="13" t="s">
        <v>72</v>
      </c>
      <c r="AY1062" s="246" t="s">
        <v>197</v>
      </c>
    </row>
    <row r="1063" s="13" customFormat="1">
      <c r="A1063" s="13"/>
      <c r="B1063" s="235"/>
      <c r="C1063" s="236"/>
      <c r="D1063" s="237" t="s">
        <v>207</v>
      </c>
      <c r="E1063" s="238" t="s">
        <v>19</v>
      </c>
      <c r="F1063" s="239" t="s">
        <v>1345</v>
      </c>
      <c r="G1063" s="236"/>
      <c r="H1063" s="240">
        <v>4.2999999999999998</v>
      </c>
      <c r="I1063" s="241"/>
      <c r="J1063" s="236"/>
      <c r="K1063" s="236"/>
      <c r="L1063" s="242"/>
      <c r="M1063" s="243"/>
      <c r="N1063" s="244"/>
      <c r="O1063" s="244"/>
      <c r="P1063" s="244"/>
      <c r="Q1063" s="244"/>
      <c r="R1063" s="244"/>
      <c r="S1063" s="244"/>
      <c r="T1063" s="245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6" t="s">
        <v>207</v>
      </c>
      <c r="AU1063" s="246" t="s">
        <v>82</v>
      </c>
      <c r="AV1063" s="13" t="s">
        <v>82</v>
      </c>
      <c r="AW1063" s="13" t="s">
        <v>33</v>
      </c>
      <c r="AX1063" s="13" t="s">
        <v>72</v>
      </c>
      <c r="AY1063" s="246" t="s">
        <v>197</v>
      </c>
    </row>
    <row r="1064" s="16" customFormat="1">
      <c r="A1064" s="16"/>
      <c r="B1064" s="268"/>
      <c r="C1064" s="269"/>
      <c r="D1064" s="237" t="s">
        <v>207</v>
      </c>
      <c r="E1064" s="270" t="s">
        <v>19</v>
      </c>
      <c r="F1064" s="271" t="s">
        <v>248</v>
      </c>
      <c r="G1064" s="269"/>
      <c r="H1064" s="272">
        <v>100.13999999999999</v>
      </c>
      <c r="I1064" s="273"/>
      <c r="J1064" s="269"/>
      <c r="K1064" s="269"/>
      <c r="L1064" s="274"/>
      <c r="M1064" s="275"/>
      <c r="N1064" s="276"/>
      <c r="O1064" s="276"/>
      <c r="P1064" s="276"/>
      <c r="Q1064" s="276"/>
      <c r="R1064" s="276"/>
      <c r="S1064" s="276"/>
      <c r="T1064" s="277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T1064" s="278" t="s">
        <v>207</v>
      </c>
      <c r="AU1064" s="278" t="s">
        <v>82</v>
      </c>
      <c r="AV1064" s="16" t="s">
        <v>103</v>
      </c>
      <c r="AW1064" s="16" t="s">
        <v>33</v>
      </c>
      <c r="AX1064" s="16" t="s">
        <v>72</v>
      </c>
      <c r="AY1064" s="278" t="s">
        <v>197</v>
      </c>
    </row>
    <row r="1065" s="14" customFormat="1">
      <c r="A1065" s="14"/>
      <c r="B1065" s="247"/>
      <c r="C1065" s="248"/>
      <c r="D1065" s="237" t="s">
        <v>207</v>
      </c>
      <c r="E1065" s="249" t="s">
        <v>19</v>
      </c>
      <c r="F1065" s="250" t="s">
        <v>525</v>
      </c>
      <c r="G1065" s="248"/>
      <c r="H1065" s="249" t="s">
        <v>19</v>
      </c>
      <c r="I1065" s="251"/>
      <c r="J1065" s="248"/>
      <c r="K1065" s="248"/>
      <c r="L1065" s="252"/>
      <c r="M1065" s="253"/>
      <c r="N1065" s="254"/>
      <c r="O1065" s="254"/>
      <c r="P1065" s="254"/>
      <c r="Q1065" s="254"/>
      <c r="R1065" s="254"/>
      <c r="S1065" s="254"/>
      <c r="T1065" s="255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6" t="s">
        <v>207</v>
      </c>
      <c r="AU1065" s="256" t="s">
        <v>82</v>
      </c>
      <c r="AV1065" s="14" t="s">
        <v>80</v>
      </c>
      <c r="AW1065" s="14" t="s">
        <v>33</v>
      </c>
      <c r="AX1065" s="14" t="s">
        <v>72</v>
      </c>
      <c r="AY1065" s="256" t="s">
        <v>197</v>
      </c>
    </row>
    <row r="1066" s="13" customFormat="1">
      <c r="A1066" s="13"/>
      <c r="B1066" s="235"/>
      <c r="C1066" s="236"/>
      <c r="D1066" s="237" t="s">
        <v>207</v>
      </c>
      <c r="E1066" s="238" t="s">
        <v>19</v>
      </c>
      <c r="F1066" s="239" t="s">
        <v>1346</v>
      </c>
      <c r="G1066" s="236"/>
      <c r="H1066" s="240">
        <v>28.16</v>
      </c>
      <c r="I1066" s="241"/>
      <c r="J1066" s="236"/>
      <c r="K1066" s="236"/>
      <c r="L1066" s="242"/>
      <c r="M1066" s="243"/>
      <c r="N1066" s="244"/>
      <c r="O1066" s="244"/>
      <c r="P1066" s="244"/>
      <c r="Q1066" s="244"/>
      <c r="R1066" s="244"/>
      <c r="S1066" s="244"/>
      <c r="T1066" s="245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6" t="s">
        <v>207</v>
      </c>
      <c r="AU1066" s="246" t="s">
        <v>82</v>
      </c>
      <c r="AV1066" s="13" t="s">
        <v>82</v>
      </c>
      <c r="AW1066" s="13" t="s">
        <v>33</v>
      </c>
      <c r="AX1066" s="13" t="s">
        <v>72</v>
      </c>
      <c r="AY1066" s="246" t="s">
        <v>197</v>
      </c>
    </row>
    <row r="1067" s="13" customFormat="1">
      <c r="A1067" s="13"/>
      <c r="B1067" s="235"/>
      <c r="C1067" s="236"/>
      <c r="D1067" s="237" t="s">
        <v>207</v>
      </c>
      <c r="E1067" s="238" t="s">
        <v>19</v>
      </c>
      <c r="F1067" s="239" t="s">
        <v>1347</v>
      </c>
      <c r="G1067" s="236"/>
      <c r="H1067" s="240">
        <v>10.35</v>
      </c>
      <c r="I1067" s="241"/>
      <c r="J1067" s="236"/>
      <c r="K1067" s="236"/>
      <c r="L1067" s="242"/>
      <c r="M1067" s="243"/>
      <c r="N1067" s="244"/>
      <c r="O1067" s="244"/>
      <c r="P1067" s="244"/>
      <c r="Q1067" s="244"/>
      <c r="R1067" s="244"/>
      <c r="S1067" s="244"/>
      <c r="T1067" s="245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6" t="s">
        <v>207</v>
      </c>
      <c r="AU1067" s="246" t="s">
        <v>82</v>
      </c>
      <c r="AV1067" s="13" t="s">
        <v>82</v>
      </c>
      <c r="AW1067" s="13" t="s">
        <v>33</v>
      </c>
      <c r="AX1067" s="13" t="s">
        <v>72</v>
      </c>
      <c r="AY1067" s="246" t="s">
        <v>197</v>
      </c>
    </row>
    <row r="1068" s="13" customFormat="1">
      <c r="A1068" s="13"/>
      <c r="B1068" s="235"/>
      <c r="C1068" s="236"/>
      <c r="D1068" s="237" t="s">
        <v>207</v>
      </c>
      <c r="E1068" s="238" t="s">
        <v>19</v>
      </c>
      <c r="F1068" s="239" t="s">
        <v>1348</v>
      </c>
      <c r="G1068" s="236"/>
      <c r="H1068" s="240">
        <v>14.300000000000001</v>
      </c>
      <c r="I1068" s="241"/>
      <c r="J1068" s="236"/>
      <c r="K1068" s="236"/>
      <c r="L1068" s="242"/>
      <c r="M1068" s="243"/>
      <c r="N1068" s="244"/>
      <c r="O1068" s="244"/>
      <c r="P1068" s="244"/>
      <c r="Q1068" s="244"/>
      <c r="R1068" s="244"/>
      <c r="S1068" s="244"/>
      <c r="T1068" s="245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6" t="s">
        <v>207</v>
      </c>
      <c r="AU1068" s="246" t="s">
        <v>82</v>
      </c>
      <c r="AV1068" s="13" t="s">
        <v>82</v>
      </c>
      <c r="AW1068" s="13" t="s">
        <v>33</v>
      </c>
      <c r="AX1068" s="13" t="s">
        <v>72</v>
      </c>
      <c r="AY1068" s="246" t="s">
        <v>197</v>
      </c>
    </row>
    <row r="1069" s="13" customFormat="1">
      <c r="A1069" s="13"/>
      <c r="B1069" s="235"/>
      <c r="C1069" s="236"/>
      <c r="D1069" s="237" t="s">
        <v>207</v>
      </c>
      <c r="E1069" s="238" t="s">
        <v>19</v>
      </c>
      <c r="F1069" s="239" t="s">
        <v>1349</v>
      </c>
      <c r="G1069" s="236"/>
      <c r="H1069" s="240">
        <v>10.35</v>
      </c>
      <c r="I1069" s="241"/>
      <c r="J1069" s="236"/>
      <c r="K1069" s="236"/>
      <c r="L1069" s="242"/>
      <c r="M1069" s="243"/>
      <c r="N1069" s="244"/>
      <c r="O1069" s="244"/>
      <c r="P1069" s="244"/>
      <c r="Q1069" s="244"/>
      <c r="R1069" s="244"/>
      <c r="S1069" s="244"/>
      <c r="T1069" s="245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6" t="s">
        <v>207</v>
      </c>
      <c r="AU1069" s="246" t="s">
        <v>82</v>
      </c>
      <c r="AV1069" s="13" t="s">
        <v>82</v>
      </c>
      <c r="AW1069" s="13" t="s">
        <v>33</v>
      </c>
      <c r="AX1069" s="13" t="s">
        <v>72</v>
      </c>
      <c r="AY1069" s="246" t="s">
        <v>197</v>
      </c>
    </row>
    <row r="1070" s="13" customFormat="1">
      <c r="A1070" s="13"/>
      <c r="B1070" s="235"/>
      <c r="C1070" s="236"/>
      <c r="D1070" s="237" t="s">
        <v>207</v>
      </c>
      <c r="E1070" s="238" t="s">
        <v>19</v>
      </c>
      <c r="F1070" s="239" t="s">
        <v>1350</v>
      </c>
      <c r="G1070" s="236"/>
      <c r="H1070" s="240">
        <v>23.710000000000001</v>
      </c>
      <c r="I1070" s="241"/>
      <c r="J1070" s="236"/>
      <c r="K1070" s="236"/>
      <c r="L1070" s="242"/>
      <c r="M1070" s="243"/>
      <c r="N1070" s="244"/>
      <c r="O1070" s="244"/>
      <c r="P1070" s="244"/>
      <c r="Q1070" s="244"/>
      <c r="R1070" s="244"/>
      <c r="S1070" s="244"/>
      <c r="T1070" s="245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6" t="s">
        <v>207</v>
      </c>
      <c r="AU1070" s="246" t="s">
        <v>82</v>
      </c>
      <c r="AV1070" s="13" t="s">
        <v>82</v>
      </c>
      <c r="AW1070" s="13" t="s">
        <v>33</v>
      </c>
      <c r="AX1070" s="13" t="s">
        <v>72</v>
      </c>
      <c r="AY1070" s="246" t="s">
        <v>197</v>
      </c>
    </row>
    <row r="1071" s="16" customFormat="1">
      <c r="A1071" s="16"/>
      <c r="B1071" s="268"/>
      <c r="C1071" s="269"/>
      <c r="D1071" s="237" t="s">
        <v>207</v>
      </c>
      <c r="E1071" s="270" t="s">
        <v>19</v>
      </c>
      <c r="F1071" s="271" t="s">
        <v>248</v>
      </c>
      <c r="G1071" s="269"/>
      <c r="H1071" s="272">
        <v>86.870000000000005</v>
      </c>
      <c r="I1071" s="273"/>
      <c r="J1071" s="269"/>
      <c r="K1071" s="269"/>
      <c r="L1071" s="274"/>
      <c r="M1071" s="275"/>
      <c r="N1071" s="276"/>
      <c r="O1071" s="276"/>
      <c r="P1071" s="276"/>
      <c r="Q1071" s="276"/>
      <c r="R1071" s="276"/>
      <c r="S1071" s="276"/>
      <c r="T1071" s="277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T1071" s="278" t="s">
        <v>207</v>
      </c>
      <c r="AU1071" s="278" t="s">
        <v>82</v>
      </c>
      <c r="AV1071" s="16" t="s">
        <v>103</v>
      </c>
      <c r="AW1071" s="16" t="s">
        <v>33</v>
      </c>
      <c r="AX1071" s="16" t="s">
        <v>72</v>
      </c>
      <c r="AY1071" s="278" t="s">
        <v>197</v>
      </c>
    </row>
    <row r="1072" s="15" customFormat="1">
      <c r="A1072" s="15"/>
      <c r="B1072" s="257"/>
      <c r="C1072" s="258"/>
      <c r="D1072" s="237" t="s">
        <v>207</v>
      </c>
      <c r="E1072" s="259" t="s">
        <v>19</v>
      </c>
      <c r="F1072" s="260" t="s">
        <v>234</v>
      </c>
      <c r="G1072" s="258"/>
      <c r="H1072" s="261">
        <v>231.50999999999999</v>
      </c>
      <c r="I1072" s="262"/>
      <c r="J1072" s="258"/>
      <c r="K1072" s="258"/>
      <c r="L1072" s="263"/>
      <c r="M1072" s="264"/>
      <c r="N1072" s="265"/>
      <c r="O1072" s="265"/>
      <c r="P1072" s="265"/>
      <c r="Q1072" s="265"/>
      <c r="R1072" s="265"/>
      <c r="S1072" s="265"/>
      <c r="T1072" s="266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T1072" s="267" t="s">
        <v>207</v>
      </c>
      <c r="AU1072" s="267" t="s">
        <v>82</v>
      </c>
      <c r="AV1072" s="15" t="s">
        <v>203</v>
      </c>
      <c r="AW1072" s="15" t="s">
        <v>33</v>
      </c>
      <c r="AX1072" s="15" t="s">
        <v>80</v>
      </c>
      <c r="AY1072" s="267" t="s">
        <v>197</v>
      </c>
    </row>
    <row r="1073" s="2" customFormat="1" ht="24.15" customHeight="1">
      <c r="A1073" s="40"/>
      <c r="B1073" s="41"/>
      <c r="C1073" s="282" t="s">
        <v>1351</v>
      </c>
      <c r="D1073" s="282" t="s">
        <v>602</v>
      </c>
      <c r="E1073" s="283" t="s">
        <v>1352</v>
      </c>
      <c r="F1073" s="284" t="s">
        <v>1353</v>
      </c>
      <c r="G1073" s="285" t="s">
        <v>661</v>
      </c>
      <c r="H1073" s="286">
        <v>243.08600000000001</v>
      </c>
      <c r="I1073" s="287"/>
      <c r="J1073" s="288">
        <f>ROUND(I1073*H1073,2)</f>
        <v>0</v>
      </c>
      <c r="K1073" s="289"/>
      <c r="L1073" s="290"/>
      <c r="M1073" s="291" t="s">
        <v>19</v>
      </c>
      <c r="N1073" s="292" t="s">
        <v>43</v>
      </c>
      <c r="O1073" s="86"/>
      <c r="P1073" s="226">
        <f>O1073*H1073</f>
        <v>0</v>
      </c>
      <c r="Q1073" s="226">
        <v>5.0000000000000002E-05</v>
      </c>
      <c r="R1073" s="226">
        <f>Q1073*H1073</f>
        <v>0.012154300000000002</v>
      </c>
      <c r="S1073" s="226">
        <v>0</v>
      </c>
      <c r="T1073" s="227">
        <f>S1073*H1073</f>
        <v>0</v>
      </c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R1073" s="228" t="s">
        <v>658</v>
      </c>
      <c r="AT1073" s="228" t="s">
        <v>602</v>
      </c>
      <c r="AU1073" s="228" t="s">
        <v>82</v>
      </c>
      <c r="AY1073" s="19" t="s">
        <v>197</v>
      </c>
      <c r="BE1073" s="229">
        <f>IF(N1073="základní",J1073,0)</f>
        <v>0</v>
      </c>
      <c r="BF1073" s="229">
        <f>IF(N1073="snížená",J1073,0)</f>
        <v>0</v>
      </c>
      <c r="BG1073" s="229">
        <f>IF(N1073="zákl. přenesená",J1073,0)</f>
        <v>0</v>
      </c>
      <c r="BH1073" s="229">
        <f>IF(N1073="sníž. přenesená",J1073,0)</f>
        <v>0</v>
      </c>
      <c r="BI1073" s="229">
        <f>IF(N1073="nulová",J1073,0)</f>
        <v>0</v>
      </c>
      <c r="BJ1073" s="19" t="s">
        <v>80</v>
      </c>
      <c r="BK1073" s="229">
        <f>ROUND(I1073*H1073,2)</f>
        <v>0</v>
      </c>
      <c r="BL1073" s="19" t="s">
        <v>385</v>
      </c>
      <c r="BM1073" s="228" t="s">
        <v>1354</v>
      </c>
    </row>
    <row r="1074" s="13" customFormat="1">
      <c r="A1074" s="13"/>
      <c r="B1074" s="235"/>
      <c r="C1074" s="236"/>
      <c r="D1074" s="237" t="s">
        <v>207</v>
      </c>
      <c r="E1074" s="238" t="s">
        <v>19</v>
      </c>
      <c r="F1074" s="239" t="s">
        <v>1355</v>
      </c>
      <c r="G1074" s="236"/>
      <c r="H1074" s="240">
        <v>243.08600000000001</v>
      </c>
      <c r="I1074" s="241"/>
      <c r="J1074" s="236"/>
      <c r="K1074" s="236"/>
      <c r="L1074" s="242"/>
      <c r="M1074" s="243"/>
      <c r="N1074" s="244"/>
      <c r="O1074" s="244"/>
      <c r="P1074" s="244"/>
      <c r="Q1074" s="244"/>
      <c r="R1074" s="244"/>
      <c r="S1074" s="244"/>
      <c r="T1074" s="245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6" t="s">
        <v>207</v>
      </c>
      <c r="AU1074" s="246" t="s">
        <v>82</v>
      </c>
      <c r="AV1074" s="13" t="s">
        <v>82</v>
      </c>
      <c r="AW1074" s="13" t="s">
        <v>33</v>
      </c>
      <c r="AX1074" s="13" t="s">
        <v>80</v>
      </c>
      <c r="AY1074" s="246" t="s">
        <v>197</v>
      </c>
    </row>
    <row r="1075" s="2" customFormat="1" ht="33" customHeight="1">
      <c r="A1075" s="40"/>
      <c r="B1075" s="41"/>
      <c r="C1075" s="216" t="s">
        <v>1356</v>
      </c>
      <c r="D1075" s="216" t="s">
        <v>199</v>
      </c>
      <c r="E1075" s="217" t="s">
        <v>1357</v>
      </c>
      <c r="F1075" s="218" t="s">
        <v>1358</v>
      </c>
      <c r="G1075" s="219" t="s">
        <v>661</v>
      </c>
      <c r="H1075" s="220">
        <v>39.219999999999999</v>
      </c>
      <c r="I1075" s="221"/>
      <c r="J1075" s="222">
        <f>ROUND(I1075*H1075,2)</f>
        <v>0</v>
      </c>
      <c r="K1075" s="223"/>
      <c r="L1075" s="46"/>
      <c r="M1075" s="224" t="s">
        <v>19</v>
      </c>
      <c r="N1075" s="225" t="s">
        <v>43</v>
      </c>
      <c r="O1075" s="86"/>
      <c r="P1075" s="226">
        <f>O1075*H1075</f>
        <v>0</v>
      </c>
      <c r="Q1075" s="226">
        <v>3.0000000000000001E-05</v>
      </c>
      <c r="R1075" s="226">
        <f>Q1075*H1075</f>
        <v>0.0011766000000000001</v>
      </c>
      <c r="S1075" s="226">
        <v>0</v>
      </c>
      <c r="T1075" s="227">
        <f>S1075*H1075</f>
        <v>0</v>
      </c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R1075" s="228" t="s">
        <v>385</v>
      </c>
      <c r="AT1075" s="228" t="s">
        <v>199</v>
      </c>
      <c r="AU1075" s="228" t="s">
        <v>82</v>
      </c>
      <c r="AY1075" s="19" t="s">
        <v>197</v>
      </c>
      <c r="BE1075" s="229">
        <f>IF(N1075="základní",J1075,0)</f>
        <v>0</v>
      </c>
      <c r="BF1075" s="229">
        <f>IF(N1075="snížená",J1075,0)</f>
        <v>0</v>
      </c>
      <c r="BG1075" s="229">
        <f>IF(N1075="zákl. přenesená",J1075,0)</f>
        <v>0</v>
      </c>
      <c r="BH1075" s="229">
        <f>IF(N1075="sníž. přenesená",J1075,0)</f>
        <v>0</v>
      </c>
      <c r="BI1075" s="229">
        <f>IF(N1075="nulová",J1075,0)</f>
        <v>0</v>
      </c>
      <c r="BJ1075" s="19" t="s">
        <v>80</v>
      </c>
      <c r="BK1075" s="229">
        <f>ROUND(I1075*H1075,2)</f>
        <v>0</v>
      </c>
      <c r="BL1075" s="19" t="s">
        <v>385</v>
      </c>
      <c r="BM1075" s="228" t="s">
        <v>1359</v>
      </c>
    </row>
    <row r="1076" s="2" customFormat="1">
      <c r="A1076" s="40"/>
      <c r="B1076" s="41"/>
      <c r="C1076" s="42"/>
      <c r="D1076" s="230" t="s">
        <v>205</v>
      </c>
      <c r="E1076" s="42"/>
      <c r="F1076" s="231" t="s">
        <v>1360</v>
      </c>
      <c r="G1076" s="42"/>
      <c r="H1076" s="42"/>
      <c r="I1076" s="232"/>
      <c r="J1076" s="42"/>
      <c r="K1076" s="42"/>
      <c r="L1076" s="46"/>
      <c r="M1076" s="233"/>
      <c r="N1076" s="234"/>
      <c r="O1076" s="86"/>
      <c r="P1076" s="86"/>
      <c r="Q1076" s="86"/>
      <c r="R1076" s="86"/>
      <c r="S1076" s="86"/>
      <c r="T1076" s="87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T1076" s="19" t="s">
        <v>205</v>
      </c>
      <c r="AU1076" s="19" t="s">
        <v>82</v>
      </c>
    </row>
    <row r="1077" s="14" customFormat="1">
      <c r="A1077" s="14"/>
      <c r="B1077" s="247"/>
      <c r="C1077" s="248"/>
      <c r="D1077" s="237" t="s">
        <v>207</v>
      </c>
      <c r="E1077" s="249" t="s">
        <v>19</v>
      </c>
      <c r="F1077" s="250" t="s">
        <v>1361</v>
      </c>
      <c r="G1077" s="248"/>
      <c r="H1077" s="249" t="s">
        <v>19</v>
      </c>
      <c r="I1077" s="251"/>
      <c r="J1077" s="248"/>
      <c r="K1077" s="248"/>
      <c r="L1077" s="252"/>
      <c r="M1077" s="253"/>
      <c r="N1077" s="254"/>
      <c r="O1077" s="254"/>
      <c r="P1077" s="254"/>
      <c r="Q1077" s="254"/>
      <c r="R1077" s="254"/>
      <c r="S1077" s="254"/>
      <c r="T1077" s="255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6" t="s">
        <v>207</v>
      </c>
      <c r="AU1077" s="256" t="s">
        <v>82</v>
      </c>
      <c r="AV1077" s="14" t="s">
        <v>80</v>
      </c>
      <c r="AW1077" s="14" t="s">
        <v>33</v>
      </c>
      <c r="AX1077" s="14" t="s">
        <v>72</v>
      </c>
      <c r="AY1077" s="256" t="s">
        <v>197</v>
      </c>
    </row>
    <row r="1078" s="13" customFormat="1">
      <c r="A1078" s="13"/>
      <c r="B1078" s="235"/>
      <c r="C1078" s="236"/>
      <c r="D1078" s="237" t="s">
        <v>207</v>
      </c>
      <c r="E1078" s="238" t="s">
        <v>19</v>
      </c>
      <c r="F1078" s="239" t="s">
        <v>1362</v>
      </c>
      <c r="G1078" s="236"/>
      <c r="H1078" s="240">
        <v>9.2300000000000004</v>
      </c>
      <c r="I1078" s="241"/>
      <c r="J1078" s="236"/>
      <c r="K1078" s="236"/>
      <c r="L1078" s="242"/>
      <c r="M1078" s="243"/>
      <c r="N1078" s="244"/>
      <c r="O1078" s="244"/>
      <c r="P1078" s="244"/>
      <c r="Q1078" s="244"/>
      <c r="R1078" s="244"/>
      <c r="S1078" s="244"/>
      <c r="T1078" s="245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6" t="s">
        <v>207</v>
      </c>
      <c r="AU1078" s="246" t="s">
        <v>82</v>
      </c>
      <c r="AV1078" s="13" t="s">
        <v>82</v>
      </c>
      <c r="AW1078" s="13" t="s">
        <v>33</v>
      </c>
      <c r="AX1078" s="13" t="s">
        <v>72</v>
      </c>
      <c r="AY1078" s="246" t="s">
        <v>197</v>
      </c>
    </row>
    <row r="1079" s="13" customFormat="1">
      <c r="A1079" s="13"/>
      <c r="B1079" s="235"/>
      <c r="C1079" s="236"/>
      <c r="D1079" s="237" t="s">
        <v>207</v>
      </c>
      <c r="E1079" s="238" t="s">
        <v>19</v>
      </c>
      <c r="F1079" s="239" t="s">
        <v>1363</v>
      </c>
      <c r="G1079" s="236"/>
      <c r="H1079" s="240">
        <v>29.989999999999998</v>
      </c>
      <c r="I1079" s="241"/>
      <c r="J1079" s="236"/>
      <c r="K1079" s="236"/>
      <c r="L1079" s="242"/>
      <c r="M1079" s="243"/>
      <c r="N1079" s="244"/>
      <c r="O1079" s="244"/>
      <c r="P1079" s="244"/>
      <c r="Q1079" s="244"/>
      <c r="R1079" s="244"/>
      <c r="S1079" s="244"/>
      <c r="T1079" s="245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6" t="s">
        <v>207</v>
      </c>
      <c r="AU1079" s="246" t="s">
        <v>82</v>
      </c>
      <c r="AV1079" s="13" t="s">
        <v>82</v>
      </c>
      <c r="AW1079" s="13" t="s">
        <v>33</v>
      </c>
      <c r="AX1079" s="13" t="s">
        <v>72</v>
      </c>
      <c r="AY1079" s="246" t="s">
        <v>197</v>
      </c>
    </row>
    <row r="1080" s="15" customFormat="1">
      <c r="A1080" s="15"/>
      <c r="B1080" s="257"/>
      <c r="C1080" s="258"/>
      <c r="D1080" s="237" t="s">
        <v>207</v>
      </c>
      <c r="E1080" s="259" t="s">
        <v>19</v>
      </c>
      <c r="F1080" s="260" t="s">
        <v>234</v>
      </c>
      <c r="G1080" s="258"/>
      <c r="H1080" s="261">
        <v>39.219999999999999</v>
      </c>
      <c r="I1080" s="262"/>
      <c r="J1080" s="258"/>
      <c r="K1080" s="258"/>
      <c r="L1080" s="263"/>
      <c r="M1080" s="264"/>
      <c r="N1080" s="265"/>
      <c r="O1080" s="265"/>
      <c r="P1080" s="265"/>
      <c r="Q1080" s="265"/>
      <c r="R1080" s="265"/>
      <c r="S1080" s="265"/>
      <c r="T1080" s="266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T1080" s="267" t="s">
        <v>207</v>
      </c>
      <c r="AU1080" s="267" t="s">
        <v>82</v>
      </c>
      <c r="AV1080" s="15" t="s">
        <v>203</v>
      </c>
      <c r="AW1080" s="15" t="s">
        <v>33</v>
      </c>
      <c r="AX1080" s="15" t="s">
        <v>80</v>
      </c>
      <c r="AY1080" s="267" t="s">
        <v>197</v>
      </c>
    </row>
    <row r="1081" s="2" customFormat="1" ht="24.15" customHeight="1">
      <c r="A1081" s="40"/>
      <c r="B1081" s="41"/>
      <c r="C1081" s="282" t="s">
        <v>1364</v>
      </c>
      <c r="D1081" s="282" t="s">
        <v>602</v>
      </c>
      <c r="E1081" s="283" t="s">
        <v>1365</v>
      </c>
      <c r="F1081" s="284" t="s">
        <v>1366</v>
      </c>
      <c r="G1081" s="285" t="s">
        <v>661</v>
      </c>
      <c r="H1081" s="286">
        <v>40.003999999999998</v>
      </c>
      <c r="I1081" s="287"/>
      <c r="J1081" s="288">
        <f>ROUND(I1081*H1081,2)</f>
        <v>0</v>
      </c>
      <c r="K1081" s="289"/>
      <c r="L1081" s="290"/>
      <c r="M1081" s="291" t="s">
        <v>19</v>
      </c>
      <c r="N1081" s="292" t="s">
        <v>43</v>
      </c>
      <c r="O1081" s="86"/>
      <c r="P1081" s="226">
        <f>O1081*H1081</f>
        <v>0</v>
      </c>
      <c r="Q1081" s="226">
        <v>0.0015</v>
      </c>
      <c r="R1081" s="226">
        <f>Q1081*H1081</f>
        <v>0.060005999999999997</v>
      </c>
      <c r="S1081" s="226">
        <v>0</v>
      </c>
      <c r="T1081" s="227">
        <f>S1081*H1081</f>
        <v>0</v>
      </c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R1081" s="228" t="s">
        <v>658</v>
      </c>
      <c r="AT1081" s="228" t="s">
        <v>602</v>
      </c>
      <c r="AU1081" s="228" t="s">
        <v>82</v>
      </c>
      <c r="AY1081" s="19" t="s">
        <v>197</v>
      </c>
      <c r="BE1081" s="229">
        <f>IF(N1081="základní",J1081,0)</f>
        <v>0</v>
      </c>
      <c r="BF1081" s="229">
        <f>IF(N1081="snížená",J1081,0)</f>
        <v>0</v>
      </c>
      <c r="BG1081" s="229">
        <f>IF(N1081="zákl. přenesená",J1081,0)</f>
        <v>0</v>
      </c>
      <c r="BH1081" s="229">
        <f>IF(N1081="sníž. přenesená",J1081,0)</f>
        <v>0</v>
      </c>
      <c r="BI1081" s="229">
        <f>IF(N1081="nulová",J1081,0)</f>
        <v>0</v>
      </c>
      <c r="BJ1081" s="19" t="s">
        <v>80</v>
      </c>
      <c r="BK1081" s="229">
        <f>ROUND(I1081*H1081,2)</f>
        <v>0</v>
      </c>
      <c r="BL1081" s="19" t="s">
        <v>385</v>
      </c>
      <c r="BM1081" s="228" t="s">
        <v>1367</v>
      </c>
    </row>
    <row r="1082" s="13" customFormat="1">
      <c r="A1082" s="13"/>
      <c r="B1082" s="235"/>
      <c r="C1082" s="236"/>
      <c r="D1082" s="237" t="s">
        <v>207</v>
      </c>
      <c r="E1082" s="236"/>
      <c r="F1082" s="239" t="s">
        <v>1368</v>
      </c>
      <c r="G1082" s="236"/>
      <c r="H1082" s="240">
        <v>40.003999999999998</v>
      </c>
      <c r="I1082" s="241"/>
      <c r="J1082" s="236"/>
      <c r="K1082" s="236"/>
      <c r="L1082" s="242"/>
      <c r="M1082" s="243"/>
      <c r="N1082" s="244"/>
      <c r="O1082" s="244"/>
      <c r="P1082" s="244"/>
      <c r="Q1082" s="244"/>
      <c r="R1082" s="244"/>
      <c r="S1082" s="244"/>
      <c r="T1082" s="245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6" t="s">
        <v>207</v>
      </c>
      <c r="AU1082" s="246" t="s">
        <v>82</v>
      </c>
      <c r="AV1082" s="13" t="s">
        <v>82</v>
      </c>
      <c r="AW1082" s="13" t="s">
        <v>4</v>
      </c>
      <c r="AX1082" s="13" t="s">
        <v>80</v>
      </c>
      <c r="AY1082" s="246" t="s">
        <v>197</v>
      </c>
    </row>
    <row r="1083" s="2" customFormat="1" ht="37.8" customHeight="1">
      <c r="A1083" s="40"/>
      <c r="B1083" s="41"/>
      <c r="C1083" s="216" t="s">
        <v>1369</v>
      </c>
      <c r="D1083" s="216" t="s">
        <v>199</v>
      </c>
      <c r="E1083" s="217" t="s">
        <v>1370</v>
      </c>
      <c r="F1083" s="218" t="s">
        <v>1371</v>
      </c>
      <c r="G1083" s="219" t="s">
        <v>202</v>
      </c>
      <c r="H1083" s="220">
        <v>3.1619999999999999</v>
      </c>
      <c r="I1083" s="221"/>
      <c r="J1083" s="222">
        <f>ROUND(I1083*H1083,2)</f>
        <v>0</v>
      </c>
      <c r="K1083" s="223"/>
      <c r="L1083" s="46"/>
      <c r="M1083" s="224" t="s">
        <v>19</v>
      </c>
      <c r="N1083" s="225" t="s">
        <v>43</v>
      </c>
      <c r="O1083" s="86"/>
      <c r="P1083" s="226">
        <f>O1083*H1083</f>
        <v>0</v>
      </c>
      <c r="Q1083" s="226">
        <v>0.00012</v>
      </c>
      <c r="R1083" s="226">
        <f>Q1083*H1083</f>
        <v>0.00037943999999999999</v>
      </c>
      <c r="S1083" s="226">
        <v>0</v>
      </c>
      <c r="T1083" s="227">
        <f>S1083*H1083</f>
        <v>0</v>
      </c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R1083" s="228" t="s">
        <v>385</v>
      </c>
      <c r="AT1083" s="228" t="s">
        <v>199</v>
      </c>
      <c r="AU1083" s="228" t="s">
        <v>82</v>
      </c>
      <c r="AY1083" s="19" t="s">
        <v>197</v>
      </c>
      <c r="BE1083" s="229">
        <f>IF(N1083="základní",J1083,0)</f>
        <v>0</v>
      </c>
      <c r="BF1083" s="229">
        <f>IF(N1083="snížená",J1083,0)</f>
        <v>0</v>
      </c>
      <c r="BG1083" s="229">
        <f>IF(N1083="zákl. přenesená",J1083,0)</f>
        <v>0</v>
      </c>
      <c r="BH1083" s="229">
        <f>IF(N1083="sníž. přenesená",J1083,0)</f>
        <v>0</v>
      </c>
      <c r="BI1083" s="229">
        <f>IF(N1083="nulová",J1083,0)</f>
        <v>0</v>
      </c>
      <c r="BJ1083" s="19" t="s">
        <v>80</v>
      </c>
      <c r="BK1083" s="229">
        <f>ROUND(I1083*H1083,2)</f>
        <v>0</v>
      </c>
      <c r="BL1083" s="19" t="s">
        <v>385</v>
      </c>
      <c r="BM1083" s="228" t="s">
        <v>1372</v>
      </c>
    </row>
    <row r="1084" s="2" customFormat="1">
      <c r="A1084" s="40"/>
      <c r="B1084" s="41"/>
      <c r="C1084" s="42"/>
      <c r="D1084" s="230" t="s">
        <v>205</v>
      </c>
      <c r="E1084" s="42"/>
      <c r="F1084" s="231" t="s">
        <v>1373</v>
      </c>
      <c r="G1084" s="42"/>
      <c r="H1084" s="42"/>
      <c r="I1084" s="232"/>
      <c r="J1084" s="42"/>
      <c r="K1084" s="42"/>
      <c r="L1084" s="46"/>
      <c r="M1084" s="233"/>
      <c r="N1084" s="234"/>
      <c r="O1084" s="86"/>
      <c r="P1084" s="86"/>
      <c r="Q1084" s="86"/>
      <c r="R1084" s="86"/>
      <c r="S1084" s="86"/>
      <c r="T1084" s="87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T1084" s="19" t="s">
        <v>205</v>
      </c>
      <c r="AU1084" s="19" t="s">
        <v>82</v>
      </c>
    </row>
    <row r="1085" s="14" customFormat="1">
      <c r="A1085" s="14"/>
      <c r="B1085" s="247"/>
      <c r="C1085" s="248"/>
      <c r="D1085" s="237" t="s">
        <v>207</v>
      </c>
      <c r="E1085" s="249" t="s">
        <v>19</v>
      </c>
      <c r="F1085" s="250" t="s">
        <v>634</v>
      </c>
      <c r="G1085" s="248"/>
      <c r="H1085" s="249" t="s">
        <v>19</v>
      </c>
      <c r="I1085" s="251"/>
      <c r="J1085" s="248"/>
      <c r="K1085" s="248"/>
      <c r="L1085" s="252"/>
      <c r="M1085" s="253"/>
      <c r="N1085" s="254"/>
      <c r="O1085" s="254"/>
      <c r="P1085" s="254"/>
      <c r="Q1085" s="254"/>
      <c r="R1085" s="254"/>
      <c r="S1085" s="254"/>
      <c r="T1085" s="255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6" t="s">
        <v>207</v>
      </c>
      <c r="AU1085" s="256" t="s">
        <v>82</v>
      </c>
      <c r="AV1085" s="14" t="s">
        <v>80</v>
      </c>
      <c r="AW1085" s="14" t="s">
        <v>33</v>
      </c>
      <c r="AX1085" s="14" t="s">
        <v>72</v>
      </c>
      <c r="AY1085" s="256" t="s">
        <v>197</v>
      </c>
    </row>
    <row r="1086" s="13" customFormat="1">
      <c r="A1086" s="13"/>
      <c r="B1086" s="235"/>
      <c r="C1086" s="236"/>
      <c r="D1086" s="237" t="s">
        <v>207</v>
      </c>
      <c r="E1086" s="238" t="s">
        <v>19</v>
      </c>
      <c r="F1086" s="239" t="s">
        <v>1374</v>
      </c>
      <c r="G1086" s="236"/>
      <c r="H1086" s="240">
        <v>3.1619999999999999</v>
      </c>
      <c r="I1086" s="241"/>
      <c r="J1086" s="236"/>
      <c r="K1086" s="236"/>
      <c r="L1086" s="242"/>
      <c r="M1086" s="243"/>
      <c r="N1086" s="244"/>
      <c r="O1086" s="244"/>
      <c r="P1086" s="244"/>
      <c r="Q1086" s="244"/>
      <c r="R1086" s="244"/>
      <c r="S1086" s="244"/>
      <c r="T1086" s="245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6" t="s">
        <v>207</v>
      </c>
      <c r="AU1086" s="246" t="s">
        <v>82</v>
      </c>
      <c r="AV1086" s="13" t="s">
        <v>82</v>
      </c>
      <c r="AW1086" s="13" t="s">
        <v>33</v>
      </c>
      <c r="AX1086" s="13" t="s">
        <v>80</v>
      </c>
      <c r="AY1086" s="246" t="s">
        <v>197</v>
      </c>
    </row>
    <row r="1087" s="2" customFormat="1" ht="16.5" customHeight="1">
      <c r="A1087" s="40"/>
      <c r="B1087" s="41"/>
      <c r="C1087" s="282" t="s">
        <v>1375</v>
      </c>
      <c r="D1087" s="282" t="s">
        <v>602</v>
      </c>
      <c r="E1087" s="283" t="s">
        <v>1376</v>
      </c>
      <c r="F1087" s="284" t="s">
        <v>1377</v>
      </c>
      <c r="G1087" s="285" t="s">
        <v>202</v>
      </c>
      <c r="H1087" s="286">
        <v>3.3199999999999998</v>
      </c>
      <c r="I1087" s="287"/>
      <c r="J1087" s="288">
        <f>ROUND(I1087*H1087,2)</f>
        <v>0</v>
      </c>
      <c r="K1087" s="289"/>
      <c r="L1087" s="290"/>
      <c r="M1087" s="291" t="s">
        <v>19</v>
      </c>
      <c r="N1087" s="292" t="s">
        <v>43</v>
      </c>
      <c r="O1087" s="86"/>
      <c r="P1087" s="226">
        <f>O1087*H1087</f>
        <v>0</v>
      </c>
      <c r="Q1087" s="226">
        <v>0.0037000000000000002</v>
      </c>
      <c r="R1087" s="226">
        <f>Q1087*H1087</f>
        <v>0.012284</v>
      </c>
      <c r="S1087" s="226">
        <v>0</v>
      </c>
      <c r="T1087" s="227">
        <f>S1087*H1087</f>
        <v>0</v>
      </c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R1087" s="228" t="s">
        <v>658</v>
      </c>
      <c r="AT1087" s="228" t="s">
        <v>602</v>
      </c>
      <c r="AU1087" s="228" t="s">
        <v>82</v>
      </c>
      <c r="AY1087" s="19" t="s">
        <v>197</v>
      </c>
      <c r="BE1087" s="229">
        <f>IF(N1087="základní",J1087,0)</f>
        <v>0</v>
      </c>
      <c r="BF1087" s="229">
        <f>IF(N1087="snížená",J1087,0)</f>
        <v>0</v>
      </c>
      <c r="BG1087" s="229">
        <f>IF(N1087="zákl. přenesená",J1087,0)</f>
        <v>0</v>
      </c>
      <c r="BH1087" s="229">
        <f>IF(N1087="sníž. přenesená",J1087,0)</f>
        <v>0</v>
      </c>
      <c r="BI1087" s="229">
        <f>IF(N1087="nulová",J1087,0)</f>
        <v>0</v>
      </c>
      <c r="BJ1087" s="19" t="s">
        <v>80</v>
      </c>
      <c r="BK1087" s="229">
        <f>ROUND(I1087*H1087,2)</f>
        <v>0</v>
      </c>
      <c r="BL1087" s="19" t="s">
        <v>385</v>
      </c>
      <c r="BM1087" s="228" t="s">
        <v>1378</v>
      </c>
    </row>
    <row r="1088" s="13" customFormat="1">
      <c r="A1088" s="13"/>
      <c r="B1088" s="235"/>
      <c r="C1088" s="236"/>
      <c r="D1088" s="237" t="s">
        <v>207</v>
      </c>
      <c r="E1088" s="238" t="s">
        <v>19</v>
      </c>
      <c r="F1088" s="239" t="s">
        <v>1379</v>
      </c>
      <c r="G1088" s="236"/>
      <c r="H1088" s="240">
        <v>3.3199999999999998</v>
      </c>
      <c r="I1088" s="241"/>
      <c r="J1088" s="236"/>
      <c r="K1088" s="236"/>
      <c r="L1088" s="242"/>
      <c r="M1088" s="243"/>
      <c r="N1088" s="244"/>
      <c r="O1088" s="244"/>
      <c r="P1088" s="244"/>
      <c r="Q1088" s="244"/>
      <c r="R1088" s="244"/>
      <c r="S1088" s="244"/>
      <c r="T1088" s="245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6" t="s">
        <v>207</v>
      </c>
      <c r="AU1088" s="246" t="s">
        <v>82</v>
      </c>
      <c r="AV1088" s="13" t="s">
        <v>82</v>
      </c>
      <c r="AW1088" s="13" t="s">
        <v>33</v>
      </c>
      <c r="AX1088" s="13" t="s">
        <v>80</v>
      </c>
      <c r="AY1088" s="246" t="s">
        <v>197</v>
      </c>
    </row>
    <row r="1089" s="2" customFormat="1" ht="44.25" customHeight="1">
      <c r="A1089" s="40"/>
      <c r="B1089" s="41"/>
      <c r="C1089" s="216" t="s">
        <v>1380</v>
      </c>
      <c r="D1089" s="216" t="s">
        <v>199</v>
      </c>
      <c r="E1089" s="217" t="s">
        <v>1381</v>
      </c>
      <c r="F1089" s="218" t="s">
        <v>1382</v>
      </c>
      <c r="G1089" s="219" t="s">
        <v>1253</v>
      </c>
      <c r="H1089" s="293"/>
      <c r="I1089" s="221"/>
      <c r="J1089" s="222">
        <f>ROUND(I1089*H1089,2)</f>
        <v>0</v>
      </c>
      <c r="K1089" s="223"/>
      <c r="L1089" s="46"/>
      <c r="M1089" s="224" t="s">
        <v>19</v>
      </c>
      <c r="N1089" s="225" t="s">
        <v>43</v>
      </c>
      <c r="O1089" s="86"/>
      <c r="P1089" s="226">
        <f>O1089*H1089</f>
        <v>0</v>
      </c>
      <c r="Q1089" s="226">
        <v>0</v>
      </c>
      <c r="R1089" s="226">
        <f>Q1089*H1089</f>
        <v>0</v>
      </c>
      <c r="S1089" s="226">
        <v>0</v>
      </c>
      <c r="T1089" s="227">
        <f>S1089*H1089</f>
        <v>0</v>
      </c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R1089" s="228" t="s">
        <v>385</v>
      </c>
      <c r="AT1089" s="228" t="s">
        <v>199</v>
      </c>
      <c r="AU1089" s="228" t="s">
        <v>82</v>
      </c>
      <c r="AY1089" s="19" t="s">
        <v>197</v>
      </c>
      <c r="BE1089" s="229">
        <f>IF(N1089="základní",J1089,0)</f>
        <v>0</v>
      </c>
      <c r="BF1089" s="229">
        <f>IF(N1089="snížená",J1089,0)</f>
        <v>0</v>
      </c>
      <c r="BG1089" s="229">
        <f>IF(N1089="zákl. přenesená",J1089,0)</f>
        <v>0</v>
      </c>
      <c r="BH1089" s="229">
        <f>IF(N1089="sníž. přenesená",J1089,0)</f>
        <v>0</v>
      </c>
      <c r="BI1089" s="229">
        <f>IF(N1089="nulová",J1089,0)</f>
        <v>0</v>
      </c>
      <c r="BJ1089" s="19" t="s">
        <v>80</v>
      </c>
      <c r="BK1089" s="229">
        <f>ROUND(I1089*H1089,2)</f>
        <v>0</v>
      </c>
      <c r="BL1089" s="19" t="s">
        <v>385</v>
      </c>
      <c r="BM1089" s="228" t="s">
        <v>1383</v>
      </c>
    </row>
    <row r="1090" s="2" customFormat="1">
      <c r="A1090" s="40"/>
      <c r="B1090" s="41"/>
      <c r="C1090" s="42"/>
      <c r="D1090" s="230" t="s">
        <v>205</v>
      </c>
      <c r="E1090" s="42"/>
      <c r="F1090" s="231" t="s">
        <v>1384</v>
      </c>
      <c r="G1090" s="42"/>
      <c r="H1090" s="42"/>
      <c r="I1090" s="232"/>
      <c r="J1090" s="42"/>
      <c r="K1090" s="42"/>
      <c r="L1090" s="46"/>
      <c r="M1090" s="233"/>
      <c r="N1090" s="234"/>
      <c r="O1090" s="86"/>
      <c r="P1090" s="86"/>
      <c r="Q1090" s="86"/>
      <c r="R1090" s="86"/>
      <c r="S1090" s="86"/>
      <c r="T1090" s="87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T1090" s="19" t="s">
        <v>205</v>
      </c>
      <c r="AU1090" s="19" t="s">
        <v>82</v>
      </c>
    </row>
    <row r="1091" s="12" customFormat="1" ht="22.8" customHeight="1">
      <c r="A1091" s="12"/>
      <c r="B1091" s="200"/>
      <c r="C1091" s="201"/>
      <c r="D1091" s="202" t="s">
        <v>71</v>
      </c>
      <c r="E1091" s="214" t="s">
        <v>1385</v>
      </c>
      <c r="F1091" s="214" t="s">
        <v>1386</v>
      </c>
      <c r="G1091" s="201"/>
      <c r="H1091" s="201"/>
      <c r="I1091" s="204"/>
      <c r="J1091" s="215">
        <f>BK1091</f>
        <v>0</v>
      </c>
      <c r="K1091" s="201"/>
      <c r="L1091" s="206"/>
      <c r="M1091" s="207"/>
      <c r="N1091" s="208"/>
      <c r="O1091" s="208"/>
      <c r="P1091" s="209">
        <f>SUM(P1092:P1095)</f>
        <v>0</v>
      </c>
      <c r="Q1091" s="208"/>
      <c r="R1091" s="209">
        <f>SUM(R1092:R1095)</f>
        <v>0.00072999999999999996</v>
      </c>
      <c r="S1091" s="208"/>
      <c r="T1091" s="210">
        <f>SUM(T1092:T1095)</f>
        <v>0</v>
      </c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R1091" s="211" t="s">
        <v>82</v>
      </c>
      <c r="AT1091" s="212" t="s">
        <v>71</v>
      </c>
      <c r="AU1091" s="212" t="s">
        <v>80</v>
      </c>
      <c r="AY1091" s="211" t="s">
        <v>197</v>
      </c>
      <c r="BK1091" s="213">
        <f>SUM(BK1092:BK1095)</f>
        <v>0</v>
      </c>
    </row>
    <row r="1092" s="2" customFormat="1" ht="16.5" customHeight="1">
      <c r="A1092" s="40"/>
      <c r="B1092" s="41"/>
      <c r="C1092" s="216" t="s">
        <v>1387</v>
      </c>
      <c r="D1092" s="216" t="s">
        <v>199</v>
      </c>
      <c r="E1092" s="217" t="s">
        <v>1388</v>
      </c>
      <c r="F1092" s="218" t="s">
        <v>1389</v>
      </c>
      <c r="G1092" s="219" t="s">
        <v>211</v>
      </c>
      <c r="H1092" s="220">
        <v>1</v>
      </c>
      <c r="I1092" s="221"/>
      <c r="J1092" s="222">
        <f>ROUND(I1092*H1092,2)</f>
        <v>0</v>
      </c>
      <c r="K1092" s="223"/>
      <c r="L1092" s="46"/>
      <c r="M1092" s="224" t="s">
        <v>19</v>
      </c>
      <c r="N1092" s="225" t="s">
        <v>43</v>
      </c>
      <c r="O1092" s="86"/>
      <c r="P1092" s="226">
        <f>O1092*H1092</f>
        <v>0</v>
      </c>
      <c r="Q1092" s="226">
        <v>0.00029</v>
      </c>
      <c r="R1092" s="226">
        <f>Q1092*H1092</f>
        <v>0.00029</v>
      </c>
      <c r="S1092" s="226">
        <v>0</v>
      </c>
      <c r="T1092" s="227">
        <f>S1092*H1092</f>
        <v>0</v>
      </c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R1092" s="228" t="s">
        <v>385</v>
      </c>
      <c r="AT1092" s="228" t="s">
        <v>199</v>
      </c>
      <c r="AU1092" s="228" t="s">
        <v>82</v>
      </c>
      <c r="AY1092" s="19" t="s">
        <v>197</v>
      </c>
      <c r="BE1092" s="229">
        <f>IF(N1092="základní",J1092,0)</f>
        <v>0</v>
      </c>
      <c r="BF1092" s="229">
        <f>IF(N1092="snížená",J1092,0)</f>
        <v>0</v>
      </c>
      <c r="BG1092" s="229">
        <f>IF(N1092="zákl. přenesená",J1092,0)</f>
        <v>0</v>
      </c>
      <c r="BH1092" s="229">
        <f>IF(N1092="sníž. přenesená",J1092,0)</f>
        <v>0</v>
      </c>
      <c r="BI1092" s="229">
        <f>IF(N1092="nulová",J1092,0)</f>
        <v>0</v>
      </c>
      <c r="BJ1092" s="19" t="s">
        <v>80</v>
      </c>
      <c r="BK1092" s="229">
        <f>ROUND(I1092*H1092,2)</f>
        <v>0</v>
      </c>
      <c r="BL1092" s="19" t="s">
        <v>385</v>
      </c>
      <c r="BM1092" s="228" t="s">
        <v>1390</v>
      </c>
    </row>
    <row r="1093" s="2" customFormat="1">
      <c r="A1093" s="40"/>
      <c r="B1093" s="41"/>
      <c r="C1093" s="42"/>
      <c r="D1093" s="230" t="s">
        <v>205</v>
      </c>
      <c r="E1093" s="42"/>
      <c r="F1093" s="231" t="s">
        <v>1391</v>
      </c>
      <c r="G1093" s="42"/>
      <c r="H1093" s="42"/>
      <c r="I1093" s="232"/>
      <c r="J1093" s="42"/>
      <c r="K1093" s="42"/>
      <c r="L1093" s="46"/>
      <c r="M1093" s="233"/>
      <c r="N1093" s="234"/>
      <c r="O1093" s="86"/>
      <c r="P1093" s="86"/>
      <c r="Q1093" s="86"/>
      <c r="R1093" s="86"/>
      <c r="S1093" s="86"/>
      <c r="T1093" s="87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T1093" s="19" t="s">
        <v>205</v>
      </c>
      <c r="AU1093" s="19" t="s">
        <v>82</v>
      </c>
    </row>
    <row r="1094" s="2" customFormat="1" ht="24.15" customHeight="1">
      <c r="A1094" s="40"/>
      <c r="B1094" s="41"/>
      <c r="C1094" s="216" t="s">
        <v>1392</v>
      </c>
      <c r="D1094" s="216" t="s">
        <v>199</v>
      </c>
      <c r="E1094" s="217" t="s">
        <v>1393</v>
      </c>
      <c r="F1094" s="218" t="s">
        <v>1394</v>
      </c>
      <c r="G1094" s="219" t="s">
        <v>211</v>
      </c>
      <c r="H1094" s="220">
        <v>1</v>
      </c>
      <c r="I1094" s="221"/>
      <c r="J1094" s="222">
        <f>ROUND(I1094*H1094,2)</f>
        <v>0</v>
      </c>
      <c r="K1094" s="223"/>
      <c r="L1094" s="46"/>
      <c r="M1094" s="224" t="s">
        <v>19</v>
      </c>
      <c r="N1094" s="225" t="s">
        <v>43</v>
      </c>
      <c r="O1094" s="86"/>
      <c r="P1094" s="226">
        <f>O1094*H1094</f>
        <v>0</v>
      </c>
      <c r="Q1094" s="226">
        <v>3.0000000000000001E-05</v>
      </c>
      <c r="R1094" s="226">
        <f>Q1094*H1094</f>
        <v>3.0000000000000001E-05</v>
      </c>
      <c r="S1094" s="226">
        <v>0</v>
      </c>
      <c r="T1094" s="227">
        <f>S1094*H1094</f>
        <v>0</v>
      </c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R1094" s="228" t="s">
        <v>385</v>
      </c>
      <c r="AT1094" s="228" t="s">
        <v>199</v>
      </c>
      <c r="AU1094" s="228" t="s">
        <v>82</v>
      </c>
      <c r="AY1094" s="19" t="s">
        <v>197</v>
      </c>
      <c r="BE1094" s="229">
        <f>IF(N1094="základní",J1094,0)</f>
        <v>0</v>
      </c>
      <c r="BF1094" s="229">
        <f>IF(N1094="snížená",J1094,0)</f>
        <v>0</v>
      </c>
      <c r="BG1094" s="229">
        <f>IF(N1094="zákl. přenesená",J1094,0)</f>
        <v>0</v>
      </c>
      <c r="BH1094" s="229">
        <f>IF(N1094="sníž. přenesená",J1094,0)</f>
        <v>0</v>
      </c>
      <c r="BI1094" s="229">
        <f>IF(N1094="nulová",J1094,0)</f>
        <v>0</v>
      </c>
      <c r="BJ1094" s="19" t="s">
        <v>80</v>
      </c>
      <c r="BK1094" s="229">
        <f>ROUND(I1094*H1094,2)</f>
        <v>0</v>
      </c>
      <c r="BL1094" s="19" t="s">
        <v>385</v>
      </c>
      <c r="BM1094" s="228" t="s">
        <v>1395</v>
      </c>
    </row>
    <row r="1095" s="2" customFormat="1" ht="24.15" customHeight="1">
      <c r="A1095" s="40"/>
      <c r="B1095" s="41"/>
      <c r="C1095" s="282" t="s">
        <v>1396</v>
      </c>
      <c r="D1095" s="282" t="s">
        <v>602</v>
      </c>
      <c r="E1095" s="283" t="s">
        <v>1397</v>
      </c>
      <c r="F1095" s="284" t="s">
        <v>1398</v>
      </c>
      <c r="G1095" s="285" t="s">
        <v>211</v>
      </c>
      <c r="H1095" s="286">
        <v>1</v>
      </c>
      <c r="I1095" s="287"/>
      <c r="J1095" s="288">
        <f>ROUND(I1095*H1095,2)</f>
        <v>0</v>
      </c>
      <c r="K1095" s="289"/>
      <c r="L1095" s="290"/>
      <c r="M1095" s="291" t="s">
        <v>19</v>
      </c>
      <c r="N1095" s="292" t="s">
        <v>43</v>
      </c>
      <c r="O1095" s="86"/>
      <c r="P1095" s="226">
        <f>O1095*H1095</f>
        <v>0</v>
      </c>
      <c r="Q1095" s="226">
        <v>0.00040999999999999999</v>
      </c>
      <c r="R1095" s="226">
        <f>Q1095*H1095</f>
        <v>0.00040999999999999999</v>
      </c>
      <c r="S1095" s="226">
        <v>0</v>
      </c>
      <c r="T1095" s="227">
        <f>S1095*H1095</f>
        <v>0</v>
      </c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R1095" s="228" t="s">
        <v>658</v>
      </c>
      <c r="AT1095" s="228" t="s">
        <v>602</v>
      </c>
      <c r="AU1095" s="228" t="s">
        <v>82</v>
      </c>
      <c r="AY1095" s="19" t="s">
        <v>197</v>
      </c>
      <c r="BE1095" s="229">
        <f>IF(N1095="základní",J1095,0)</f>
        <v>0</v>
      </c>
      <c r="BF1095" s="229">
        <f>IF(N1095="snížená",J1095,0)</f>
        <v>0</v>
      </c>
      <c r="BG1095" s="229">
        <f>IF(N1095="zákl. přenesená",J1095,0)</f>
        <v>0</v>
      </c>
      <c r="BH1095" s="229">
        <f>IF(N1095="sníž. přenesená",J1095,0)</f>
        <v>0</v>
      </c>
      <c r="BI1095" s="229">
        <f>IF(N1095="nulová",J1095,0)</f>
        <v>0</v>
      </c>
      <c r="BJ1095" s="19" t="s">
        <v>80</v>
      </c>
      <c r="BK1095" s="229">
        <f>ROUND(I1095*H1095,2)</f>
        <v>0</v>
      </c>
      <c r="BL1095" s="19" t="s">
        <v>385</v>
      </c>
      <c r="BM1095" s="228" t="s">
        <v>1399</v>
      </c>
    </row>
    <row r="1096" s="12" customFormat="1" ht="22.8" customHeight="1">
      <c r="A1096" s="12"/>
      <c r="B1096" s="200"/>
      <c r="C1096" s="201"/>
      <c r="D1096" s="202" t="s">
        <v>71</v>
      </c>
      <c r="E1096" s="214" t="s">
        <v>1400</v>
      </c>
      <c r="F1096" s="214" t="s">
        <v>1401</v>
      </c>
      <c r="G1096" s="201"/>
      <c r="H1096" s="201"/>
      <c r="I1096" s="204"/>
      <c r="J1096" s="215">
        <f>BK1096</f>
        <v>0</v>
      </c>
      <c r="K1096" s="201"/>
      <c r="L1096" s="206"/>
      <c r="M1096" s="207"/>
      <c r="N1096" s="208"/>
      <c r="O1096" s="208"/>
      <c r="P1096" s="209">
        <f>SUM(P1097:P1210)</f>
        <v>0</v>
      </c>
      <c r="Q1096" s="208"/>
      <c r="R1096" s="209">
        <f>SUM(R1097:R1210)</f>
        <v>6.7649388300000002</v>
      </c>
      <c r="S1096" s="208"/>
      <c r="T1096" s="210">
        <f>SUM(T1097:T1210)</f>
        <v>0</v>
      </c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R1096" s="211" t="s">
        <v>82</v>
      </c>
      <c r="AT1096" s="212" t="s">
        <v>71</v>
      </c>
      <c r="AU1096" s="212" t="s">
        <v>80</v>
      </c>
      <c r="AY1096" s="211" t="s">
        <v>197</v>
      </c>
      <c r="BK1096" s="213">
        <f>SUM(BK1097:BK1210)</f>
        <v>0</v>
      </c>
    </row>
    <row r="1097" s="2" customFormat="1" ht="37.8" customHeight="1">
      <c r="A1097" s="40"/>
      <c r="B1097" s="41"/>
      <c r="C1097" s="216" t="s">
        <v>1402</v>
      </c>
      <c r="D1097" s="216" t="s">
        <v>199</v>
      </c>
      <c r="E1097" s="217" t="s">
        <v>1403</v>
      </c>
      <c r="F1097" s="218" t="s">
        <v>1404</v>
      </c>
      <c r="G1097" s="219" t="s">
        <v>225</v>
      </c>
      <c r="H1097" s="220">
        <v>10.581</v>
      </c>
      <c r="I1097" s="221"/>
      <c r="J1097" s="222">
        <f>ROUND(I1097*H1097,2)</f>
        <v>0</v>
      </c>
      <c r="K1097" s="223"/>
      <c r="L1097" s="46"/>
      <c r="M1097" s="224" t="s">
        <v>19</v>
      </c>
      <c r="N1097" s="225" t="s">
        <v>43</v>
      </c>
      <c r="O1097" s="86"/>
      <c r="P1097" s="226">
        <f>O1097*H1097</f>
        <v>0</v>
      </c>
      <c r="Q1097" s="226">
        <v>0.00122</v>
      </c>
      <c r="R1097" s="226">
        <f>Q1097*H1097</f>
        <v>0.01290882</v>
      </c>
      <c r="S1097" s="226">
        <v>0</v>
      </c>
      <c r="T1097" s="227">
        <f>S1097*H1097</f>
        <v>0</v>
      </c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R1097" s="228" t="s">
        <v>385</v>
      </c>
      <c r="AT1097" s="228" t="s">
        <v>199</v>
      </c>
      <c r="AU1097" s="228" t="s">
        <v>82</v>
      </c>
      <c r="AY1097" s="19" t="s">
        <v>197</v>
      </c>
      <c r="BE1097" s="229">
        <f>IF(N1097="základní",J1097,0)</f>
        <v>0</v>
      </c>
      <c r="BF1097" s="229">
        <f>IF(N1097="snížená",J1097,0)</f>
        <v>0</v>
      </c>
      <c r="BG1097" s="229">
        <f>IF(N1097="zákl. přenesená",J1097,0)</f>
        <v>0</v>
      </c>
      <c r="BH1097" s="229">
        <f>IF(N1097="sníž. přenesená",J1097,0)</f>
        <v>0</v>
      </c>
      <c r="BI1097" s="229">
        <f>IF(N1097="nulová",J1097,0)</f>
        <v>0</v>
      </c>
      <c r="BJ1097" s="19" t="s">
        <v>80</v>
      </c>
      <c r="BK1097" s="229">
        <f>ROUND(I1097*H1097,2)</f>
        <v>0</v>
      </c>
      <c r="BL1097" s="19" t="s">
        <v>385</v>
      </c>
      <c r="BM1097" s="228" t="s">
        <v>1405</v>
      </c>
    </row>
    <row r="1098" s="2" customFormat="1">
      <c r="A1098" s="40"/>
      <c r="B1098" s="41"/>
      <c r="C1098" s="42"/>
      <c r="D1098" s="230" t="s">
        <v>205</v>
      </c>
      <c r="E1098" s="42"/>
      <c r="F1098" s="231" t="s">
        <v>1406</v>
      </c>
      <c r="G1098" s="42"/>
      <c r="H1098" s="42"/>
      <c r="I1098" s="232"/>
      <c r="J1098" s="42"/>
      <c r="K1098" s="42"/>
      <c r="L1098" s="46"/>
      <c r="M1098" s="233"/>
      <c r="N1098" s="234"/>
      <c r="O1098" s="86"/>
      <c r="P1098" s="86"/>
      <c r="Q1098" s="86"/>
      <c r="R1098" s="86"/>
      <c r="S1098" s="86"/>
      <c r="T1098" s="87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T1098" s="19" t="s">
        <v>205</v>
      </c>
      <c r="AU1098" s="19" t="s">
        <v>82</v>
      </c>
    </row>
    <row r="1099" s="14" customFormat="1">
      <c r="A1099" s="14"/>
      <c r="B1099" s="247"/>
      <c r="C1099" s="248"/>
      <c r="D1099" s="237" t="s">
        <v>207</v>
      </c>
      <c r="E1099" s="249" t="s">
        <v>19</v>
      </c>
      <c r="F1099" s="250" t="s">
        <v>1407</v>
      </c>
      <c r="G1099" s="248"/>
      <c r="H1099" s="249" t="s">
        <v>19</v>
      </c>
      <c r="I1099" s="251"/>
      <c r="J1099" s="248"/>
      <c r="K1099" s="248"/>
      <c r="L1099" s="252"/>
      <c r="M1099" s="253"/>
      <c r="N1099" s="254"/>
      <c r="O1099" s="254"/>
      <c r="P1099" s="254"/>
      <c r="Q1099" s="254"/>
      <c r="R1099" s="254"/>
      <c r="S1099" s="254"/>
      <c r="T1099" s="255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56" t="s">
        <v>207</v>
      </c>
      <c r="AU1099" s="256" t="s">
        <v>82</v>
      </c>
      <c r="AV1099" s="14" t="s">
        <v>80</v>
      </c>
      <c r="AW1099" s="14" t="s">
        <v>33</v>
      </c>
      <c r="AX1099" s="14" t="s">
        <v>72</v>
      </c>
      <c r="AY1099" s="256" t="s">
        <v>197</v>
      </c>
    </row>
    <row r="1100" s="13" customFormat="1">
      <c r="A1100" s="13"/>
      <c r="B1100" s="235"/>
      <c r="C1100" s="236"/>
      <c r="D1100" s="237" t="s">
        <v>207</v>
      </c>
      <c r="E1100" s="238" t="s">
        <v>19</v>
      </c>
      <c r="F1100" s="239" t="s">
        <v>1408</v>
      </c>
      <c r="G1100" s="236"/>
      <c r="H1100" s="240">
        <v>0.25900000000000001</v>
      </c>
      <c r="I1100" s="241"/>
      <c r="J1100" s="236"/>
      <c r="K1100" s="236"/>
      <c r="L1100" s="242"/>
      <c r="M1100" s="243"/>
      <c r="N1100" s="244"/>
      <c r="O1100" s="244"/>
      <c r="P1100" s="244"/>
      <c r="Q1100" s="244"/>
      <c r="R1100" s="244"/>
      <c r="S1100" s="244"/>
      <c r="T1100" s="245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6" t="s">
        <v>207</v>
      </c>
      <c r="AU1100" s="246" t="s">
        <v>82</v>
      </c>
      <c r="AV1100" s="13" t="s">
        <v>82</v>
      </c>
      <c r="AW1100" s="13" t="s">
        <v>33</v>
      </c>
      <c r="AX1100" s="13" t="s">
        <v>72</v>
      </c>
      <c r="AY1100" s="246" t="s">
        <v>197</v>
      </c>
    </row>
    <row r="1101" s="14" customFormat="1">
      <c r="A1101" s="14"/>
      <c r="B1101" s="247"/>
      <c r="C1101" s="248"/>
      <c r="D1101" s="237" t="s">
        <v>207</v>
      </c>
      <c r="E1101" s="249" t="s">
        <v>19</v>
      </c>
      <c r="F1101" s="250" t="s">
        <v>1407</v>
      </c>
      <c r="G1101" s="248"/>
      <c r="H1101" s="249" t="s">
        <v>19</v>
      </c>
      <c r="I1101" s="251"/>
      <c r="J1101" s="248"/>
      <c r="K1101" s="248"/>
      <c r="L1101" s="252"/>
      <c r="M1101" s="253"/>
      <c r="N1101" s="254"/>
      <c r="O1101" s="254"/>
      <c r="P1101" s="254"/>
      <c r="Q1101" s="254"/>
      <c r="R1101" s="254"/>
      <c r="S1101" s="254"/>
      <c r="T1101" s="255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6" t="s">
        <v>207</v>
      </c>
      <c r="AU1101" s="256" t="s">
        <v>82</v>
      </c>
      <c r="AV1101" s="14" t="s">
        <v>80</v>
      </c>
      <c r="AW1101" s="14" t="s">
        <v>33</v>
      </c>
      <c r="AX1101" s="14" t="s">
        <v>72</v>
      </c>
      <c r="AY1101" s="256" t="s">
        <v>197</v>
      </c>
    </row>
    <row r="1102" s="13" customFormat="1">
      <c r="A1102" s="13"/>
      <c r="B1102" s="235"/>
      <c r="C1102" s="236"/>
      <c r="D1102" s="237" t="s">
        <v>207</v>
      </c>
      <c r="E1102" s="238" t="s">
        <v>19</v>
      </c>
      <c r="F1102" s="239" t="s">
        <v>1409</v>
      </c>
      <c r="G1102" s="236"/>
      <c r="H1102" s="240">
        <v>0.29599999999999999</v>
      </c>
      <c r="I1102" s="241"/>
      <c r="J1102" s="236"/>
      <c r="K1102" s="236"/>
      <c r="L1102" s="242"/>
      <c r="M1102" s="243"/>
      <c r="N1102" s="244"/>
      <c r="O1102" s="244"/>
      <c r="P1102" s="244"/>
      <c r="Q1102" s="244"/>
      <c r="R1102" s="244"/>
      <c r="S1102" s="244"/>
      <c r="T1102" s="245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6" t="s">
        <v>207</v>
      </c>
      <c r="AU1102" s="246" t="s">
        <v>82</v>
      </c>
      <c r="AV1102" s="13" t="s">
        <v>82</v>
      </c>
      <c r="AW1102" s="13" t="s">
        <v>33</v>
      </c>
      <c r="AX1102" s="13" t="s">
        <v>72</v>
      </c>
      <c r="AY1102" s="246" t="s">
        <v>197</v>
      </c>
    </row>
    <row r="1103" s="13" customFormat="1">
      <c r="A1103" s="13"/>
      <c r="B1103" s="235"/>
      <c r="C1103" s="236"/>
      <c r="D1103" s="237" t="s">
        <v>207</v>
      </c>
      <c r="E1103" s="238" t="s">
        <v>19</v>
      </c>
      <c r="F1103" s="239" t="s">
        <v>1410</v>
      </c>
      <c r="G1103" s="236"/>
      <c r="H1103" s="240">
        <v>1.6699999999999999</v>
      </c>
      <c r="I1103" s="241"/>
      <c r="J1103" s="236"/>
      <c r="K1103" s="236"/>
      <c r="L1103" s="242"/>
      <c r="M1103" s="243"/>
      <c r="N1103" s="244"/>
      <c r="O1103" s="244"/>
      <c r="P1103" s="244"/>
      <c r="Q1103" s="244"/>
      <c r="R1103" s="244"/>
      <c r="S1103" s="244"/>
      <c r="T1103" s="245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6" t="s">
        <v>207</v>
      </c>
      <c r="AU1103" s="246" t="s">
        <v>82</v>
      </c>
      <c r="AV1103" s="13" t="s">
        <v>82</v>
      </c>
      <c r="AW1103" s="13" t="s">
        <v>33</v>
      </c>
      <c r="AX1103" s="13" t="s">
        <v>72</v>
      </c>
      <c r="AY1103" s="246" t="s">
        <v>197</v>
      </c>
    </row>
    <row r="1104" s="13" customFormat="1">
      <c r="A1104" s="13"/>
      <c r="B1104" s="235"/>
      <c r="C1104" s="236"/>
      <c r="D1104" s="237" t="s">
        <v>207</v>
      </c>
      <c r="E1104" s="238" t="s">
        <v>19</v>
      </c>
      <c r="F1104" s="239" t="s">
        <v>1411</v>
      </c>
      <c r="G1104" s="236"/>
      <c r="H1104" s="240">
        <v>1.7789999999999999</v>
      </c>
      <c r="I1104" s="241"/>
      <c r="J1104" s="236"/>
      <c r="K1104" s="236"/>
      <c r="L1104" s="242"/>
      <c r="M1104" s="243"/>
      <c r="N1104" s="244"/>
      <c r="O1104" s="244"/>
      <c r="P1104" s="244"/>
      <c r="Q1104" s="244"/>
      <c r="R1104" s="244"/>
      <c r="S1104" s="244"/>
      <c r="T1104" s="245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6" t="s">
        <v>207</v>
      </c>
      <c r="AU1104" s="246" t="s">
        <v>82</v>
      </c>
      <c r="AV1104" s="13" t="s">
        <v>82</v>
      </c>
      <c r="AW1104" s="13" t="s">
        <v>33</v>
      </c>
      <c r="AX1104" s="13" t="s">
        <v>72</v>
      </c>
      <c r="AY1104" s="246" t="s">
        <v>197</v>
      </c>
    </row>
    <row r="1105" s="13" customFormat="1">
      <c r="A1105" s="13"/>
      <c r="B1105" s="235"/>
      <c r="C1105" s="236"/>
      <c r="D1105" s="237" t="s">
        <v>207</v>
      </c>
      <c r="E1105" s="238" t="s">
        <v>19</v>
      </c>
      <c r="F1105" s="239" t="s">
        <v>1412</v>
      </c>
      <c r="G1105" s="236"/>
      <c r="H1105" s="240">
        <v>5.5069999999999997</v>
      </c>
      <c r="I1105" s="241"/>
      <c r="J1105" s="236"/>
      <c r="K1105" s="236"/>
      <c r="L1105" s="242"/>
      <c r="M1105" s="243"/>
      <c r="N1105" s="244"/>
      <c r="O1105" s="244"/>
      <c r="P1105" s="244"/>
      <c r="Q1105" s="244"/>
      <c r="R1105" s="244"/>
      <c r="S1105" s="244"/>
      <c r="T1105" s="245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6" t="s">
        <v>207</v>
      </c>
      <c r="AU1105" s="246" t="s">
        <v>82</v>
      </c>
      <c r="AV1105" s="13" t="s">
        <v>82</v>
      </c>
      <c r="AW1105" s="13" t="s">
        <v>33</v>
      </c>
      <c r="AX1105" s="13" t="s">
        <v>72</v>
      </c>
      <c r="AY1105" s="246" t="s">
        <v>197</v>
      </c>
    </row>
    <row r="1106" s="16" customFormat="1">
      <c r="A1106" s="16"/>
      <c r="B1106" s="268"/>
      <c r="C1106" s="269"/>
      <c r="D1106" s="237" t="s">
        <v>207</v>
      </c>
      <c r="E1106" s="270" t="s">
        <v>19</v>
      </c>
      <c r="F1106" s="271" t="s">
        <v>248</v>
      </c>
      <c r="G1106" s="269"/>
      <c r="H1106" s="272">
        <v>9.5109999999999992</v>
      </c>
      <c r="I1106" s="273"/>
      <c r="J1106" s="269"/>
      <c r="K1106" s="269"/>
      <c r="L1106" s="274"/>
      <c r="M1106" s="275"/>
      <c r="N1106" s="276"/>
      <c r="O1106" s="276"/>
      <c r="P1106" s="276"/>
      <c r="Q1106" s="276"/>
      <c r="R1106" s="276"/>
      <c r="S1106" s="276"/>
      <c r="T1106" s="277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T1106" s="278" t="s">
        <v>207</v>
      </c>
      <c r="AU1106" s="278" t="s">
        <v>82</v>
      </c>
      <c r="AV1106" s="16" t="s">
        <v>103</v>
      </c>
      <c r="AW1106" s="16" t="s">
        <v>33</v>
      </c>
      <c r="AX1106" s="16" t="s">
        <v>72</v>
      </c>
      <c r="AY1106" s="278" t="s">
        <v>197</v>
      </c>
    </row>
    <row r="1107" s="13" customFormat="1">
      <c r="A1107" s="13"/>
      <c r="B1107" s="235"/>
      <c r="C1107" s="236"/>
      <c r="D1107" s="237" t="s">
        <v>207</v>
      </c>
      <c r="E1107" s="238" t="s">
        <v>19</v>
      </c>
      <c r="F1107" s="239" t="s">
        <v>1413</v>
      </c>
      <c r="G1107" s="236"/>
      <c r="H1107" s="240">
        <v>0.66300000000000003</v>
      </c>
      <c r="I1107" s="241"/>
      <c r="J1107" s="236"/>
      <c r="K1107" s="236"/>
      <c r="L1107" s="242"/>
      <c r="M1107" s="243"/>
      <c r="N1107" s="244"/>
      <c r="O1107" s="244"/>
      <c r="P1107" s="244"/>
      <c r="Q1107" s="244"/>
      <c r="R1107" s="244"/>
      <c r="S1107" s="244"/>
      <c r="T1107" s="245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6" t="s">
        <v>207</v>
      </c>
      <c r="AU1107" s="246" t="s">
        <v>82</v>
      </c>
      <c r="AV1107" s="13" t="s">
        <v>82</v>
      </c>
      <c r="AW1107" s="13" t="s">
        <v>33</v>
      </c>
      <c r="AX1107" s="13" t="s">
        <v>72</v>
      </c>
      <c r="AY1107" s="246" t="s">
        <v>197</v>
      </c>
    </row>
    <row r="1108" s="13" customFormat="1">
      <c r="A1108" s="13"/>
      <c r="B1108" s="235"/>
      <c r="C1108" s="236"/>
      <c r="D1108" s="237" t="s">
        <v>207</v>
      </c>
      <c r="E1108" s="238" t="s">
        <v>19</v>
      </c>
      <c r="F1108" s="239" t="s">
        <v>1414</v>
      </c>
      <c r="G1108" s="236"/>
      <c r="H1108" s="240">
        <v>0.40699999999999997</v>
      </c>
      <c r="I1108" s="241"/>
      <c r="J1108" s="236"/>
      <c r="K1108" s="236"/>
      <c r="L1108" s="242"/>
      <c r="M1108" s="243"/>
      <c r="N1108" s="244"/>
      <c r="O1108" s="244"/>
      <c r="P1108" s="244"/>
      <c r="Q1108" s="244"/>
      <c r="R1108" s="244"/>
      <c r="S1108" s="244"/>
      <c r="T1108" s="245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6" t="s">
        <v>207</v>
      </c>
      <c r="AU1108" s="246" t="s">
        <v>82</v>
      </c>
      <c r="AV1108" s="13" t="s">
        <v>82</v>
      </c>
      <c r="AW1108" s="13" t="s">
        <v>33</v>
      </c>
      <c r="AX1108" s="13" t="s">
        <v>72</v>
      </c>
      <c r="AY1108" s="246" t="s">
        <v>197</v>
      </c>
    </row>
    <row r="1109" s="16" customFormat="1">
      <c r="A1109" s="16"/>
      <c r="B1109" s="268"/>
      <c r="C1109" s="269"/>
      <c r="D1109" s="237" t="s">
        <v>207</v>
      </c>
      <c r="E1109" s="270" t="s">
        <v>19</v>
      </c>
      <c r="F1109" s="271" t="s">
        <v>248</v>
      </c>
      <c r="G1109" s="269"/>
      <c r="H1109" s="272">
        <v>1.0700000000000001</v>
      </c>
      <c r="I1109" s="273"/>
      <c r="J1109" s="269"/>
      <c r="K1109" s="269"/>
      <c r="L1109" s="274"/>
      <c r="M1109" s="275"/>
      <c r="N1109" s="276"/>
      <c r="O1109" s="276"/>
      <c r="P1109" s="276"/>
      <c r="Q1109" s="276"/>
      <c r="R1109" s="276"/>
      <c r="S1109" s="276"/>
      <c r="T1109" s="277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T1109" s="278" t="s">
        <v>207</v>
      </c>
      <c r="AU1109" s="278" t="s">
        <v>82</v>
      </c>
      <c r="AV1109" s="16" t="s">
        <v>103</v>
      </c>
      <c r="AW1109" s="16" t="s">
        <v>33</v>
      </c>
      <c r="AX1109" s="16" t="s">
        <v>72</v>
      </c>
      <c r="AY1109" s="278" t="s">
        <v>197</v>
      </c>
    </row>
    <row r="1110" s="15" customFormat="1">
      <c r="A1110" s="15"/>
      <c r="B1110" s="257"/>
      <c r="C1110" s="258"/>
      <c r="D1110" s="237" t="s">
        <v>207</v>
      </c>
      <c r="E1110" s="259" t="s">
        <v>19</v>
      </c>
      <c r="F1110" s="260" t="s">
        <v>234</v>
      </c>
      <c r="G1110" s="258"/>
      <c r="H1110" s="261">
        <v>10.581</v>
      </c>
      <c r="I1110" s="262"/>
      <c r="J1110" s="258"/>
      <c r="K1110" s="258"/>
      <c r="L1110" s="263"/>
      <c r="M1110" s="264"/>
      <c r="N1110" s="265"/>
      <c r="O1110" s="265"/>
      <c r="P1110" s="265"/>
      <c r="Q1110" s="265"/>
      <c r="R1110" s="265"/>
      <c r="S1110" s="265"/>
      <c r="T1110" s="266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T1110" s="267" t="s">
        <v>207</v>
      </c>
      <c r="AU1110" s="267" t="s">
        <v>82</v>
      </c>
      <c r="AV1110" s="15" t="s">
        <v>203</v>
      </c>
      <c r="AW1110" s="15" t="s">
        <v>33</v>
      </c>
      <c r="AX1110" s="15" t="s">
        <v>80</v>
      </c>
      <c r="AY1110" s="267" t="s">
        <v>197</v>
      </c>
    </row>
    <row r="1111" s="2" customFormat="1" ht="37.8" customHeight="1">
      <c r="A1111" s="40"/>
      <c r="B1111" s="41"/>
      <c r="C1111" s="216" t="s">
        <v>1415</v>
      </c>
      <c r="D1111" s="216" t="s">
        <v>199</v>
      </c>
      <c r="E1111" s="217" t="s">
        <v>1416</v>
      </c>
      <c r="F1111" s="218" t="s">
        <v>1417</v>
      </c>
      <c r="G1111" s="219" t="s">
        <v>211</v>
      </c>
      <c r="H1111" s="220">
        <v>26</v>
      </c>
      <c r="I1111" s="221"/>
      <c r="J1111" s="222">
        <f>ROUND(I1111*H1111,2)</f>
        <v>0</v>
      </c>
      <c r="K1111" s="223"/>
      <c r="L1111" s="46"/>
      <c r="M1111" s="224" t="s">
        <v>19</v>
      </c>
      <c r="N1111" s="225" t="s">
        <v>43</v>
      </c>
      <c r="O1111" s="86"/>
      <c r="P1111" s="226">
        <f>O1111*H1111</f>
        <v>0</v>
      </c>
      <c r="Q1111" s="226">
        <v>0</v>
      </c>
      <c r="R1111" s="226">
        <f>Q1111*H1111</f>
        <v>0</v>
      </c>
      <c r="S1111" s="226">
        <v>0</v>
      </c>
      <c r="T1111" s="227">
        <f>S1111*H1111</f>
        <v>0</v>
      </c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R1111" s="228" t="s">
        <v>385</v>
      </c>
      <c r="AT1111" s="228" t="s">
        <v>199</v>
      </c>
      <c r="AU1111" s="228" t="s">
        <v>82</v>
      </c>
      <c r="AY1111" s="19" t="s">
        <v>197</v>
      </c>
      <c r="BE1111" s="229">
        <f>IF(N1111="základní",J1111,0)</f>
        <v>0</v>
      </c>
      <c r="BF1111" s="229">
        <f>IF(N1111="snížená",J1111,0)</f>
        <v>0</v>
      </c>
      <c r="BG1111" s="229">
        <f>IF(N1111="zákl. přenesená",J1111,0)</f>
        <v>0</v>
      </c>
      <c r="BH1111" s="229">
        <f>IF(N1111="sníž. přenesená",J1111,0)</f>
        <v>0</v>
      </c>
      <c r="BI1111" s="229">
        <f>IF(N1111="nulová",J1111,0)</f>
        <v>0</v>
      </c>
      <c r="BJ1111" s="19" t="s">
        <v>80</v>
      </c>
      <c r="BK1111" s="229">
        <f>ROUND(I1111*H1111,2)</f>
        <v>0</v>
      </c>
      <c r="BL1111" s="19" t="s">
        <v>385</v>
      </c>
      <c r="BM1111" s="228" t="s">
        <v>1418</v>
      </c>
    </row>
    <row r="1112" s="2" customFormat="1">
      <c r="A1112" s="40"/>
      <c r="B1112" s="41"/>
      <c r="C1112" s="42"/>
      <c r="D1112" s="230" t="s">
        <v>205</v>
      </c>
      <c r="E1112" s="42"/>
      <c r="F1112" s="231" t="s">
        <v>1419</v>
      </c>
      <c r="G1112" s="42"/>
      <c r="H1112" s="42"/>
      <c r="I1112" s="232"/>
      <c r="J1112" s="42"/>
      <c r="K1112" s="42"/>
      <c r="L1112" s="46"/>
      <c r="M1112" s="233"/>
      <c r="N1112" s="234"/>
      <c r="O1112" s="86"/>
      <c r="P1112" s="86"/>
      <c r="Q1112" s="86"/>
      <c r="R1112" s="86"/>
      <c r="S1112" s="86"/>
      <c r="T1112" s="87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T1112" s="19" t="s">
        <v>205</v>
      </c>
      <c r="AU1112" s="19" t="s">
        <v>82</v>
      </c>
    </row>
    <row r="1113" s="14" customFormat="1">
      <c r="A1113" s="14"/>
      <c r="B1113" s="247"/>
      <c r="C1113" s="248"/>
      <c r="D1113" s="237" t="s">
        <v>207</v>
      </c>
      <c r="E1113" s="249" t="s">
        <v>19</v>
      </c>
      <c r="F1113" s="250" t="s">
        <v>1420</v>
      </c>
      <c r="G1113" s="248"/>
      <c r="H1113" s="249" t="s">
        <v>19</v>
      </c>
      <c r="I1113" s="251"/>
      <c r="J1113" s="248"/>
      <c r="K1113" s="248"/>
      <c r="L1113" s="252"/>
      <c r="M1113" s="253"/>
      <c r="N1113" s="254"/>
      <c r="O1113" s="254"/>
      <c r="P1113" s="254"/>
      <c r="Q1113" s="254"/>
      <c r="R1113" s="254"/>
      <c r="S1113" s="254"/>
      <c r="T1113" s="255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6" t="s">
        <v>207</v>
      </c>
      <c r="AU1113" s="256" t="s">
        <v>82</v>
      </c>
      <c r="AV1113" s="14" t="s">
        <v>80</v>
      </c>
      <c r="AW1113" s="14" t="s">
        <v>33</v>
      </c>
      <c r="AX1113" s="14" t="s">
        <v>72</v>
      </c>
      <c r="AY1113" s="256" t="s">
        <v>197</v>
      </c>
    </row>
    <row r="1114" s="13" customFormat="1">
      <c r="A1114" s="13"/>
      <c r="B1114" s="235"/>
      <c r="C1114" s="236"/>
      <c r="D1114" s="237" t="s">
        <v>207</v>
      </c>
      <c r="E1114" s="238" t="s">
        <v>19</v>
      </c>
      <c r="F1114" s="239" t="s">
        <v>1421</v>
      </c>
      <c r="G1114" s="236"/>
      <c r="H1114" s="240">
        <v>16</v>
      </c>
      <c r="I1114" s="241"/>
      <c r="J1114" s="236"/>
      <c r="K1114" s="236"/>
      <c r="L1114" s="242"/>
      <c r="M1114" s="243"/>
      <c r="N1114" s="244"/>
      <c r="O1114" s="244"/>
      <c r="P1114" s="244"/>
      <c r="Q1114" s="244"/>
      <c r="R1114" s="244"/>
      <c r="S1114" s="244"/>
      <c r="T1114" s="245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6" t="s">
        <v>207</v>
      </c>
      <c r="AU1114" s="246" t="s">
        <v>82</v>
      </c>
      <c r="AV1114" s="13" t="s">
        <v>82</v>
      </c>
      <c r="AW1114" s="13" t="s">
        <v>33</v>
      </c>
      <c r="AX1114" s="13" t="s">
        <v>72</v>
      </c>
      <c r="AY1114" s="246" t="s">
        <v>197</v>
      </c>
    </row>
    <row r="1115" s="13" customFormat="1">
      <c r="A1115" s="13"/>
      <c r="B1115" s="235"/>
      <c r="C1115" s="236"/>
      <c r="D1115" s="237" t="s">
        <v>207</v>
      </c>
      <c r="E1115" s="238" t="s">
        <v>19</v>
      </c>
      <c r="F1115" s="239" t="s">
        <v>1422</v>
      </c>
      <c r="G1115" s="236"/>
      <c r="H1115" s="240">
        <v>10</v>
      </c>
      <c r="I1115" s="241"/>
      <c r="J1115" s="236"/>
      <c r="K1115" s="236"/>
      <c r="L1115" s="242"/>
      <c r="M1115" s="243"/>
      <c r="N1115" s="244"/>
      <c r="O1115" s="244"/>
      <c r="P1115" s="244"/>
      <c r="Q1115" s="244"/>
      <c r="R1115" s="244"/>
      <c r="S1115" s="244"/>
      <c r="T1115" s="245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6" t="s">
        <v>207</v>
      </c>
      <c r="AU1115" s="246" t="s">
        <v>82</v>
      </c>
      <c r="AV1115" s="13" t="s">
        <v>82</v>
      </c>
      <c r="AW1115" s="13" t="s">
        <v>33</v>
      </c>
      <c r="AX1115" s="13" t="s">
        <v>72</v>
      </c>
      <c r="AY1115" s="246" t="s">
        <v>197</v>
      </c>
    </row>
    <row r="1116" s="15" customFormat="1">
      <c r="A1116" s="15"/>
      <c r="B1116" s="257"/>
      <c r="C1116" s="258"/>
      <c r="D1116" s="237" t="s">
        <v>207</v>
      </c>
      <c r="E1116" s="259" t="s">
        <v>19</v>
      </c>
      <c r="F1116" s="260" t="s">
        <v>234</v>
      </c>
      <c r="G1116" s="258"/>
      <c r="H1116" s="261">
        <v>26</v>
      </c>
      <c r="I1116" s="262"/>
      <c r="J1116" s="258"/>
      <c r="K1116" s="258"/>
      <c r="L1116" s="263"/>
      <c r="M1116" s="264"/>
      <c r="N1116" s="265"/>
      <c r="O1116" s="265"/>
      <c r="P1116" s="265"/>
      <c r="Q1116" s="265"/>
      <c r="R1116" s="265"/>
      <c r="S1116" s="265"/>
      <c r="T1116" s="266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T1116" s="267" t="s">
        <v>207</v>
      </c>
      <c r="AU1116" s="267" t="s">
        <v>82</v>
      </c>
      <c r="AV1116" s="15" t="s">
        <v>203</v>
      </c>
      <c r="AW1116" s="15" t="s">
        <v>33</v>
      </c>
      <c r="AX1116" s="15" t="s">
        <v>80</v>
      </c>
      <c r="AY1116" s="267" t="s">
        <v>197</v>
      </c>
    </row>
    <row r="1117" s="2" customFormat="1" ht="24.15" customHeight="1">
      <c r="A1117" s="40"/>
      <c r="B1117" s="41"/>
      <c r="C1117" s="282" t="s">
        <v>1423</v>
      </c>
      <c r="D1117" s="282" t="s">
        <v>602</v>
      </c>
      <c r="E1117" s="283" t="s">
        <v>1424</v>
      </c>
      <c r="F1117" s="284" t="s">
        <v>1425</v>
      </c>
      <c r="G1117" s="285" t="s">
        <v>211</v>
      </c>
      <c r="H1117" s="286">
        <v>26</v>
      </c>
      <c r="I1117" s="287"/>
      <c r="J1117" s="288">
        <f>ROUND(I1117*H1117,2)</f>
        <v>0</v>
      </c>
      <c r="K1117" s="289"/>
      <c r="L1117" s="290"/>
      <c r="M1117" s="291" t="s">
        <v>19</v>
      </c>
      <c r="N1117" s="292" t="s">
        <v>43</v>
      </c>
      <c r="O1117" s="86"/>
      <c r="P1117" s="226">
        <f>O1117*H1117</f>
        <v>0</v>
      </c>
      <c r="Q1117" s="226">
        <v>0</v>
      </c>
      <c r="R1117" s="226">
        <f>Q1117*H1117</f>
        <v>0</v>
      </c>
      <c r="S1117" s="226">
        <v>0</v>
      </c>
      <c r="T1117" s="227">
        <f>S1117*H1117</f>
        <v>0</v>
      </c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R1117" s="228" t="s">
        <v>658</v>
      </c>
      <c r="AT1117" s="228" t="s">
        <v>602</v>
      </c>
      <c r="AU1117" s="228" t="s">
        <v>82</v>
      </c>
      <c r="AY1117" s="19" t="s">
        <v>197</v>
      </c>
      <c r="BE1117" s="229">
        <f>IF(N1117="základní",J1117,0)</f>
        <v>0</v>
      </c>
      <c r="BF1117" s="229">
        <f>IF(N1117="snížená",J1117,0)</f>
        <v>0</v>
      </c>
      <c r="BG1117" s="229">
        <f>IF(N1117="zákl. přenesená",J1117,0)</f>
        <v>0</v>
      </c>
      <c r="BH1117" s="229">
        <f>IF(N1117="sníž. přenesená",J1117,0)</f>
        <v>0</v>
      </c>
      <c r="BI1117" s="229">
        <f>IF(N1117="nulová",J1117,0)</f>
        <v>0</v>
      </c>
      <c r="BJ1117" s="19" t="s">
        <v>80</v>
      </c>
      <c r="BK1117" s="229">
        <f>ROUND(I1117*H1117,2)</f>
        <v>0</v>
      </c>
      <c r="BL1117" s="19" t="s">
        <v>385</v>
      </c>
      <c r="BM1117" s="228" t="s">
        <v>1426</v>
      </c>
    </row>
    <row r="1118" s="2" customFormat="1" ht="33" customHeight="1">
      <c r="A1118" s="40"/>
      <c r="B1118" s="41"/>
      <c r="C1118" s="216" t="s">
        <v>1427</v>
      </c>
      <c r="D1118" s="216" t="s">
        <v>199</v>
      </c>
      <c r="E1118" s="217" t="s">
        <v>1428</v>
      </c>
      <c r="F1118" s="218" t="s">
        <v>1429</v>
      </c>
      <c r="G1118" s="219" t="s">
        <v>211</v>
      </c>
      <c r="H1118" s="220">
        <v>16</v>
      </c>
      <c r="I1118" s="221"/>
      <c r="J1118" s="222">
        <f>ROUND(I1118*H1118,2)</f>
        <v>0</v>
      </c>
      <c r="K1118" s="223"/>
      <c r="L1118" s="46"/>
      <c r="M1118" s="224" t="s">
        <v>19</v>
      </c>
      <c r="N1118" s="225" t="s">
        <v>43</v>
      </c>
      <c r="O1118" s="86"/>
      <c r="P1118" s="226">
        <f>O1118*H1118</f>
        <v>0</v>
      </c>
      <c r="Q1118" s="226">
        <v>0</v>
      </c>
      <c r="R1118" s="226">
        <f>Q1118*H1118</f>
        <v>0</v>
      </c>
      <c r="S1118" s="226">
        <v>0</v>
      </c>
      <c r="T1118" s="227">
        <f>S1118*H1118</f>
        <v>0</v>
      </c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R1118" s="228" t="s">
        <v>385</v>
      </c>
      <c r="AT1118" s="228" t="s">
        <v>199</v>
      </c>
      <c r="AU1118" s="228" t="s">
        <v>82</v>
      </c>
      <c r="AY1118" s="19" t="s">
        <v>197</v>
      </c>
      <c r="BE1118" s="229">
        <f>IF(N1118="základní",J1118,0)</f>
        <v>0</v>
      </c>
      <c r="BF1118" s="229">
        <f>IF(N1118="snížená",J1118,0)</f>
        <v>0</v>
      </c>
      <c r="BG1118" s="229">
        <f>IF(N1118="zákl. přenesená",J1118,0)</f>
        <v>0</v>
      </c>
      <c r="BH1118" s="229">
        <f>IF(N1118="sníž. přenesená",J1118,0)</f>
        <v>0</v>
      </c>
      <c r="BI1118" s="229">
        <f>IF(N1118="nulová",J1118,0)</f>
        <v>0</v>
      </c>
      <c r="BJ1118" s="19" t="s">
        <v>80</v>
      </c>
      <c r="BK1118" s="229">
        <f>ROUND(I1118*H1118,2)</f>
        <v>0</v>
      </c>
      <c r="BL1118" s="19" t="s">
        <v>385</v>
      </c>
      <c r="BM1118" s="228" t="s">
        <v>1430</v>
      </c>
    </row>
    <row r="1119" s="14" customFormat="1">
      <c r="A1119" s="14"/>
      <c r="B1119" s="247"/>
      <c r="C1119" s="248"/>
      <c r="D1119" s="237" t="s">
        <v>207</v>
      </c>
      <c r="E1119" s="249" t="s">
        <v>19</v>
      </c>
      <c r="F1119" s="250" t="s">
        <v>1431</v>
      </c>
      <c r="G1119" s="248"/>
      <c r="H1119" s="249" t="s">
        <v>19</v>
      </c>
      <c r="I1119" s="251"/>
      <c r="J1119" s="248"/>
      <c r="K1119" s="248"/>
      <c r="L1119" s="252"/>
      <c r="M1119" s="253"/>
      <c r="N1119" s="254"/>
      <c r="O1119" s="254"/>
      <c r="P1119" s="254"/>
      <c r="Q1119" s="254"/>
      <c r="R1119" s="254"/>
      <c r="S1119" s="254"/>
      <c r="T1119" s="255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6" t="s">
        <v>207</v>
      </c>
      <c r="AU1119" s="256" t="s">
        <v>82</v>
      </c>
      <c r="AV1119" s="14" t="s">
        <v>80</v>
      </c>
      <c r="AW1119" s="14" t="s">
        <v>33</v>
      </c>
      <c r="AX1119" s="14" t="s">
        <v>72</v>
      </c>
      <c r="AY1119" s="256" t="s">
        <v>197</v>
      </c>
    </row>
    <row r="1120" s="13" customFormat="1">
      <c r="A1120" s="13"/>
      <c r="B1120" s="235"/>
      <c r="C1120" s="236"/>
      <c r="D1120" s="237" t="s">
        <v>207</v>
      </c>
      <c r="E1120" s="238" t="s">
        <v>19</v>
      </c>
      <c r="F1120" s="239" t="s">
        <v>1432</v>
      </c>
      <c r="G1120" s="236"/>
      <c r="H1120" s="240">
        <v>16</v>
      </c>
      <c r="I1120" s="241"/>
      <c r="J1120" s="236"/>
      <c r="K1120" s="236"/>
      <c r="L1120" s="242"/>
      <c r="M1120" s="243"/>
      <c r="N1120" s="244"/>
      <c r="O1120" s="244"/>
      <c r="P1120" s="244"/>
      <c r="Q1120" s="244"/>
      <c r="R1120" s="244"/>
      <c r="S1120" s="244"/>
      <c r="T1120" s="245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6" t="s">
        <v>207</v>
      </c>
      <c r="AU1120" s="246" t="s">
        <v>82</v>
      </c>
      <c r="AV1120" s="13" t="s">
        <v>82</v>
      </c>
      <c r="AW1120" s="13" t="s">
        <v>33</v>
      </c>
      <c r="AX1120" s="13" t="s">
        <v>80</v>
      </c>
      <c r="AY1120" s="246" t="s">
        <v>197</v>
      </c>
    </row>
    <row r="1121" s="2" customFormat="1" ht="24.15" customHeight="1">
      <c r="A1121" s="40"/>
      <c r="B1121" s="41"/>
      <c r="C1121" s="216" t="s">
        <v>1433</v>
      </c>
      <c r="D1121" s="216" t="s">
        <v>199</v>
      </c>
      <c r="E1121" s="217" t="s">
        <v>1434</v>
      </c>
      <c r="F1121" s="218" t="s">
        <v>1435</v>
      </c>
      <c r="G1121" s="219" t="s">
        <v>1436</v>
      </c>
      <c r="H1121" s="220">
        <v>20</v>
      </c>
      <c r="I1121" s="221"/>
      <c r="J1121" s="222">
        <f>ROUND(I1121*H1121,2)</f>
        <v>0</v>
      </c>
      <c r="K1121" s="223"/>
      <c r="L1121" s="46"/>
      <c r="M1121" s="224" t="s">
        <v>19</v>
      </c>
      <c r="N1121" s="225" t="s">
        <v>43</v>
      </c>
      <c r="O1121" s="86"/>
      <c r="P1121" s="226">
        <f>O1121*H1121</f>
        <v>0</v>
      </c>
      <c r="Q1121" s="226">
        <v>0</v>
      </c>
      <c r="R1121" s="226">
        <f>Q1121*H1121</f>
        <v>0</v>
      </c>
      <c r="S1121" s="226">
        <v>0</v>
      </c>
      <c r="T1121" s="227">
        <f>S1121*H1121</f>
        <v>0</v>
      </c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R1121" s="228" t="s">
        <v>385</v>
      </c>
      <c r="AT1121" s="228" t="s">
        <v>199</v>
      </c>
      <c r="AU1121" s="228" t="s">
        <v>82</v>
      </c>
      <c r="AY1121" s="19" t="s">
        <v>197</v>
      </c>
      <c r="BE1121" s="229">
        <f>IF(N1121="základní",J1121,0)</f>
        <v>0</v>
      </c>
      <c r="BF1121" s="229">
        <f>IF(N1121="snížená",J1121,0)</f>
        <v>0</v>
      </c>
      <c r="BG1121" s="229">
        <f>IF(N1121="zákl. přenesená",J1121,0)</f>
        <v>0</v>
      </c>
      <c r="BH1121" s="229">
        <f>IF(N1121="sníž. přenesená",J1121,0)</f>
        <v>0</v>
      </c>
      <c r="BI1121" s="229">
        <f>IF(N1121="nulová",J1121,0)</f>
        <v>0</v>
      </c>
      <c r="BJ1121" s="19" t="s">
        <v>80</v>
      </c>
      <c r="BK1121" s="229">
        <f>ROUND(I1121*H1121,2)</f>
        <v>0</v>
      </c>
      <c r="BL1121" s="19" t="s">
        <v>385</v>
      </c>
      <c r="BM1121" s="228" t="s">
        <v>1437</v>
      </c>
    </row>
    <row r="1122" s="2" customFormat="1">
      <c r="A1122" s="40"/>
      <c r="B1122" s="41"/>
      <c r="C1122" s="42"/>
      <c r="D1122" s="230" t="s">
        <v>205</v>
      </c>
      <c r="E1122" s="42"/>
      <c r="F1122" s="231" t="s">
        <v>1438</v>
      </c>
      <c r="G1122" s="42"/>
      <c r="H1122" s="42"/>
      <c r="I1122" s="232"/>
      <c r="J1122" s="42"/>
      <c r="K1122" s="42"/>
      <c r="L1122" s="46"/>
      <c r="M1122" s="233"/>
      <c r="N1122" s="234"/>
      <c r="O1122" s="86"/>
      <c r="P1122" s="86"/>
      <c r="Q1122" s="86"/>
      <c r="R1122" s="86"/>
      <c r="S1122" s="86"/>
      <c r="T1122" s="87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T1122" s="19" t="s">
        <v>205</v>
      </c>
      <c r="AU1122" s="19" t="s">
        <v>82</v>
      </c>
    </row>
    <row r="1123" s="13" customFormat="1">
      <c r="A1123" s="13"/>
      <c r="B1123" s="235"/>
      <c r="C1123" s="236"/>
      <c r="D1123" s="237" t="s">
        <v>207</v>
      </c>
      <c r="E1123" s="238" t="s">
        <v>19</v>
      </c>
      <c r="F1123" s="239" t="s">
        <v>1439</v>
      </c>
      <c r="G1123" s="236"/>
      <c r="H1123" s="240">
        <v>20</v>
      </c>
      <c r="I1123" s="241"/>
      <c r="J1123" s="236"/>
      <c r="K1123" s="236"/>
      <c r="L1123" s="242"/>
      <c r="M1123" s="243"/>
      <c r="N1123" s="244"/>
      <c r="O1123" s="244"/>
      <c r="P1123" s="244"/>
      <c r="Q1123" s="244"/>
      <c r="R1123" s="244"/>
      <c r="S1123" s="244"/>
      <c r="T1123" s="245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6" t="s">
        <v>207</v>
      </c>
      <c r="AU1123" s="246" t="s">
        <v>82</v>
      </c>
      <c r="AV1123" s="13" t="s">
        <v>82</v>
      </c>
      <c r="AW1123" s="13" t="s">
        <v>33</v>
      </c>
      <c r="AX1123" s="13" t="s">
        <v>80</v>
      </c>
      <c r="AY1123" s="246" t="s">
        <v>197</v>
      </c>
    </row>
    <row r="1124" s="2" customFormat="1" ht="24.15" customHeight="1">
      <c r="A1124" s="40"/>
      <c r="B1124" s="41"/>
      <c r="C1124" s="282" t="s">
        <v>1440</v>
      </c>
      <c r="D1124" s="282" t="s">
        <v>602</v>
      </c>
      <c r="E1124" s="283" t="s">
        <v>1441</v>
      </c>
      <c r="F1124" s="284" t="s">
        <v>1442</v>
      </c>
      <c r="G1124" s="285" t="s">
        <v>211</v>
      </c>
      <c r="H1124" s="286">
        <v>4</v>
      </c>
      <c r="I1124" s="287"/>
      <c r="J1124" s="288">
        <f>ROUND(I1124*H1124,2)</f>
        <v>0</v>
      </c>
      <c r="K1124" s="289"/>
      <c r="L1124" s="290"/>
      <c r="M1124" s="291" t="s">
        <v>19</v>
      </c>
      <c r="N1124" s="292" t="s">
        <v>43</v>
      </c>
      <c r="O1124" s="86"/>
      <c r="P1124" s="226">
        <f>O1124*H1124</f>
        <v>0</v>
      </c>
      <c r="Q1124" s="226">
        <v>0</v>
      </c>
      <c r="R1124" s="226">
        <f>Q1124*H1124</f>
        <v>0</v>
      </c>
      <c r="S1124" s="226">
        <v>0</v>
      </c>
      <c r="T1124" s="227">
        <f>S1124*H1124</f>
        <v>0</v>
      </c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R1124" s="228" t="s">
        <v>658</v>
      </c>
      <c r="AT1124" s="228" t="s">
        <v>602</v>
      </c>
      <c r="AU1124" s="228" t="s">
        <v>82</v>
      </c>
      <c r="AY1124" s="19" t="s">
        <v>197</v>
      </c>
      <c r="BE1124" s="229">
        <f>IF(N1124="základní",J1124,0)</f>
        <v>0</v>
      </c>
      <c r="BF1124" s="229">
        <f>IF(N1124="snížená",J1124,0)</f>
        <v>0</v>
      </c>
      <c r="BG1124" s="229">
        <f>IF(N1124="zákl. přenesená",J1124,0)</f>
        <v>0</v>
      </c>
      <c r="BH1124" s="229">
        <f>IF(N1124="sníž. přenesená",J1124,0)</f>
        <v>0</v>
      </c>
      <c r="BI1124" s="229">
        <f>IF(N1124="nulová",J1124,0)</f>
        <v>0</v>
      </c>
      <c r="BJ1124" s="19" t="s">
        <v>80</v>
      </c>
      <c r="BK1124" s="229">
        <f>ROUND(I1124*H1124,2)</f>
        <v>0</v>
      </c>
      <c r="BL1124" s="19" t="s">
        <v>385</v>
      </c>
      <c r="BM1124" s="228" t="s">
        <v>1443</v>
      </c>
    </row>
    <row r="1125" s="2" customFormat="1" ht="49.05" customHeight="1">
      <c r="A1125" s="40"/>
      <c r="B1125" s="41"/>
      <c r="C1125" s="216" t="s">
        <v>1444</v>
      </c>
      <c r="D1125" s="216" t="s">
        <v>199</v>
      </c>
      <c r="E1125" s="217" t="s">
        <v>1445</v>
      </c>
      <c r="F1125" s="218" t="s">
        <v>1446</v>
      </c>
      <c r="G1125" s="219" t="s">
        <v>661</v>
      </c>
      <c r="H1125" s="220">
        <v>12</v>
      </c>
      <c r="I1125" s="221"/>
      <c r="J1125" s="222">
        <f>ROUND(I1125*H1125,2)</f>
        <v>0</v>
      </c>
      <c r="K1125" s="223"/>
      <c r="L1125" s="46"/>
      <c r="M1125" s="224" t="s">
        <v>19</v>
      </c>
      <c r="N1125" s="225" t="s">
        <v>43</v>
      </c>
      <c r="O1125" s="86"/>
      <c r="P1125" s="226">
        <f>O1125*H1125</f>
        <v>0</v>
      </c>
      <c r="Q1125" s="226">
        <v>0</v>
      </c>
      <c r="R1125" s="226">
        <f>Q1125*H1125</f>
        <v>0</v>
      </c>
      <c r="S1125" s="226">
        <v>0</v>
      </c>
      <c r="T1125" s="227">
        <f>S1125*H1125</f>
        <v>0</v>
      </c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R1125" s="228" t="s">
        <v>385</v>
      </c>
      <c r="AT1125" s="228" t="s">
        <v>199</v>
      </c>
      <c r="AU1125" s="228" t="s">
        <v>82</v>
      </c>
      <c r="AY1125" s="19" t="s">
        <v>197</v>
      </c>
      <c r="BE1125" s="229">
        <f>IF(N1125="základní",J1125,0)</f>
        <v>0</v>
      </c>
      <c r="BF1125" s="229">
        <f>IF(N1125="snížená",J1125,0)</f>
        <v>0</v>
      </c>
      <c r="BG1125" s="229">
        <f>IF(N1125="zákl. přenesená",J1125,0)</f>
        <v>0</v>
      </c>
      <c r="BH1125" s="229">
        <f>IF(N1125="sníž. přenesená",J1125,0)</f>
        <v>0</v>
      </c>
      <c r="BI1125" s="229">
        <f>IF(N1125="nulová",J1125,0)</f>
        <v>0</v>
      </c>
      <c r="BJ1125" s="19" t="s">
        <v>80</v>
      </c>
      <c r="BK1125" s="229">
        <f>ROUND(I1125*H1125,2)</f>
        <v>0</v>
      </c>
      <c r="BL1125" s="19" t="s">
        <v>385</v>
      </c>
      <c r="BM1125" s="228" t="s">
        <v>1447</v>
      </c>
    </row>
    <row r="1126" s="2" customFormat="1">
      <c r="A1126" s="40"/>
      <c r="B1126" s="41"/>
      <c r="C1126" s="42"/>
      <c r="D1126" s="230" t="s">
        <v>205</v>
      </c>
      <c r="E1126" s="42"/>
      <c r="F1126" s="231" t="s">
        <v>1448</v>
      </c>
      <c r="G1126" s="42"/>
      <c r="H1126" s="42"/>
      <c r="I1126" s="232"/>
      <c r="J1126" s="42"/>
      <c r="K1126" s="42"/>
      <c r="L1126" s="46"/>
      <c r="M1126" s="233"/>
      <c r="N1126" s="234"/>
      <c r="O1126" s="86"/>
      <c r="P1126" s="86"/>
      <c r="Q1126" s="86"/>
      <c r="R1126" s="86"/>
      <c r="S1126" s="86"/>
      <c r="T1126" s="87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T1126" s="19" t="s">
        <v>205</v>
      </c>
      <c r="AU1126" s="19" t="s">
        <v>82</v>
      </c>
    </row>
    <row r="1127" s="14" customFormat="1">
      <c r="A1127" s="14"/>
      <c r="B1127" s="247"/>
      <c r="C1127" s="248"/>
      <c r="D1127" s="237" t="s">
        <v>207</v>
      </c>
      <c r="E1127" s="249" t="s">
        <v>19</v>
      </c>
      <c r="F1127" s="250" t="s">
        <v>1407</v>
      </c>
      <c r="G1127" s="248"/>
      <c r="H1127" s="249" t="s">
        <v>19</v>
      </c>
      <c r="I1127" s="251"/>
      <c r="J1127" s="248"/>
      <c r="K1127" s="248"/>
      <c r="L1127" s="252"/>
      <c r="M1127" s="253"/>
      <c r="N1127" s="254"/>
      <c r="O1127" s="254"/>
      <c r="P1127" s="254"/>
      <c r="Q1127" s="254"/>
      <c r="R1127" s="254"/>
      <c r="S1127" s="254"/>
      <c r="T1127" s="255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6" t="s">
        <v>207</v>
      </c>
      <c r="AU1127" s="256" t="s">
        <v>82</v>
      </c>
      <c r="AV1127" s="14" t="s">
        <v>80</v>
      </c>
      <c r="AW1127" s="14" t="s">
        <v>33</v>
      </c>
      <c r="AX1127" s="14" t="s">
        <v>72</v>
      </c>
      <c r="AY1127" s="256" t="s">
        <v>197</v>
      </c>
    </row>
    <row r="1128" s="13" customFormat="1">
      <c r="A1128" s="13"/>
      <c r="B1128" s="235"/>
      <c r="C1128" s="236"/>
      <c r="D1128" s="237" t="s">
        <v>207</v>
      </c>
      <c r="E1128" s="238" t="s">
        <v>19</v>
      </c>
      <c r="F1128" s="239" t="s">
        <v>1449</v>
      </c>
      <c r="G1128" s="236"/>
      <c r="H1128" s="240">
        <v>12</v>
      </c>
      <c r="I1128" s="241"/>
      <c r="J1128" s="236"/>
      <c r="K1128" s="236"/>
      <c r="L1128" s="242"/>
      <c r="M1128" s="243"/>
      <c r="N1128" s="244"/>
      <c r="O1128" s="244"/>
      <c r="P1128" s="244"/>
      <c r="Q1128" s="244"/>
      <c r="R1128" s="244"/>
      <c r="S1128" s="244"/>
      <c r="T1128" s="245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6" t="s">
        <v>207</v>
      </c>
      <c r="AU1128" s="246" t="s">
        <v>82</v>
      </c>
      <c r="AV1128" s="13" t="s">
        <v>82</v>
      </c>
      <c r="AW1128" s="13" t="s">
        <v>33</v>
      </c>
      <c r="AX1128" s="13" t="s">
        <v>80</v>
      </c>
      <c r="AY1128" s="246" t="s">
        <v>197</v>
      </c>
    </row>
    <row r="1129" s="2" customFormat="1" ht="21.75" customHeight="1">
      <c r="A1129" s="40"/>
      <c r="B1129" s="41"/>
      <c r="C1129" s="282" t="s">
        <v>1450</v>
      </c>
      <c r="D1129" s="282" t="s">
        <v>602</v>
      </c>
      <c r="E1129" s="283" t="s">
        <v>1451</v>
      </c>
      <c r="F1129" s="284" t="s">
        <v>1452</v>
      </c>
      <c r="G1129" s="285" t="s">
        <v>225</v>
      </c>
      <c r="H1129" s="286">
        <v>0.25900000000000001</v>
      </c>
      <c r="I1129" s="287"/>
      <c r="J1129" s="288">
        <f>ROUND(I1129*H1129,2)</f>
        <v>0</v>
      </c>
      <c r="K1129" s="289"/>
      <c r="L1129" s="290"/>
      <c r="M1129" s="291" t="s">
        <v>19</v>
      </c>
      <c r="N1129" s="292" t="s">
        <v>43</v>
      </c>
      <c r="O1129" s="86"/>
      <c r="P1129" s="226">
        <f>O1129*H1129</f>
        <v>0</v>
      </c>
      <c r="Q1129" s="226">
        <v>0.55000000000000004</v>
      </c>
      <c r="R1129" s="226">
        <f>Q1129*H1129</f>
        <v>0.14245000000000002</v>
      </c>
      <c r="S1129" s="226">
        <v>0</v>
      </c>
      <c r="T1129" s="227">
        <f>S1129*H1129</f>
        <v>0</v>
      </c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R1129" s="228" t="s">
        <v>658</v>
      </c>
      <c r="AT1129" s="228" t="s">
        <v>602</v>
      </c>
      <c r="AU1129" s="228" t="s">
        <v>82</v>
      </c>
      <c r="AY1129" s="19" t="s">
        <v>197</v>
      </c>
      <c r="BE1129" s="229">
        <f>IF(N1129="základní",J1129,0)</f>
        <v>0</v>
      </c>
      <c r="BF1129" s="229">
        <f>IF(N1129="snížená",J1129,0)</f>
        <v>0</v>
      </c>
      <c r="BG1129" s="229">
        <f>IF(N1129="zákl. přenesená",J1129,0)</f>
        <v>0</v>
      </c>
      <c r="BH1129" s="229">
        <f>IF(N1129="sníž. přenesená",J1129,0)</f>
        <v>0</v>
      </c>
      <c r="BI1129" s="229">
        <f>IF(N1129="nulová",J1129,0)</f>
        <v>0</v>
      </c>
      <c r="BJ1129" s="19" t="s">
        <v>80</v>
      </c>
      <c r="BK1129" s="229">
        <f>ROUND(I1129*H1129,2)</f>
        <v>0</v>
      </c>
      <c r="BL1129" s="19" t="s">
        <v>385</v>
      </c>
      <c r="BM1129" s="228" t="s">
        <v>1453</v>
      </c>
    </row>
    <row r="1130" s="14" customFormat="1">
      <c r="A1130" s="14"/>
      <c r="B1130" s="247"/>
      <c r="C1130" s="248"/>
      <c r="D1130" s="237" t="s">
        <v>207</v>
      </c>
      <c r="E1130" s="249" t="s">
        <v>19</v>
      </c>
      <c r="F1130" s="250" t="s">
        <v>1407</v>
      </c>
      <c r="G1130" s="248"/>
      <c r="H1130" s="249" t="s">
        <v>19</v>
      </c>
      <c r="I1130" s="251"/>
      <c r="J1130" s="248"/>
      <c r="K1130" s="248"/>
      <c r="L1130" s="252"/>
      <c r="M1130" s="253"/>
      <c r="N1130" s="254"/>
      <c r="O1130" s="254"/>
      <c r="P1130" s="254"/>
      <c r="Q1130" s="254"/>
      <c r="R1130" s="254"/>
      <c r="S1130" s="254"/>
      <c r="T1130" s="255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6" t="s">
        <v>207</v>
      </c>
      <c r="AU1130" s="256" t="s">
        <v>82</v>
      </c>
      <c r="AV1130" s="14" t="s">
        <v>80</v>
      </c>
      <c r="AW1130" s="14" t="s">
        <v>33</v>
      </c>
      <c r="AX1130" s="14" t="s">
        <v>72</v>
      </c>
      <c r="AY1130" s="256" t="s">
        <v>197</v>
      </c>
    </row>
    <row r="1131" s="13" customFormat="1">
      <c r="A1131" s="13"/>
      <c r="B1131" s="235"/>
      <c r="C1131" s="236"/>
      <c r="D1131" s="237" t="s">
        <v>207</v>
      </c>
      <c r="E1131" s="238" t="s">
        <v>19</v>
      </c>
      <c r="F1131" s="239" t="s">
        <v>1408</v>
      </c>
      <c r="G1131" s="236"/>
      <c r="H1131" s="240">
        <v>0.25900000000000001</v>
      </c>
      <c r="I1131" s="241"/>
      <c r="J1131" s="236"/>
      <c r="K1131" s="236"/>
      <c r="L1131" s="242"/>
      <c r="M1131" s="243"/>
      <c r="N1131" s="244"/>
      <c r="O1131" s="244"/>
      <c r="P1131" s="244"/>
      <c r="Q1131" s="244"/>
      <c r="R1131" s="244"/>
      <c r="S1131" s="244"/>
      <c r="T1131" s="245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6" t="s">
        <v>207</v>
      </c>
      <c r="AU1131" s="246" t="s">
        <v>82</v>
      </c>
      <c r="AV1131" s="13" t="s">
        <v>82</v>
      </c>
      <c r="AW1131" s="13" t="s">
        <v>33</v>
      </c>
      <c r="AX1131" s="13" t="s">
        <v>80</v>
      </c>
      <c r="AY1131" s="246" t="s">
        <v>197</v>
      </c>
    </row>
    <row r="1132" s="2" customFormat="1" ht="55.5" customHeight="1">
      <c r="A1132" s="40"/>
      <c r="B1132" s="41"/>
      <c r="C1132" s="216" t="s">
        <v>1454</v>
      </c>
      <c r="D1132" s="216" t="s">
        <v>199</v>
      </c>
      <c r="E1132" s="217" t="s">
        <v>1455</v>
      </c>
      <c r="F1132" s="218" t="s">
        <v>1456</v>
      </c>
      <c r="G1132" s="219" t="s">
        <v>661</v>
      </c>
      <c r="H1132" s="220">
        <v>163.69999999999999</v>
      </c>
      <c r="I1132" s="221"/>
      <c r="J1132" s="222">
        <f>ROUND(I1132*H1132,2)</f>
        <v>0</v>
      </c>
      <c r="K1132" s="223"/>
      <c r="L1132" s="46"/>
      <c r="M1132" s="224" t="s">
        <v>19</v>
      </c>
      <c r="N1132" s="225" t="s">
        <v>43</v>
      </c>
      <c r="O1132" s="86"/>
      <c r="P1132" s="226">
        <f>O1132*H1132</f>
        <v>0</v>
      </c>
      <c r="Q1132" s="226">
        <v>0</v>
      </c>
      <c r="R1132" s="226">
        <f>Q1132*H1132</f>
        <v>0</v>
      </c>
      <c r="S1132" s="226">
        <v>0</v>
      </c>
      <c r="T1132" s="227">
        <f>S1132*H1132</f>
        <v>0</v>
      </c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R1132" s="228" t="s">
        <v>385</v>
      </c>
      <c r="AT1132" s="228" t="s">
        <v>199</v>
      </c>
      <c r="AU1132" s="228" t="s">
        <v>82</v>
      </c>
      <c r="AY1132" s="19" t="s">
        <v>197</v>
      </c>
      <c r="BE1132" s="229">
        <f>IF(N1132="základní",J1132,0)</f>
        <v>0</v>
      </c>
      <c r="BF1132" s="229">
        <f>IF(N1132="snížená",J1132,0)</f>
        <v>0</v>
      </c>
      <c r="BG1132" s="229">
        <f>IF(N1132="zákl. přenesená",J1132,0)</f>
        <v>0</v>
      </c>
      <c r="BH1132" s="229">
        <f>IF(N1132="sníž. přenesená",J1132,0)</f>
        <v>0</v>
      </c>
      <c r="BI1132" s="229">
        <f>IF(N1132="nulová",J1132,0)</f>
        <v>0</v>
      </c>
      <c r="BJ1132" s="19" t="s">
        <v>80</v>
      </c>
      <c r="BK1132" s="229">
        <f>ROUND(I1132*H1132,2)</f>
        <v>0</v>
      </c>
      <c r="BL1132" s="19" t="s">
        <v>385</v>
      </c>
      <c r="BM1132" s="228" t="s">
        <v>1457</v>
      </c>
    </row>
    <row r="1133" s="2" customFormat="1">
      <c r="A1133" s="40"/>
      <c r="B1133" s="41"/>
      <c r="C1133" s="42"/>
      <c r="D1133" s="230" t="s">
        <v>205</v>
      </c>
      <c r="E1133" s="42"/>
      <c r="F1133" s="231" t="s">
        <v>1458</v>
      </c>
      <c r="G1133" s="42"/>
      <c r="H1133" s="42"/>
      <c r="I1133" s="232"/>
      <c r="J1133" s="42"/>
      <c r="K1133" s="42"/>
      <c r="L1133" s="46"/>
      <c r="M1133" s="233"/>
      <c r="N1133" s="234"/>
      <c r="O1133" s="86"/>
      <c r="P1133" s="86"/>
      <c r="Q1133" s="86"/>
      <c r="R1133" s="86"/>
      <c r="S1133" s="86"/>
      <c r="T1133" s="87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T1133" s="19" t="s">
        <v>205</v>
      </c>
      <c r="AU1133" s="19" t="s">
        <v>82</v>
      </c>
    </row>
    <row r="1134" s="14" customFormat="1">
      <c r="A1134" s="14"/>
      <c r="B1134" s="247"/>
      <c r="C1134" s="248"/>
      <c r="D1134" s="237" t="s">
        <v>207</v>
      </c>
      <c r="E1134" s="249" t="s">
        <v>19</v>
      </c>
      <c r="F1134" s="250" t="s">
        <v>1407</v>
      </c>
      <c r="G1134" s="248"/>
      <c r="H1134" s="249" t="s">
        <v>19</v>
      </c>
      <c r="I1134" s="251"/>
      <c r="J1134" s="248"/>
      <c r="K1134" s="248"/>
      <c r="L1134" s="252"/>
      <c r="M1134" s="253"/>
      <c r="N1134" s="254"/>
      <c r="O1134" s="254"/>
      <c r="P1134" s="254"/>
      <c r="Q1134" s="254"/>
      <c r="R1134" s="254"/>
      <c r="S1134" s="254"/>
      <c r="T1134" s="255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6" t="s">
        <v>207</v>
      </c>
      <c r="AU1134" s="256" t="s">
        <v>82</v>
      </c>
      <c r="AV1134" s="14" t="s">
        <v>80</v>
      </c>
      <c r="AW1134" s="14" t="s">
        <v>33</v>
      </c>
      <c r="AX1134" s="14" t="s">
        <v>72</v>
      </c>
      <c r="AY1134" s="256" t="s">
        <v>197</v>
      </c>
    </row>
    <row r="1135" s="13" customFormat="1">
      <c r="A1135" s="13"/>
      <c r="B1135" s="235"/>
      <c r="C1135" s="236"/>
      <c r="D1135" s="237" t="s">
        <v>207</v>
      </c>
      <c r="E1135" s="238" t="s">
        <v>19</v>
      </c>
      <c r="F1135" s="239" t="s">
        <v>1459</v>
      </c>
      <c r="G1135" s="236"/>
      <c r="H1135" s="240">
        <v>12</v>
      </c>
      <c r="I1135" s="241"/>
      <c r="J1135" s="236"/>
      <c r="K1135" s="236"/>
      <c r="L1135" s="242"/>
      <c r="M1135" s="243"/>
      <c r="N1135" s="244"/>
      <c r="O1135" s="244"/>
      <c r="P1135" s="244"/>
      <c r="Q1135" s="244"/>
      <c r="R1135" s="244"/>
      <c r="S1135" s="244"/>
      <c r="T1135" s="245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6" t="s">
        <v>207</v>
      </c>
      <c r="AU1135" s="246" t="s">
        <v>82</v>
      </c>
      <c r="AV1135" s="13" t="s">
        <v>82</v>
      </c>
      <c r="AW1135" s="13" t="s">
        <v>33</v>
      </c>
      <c r="AX1135" s="13" t="s">
        <v>72</v>
      </c>
      <c r="AY1135" s="246" t="s">
        <v>197</v>
      </c>
    </row>
    <row r="1136" s="13" customFormat="1">
      <c r="A1136" s="13"/>
      <c r="B1136" s="235"/>
      <c r="C1136" s="236"/>
      <c r="D1136" s="237" t="s">
        <v>207</v>
      </c>
      <c r="E1136" s="238" t="s">
        <v>19</v>
      </c>
      <c r="F1136" s="239" t="s">
        <v>1460</v>
      </c>
      <c r="G1136" s="236"/>
      <c r="H1136" s="240">
        <v>78.200000000000003</v>
      </c>
      <c r="I1136" s="241"/>
      <c r="J1136" s="236"/>
      <c r="K1136" s="236"/>
      <c r="L1136" s="242"/>
      <c r="M1136" s="243"/>
      <c r="N1136" s="244"/>
      <c r="O1136" s="244"/>
      <c r="P1136" s="244"/>
      <c r="Q1136" s="244"/>
      <c r="R1136" s="244"/>
      <c r="S1136" s="244"/>
      <c r="T1136" s="245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6" t="s">
        <v>207</v>
      </c>
      <c r="AU1136" s="246" t="s">
        <v>82</v>
      </c>
      <c r="AV1136" s="13" t="s">
        <v>82</v>
      </c>
      <c r="AW1136" s="13" t="s">
        <v>33</v>
      </c>
      <c r="AX1136" s="13" t="s">
        <v>72</v>
      </c>
      <c r="AY1136" s="246" t="s">
        <v>197</v>
      </c>
    </row>
    <row r="1137" s="13" customFormat="1">
      <c r="A1137" s="13"/>
      <c r="B1137" s="235"/>
      <c r="C1137" s="236"/>
      <c r="D1137" s="237" t="s">
        <v>207</v>
      </c>
      <c r="E1137" s="238" t="s">
        <v>19</v>
      </c>
      <c r="F1137" s="239" t="s">
        <v>1461</v>
      </c>
      <c r="G1137" s="236"/>
      <c r="H1137" s="240">
        <v>73.5</v>
      </c>
      <c r="I1137" s="241"/>
      <c r="J1137" s="236"/>
      <c r="K1137" s="236"/>
      <c r="L1137" s="242"/>
      <c r="M1137" s="243"/>
      <c r="N1137" s="244"/>
      <c r="O1137" s="244"/>
      <c r="P1137" s="244"/>
      <c r="Q1137" s="244"/>
      <c r="R1137" s="244"/>
      <c r="S1137" s="244"/>
      <c r="T1137" s="245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6" t="s">
        <v>207</v>
      </c>
      <c r="AU1137" s="246" t="s">
        <v>82</v>
      </c>
      <c r="AV1137" s="13" t="s">
        <v>82</v>
      </c>
      <c r="AW1137" s="13" t="s">
        <v>33</v>
      </c>
      <c r="AX1137" s="13" t="s">
        <v>72</v>
      </c>
      <c r="AY1137" s="246" t="s">
        <v>197</v>
      </c>
    </row>
    <row r="1138" s="15" customFormat="1">
      <c r="A1138" s="15"/>
      <c r="B1138" s="257"/>
      <c r="C1138" s="258"/>
      <c r="D1138" s="237" t="s">
        <v>207</v>
      </c>
      <c r="E1138" s="259" t="s">
        <v>19</v>
      </c>
      <c r="F1138" s="260" t="s">
        <v>234</v>
      </c>
      <c r="G1138" s="258"/>
      <c r="H1138" s="261">
        <v>163.69999999999999</v>
      </c>
      <c r="I1138" s="262"/>
      <c r="J1138" s="258"/>
      <c r="K1138" s="258"/>
      <c r="L1138" s="263"/>
      <c r="M1138" s="264"/>
      <c r="N1138" s="265"/>
      <c r="O1138" s="265"/>
      <c r="P1138" s="265"/>
      <c r="Q1138" s="265"/>
      <c r="R1138" s="265"/>
      <c r="S1138" s="265"/>
      <c r="T1138" s="266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67" t="s">
        <v>207</v>
      </c>
      <c r="AU1138" s="267" t="s">
        <v>82</v>
      </c>
      <c r="AV1138" s="15" t="s">
        <v>203</v>
      </c>
      <c r="AW1138" s="15" t="s">
        <v>33</v>
      </c>
      <c r="AX1138" s="15" t="s">
        <v>80</v>
      </c>
      <c r="AY1138" s="267" t="s">
        <v>197</v>
      </c>
    </row>
    <row r="1139" s="2" customFormat="1" ht="21.75" customHeight="1">
      <c r="A1139" s="40"/>
      <c r="B1139" s="41"/>
      <c r="C1139" s="282" t="s">
        <v>1462</v>
      </c>
      <c r="D1139" s="282" t="s">
        <v>602</v>
      </c>
      <c r="E1139" s="283" t="s">
        <v>1463</v>
      </c>
      <c r="F1139" s="284" t="s">
        <v>1464</v>
      </c>
      <c r="G1139" s="285" t="s">
        <v>225</v>
      </c>
      <c r="H1139" s="286">
        <v>3.9670000000000001</v>
      </c>
      <c r="I1139" s="287"/>
      <c r="J1139" s="288">
        <f>ROUND(I1139*H1139,2)</f>
        <v>0</v>
      </c>
      <c r="K1139" s="289"/>
      <c r="L1139" s="290"/>
      <c r="M1139" s="291" t="s">
        <v>19</v>
      </c>
      <c r="N1139" s="292" t="s">
        <v>43</v>
      </c>
      <c r="O1139" s="86"/>
      <c r="P1139" s="226">
        <f>O1139*H1139</f>
        <v>0</v>
      </c>
      <c r="Q1139" s="226">
        <v>0.55000000000000004</v>
      </c>
      <c r="R1139" s="226">
        <f>Q1139*H1139</f>
        <v>2.1818500000000003</v>
      </c>
      <c r="S1139" s="226">
        <v>0</v>
      </c>
      <c r="T1139" s="227">
        <f>S1139*H1139</f>
        <v>0</v>
      </c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R1139" s="228" t="s">
        <v>658</v>
      </c>
      <c r="AT1139" s="228" t="s">
        <v>602</v>
      </c>
      <c r="AU1139" s="228" t="s">
        <v>82</v>
      </c>
      <c r="AY1139" s="19" t="s">
        <v>197</v>
      </c>
      <c r="BE1139" s="229">
        <f>IF(N1139="základní",J1139,0)</f>
        <v>0</v>
      </c>
      <c r="BF1139" s="229">
        <f>IF(N1139="snížená",J1139,0)</f>
        <v>0</v>
      </c>
      <c r="BG1139" s="229">
        <f>IF(N1139="zákl. přenesená",J1139,0)</f>
        <v>0</v>
      </c>
      <c r="BH1139" s="229">
        <f>IF(N1139="sníž. přenesená",J1139,0)</f>
        <v>0</v>
      </c>
      <c r="BI1139" s="229">
        <f>IF(N1139="nulová",J1139,0)</f>
        <v>0</v>
      </c>
      <c r="BJ1139" s="19" t="s">
        <v>80</v>
      </c>
      <c r="BK1139" s="229">
        <f>ROUND(I1139*H1139,2)</f>
        <v>0</v>
      </c>
      <c r="BL1139" s="19" t="s">
        <v>385</v>
      </c>
      <c r="BM1139" s="228" t="s">
        <v>1465</v>
      </c>
    </row>
    <row r="1140" s="14" customFormat="1">
      <c r="A1140" s="14"/>
      <c r="B1140" s="247"/>
      <c r="C1140" s="248"/>
      <c r="D1140" s="237" t="s">
        <v>207</v>
      </c>
      <c r="E1140" s="249" t="s">
        <v>19</v>
      </c>
      <c r="F1140" s="250" t="s">
        <v>1407</v>
      </c>
      <c r="G1140" s="248"/>
      <c r="H1140" s="249" t="s">
        <v>19</v>
      </c>
      <c r="I1140" s="251"/>
      <c r="J1140" s="248"/>
      <c r="K1140" s="248"/>
      <c r="L1140" s="252"/>
      <c r="M1140" s="253"/>
      <c r="N1140" s="254"/>
      <c r="O1140" s="254"/>
      <c r="P1140" s="254"/>
      <c r="Q1140" s="254"/>
      <c r="R1140" s="254"/>
      <c r="S1140" s="254"/>
      <c r="T1140" s="255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6" t="s">
        <v>207</v>
      </c>
      <c r="AU1140" s="256" t="s">
        <v>82</v>
      </c>
      <c r="AV1140" s="14" t="s">
        <v>80</v>
      </c>
      <c r="AW1140" s="14" t="s">
        <v>33</v>
      </c>
      <c r="AX1140" s="14" t="s">
        <v>72</v>
      </c>
      <c r="AY1140" s="256" t="s">
        <v>197</v>
      </c>
    </row>
    <row r="1141" s="13" customFormat="1">
      <c r="A1141" s="13"/>
      <c r="B1141" s="235"/>
      <c r="C1141" s="236"/>
      <c r="D1141" s="237" t="s">
        <v>207</v>
      </c>
      <c r="E1141" s="238" t="s">
        <v>19</v>
      </c>
      <c r="F1141" s="239" t="s">
        <v>1409</v>
      </c>
      <c r="G1141" s="236"/>
      <c r="H1141" s="240">
        <v>0.29599999999999999</v>
      </c>
      <c r="I1141" s="241"/>
      <c r="J1141" s="236"/>
      <c r="K1141" s="236"/>
      <c r="L1141" s="242"/>
      <c r="M1141" s="243"/>
      <c r="N1141" s="244"/>
      <c r="O1141" s="244"/>
      <c r="P1141" s="244"/>
      <c r="Q1141" s="244"/>
      <c r="R1141" s="244"/>
      <c r="S1141" s="244"/>
      <c r="T1141" s="245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6" t="s">
        <v>207</v>
      </c>
      <c r="AU1141" s="246" t="s">
        <v>82</v>
      </c>
      <c r="AV1141" s="13" t="s">
        <v>82</v>
      </c>
      <c r="AW1141" s="13" t="s">
        <v>33</v>
      </c>
      <c r="AX1141" s="13" t="s">
        <v>72</v>
      </c>
      <c r="AY1141" s="246" t="s">
        <v>197</v>
      </c>
    </row>
    <row r="1142" s="13" customFormat="1">
      <c r="A1142" s="13"/>
      <c r="B1142" s="235"/>
      <c r="C1142" s="236"/>
      <c r="D1142" s="237" t="s">
        <v>207</v>
      </c>
      <c r="E1142" s="238" t="s">
        <v>19</v>
      </c>
      <c r="F1142" s="239" t="s">
        <v>1466</v>
      </c>
      <c r="G1142" s="236"/>
      <c r="H1142" s="240">
        <v>1.8919999999999999</v>
      </c>
      <c r="I1142" s="241"/>
      <c r="J1142" s="236"/>
      <c r="K1142" s="236"/>
      <c r="L1142" s="242"/>
      <c r="M1142" s="243"/>
      <c r="N1142" s="244"/>
      <c r="O1142" s="244"/>
      <c r="P1142" s="244"/>
      <c r="Q1142" s="244"/>
      <c r="R1142" s="244"/>
      <c r="S1142" s="244"/>
      <c r="T1142" s="245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6" t="s">
        <v>207</v>
      </c>
      <c r="AU1142" s="246" t="s">
        <v>82</v>
      </c>
      <c r="AV1142" s="13" t="s">
        <v>82</v>
      </c>
      <c r="AW1142" s="13" t="s">
        <v>33</v>
      </c>
      <c r="AX1142" s="13" t="s">
        <v>72</v>
      </c>
      <c r="AY1142" s="246" t="s">
        <v>197</v>
      </c>
    </row>
    <row r="1143" s="13" customFormat="1">
      <c r="A1143" s="13"/>
      <c r="B1143" s="235"/>
      <c r="C1143" s="236"/>
      <c r="D1143" s="237" t="s">
        <v>207</v>
      </c>
      <c r="E1143" s="238" t="s">
        <v>19</v>
      </c>
      <c r="F1143" s="239" t="s">
        <v>1411</v>
      </c>
      <c r="G1143" s="236"/>
      <c r="H1143" s="240">
        <v>1.7789999999999999</v>
      </c>
      <c r="I1143" s="241"/>
      <c r="J1143" s="236"/>
      <c r="K1143" s="236"/>
      <c r="L1143" s="242"/>
      <c r="M1143" s="243"/>
      <c r="N1143" s="244"/>
      <c r="O1143" s="244"/>
      <c r="P1143" s="244"/>
      <c r="Q1143" s="244"/>
      <c r="R1143" s="244"/>
      <c r="S1143" s="244"/>
      <c r="T1143" s="245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6" t="s">
        <v>207</v>
      </c>
      <c r="AU1143" s="246" t="s">
        <v>82</v>
      </c>
      <c r="AV1143" s="13" t="s">
        <v>82</v>
      </c>
      <c r="AW1143" s="13" t="s">
        <v>33</v>
      </c>
      <c r="AX1143" s="13" t="s">
        <v>72</v>
      </c>
      <c r="AY1143" s="246" t="s">
        <v>197</v>
      </c>
    </row>
    <row r="1144" s="15" customFormat="1">
      <c r="A1144" s="15"/>
      <c r="B1144" s="257"/>
      <c r="C1144" s="258"/>
      <c r="D1144" s="237" t="s">
        <v>207</v>
      </c>
      <c r="E1144" s="259" t="s">
        <v>19</v>
      </c>
      <c r="F1144" s="260" t="s">
        <v>234</v>
      </c>
      <c r="G1144" s="258"/>
      <c r="H1144" s="261">
        <v>3.9669999999999996</v>
      </c>
      <c r="I1144" s="262"/>
      <c r="J1144" s="258"/>
      <c r="K1144" s="258"/>
      <c r="L1144" s="263"/>
      <c r="M1144" s="264"/>
      <c r="N1144" s="265"/>
      <c r="O1144" s="265"/>
      <c r="P1144" s="265"/>
      <c r="Q1144" s="265"/>
      <c r="R1144" s="265"/>
      <c r="S1144" s="265"/>
      <c r="T1144" s="266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T1144" s="267" t="s">
        <v>207</v>
      </c>
      <c r="AU1144" s="267" t="s">
        <v>82</v>
      </c>
      <c r="AV1144" s="15" t="s">
        <v>203</v>
      </c>
      <c r="AW1144" s="15" t="s">
        <v>33</v>
      </c>
      <c r="AX1144" s="15" t="s">
        <v>80</v>
      </c>
      <c r="AY1144" s="267" t="s">
        <v>197</v>
      </c>
    </row>
    <row r="1145" s="2" customFormat="1" ht="37.8" customHeight="1">
      <c r="A1145" s="40"/>
      <c r="B1145" s="41"/>
      <c r="C1145" s="216" t="s">
        <v>1467</v>
      </c>
      <c r="D1145" s="216" t="s">
        <v>199</v>
      </c>
      <c r="E1145" s="217" t="s">
        <v>1468</v>
      </c>
      <c r="F1145" s="218" t="s">
        <v>1469</v>
      </c>
      <c r="G1145" s="219" t="s">
        <v>202</v>
      </c>
      <c r="H1145" s="220">
        <v>217.67500000000001</v>
      </c>
      <c r="I1145" s="221"/>
      <c r="J1145" s="222">
        <f>ROUND(I1145*H1145,2)</f>
        <v>0</v>
      </c>
      <c r="K1145" s="223"/>
      <c r="L1145" s="46"/>
      <c r="M1145" s="224" t="s">
        <v>19</v>
      </c>
      <c r="N1145" s="225" t="s">
        <v>43</v>
      </c>
      <c r="O1145" s="86"/>
      <c r="P1145" s="226">
        <f>O1145*H1145</f>
        <v>0</v>
      </c>
      <c r="Q1145" s="226">
        <v>0</v>
      </c>
      <c r="R1145" s="226">
        <f>Q1145*H1145</f>
        <v>0</v>
      </c>
      <c r="S1145" s="226">
        <v>0</v>
      </c>
      <c r="T1145" s="227">
        <f>S1145*H1145</f>
        <v>0</v>
      </c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R1145" s="228" t="s">
        <v>385</v>
      </c>
      <c r="AT1145" s="228" t="s">
        <v>199</v>
      </c>
      <c r="AU1145" s="228" t="s">
        <v>82</v>
      </c>
      <c r="AY1145" s="19" t="s">
        <v>197</v>
      </c>
      <c r="BE1145" s="229">
        <f>IF(N1145="základní",J1145,0)</f>
        <v>0</v>
      </c>
      <c r="BF1145" s="229">
        <f>IF(N1145="snížená",J1145,0)</f>
        <v>0</v>
      </c>
      <c r="BG1145" s="229">
        <f>IF(N1145="zákl. přenesená",J1145,0)</f>
        <v>0</v>
      </c>
      <c r="BH1145" s="229">
        <f>IF(N1145="sníž. přenesená",J1145,0)</f>
        <v>0</v>
      </c>
      <c r="BI1145" s="229">
        <f>IF(N1145="nulová",J1145,0)</f>
        <v>0</v>
      </c>
      <c r="BJ1145" s="19" t="s">
        <v>80</v>
      </c>
      <c r="BK1145" s="229">
        <f>ROUND(I1145*H1145,2)</f>
        <v>0</v>
      </c>
      <c r="BL1145" s="19" t="s">
        <v>385</v>
      </c>
      <c r="BM1145" s="228" t="s">
        <v>1470</v>
      </c>
    </row>
    <row r="1146" s="2" customFormat="1">
      <c r="A1146" s="40"/>
      <c r="B1146" s="41"/>
      <c r="C1146" s="42"/>
      <c r="D1146" s="230" t="s">
        <v>205</v>
      </c>
      <c r="E1146" s="42"/>
      <c r="F1146" s="231" t="s">
        <v>1471</v>
      </c>
      <c r="G1146" s="42"/>
      <c r="H1146" s="42"/>
      <c r="I1146" s="232"/>
      <c r="J1146" s="42"/>
      <c r="K1146" s="42"/>
      <c r="L1146" s="46"/>
      <c r="M1146" s="233"/>
      <c r="N1146" s="234"/>
      <c r="O1146" s="86"/>
      <c r="P1146" s="86"/>
      <c r="Q1146" s="86"/>
      <c r="R1146" s="86"/>
      <c r="S1146" s="86"/>
      <c r="T1146" s="87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T1146" s="19" t="s">
        <v>205</v>
      </c>
      <c r="AU1146" s="19" t="s">
        <v>82</v>
      </c>
    </row>
    <row r="1147" s="14" customFormat="1">
      <c r="A1147" s="14"/>
      <c r="B1147" s="247"/>
      <c r="C1147" s="248"/>
      <c r="D1147" s="237" t="s">
        <v>207</v>
      </c>
      <c r="E1147" s="249" t="s">
        <v>19</v>
      </c>
      <c r="F1147" s="250" t="s">
        <v>1263</v>
      </c>
      <c r="G1147" s="248"/>
      <c r="H1147" s="249" t="s">
        <v>19</v>
      </c>
      <c r="I1147" s="251"/>
      <c r="J1147" s="248"/>
      <c r="K1147" s="248"/>
      <c r="L1147" s="252"/>
      <c r="M1147" s="253"/>
      <c r="N1147" s="254"/>
      <c r="O1147" s="254"/>
      <c r="P1147" s="254"/>
      <c r="Q1147" s="254"/>
      <c r="R1147" s="254"/>
      <c r="S1147" s="254"/>
      <c r="T1147" s="255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6" t="s">
        <v>207</v>
      </c>
      <c r="AU1147" s="256" t="s">
        <v>82</v>
      </c>
      <c r="AV1147" s="14" t="s">
        <v>80</v>
      </c>
      <c r="AW1147" s="14" t="s">
        <v>33</v>
      </c>
      <c r="AX1147" s="14" t="s">
        <v>72</v>
      </c>
      <c r="AY1147" s="256" t="s">
        <v>197</v>
      </c>
    </row>
    <row r="1148" s="13" customFormat="1">
      <c r="A1148" s="13"/>
      <c r="B1148" s="235"/>
      <c r="C1148" s="236"/>
      <c r="D1148" s="237" t="s">
        <v>207</v>
      </c>
      <c r="E1148" s="238" t="s">
        <v>19</v>
      </c>
      <c r="F1148" s="239" t="s">
        <v>1472</v>
      </c>
      <c r="G1148" s="236"/>
      <c r="H1148" s="240">
        <v>98.777000000000001</v>
      </c>
      <c r="I1148" s="241"/>
      <c r="J1148" s="236"/>
      <c r="K1148" s="236"/>
      <c r="L1148" s="242"/>
      <c r="M1148" s="243"/>
      <c r="N1148" s="244"/>
      <c r="O1148" s="244"/>
      <c r="P1148" s="244"/>
      <c r="Q1148" s="244"/>
      <c r="R1148" s="244"/>
      <c r="S1148" s="244"/>
      <c r="T1148" s="245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6" t="s">
        <v>207</v>
      </c>
      <c r="AU1148" s="246" t="s">
        <v>82</v>
      </c>
      <c r="AV1148" s="13" t="s">
        <v>82</v>
      </c>
      <c r="AW1148" s="13" t="s">
        <v>33</v>
      </c>
      <c r="AX1148" s="13" t="s">
        <v>72</v>
      </c>
      <c r="AY1148" s="246" t="s">
        <v>197</v>
      </c>
    </row>
    <row r="1149" s="14" customFormat="1">
      <c r="A1149" s="14"/>
      <c r="B1149" s="247"/>
      <c r="C1149" s="248"/>
      <c r="D1149" s="237" t="s">
        <v>207</v>
      </c>
      <c r="E1149" s="249" t="s">
        <v>19</v>
      </c>
      <c r="F1149" s="250" t="s">
        <v>1265</v>
      </c>
      <c r="G1149" s="248"/>
      <c r="H1149" s="249" t="s">
        <v>19</v>
      </c>
      <c r="I1149" s="251"/>
      <c r="J1149" s="248"/>
      <c r="K1149" s="248"/>
      <c r="L1149" s="252"/>
      <c r="M1149" s="253"/>
      <c r="N1149" s="254"/>
      <c r="O1149" s="254"/>
      <c r="P1149" s="254"/>
      <c r="Q1149" s="254"/>
      <c r="R1149" s="254"/>
      <c r="S1149" s="254"/>
      <c r="T1149" s="255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6" t="s">
        <v>207</v>
      </c>
      <c r="AU1149" s="256" t="s">
        <v>82</v>
      </c>
      <c r="AV1149" s="14" t="s">
        <v>80</v>
      </c>
      <c r="AW1149" s="14" t="s">
        <v>33</v>
      </c>
      <c r="AX1149" s="14" t="s">
        <v>72</v>
      </c>
      <c r="AY1149" s="256" t="s">
        <v>197</v>
      </c>
    </row>
    <row r="1150" s="13" customFormat="1">
      <c r="A1150" s="13"/>
      <c r="B1150" s="235"/>
      <c r="C1150" s="236"/>
      <c r="D1150" s="237" t="s">
        <v>207</v>
      </c>
      <c r="E1150" s="238" t="s">
        <v>19</v>
      </c>
      <c r="F1150" s="239" t="s">
        <v>1473</v>
      </c>
      <c r="G1150" s="236"/>
      <c r="H1150" s="240">
        <v>118.898</v>
      </c>
      <c r="I1150" s="241"/>
      <c r="J1150" s="236"/>
      <c r="K1150" s="236"/>
      <c r="L1150" s="242"/>
      <c r="M1150" s="243"/>
      <c r="N1150" s="244"/>
      <c r="O1150" s="244"/>
      <c r="P1150" s="244"/>
      <c r="Q1150" s="244"/>
      <c r="R1150" s="244"/>
      <c r="S1150" s="244"/>
      <c r="T1150" s="245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6" t="s">
        <v>207</v>
      </c>
      <c r="AU1150" s="246" t="s">
        <v>82</v>
      </c>
      <c r="AV1150" s="13" t="s">
        <v>82</v>
      </c>
      <c r="AW1150" s="13" t="s">
        <v>33</v>
      </c>
      <c r="AX1150" s="13" t="s">
        <v>72</v>
      </c>
      <c r="AY1150" s="246" t="s">
        <v>197</v>
      </c>
    </row>
    <row r="1151" s="15" customFormat="1">
      <c r="A1151" s="15"/>
      <c r="B1151" s="257"/>
      <c r="C1151" s="258"/>
      <c r="D1151" s="237" t="s">
        <v>207</v>
      </c>
      <c r="E1151" s="259" t="s">
        <v>19</v>
      </c>
      <c r="F1151" s="260" t="s">
        <v>234</v>
      </c>
      <c r="G1151" s="258"/>
      <c r="H1151" s="261">
        <v>217.67500000000001</v>
      </c>
      <c r="I1151" s="262"/>
      <c r="J1151" s="258"/>
      <c r="K1151" s="258"/>
      <c r="L1151" s="263"/>
      <c r="M1151" s="264"/>
      <c r="N1151" s="265"/>
      <c r="O1151" s="265"/>
      <c r="P1151" s="265"/>
      <c r="Q1151" s="265"/>
      <c r="R1151" s="265"/>
      <c r="S1151" s="265"/>
      <c r="T1151" s="266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T1151" s="267" t="s">
        <v>207</v>
      </c>
      <c r="AU1151" s="267" t="s">
        <v>82</v>
      </c>
      <c r="AV1151" s="15" t="s">
        <v>203</v>
      </c>
      <c r="AW1151" s="15" t="s">
        <v>33</v>
      </c>
      <c r="AX1151" s="15" t="s">
        <v>80</v>
      </c>
      <c r="AY1151" s="267" t="s">
        <v>197</v>
      </c>
    </row>
    <row r="1152" s="2" customFormat="1" ht="24.15" customHeight="1">
      <c r="A1152" s="40"/>
      <c r="B1152" s="41"/>
      <c r="C1152" s="282" t="s">
        <v>1474</v>
      </c>
      <c r="D1152" s="282" t="s">
        <v>602</v>
      </c>
      <c r="E1152" s="283" t="s">
        <v>1475</v>
      </c>
      <c r="F1152" s="284" t="s">
        <v>1476</v>
      </c>
      <c r="G1152" s="285" t="s">
        <v>225</v>
      </c>
      <c r="H1152" s="286">
        <v>5.5069999999999997</v>
      </c>
      <c r="I1152" s="287"/>
      <c r="J1152" s="288">
        <f>ROUND(I1152*H1152,2)</f>
        <v>0</v>
      </c>
      <c r="K1152" s="289"/>
      <c r="L1152" s="290"/>
      <c r="M1152" s="291" t="s">
        <v>19</v>
      </c>
      <c r="N1152" s="292" t="s">
        <v>43</v>
      </c>
      <c r="O1152" s="86"/>
      <c r="P1152" s="226">
        <f>O1152*H1152</f>
        <v>0</v>
      </c>
      <c r="Q1152" s="226">
        <v>0.55000000000000004</v>
      </c>
      <c r="R1152" s="226">
        <f>Q1152*H1152</f>
        <v>3.0288500000000003</v>
      </c>
      <c r="S1152" s="226">
        <v>0</v>
      </c>
      <c r="T1152" s="227">
        <f>S1152*H1152</f>
        <v>0</v>
      </c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R1152" s="228" t="s">
        <v>658</v>
      </c>
      <c r="AT1152" s="228" t="s">
        <v>602</v>
      </c>
      <c r="AU1152" s="228" t="s">
        <v>82</v>
      </c>
      <c r="AY1152" s="19" t="s">
        <v>197</v>
      </c>
      <c r="BE1152" s="229">
        <f>IF(N1152="základní",J1152,0)</f>
        <v>0</v>
      </c>
      <c r="BF1152" s="229">
        <f>IF(N1152="snížená",J1152,0)</f>
        <v>0</v>
      </c>
      <c r="BG1152" s="229">
        <f>IF(N1152="zákl. přenesená",J1152,0)</f>
        <v>0</v>
      </c>
      <c r="BH1152" s="229">
        <f>IF(N1152="sníž. přenesená",J1152,0)</f>
        <v>0</v>
      </c>
      <c r="BI1152" s="229">
        <f>IF(N1152="nulová",J1152,0)</f>
        <v>0</v>
      </c>
      <c r="BJ1152" s="19" t="s">
        <v>80</v>
      </c>
      <c r="BK1152" s="229">
        <f>ROUND(I1152*H1152,2)</f>
        <v>0</v>
      </c>
      <c r="BL1152" s="19" t="s">
        <v>385</v>
      </c>
      <c r="BM1152" s="228" t="s">
        <v>1477</v>
      </c>
    </row>
    <row r="1153" s="13" customFormat="1">
      <c r="A1153" s="13"/>
      <c r="B1153" s="235"/>
      <c r="C1153" s="236"/>
      <c r="D1153" s="237" t="s">
        <v>207</v>
      </c>
      <c r="E1153" s="238" t="s">
        <v>19</v>
      </c>
      <c r="F1153" s="239" t="s">
        <v>1412</v>
      </c>
      <c r="G1153" s="236"/>
      <c r="H1153" s="240">
        <v>5.5069999999999997</v>
      </c>
      <c r="I1153" s="241"/>
      <c r="J1153" s="236"/>
      <c r="K1153" s="236"/>
      <c r="L1153" s="242"/>
      <c r="M1153" s="243"/>
      <c r="N1153" s="244"/>
      <c r="O1153" s="244"/>
      <c r="P1153" s="244"/>
      <c r="Q1153" s="244"/>
      <c r="R1153" s="244"/>
      <c r="S1153" s="244"/>
      <c r="T1153" s="245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6" t="s">
        <v>207</v>
      </c>
      <c r="AU1153" s="246" t="s">
        <v>82</v>
      </c>
      <c r="AV1153" s="13" t="s">
        <v>82</v>
      </c>
      <c r="AW1153" s="13" t="s">
        <v>33</v>
      </c>
      <c r="AX1153" s="13" t="s">
        <v>80</v>
      </c>
      <c r="AY1153" s="246" t="s">
        <v>197</v>
      </c>
    </row>
    <row r="1154" s="2" customFormat="1" ht="49.05" customHeight="1">
      <c r="A1154" s="40"/>
      <c r="B1154" s="41"/>
      <c r="C1154" s="216" t="s">
        <v>1478</v>
      </c>
      <c r="D1154" s="216" t="s">
        <v>199</v>
      </c>
      <c r="E1154" s="217" t="s">
        <v>1479</v>
      </c>
      <c r="F1154" s="218" t="s">
        <v>1480</v>
      </c>
      <c r="G1154" s="219" t="s">
        <v>202</v>
      </c>
      <c r="H1154" s="220">
        <v>13.589</v>
      </c>
      <c r="I1154" s="221"/>
      <c r="J1154" s="222">
        <f>ROUND(I1154*H1154,2)</f>
        <v>0</v>
      </c>
      <c r="K1154" s="223"/>
      <c r="L1154" s="46"/>
      <c r="M1154" s="224" t="s">
        <v>19</v>
      </c>
      <c r="N1154" s="225" t="s">
        <v>43</v>
      </c>
      <c r="O1154" s="86"/>
      <c r="P1154" s="226">
        <f>O1154*H1154</f>
        <v>0</v>
      </c>
      <c r="Q1154" s="226">
        <v>0.01396</v>
      </c>
      <c r="R1154" s="226">
        <f>Q1154*H1154</f>
        <v>0.18970244</v>
      </c>
      <c r="S1154" s="226">
        <v>0</v>
      </c>
      <c r="T1154" s="227">
        <f>S1154*H1154</f>
        <v>0</v>
      </c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R1154" s="228" t="s">
        <v>385</v>
      </c>
      <c r="AT1154" s="228" t="s">
        <v>199</v>
      </c>
      <c r="AU1154" s="228" t="s">
        <v>82</v>
      </c>
      <c r="AY1154" s="19" t="s">
        <v>197</v>
      </c>
      <c r="BE1154" s="229">
        <f>IF(N1154="základní",J1154,0)</f>
        <v>0</v>
      </c>
      <c r="BF1154" s="229">
        <f>IF(N1154="snížená",J1154,0)</f>
        <v>0</v>
      </c>
      <c r="BG1154" s="229">
        <f>IF(N1154="zákl. přenesená",J1154,0)</f>
        <v>0</v>
      </c>
      <c r="BH1154" s="229">
        <f>IF(N1154="sníž. přenesená",J1154,0)</f>
        <v>0</v>
      </c>
      <c r="BI1154" s="229">
        <f>IF(N1154="nulová",J1154,0)</f>
        <v>0</v>
      </c>
      <c r="BJ1154" s="19" t="s">
        <v>80</v>
      </c>
      <c r="BK1154" s="229">
        <f>ROUND(I1154*H1154,2)</f>
        <v>0</v>
      </c>
      <c r="BL1154" s="19" t="s">
        <v>385</v>
      </c>
      <c r="BM1154" s="228" t="s">
        <v>1481</v>
      </c>
    </row>
    <row r="1155" s="2" customFormat="1">
      <c r="A1155" s="40"/>
      <c r="B1155" s="41"/>
      <c r="C1155" s="42"/>
      <c r="D1155" s="230" t="s">
        <v>205</v>
      </c>
      <c r="E1155" s="42"/>
      <c r="F1155" s="231" t="s">
        <v>1482</v>
      </c>
      <c r="G1155" s="42"/>
      <c r="H1155" s="42"/>
      <c r="I1155" s="232"/>
      <c r="J1155" s="42"/>
      <c r="K1155" s="42"/>
      <c r="L1155" s="46"/>
      <c r="M1155" s="233"/>
      <c r="N1155" s="234"/>
      <c r="O1155" s="86"/>
      <c r="P1155" s="86"/>
      <c r="Q1155" s="86"/>
      <c r="R1155" s="86"/>
      <c r="S1155" s="86"/>
      <c r="T1155" s="87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T1155" s="19" t="s">
        <v>205</v>
      </c>
      <c r="AU1155" s="19" t="s">
        <v>82</v>
      </c>
    </row>
    <row r="1156" s="14" customFormat="1">
      <c r="A1156" s="14"/>
      <c r="B1156" s="247"/>
      <c r="C1156" s="248"/>
      <c r="D1156" s="237" t="s">
        <v>207</v>
      </c>
      <c r="E1156" s="249" t="s">
        <v>19</v>
      </c>
      <c r="F1156" s="250" t="s">
        <v>634</v>
      </c>
      <c r="G1156" s="248"/>
      <c r="H1156" s="249" t="s">
        <v>19</v>
      </c>
      <c r="I1156" s="251"/>
      <c r="J1156" s="248"/>
      <c r="K1156" s="248"/>
      <c r="L1156" s="252"/>
      <c r="M1156" s="253"/>
      <c r="N1156" s="254"/>
      <c r="O1156" s="254"/>
      <c r="P1156" s="254"/>
      <c r="Q1156" s="254"/>
      <c r="R1156" s="254"/>
      <c r="S1156" s="254"/>
      <c r="T1156" s="255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6" t="s">
        <v>207</v>
      </c>
      <c r="AU1156" s="256" t="s">
        <v>82</v>
      </c>
      <c r="AV1156" s="14" t="s">
        <v>80</v>
      </c>
      <c r="AW1156" s="14" t="s">
        <v>33</v>
      </c>
      <c r="AX1156" s="14" t="s">
        <v>72</v>
      </c>
      <c r="AY1156" s="256" t="s">
        <v>197</v>
      </c>
    </row>
    <row r="1157" s="13" customFormat="1">
      <c r="A1157" s="13"/>
      <c r="B1157" s="235"/>
      <c r="C1157" s="236"/>
      <c r="D1157" s="237" t="s">
        <v>207</v>
      </c>
      <c r="E1157" s="238" t="s">
        <v>19</v>
      </c>
      <c r="F1157" s="239" t="s">
        <v>1483</v>
      </c>
      <c r="G1157" s="236"/>
      <c r="H1157" s="240">
        <v>1.448</v>
      </c>
      <c r="I1157" s="241"/>
      <c r="J1157" s="236"/>
      <c r="K1157" s="236"/>
      <c r="L1157" s="242"/>
      <c r="M1157" s="243"/>
      <c r="N1157" s="244"/>
      <c r="O1157" s="244"/>
      <c r="P1157" s="244"/>
      <c r="Q1157" s="244"/>
      <c r="R1157" s="244"/>
      <c r="S1157" s="244"/>
      <c r="T1157" s="245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6" t="s">
        <v>207</v>
      </c>
      <c r="AU1157" s="246" t="s">
        <v>82</v>
      </c>
      <c r="AV1157" s="13" t="s">
        <v>82</v>
      </c>
      <c r="AW1157" s="13" t="s">
        <v>33</v>
      </c>
      <c r="AX1157" s="13" t="s">
        <v>72</v>
      </c>
      <c r="AY1157" s="246" t="s">
        <v>197</v>
      </c>
    </row>
    <row r="1158" s="14" customFormat="1">
      <c r="A1158" s="14"/>
      <c r="B1158" s="247"/>
      <c r="C1158" s="248"/>
      <c r="D1158" s="237" t="s">
        <v>207</v>
      </c>
      <c r="E1158" s="249" t="s">
        <v>19</v>
      </c>
      <c r="F1158" s="250" t="s">
        <v>525</v>
      </c>
      <c r="G1158" s="248"/>
      <c r="H1158" s="249" t="s">
        <v>19</v>
      </c>
      <c r="I1158" s="251"/>
      <c r="J1158" s="248"/>
      <c r="K1158" s="248"/>
      <c r="L1158" s="252"/>
      <c r="M1158" s="253"/>
      <c r="N1158" s="254"/>
      <c r="O1158" s="254"/>
      <c r="P1158" s="254"/>
      <c r="Q1158" s="254"/>
      <c r="R1158" s="254"/>
      <c r="S1158" s="254"/>
      <c r="T1158" s="255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6" t="s">
        <v>207</v>
      </c>
      <c r="AU1158" s="256" t="s">
        <v>82</v>
      </c>
      <c r="AV1158" s="14" t="s">
        <v>80</v>
      </c>
      <c r="AW1158" s="14" t="s">
        <v>33</v>
      </c>
      <c r="AX1158" s="14" t="s">
        <v>72</v>
      </c>
      <c r="AY1158" s="256" t="s">
        <v>197</v>
      </c>
    </row>
    <row r="1159" s="13" customFormat="1">
      <c r="A1159" s="13"/>
      <c r="B1159" s="235"/>
      <c r="C1159" s="236"/>
      <c r="D1159" s="237" t="s">
        <v>207</v>
      </c>
      <c r="E1159" s="238" t="s">
        <v>19</v>
      </c>
      <c r="F1159" s="239" t="s">
        <v>1484</v>
      </c>
      <c r="G1159" s="236"/>
      <c r="H1159" s="240">
        <v>12.141</v>
      </c>
      <c r="I1159" s="241"/>
      <c r="J1159" s="236"/>
      <c r="K1159" s="236"/>
      <c r="L1159" s="242"/>
      <c r="M1159" s="243"/>
      <c r="N1159" s="244"/>
      <c r="O1159" s="244"/>
      <c r="P1159" s="244"/>
      <c r="Q1159" s="244"/>
      <c r="R1159" s="244"/>
      <c r="S1159" s="244"/>
      <c r="T1159" s="245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6" t="s">
        <v>207</v>
      </c>
      <c r="AU1159" s="246" t="s">
        <v>82</v>
      </c>
      <c r="AV1159" s="13" t="s">
        <v>82</v>
      </c>
      <c r="AW1159" s="13" t="s">
        <v>33</v>
      </c>
      <c r="AX1159" s="13" t="s">
        <v>72</v>
      </c>
      <c r="AY1159" s="246" t="s">
        <v>197</v>
      </c>
    </row>
    <row r="1160" s="15" customFormat="1">
      <c r="A1160" s="15"/>
      <c r="B1160" s="257"/>
      <c r="C1160" s="258"/>
      <c r="D1160" s="237" t="s">
        <v>207</v>
      </c>
      <c r="E1160" s="259" t="s">
        <v>19</v>
      </c>
      <c r="F1160" s="260" t="s">
        <v>234</v>
      </c>
      <c r="G1160" s="258"/>
      <c r="H1160" s="261">
        <v>13.589</v>
      </c>
      <c r="I1160" s="262"/>
      <c r="J1160" s="258"/>
      <c r="K1160" s="258"/>
      <c r="L1160" s="263"/>
      <c r="M1160" s="264"/>
      <c r="N1160" s="265"/>
      <c r="O1160" s="265"/>
      <c r="P1160" s="265"/>
      <c r="Q1160" s="265"/>
      <c r="R1160" s="265"/>
      <c r="S1160" s="265"/>
      <c r="T1160" s="266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67" t="s">
        <v>207</v>
      </c>
      <c r="AU1160" s="267" t="s">
        <v>82</v>
      </c>
      <c r="AV1160" s="15" t="s">
        <v>203</v>
      </c>
      <c r="AW1160" s="15" t="s">
        <v>33</v>
      </c>
      <c r="AX1160" s="15" t="s">
        <v>80</v>
      </c>
      <c r="AY1160" s="267" t="s">
        <v>197</v>
      </c>
    </row>
    <row r="1161" s="2" customFormat="1" ht="37.8" customHeight="1">
      <c r="A1161" s="40"/>
      <c r="B1161" s="41"/>
      <c r="C1161" s="216" t="s">
        <v>1485</v>
      </c>
      <c r="D1161" s="216" t="s">
        <v>199</v>
      </c>
      <c r="E1161" s="217" t="s">
        <v>1486</v>
      </c>
      <c r="F1161" s="218" t="s">
        <v>1487</v>
      </c>
      <c r="G1161" s="219" t="s">
        <v>225</v>
      </c>
      <c r="H1161" s="220">
        <v>10.581</v>
      </c>
      <c r="I1161" s="221"/>
      <c r="J1161" s="222">
        <f>ROUND(I1161*H1161,2)</f>
        <v>0</v>
      </c>
      <c r="K1161" s="223"/>
      <c r="L1161" s="46"/>
      <c r="M1161" s="224" t="s">
        <v>19</v>
      </c>
      <c r="N1161" s="225" t="s">
        <v>43</v>
      </c>
      <c r="O1161" s="86"/>
      <c r="P1161" s="226">
        <f>O1161*H1161</f>
        <v>0</v>
      </c>
      <c r="Q1161" s="226">
        <v>0.023369999999999998</v>
      </c>
      <c r="R1161" s="226">
        <f>Q1161*H1161</f>
        <v>0.24727796999999996</v>
      </c>
      <c r="S1161" s="226">
        <v>0</v>
      </c>
      <c r="T1161" s="227">
        <f>S1161*H1161</f>
        <v>0</v>
      </c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R1161" s="228" t="s">
        <v>385</v>
      </c>
      <c r="AT1161" s="228" t="s">
        <v>199</v>
      </c>
      <c r="AU1161" s="228" t="s">
        <v>82</v>
      </c>
      <c r="AY1161" s="19" t="s">
        <v>197</v>
      </c>
      <c r="BE1161" s="229">
        <f>IF(N1161="základní",J1161,0)</f>
        <v>0</v>
      </c>
      <c r="BF1161" s="229">
        <f>IF(N1161="snížená",J1161,0)</f>
        <v>0</v>
      </c>
      <c r="BG1161" s="229">
        <f>IF(N1161="zákl. přenesená",J1161,0)</f>
        <v>0</v>
      </c>
      <c r="BH1161" s="229">
        <f>IF(N1161="sníž. přenesená",J1161,0)</f>
        <v>0</v>
      </c>
      <c r="BI1161" s="229">
        <f>IF(N1161="nulová",J1161,0)</f>
        <v>0</v>
      </c>
      <c r="BJ1161" s="19" t="s">
        <v>80</v>
      </c>
      <c r="BK1161" s="229">
        <f>ROUND(I1161*H1161,2)</f>
        <v>0</v>
      </c>
      <c r="BL1161" s="19" t="s">
        <v>385</v>
      </c>
      <c r="BM1161" s="228" t="s">
        <v>1488</v>
      </c>
    </row>
    <row r="1162" s="2" customFormat="1">
      <c r="A1162" s="40"/>
      <c r="B1162" s="41"/>
      <c r="C1162" s="42"/>
      <c r="D1162" s="230" t="s">
        <v>205</v>
      </c>
      <c r="E1162" s="42"/>
      <c r="F1162" s="231" t="s">
        <v>1489</v>
      </c>
      <c r="G1162" s="42"/>
      <c r="H1162" s="42"/>
      <c r="I1162" s="232"/>
      <c r="J1162" s="42"/>
      <c r="K1162" s="42"/>
      <c r="L1162" s="46"/>
      <c r="M1162" s="233"/>
      <c r="N1162" s="234"/>
      <c r="O1162" s="86"/>
      <c r="P1162" s="86"/>
      <c r="Q1162" s="86"/>
      <c r="R1162" s="86"/>
      <c r="S1162" s="86"/>
      <c r="T1162" s="87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T1162" s="19" t="s">
        <v>205</v>
      </c>
      <c r="AU1162" s="19" t="s">
        <v>82</v>
      </c>
    </row>
    <row r="1163" s="14" customFormat="1">
      <c r="A1163" s="14"/>
      <c r="B1163" s="247"/>
      <c r="C1163" s="248"/>
      <c r="D1163" s="237" t="s">
        <v>207</v>
      </c>
      <c r="E1163" s="249" t="s">
        <v>19</v>
      </c>
      <c r="F1163" s="250" t="s">
        <v>1407</v>
      </c>
      <c r="G1163" s="248"/>
      <c r="H1163" s="249" t="s">
        <v>19</v>
      </c>
      <c r="I1163" s="251"/>
      <c r="J1163" s="248"/>
      <c r="K1163" s="248"/>
      <c r="L1163" s="252"/>
      <c r="M1163" s="253"/>
      <c r="N1163" s="254"/>
      <c r="O1163" s="254"/>
      <c r="P1163" s="254"/>
      <c r="Q1163" s="254"/>
      <c r="R1163" s="254"/>
      <c r="S1163" s="254"/>
      <c r="T1163" s="255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6" t="s">
        <v>207</v>
      </c>
      <c r="AU1163" s="256" t="s">
        <v>82</v>
      </c>
      <c r="AV1163" s="14" t="s">
        <v>80</v>
      </c>
      <c r="AW1163" s="14" t="s">
        <v>33</v>
      </c>
      <c r="AX1163" s="14" t="s">
        <v>72</v>
      </c>
      <c r="AY1163" s="256" t="s">
        <v>197</v>
      </c>
    </row>
    <row r="1164" s="13" customFormat="1">
      <c r="A1164" s="13"/>
      <c r="B1164" s="235"/>
      <c r="C1164" s="236"/>
      <c r="D1164" s="237" t="s">
        <v>207</v>
      </c>
      <c r="E1164" s="238" t="s">
        <v>19</v>
      </c>
      <c r="F1164" s="239" t="s">
        <v>1408</v>
      </c>
      <c r="G1164" s="236"/>
      <c r="H1164" s="240">
        <v>0.25900000000000001</v>
      </c>
      <c r="I1164" s="241"/>
      <c r="J1164" s="236"/>
      <c r="K1164" s="236"/>
      <c r="L1164" s="242"/>
      <c r="M1164" s="243"/>
      <c r="N1164" s="244"/>
      <c r="O1164" s="244"/>
      <c r="P1164" s="244"/>
      <c r="Q1164" s="244"/>
      <c r="R1164" s="244"/>
      <c r="S1164" s="244"/>
      <c r="T1164" s="245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6" t="s">
        <v>207</v>
      </c>
      <c r="AU1164" s="246" t="s">
        <v>82</v>
      </c>
      <c r="AV1164" s="13" t="s">
        <v>82</v>
      </c>
      <c r="AW1164" s="13" t="s">
        <v>33</v>
      </c>
      <c r="AX1164" s="13" t="s">
        <v>72</v>
      </c>
      <c r="AY1164" s="246" t="s">
        <v>197</v>
      </c>
    </row>
    <row r="1165" s="14" customFormat="1">
      <c r="A1165" s="14"/>
      <c r="B1165" s="247"/>
      <c r="C1165" s="248"/>
      <c r="D1165" s="237" t="s">
        <v>207</v>
      </c>
      <c r="E1165" s="249" t="s">
        <v>19</v>
      </c>
      <c r="F1165" s="250" t="s">
        <v>1407</v>
      </c>
      <c r="G1165" s="248"/>
      <c r="H1165" s="249" t="s">
        <v>19</v>
      </c>
      <c r="I1165" s="251"/>
      <c r="J1165" s="248"/>
      <c r="K1165" s="248"/>
      <c r="L1165" s="252"/>
      <c r="M1165" s="253"/>
      <c r="N1165" s="254"/>
      <c r="O1165" s="254"/>
      <c r="P1165" s="254"/>
      <c r="Q1165" s="254"/>
      <c r="R1165" s="254"/>
      <c r="S1165" s="254"/>
      <c r="T1165" s="255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6" t="s">
        <v>207</v>
      </c>
      <c r="AU1165" s="256" t="s">
        <v>82</v>
      </c>
      <c r="AV1165" s="14" t="s">
        <v>80</v>
      </c>
      <c r="AW1165" s="14" t="s">
        <v>33</v>
      </c>
      <c r="AX1165" s="14" t="s">
        <v>72</v>
      </c>
      <c r="AY1165" s="256" t="s">
        <v>197</v>
      </c>
    </row>
    <row r="1166" s="13" customFormat="1">
      <c r="A1166" s="13"/>
      <c r="B1166" s="235"/>
      <c r="C1166" s="236"/>
      <c r="D1166" s="237" t="s">
        <v>207</v>
      </c>
      <c r="E1166" s="238" t="s">
        <v>19</v>
      </c>
      <c r="F1166" s="239" t="s">
        <v>1409</v>
      </c>
      <c r="G1166" s="236"/>
      <c r="H1166" s="240">
        <v>0.29599999999999999</v>
      </c>
      <c r="I1166" s="241"/>
      <c r="J1166" s="236"/>
      <c r="K1166" s="236"/>
      <c r="L1166" s="242"/>
      <c r="M1166" s="243"/>
      <c r="N1166" s="244"/>
      <c r="O1166" s="244"/>
      <c r="P1166" s="244"/>
      <c r="Q1166" s="244"/>
      <c r="R1166" s="244"/>
      <c r="S1166" s="244"/>
      <c r="T1166" s="245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6" t="s">
        <v>207</v>
      </c>
      <c r="AU1166" s="246" t="s">
        <v>82</v>
      </c>
      <c r="AV1166" s="13" t="s">
        <v>82</v>
      </c>
      <c r="AW1166" s="13" t="s">
        <v>33</v>
      </c>
      <c r="AX1166" s="13" t="s">
        <v>72</v>
      </c>
      <c r="AY1166" s="246" t="s">
        <v>197</v>
      </c>
    </row>
    <row r="1167" s="13" customFormat="1">
      <c r="A1167" s="13"/>
      <c r="B1167" s="235"/>
      <c r="C1167" s="236"/>
      <c r="D1167" s="237" t="s">
        <v>207</v>
      </c>
      <c r="E1167" s="238" t="s">
        <v>19</v>
      </c>
      <c r="F1167" s="239" t="s">
        <v>1410</v>
      </c>
      <c r="G1167" s="236"/>
      <c r="H1167" s="240">
        <v>1.6699999999999999</v>
      </c>
      <c r="I1167" s="241"/>
      <c r="J1167" s="236"/>
      <c r="K1167" s="236"/>
      <c r="L1167" s="242"/>
      <c r="M1167" s="243"/>
      <c r="N1167" s="244"/>
      <c r="O1167" s="244"/>
      <c r="P1167" s="244"/>
      <c r="Q1167" s="244"/>
      <c r="R1167" s="244"/>
      <c r="S1167" s="244"/>
      <c r="T1167" s="245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6" t="s">
        <v>207</v>
      </c>
      <c r="AU1167" s="246" t="s">
        <v>82</v>
      </c>
      <c r="AV1167" s="13" t="s">
        <v>82</v>
      </c>
      <c r="AW1167" s="13" t="s">
        <v>33</v>
      </c>
      <c r="AX1167" s="13" t="s">
        <v>72</v>
      </c>
      <c r="AY1167" s="246" t="s">
        <v>197</v>
      </c>
    </row>
    <row r="1168" s="13" customFormat="1">
      <c r="A1168" s="13"/>
      <c r="B1168" s="235"/>
      <c r="C1168" s="236"/>
      <c r="D1168" s="237" t="s">
        <v>207</v>
      </c>
      <c r="E1168" s="238" t="s">
        <v>19</v>
      </c>
      <c r="F1168" s="239" t="s">
        <v>1411</v>
      </c>
      <c r="G1168" s="236"/>
      <c r="H1168" s="240">
        <v>1.7789999999999999</v>
      </c>
      <c r="I1168" s="241"/>
      <c r="J1168" s="236"/>
      <c r="K1168" s="236"/>
      <c r="L1168" s="242"/>
      <c r="M1168" s="243"/>
      <c r="N1168" s="244"/>
      <c r="O1168" s="244"/>
      <c r="P1168" s="244"/>
      <c r="Q1168" s="244"/>
      <c r="R1168" s="244"/>
      <c r="S1168" s="244"/>
      <c r="T1168" s="245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6" t="s">
        <v>207</v>
      </c>
      <c r="AU1168" s="246" t="s">
        <v>82</v>
      </c>
      <c r="AV1168" s="13" t="s">
        <v>82</v>
      </c>
      <c r="AW1168" s="13" t="s">
        <v>33</v>
      </c>
      <c r="AX1168" s="13" t="s">
        <v>72</v>
      </c>
      <c r="AY1168" s="246" t="s">
        <v>197</v>
      </c>
    </row>
    <row r="1169" s="13" customFormat="1">
      <c r="A1169" s="13"/>
      <c r="B1169" s="235"/>
      <c r="C1169" s="236"/>
      <c r="D1169" s="237" t="s">
        <v>207</v>
      </c>
      <c r="E1169" s="238" t="s">
        <v>19</v>
      </c>
      <c r="F1169" s="239" t="s">
        <v>1412</v>
      </c>
      <c r="G1169" s="236"/>
      <c r="H1169" s="240">
        <v>5.5069999999999997</v>
      </c>
      <c r="I1169" s="241"/>
      <c r="J1169" s="236"/>
      <c r="K1169" s="236"/>
      <c r="L1169" s="242"/>
      <c r="M1169" s="243"/>
      <c r="N1169" s="244"/>
      <c r="O1169" s="244"/>
      <c r="P1169" s="244"/>
      <c r="Q1169" s="244"/>
      <c r="R1169" s="244"/>
      <c r="S1169" s="244"/>
      <c r="T1169" s="245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6" t="s">
        <v>207</v>
      </c>
      <c r="AU1169" s="246" t="s">
        <v>82</v>
      </c>
      <c r="AV1169" s="13" t="s">
        <v>82</v>
      </c>
      <c r="AW1169" s="13" t="s">
        <v>33</v>
      </c>
      <c r="AX1169" s="13" t="s">
        <v>72</v>
      </c>
      <c r="AY1169" s="246" t="s">
        <v>197</v>
      </c>
    </row>
    <row r="1170" s="16" customFormat="1">
      <c r="A1170" s="16"/>
      <c r="B1170" s="268"/>
      <c r="C1170" s="269"/>
      <c r="D1170" s="237" t="s">
        <v>207</v>
      </c>
      <c r="E1170" s="270" t="s">
        <v>19</v>
      </c>
      <c r="F1170" s="271" t="s">
        <v>248</v>
      </c>
      <c r="G1170" s="269"/>
      <c r="H1170" s="272">
        <v>9.5109999999999992</v>
      </c>
      <c r="I1170" s="273"/>
      <c r="J1170" s="269"/>
      <c r="K1170" s="269"/>
      <c r="L1170" s="274"/>
      <c r="M1170" s="275"/>
      <c r="N1170" s="276"/>
      <c r="O1170" s="276"/>
      <c r="P1170" s="276"/>
      <c r="Q1170" s="276"/>
      <c r="R1170" s="276"/>
      <c r="S1170" s="276"/>
      <c r="T1170" s="277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T1170" s="278" t="s">
        <v>207</v>
      </c>
      <c r="AU1170" s="278" t="s">
        <v>82</v>
      </c>
      <c r="AV1170" s="16" t="s">
        <v>103</v>
      </c>
      <c r="AW1170" s="16" t="s">
        <v>33</v>
      </c>
      <c r="AX1170" s="16" t="s">
        <v>72</v>
      </c>
      <c r="AY1170" s="278" t="s">
        <v>197</v>
      </c>
    </row>
    <row r="1171" s="13" customFormat="1">
      <c r="A1171" s="13"/>
      <c r="B1171" s="235"/>
      <c r="C1171" s="236"/>
      <c r="D1171" s="237" t="s">
        <v>207</v>
      </c>
      <c r="E1171" s="238" t="s">
        <v>19</v>
      </c>
      <c r="F1171" s="239" t="s">
        <v>1413</v>
      </c>
      <c r="G1171" s="236"/>
      <c r="H1171" s="240">
        <v>0.66300000000000003</v>
      </c>
      <c r="I1171" s="241"/>
      <c r="J1171" s="236"/>
      <c r="K1171" s="236"/>
      <c r="L1171" s="242"/>
      <c r="M1171" s="243"/>
      <c r="N1171" s="244"/>
      <c r="O1171" s="244"/>
      <c r="P1171" s="244"/>
      <c r="Q1171" s="244"/>
      <c r="R1171" s="244"/>
      <c r="S1171" s="244"/>
      <c r="T1171" s="245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6" t="s">
        <v>207</v>
      </c>
      <c r="AU1171" s="246" t="s">
        <v>82</v>
      </c>
      <c r="AV1171" s="13" t="s">
        <v>82</v>
      </c>
      <c r="AW1171" s="13" t="s">
        <v>33</v>
      </c>
      <c r="AX1171" s="13" t="s">
        <v>72</v>
      </c>
      <c r="AY1171" s="246" t="s">
        <v>197</v>
      </c>
    </row>
    <row r="1172" s="13" customFormat="1">
      <c r="A1172" s="13"/>
      <c r="B1172" s="235"/>
      <c r="C1172" s="236"/>
      <c r="D1172" s="237" t="s">
        <v>207</v>
      </c>
      <c r="E1172" s="238" t="s">
        <v>19</v>
      </c>
      <c r="F1172" s="239" t="s">
        <v>1414</v>
      </c>
      <c r="G1172" s="236"/>
      <c r="H1172" s="240">
        <v>0.40699999999999997</v>
      </c>
      <c r="I1172" s="241"/>
      <c r="J1172" s="236"/>
      <c r="K1172" s="236"/>
      <c r="L1172" s="242"/>
      <c r="M1172" s="243"/>
      <c r="N1172" s="244"/>
      <c r="O1172" s="244"/>
      <c r="P1172" s="244"/>
      <c r="Q1172" s="244"/>
      <c r="R1172" s="244"/>
      <c r="S1172" s="244"/>
      <c r="T1172" s="245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46" t="s">
        <v>207</v>
      </c>
      <c r="AU1172" s="246" t="s">
        <v>82</v>
      </c>
      <c r="AV1172" s="13" t="s">
        <v>82</v>
      </c>
      <c r="AW1172" s="13" t="s">
        <v>33</v>
      </c>
      <c r="AX1172" s="13" t="s">
        <v>72</v>
      </c>
      <c r="AY1172" s="246" t="s">
        <v>197</v>
      </c>
    </row>
    <row r="1173" s="16" customFormat="1">
      <c r="A1173" s="16"/>
      <c r="B1173" s="268"/>
      <c r="C1173" s="269"/>
      <c r="D1173" s="237" t="s">
        <v>207</v>
      </c>
      <c r="E1173" s="270" t="s">
        <v>19</v>
      </c>
      <c r="F1173" s="271" t="s">
        <v>248</v>
      </c>
      <c r="G1173" s="269"/>
      <c r="H1173" s="272">
        <v>1.0700000000000001</v>
      </c>
      <c r="I1173" s="273"/>
      <c r="J1173" s="269"/>
      <c r="K1173" s="269"/>
      <c r="L1173" s="274"/>
      <c r="M1173" s="275"/>
      <c r="N1173" s="276"/>
      <c r="O1173" s="276"/>
      <c r="P1173" s="276"/>
      <c r="Q1173" s="276"/>
      <c r="R1173" s="276"/>
      <c r="S1173" s="276"/>
      <c r="T1173" s="277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T1173" s="278" t="s">
        <v>207</v>
      </c>
      <c r="AU1173" s="278" t="s">
        <v>82</v>
      </c>
      <c r="AV1173" s="16" t="s">
        <v>103</v>
      </c>
      <c r="AW1173" s="16" t="s">
        <v>33</v>
      </c>
      <c r="AX1173" s="16" t="s">
        <v>72</v>
      </c>
      <c r="AY1173" s="278" t="s">
        <v>197</v>
      </c>
    </row>
    <row r="1174" s="15" customFormat="1">
      <c r="A1174" s="15"/>
      <c r="B1174" s="257"/>
      <c r="C1174" s="258"/>
      <c r="D1174" s="237" t="s">
        <v>207</v>
      </c>
      <c r="E1174" s="259" t="s">
        <v>19</v>
      </c>
      <c r="F1174" s="260" t="s">
        <v>234</v>
      </c>
      <c r="G1174" s="258"/>
      <c r="H1174" s="261">
        <v>10.581</v>
      </c>
      <c r="I1174" s="262"/>
      <c r="J1174" s="258"/>
      <c r="K1174" s="258"/>
      <c r="L1174" s="263"/>
      <c r="M1174" s="264"/>
      <c r="N1174" s="265"/>
      <c r="O1174" s="265"/>
      <c r="P1174" s="265"/>
      <c r="Q1174" s="265"/>
      <c r="R1174" s="265"/>
      <c r="S1174" s="265"/>
      <c r="T1174" s="266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T1174" s="267" t="s">
        <v>207</v>
      </c>
      <c r="AU1174" s="267" t="s">
        <v>82</v>
      </c>
      <c r="AV1174" s="15" t="s">
        <v>203</v>
      </c>
      <c r="AW1174" s="15" t="s">
        <v>33</v>
      </c>
      <c r="AX1174" s="15" t="s">
        <v>80</v>
      </c>
      <c r="AY1174" s="267" t="s">
        <v>197</v>
      </c>
    </row>
    <row r="1175" s="2" customFormat="1" ht="44.25" customHeight="1">
      <c r="A1175" s="40"/>
      <c r="B1175" s="41"/>
      <c r="C1175" s="216" t="s">
        <v>1490</v>
      </c>
      <c r="D1175" s="216" t="s">
        <v>199</v>
      </c>
      <c r="E1175" s="217" t="s">
        <v>1491</v>
      </c>
      <c r="F1175" s="218" t="s">
        <v>1492</v>
      </c>
      <c r="G1175" s="219" t="s">
        <v>202</v>
      </c>
      <c r="H1175" s="220">
        <v>19.661000000000001</v>
      </c>
      <c r="I1175" s="221"/>
      <c r="J1175" s="222">
        <f>ROUND(I1175*H1175,2)</f>
        <v>0</v>
      </c>
      <c r="K1175" s="223"/>
      <c r="L1175" s="46"/>
      <c r="M1175" s="224" t="s">
        <v>19</v>
      </c>
      <c r="N1175" s="225" t="s">
        <v>43</v>
      </c>
      <c r="O1175" s="86"/>
      <c r="P1175" s="226">
        <f>O1175*H1175</f>
        <v>0</v>
      </c>
      <c r="Q1175" s="226">
        <v>0</v>
      </c>
      <c r="R1175" s="226">
        <f>Q1175*H1175</f>
        <v>0</v>
      </c>
      <c r="S1175" s="226">
        <v>0</v>
      </c>
      <c r="T1175" s="227">
        <f>S1175*H1175</f>
        <v>0</v>
      </c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R1175" s="228" t="s">
        <v>385</v>
      </c>
      <c r="AT1175" s="228" t="s">
        <v>199</v>
      </c>
      <c r="AU1175" s="228" t="s">
        <v>82</v>
      </c>
      <c r="AY1175" s="19" t="s">
        <v>197</v>
      </c>
      <c r="BE1175" s="229">
        <f>IF(N1175="základní",J1175,0)</f>
        <v>0</v>
      </c>
      <c r="BF1175" s="229">
        <f>IF(N1175="snížená",J1175,0)</f>
        <v>0</v>
      </c>
      <c r="BG1175" s="229">
        <f>IF(N1175="zákl. přenesená",J1175,0)</f>
        <v>0</v>
      </c>
      <c r="BH1175" s="229">
        <f>IF(N1175="sníž. přenesená",J1175,0)</f>
        <v>0</v>
      </c>
      <c r="BI1175" s="229">
        <f>IF(N1175="nulová",J1175,0)</f>
        <v>0</v>
      </c>
      <c r="BJ1175" s="19" t="s">
        <v>80</v>
      </c>
      <c r="BK1175" s="229">
        <f>ROUND(I1175*H1175,2)</f>
        <v>0</v>
      </c>
      <c r="BL1175" s="19" t="s">
        <v>385</v>
      </c>
      <c r="BM1175" s="228" t="s">
        <v>1493</v>
      </c>
    </row>
    <row r="1176" s="2" customFormat="1">
      <c r="A1176" s="40"/>
      <c r="B1176" s="41"/>
      <c r="C1176" s="42"/>
      <c r="D1176" s="230" t="s">
        <v>205</v>
      </c>
      <c r="E1176" s="42"/>
      <c r="F1176" s="231" t="s">
        <v>1494</v>
      </c>
      <c r="G1176" s="42"/>
      <c r="H1176" s="42"/>
      <c r="I1176" s="232"/>
      <c r="J1176" s="42"/>
      <c r="K1176" s="42"/>
      <c r="L1176" s="46"/>
      <c r="M1176" s="233"/>
      <c r="N1176" s="234"/>
      <c r="O1176" s="86"/>
      <c r="P1176" s="86"/>
      <c r="Q1176" s="86"/>
      <c r="R1176" s="86"/>
      <c r="S1176" s="86"/>
      <c r="T1176" s="87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T1176" s="19" t="s">
        <v>205</v>
      </c>
      <c r="AU1176" s="19" t="s">
        <v>82</v>
      </c>
    </row>
    <row r="1177" s="14" customFormat="1">
      <c r="A1177" s="14"/>
      <c r="B1177" s="247"/>
      <c r="C1177" s="248"/>
      <c r="D1177" s="237" t="s">
        <v>207</v>
      </c>
      <c r="E1177" s="249" t="s">
        <v>19</v>
      </c>
      <c r="F1177" s="250" t="s">
        <v>1495</v>
      </c>
      <c r="G1177" s="248"/>
      <c r="H1177" s="249" t="s">
        <v>19</v>
      </c>
      <c r="I1177" s="251"/>
      <c r="J1177" s="248"/>
      <c r="K1177" s="248"/>
      <c r="L1177" s="252"/>
      <c r="M1177" s="253"/>
      <c r="N1177" s="254"/>
      <c r="O1177" s="254"/>
      <c r="P1177" s="254"/>
      <c r="Q1177" s="254"/>
      <c r="R1177" s="254"/>
      <c r="S1177" s="254"/>
      <c r="T1177" s="255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6" t="s">
        <v>207</v>
      </c>
      <c r="AU1177" s="256" t="s">
        <v>82</v>
      </c>
      <c r="AV1177" s="14" t="s">
        <v>80</v>
      </c>
      <c r="AW1177" s="14" t="s">
        <v>33</v>
      </c>
      <c r="AX1177" s="14" t="s">
        <v>72</v>
      </c>
      <c r="AY1177" s="256" t="s">
        <v>197</v>
      </c>
    </row>
    <row r="1178" s="13" customFormat="1">
      <c r="A1178" s="13"/>
      <c r="B1178" s="235"/>
      <c r="C1178" s="236"/>
      <c r="D1178" s="237" t="s">
        <v>207</v>
      </c>
      <c r="E1178" s="238" t="s">
        <v>19</v>
      </c>
      <c r="F1178" s="239" t="s">
        <v>1496</v>
      </c>
      <c r="G1178" s="236"/>
      <c r="H1178" s="240">
        <v>19.661000000000001</v>
      </c>
      <c r="I1178" s="241"/>
      <c r="J1178" s="236"/>
      <c r="K1178" s="236"/>
      <c r="L1178" s="242"/>
      <c r="M1178" s="243"/>
      <c r="N1178" s="244"/>
      <c r="O1178" s="244"/>
      <c r="P1178" s="244"/>
      <c r="Q1178" s="244"/>
      <c r="R1178" s="244"/>
      <c r="S1178" s="244"/>
      <c r="T1178" s="245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6" t="s">
        <v>207</v>
      </c>
      <c r="AU1178" s="246" t="s">
        <v>82</v>
      </c>
      <c r="AV1178" s="13" t="s">
        <v>82</v>
      </c>
      <c r="AW1178" s="13" t="s">
        <v>33</v>
      </c>
      <c r="AX1178" s="13" t="s">
        <v>80</v>
      </c>
      <c r="AY1178" s="246" t="s">
        <v>197</v>
      </c>
    </row>
    <row r="1179" s="2" customFormat="1" ht="24.15" customHeight="1">
      <c r="A1179" s="40"/>
      <c r="B1179" s="41"/>
      <c r="C1179" s="282" t="s">
        <v>1497</v>
      </c>
      <c r="D1179" s="282" t="s">
        <v>602</v>
      </c>
      <c r="E1179" s="283" t="s">
        <v>1498</v>
      </c>
      <c r="F1179" s="284" t="s">
        <v>1499</v>
      </c>
      <c r="G1179" s="285" t="s">
        <v>202</v>
      </c>
      <c r="H1179" s="286">
        <v>43.494</v>
      </c>
      <c r="I1179" s="287"/>
      <c r="J1179" s="288">
        <f>ROUND(I1179*H1179,2)</f>
        <v>0</v>
      </c>
      <c r="K1179" s="289"/>
      <c r="L1179" s="290"/>
      <c r="M1179" s="291" t="s">
        <v>19</v>
      </c>
      <c r="N1179" s="292" t="s">
        <v>43</v>
      </c>
      <c r="O1179" s="86"/>
      <c r="P1179" s="226">
        <f>O1179*H1179</f>
        <v>0</v>
      </c>
      <c r="Q1179" s="226">
        <v>0.013299999999999999</v>
      </c>
      <c r="R1179" s="226">
        <f>Q1179*H1179</f>
        <v>0.57847019999999993</v>
      </c>
      <c r="S1179" s="226">
        <v>0</v>
      </c>
      <c r="T1179" s="227">
        <f>S1179*H1179</f>
        <v>0</v>
      </c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R1179" s="228" t="s">
        <v>658</v>
      </c>
      <c r="AT1179" s="228" t="s">
        <v>602</v>
      </c>
      <c r="AU1179" s="228" t="s">
        <v>82</v>
      </c>
      <c r="AY1179" s="19" t="s">
        <v>197</v>
      </c>
      <c r="BE1179" s="229">
        <f>IF(N1179="základní",J1179,0)</f>
        <v>0</v>
      </c>
      <c r="BF1179" s="229">
        <f>IF(N1179="snížená",J1179,0)</f>
        <v>0</v>
      </c>
      <c r="BG1179" s="229">
        <f>IF(N1179="zákl. přenesená",J1179,0)</f>
        <v>0</v>
      </c>
      <c r="BH1179" s="229">
        <f>IF(N1179="sníž. přenesená",J1179,0)</f>
        <v>0</v>
      </c>
      <c r="BI1179" s="229">
        <f>IF(N1179="nulová",J1179,0)</f>
        <v>0</v>
      </c>
      <c r="BJ1179" s="19" t="s">
        <v>80</v>
      </c>
      <c r="BK1179" s="229">
        <f>ROUND(I1179*H1179,2)</f>
        <v>0</v>
      </c>
      <c r="BL1179" s="19" t="s">
        <v>385</v>
      </c>
      <c r="BM1179" s="228" t="s">
        <v>1500</v>
      </c>
    </row>
    <row r="1180" s="14" customFormat="1">
      <c r="A1180" s="14"/>
      <c r="B1180" s="247"/>
      <c r="C1180" s="248"/>
      <c r="D1180" s="237" t="s">
        <v>207</v>
      </c>
      <c r="E1180" s="249" t="s">
        <v>19</v>
      </c>
      <c r="F1180" s="250" t="s">
        <v>1495</v>
      </c>
      <c r="G1180" s="248"/>
      <c r="H1180" s="249" t="s">
        <v>19</v>
      </c>
      <c r="I1180" s="251"/>
      <c r="J1180" s="248"/>
      <c r="K1180" s="248"/>
      <c r="L1180" s="252"/>
      <c r="M1180" s="253"/>
      <c r="N1180" s="254"/>
      <c r="O1180" s="254"/>
      <c r="P1180" s="254"/>
      <c r="Q1180" s="254"/>
      <c r="R1180" s="254"/>
      <c r="S1180" s="254"/>
      <c r="T1180" s="255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6" t="s">
        <v>207</v>
      </c>
      <c r="AU1180" s="256" t="s">
        <v>82</v>
      </c>
      <c r="AV1180" s="14" t="s">
        <v>80</v>
      </c>
      <c r="AW1180" s="14" t="s">
        <v>33</v>
      </c>
      <c r="AX1180" s="14" t="s">
        <v>72</v>
      </c>
      <c r="AY1180" s="256" t="s">
        <v>197</v>
      </c>
    </row>
    <row r="1181" s="13" customFormat="1">
      <c r="A1181" s="13"/>
      <c r="B1181" s="235"/>
      <c r="C1181" s="236"/>
      <c r="D1181" s="237" t="s">
        <v>207</v>
      </c>
      <c r="E1181" s="238" t="s">
        <v>19</v>
      </c>
      <c r="F1181" s="239" t="s">
        <v>1501</v>
      </c>
      <c r="G1181" s="236"/>
      <c r="H1181" s="240">
        <v>16.567</v>
      </c>
      <c r="I1181" s="241"/>
      <c r="J1181" s="236"/>
      <c r="K1181" s="236"/>
      <c r="L1181" s="242"/>
      <c r="M1181" s="243"/>
      <c r="N1181" s="244"/>
      <c r="O1181" s="244"/>
      <c r="P1181" s="244"/>
      <c r="Q1181" s="244"/>
      <c r="R1181" s="244"/>
      <c r="S1181" s="244"/>
      <c r="T1181" s="245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6" t="s">
        <v>207</v>
      </c>
      <c r="AU1181" s="246" t="s">
        <v>82</v>
      </c>
      <c r="AV1181" s="13" t="s">
        <v>82</v>
      </c>
      <c r="AW1181" s="13" t="s">
        <v>33</v>
      </c>
      <c r="AX1181" s="13" t="s">
        <v>72</v>
      </c>
      <c r="AY1181" s="246" t="s">
        <v>197</v>
      </c>
    </row>
    <row r="1182" s="13" customFormat="1">
      <c r="A1182" s="13"/>
      <c r="B1182" s="235"/>
      <c r="C1182" s="236"/>
      <c r="D1182" s="237" t="s">
        <v>207</v>
      </c>
      <c r="E1182" s="238" t="s">
        <v>19</v>
      </c>
      <c r="F1182" s="239" t="s">
        <v>1502</v>
      </c>
      <c r="G1182" s="236"/>
      <c r="H1182" s="240">
        <v>3.3119999999999998</v>
      </c>
      <c r="I1182" s="241"/>
      <c r="J1182" s="236"/>
      <c r="K1182" s="236"/>
      <c r="L1182" s="242"/>
      <c r="M1182" s="243"/>
      <c r="N1182" s="244"/>
      <c r="O1182" s="244"/>
      <c r="P1182" s="244"/>
      <c r="Q1182" s="244"/>
      <c r="R1182" s="244"/>
      <c r="S1182" s="244"/>
      <c r="T1182" s="245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6" t="s">
        <v>207</v>
      </c>
      <c r="AU1182" s="246" t="s">
        <v>82</v>
      </c>
      <c r="AV1182" s="13" t="s">
        <v>82</v>
      </c>
      <c r="AW1182" s="13" t="s">
        <v>33</v>
      </c>
      <c r="AX1182" s="13" t="s">
        <v>72</v>
      </c>
      <c r="AY1182" s="246" t="s">
        <v>197</v>
      </c>
    </row>
    <row r="1183" s="13" customFormat="1">
      <c r="A1183" s="13"/>
      <c r="B1183" s="235"/>
      <c r="C1183" s="236"/>
      <c r="D1183" s="237" t="s">
        <v>207</v>
      </c>
      <c r="E1183" s="238" t="s">
        <v>19</v>
      </c>
      <c r="F1183" s="239" t="s">
        <v>1496</v>
      </c>
      <c r="G1183" s="236"/>
      <c r="H1183" s="240">
        <v>19.661000000000001</v>
      </c>
      <c r="I1183" s="241"/>
      <c r="J1183" s="236"/>
      <c r="K1183" s="236"/>
      <c r="L1183" s="242"/>
      <c r="M1183" s="243"/>
      <c r="N1183" s="244"/>
      <c r="O1183" s="244"/>
      <c r="P1183" s="244"/>
      <c r="Q1183" s="244"/>
      <c r="R1183" s="244"/>
      <c r="S1183" s="244"/>
      <c r="T1183" s="245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6" t="s">
        <v>207</v>
      </c>
      <c r="AU1183" s="246" t="s">
        <v>82</v>
      </c>
      <c r="AV1183" s="13" t="s">
        <v>82</v>
      </c>
      <c r="AW1183" s="13" t="s">
        <v>33</v>
      </c>
      <c r="AX1183" s="13" t="s">
        <v>72</v>
      </c>
      <c r="AY1183" s="246" t="s">
        <v>197</v>
      </c>
    </row>
    <row r="1184" s="16" customFormat="1">
      <c r="A1184" s="16"/>
      <c r="B1184" s="268"/>
      <c r="C1184" s="269"/>
      <c r="D1184" s="237" t="s">
        <v>207</v>
      </c>
      <c r="E1184" s="270" t="s">
        <v>19</v>
      </c>
      <c r="F1184" s="271" t="s">
        <v>248</v>
      </c>
      <c r="G1184" s="269"/>
      <c r="H1184" s="272">
        <v>39.540000000000006</v>
      </c>
      <c r="I1184" s="273"/>
      <c r="J1184" s="269"/>
      <c r="K1184" s="269"/>
      <c r="L1184" s="274"/>
      <c r="M1184" s="275"/>
      <c r="N1184" s="276"/>
      <c r="O1184" s="276"/>
      <c r="P1184" s="276"/>
      <c r="Q1184" s="276"/>
      <c r="R1184" s="276"/>
      <c r="S1184" s="276"/>
      <c r="T1184" s="277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T1184" s="278" t="s">
        <v>207</v>
      </c>
      <c r="AU1184" s="278" t="s">
        <v>82</v>
      </c>
      <c r="AV1184" s="16" t="s">
        <v>103</v>
      </c>
      <c r="AW1184" s="16" t="s">
        <v>33</v>
      </c>
      <c r="AX1184" s="16" t="s">
        <v>72</v>
      </c>
      <c r="AY1184" s="278" t="s">
        <v>197</v>
      </c>
    </row>
    <row r="1185" s="13" customFormat="1">
      <c r="A1185" s="13"/>
      <c r="B1185" s="235"/>
      <c r="C1185" s="236"/>
      <c r="D1185" s="237" t="s">
        <v>207</v>
      </c>
      <c r="E1185" s="238" t="s">
        <v>19</v>
      </c>
      <c r="F1185" s="239" t="s">
        <v>1503</v>
      </c>
      <c r="G1185" s="236"/>
      <c r="H1185" s="240">
        <v>43.494</v>
      </c>
      <c r="I1185" s="241"/>
      <c r="J1185" s="236"/>
      <c r="K1185" s="236"/>
      <c r="L1185" s="242"/>
      <c r="M1185" s="243"/>
      <c r="N1185" s="244"/>
      <c r="O1185" s="244"/>
      <c r="P1185" s="244"/>
      <c r="Q1185" s="244"/>
      <c r="R1185" s="244"/>
      <c r="S1185" s="244"/>
      <c r="T1185" s="245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6" t="s">
        <v>207</v>
      </c>
      <c r="AU1185" s="246" t="s">
        <v>82</v>
      </c>
      <c r="AV1185" s="13" t="s">
        <v>82</v>
      </c>
      <c r="AW1185" s="13" t="s">
        <v>33</v>
      </c>
      <c r="AX1185" s="13" t="s">
        <v>80</v>
      </c>
      <c r="AY1185" s="246" t="s">
        <v>197</v>
      </c>
    </row>
    <row r="1186" s="2" customFormat="1" ht="16.5" customHeight="1">
      <c r="A1186" s="40"/>
      <c r="B1186" s="41"/>
      <c r="C1186" s="216" t="s">
        <v>1504</v>
      </c>
      <c r="D1186" s="216" t="s">
        <v>199</v>
      </c>
      <c r="E1186" s="217" t="s">
        <v>1505</v>
      </c>
      <c r="F1186" s="218" t="s">
        <v>1506</v>
      </c>
      <c r="G1186" s="219" t="s">
        <v>661</v>
      </c>
      <c r="H1186" s="220">
        <v>190.905</v>
      </c>
      <c r="I1186" s="221"/>
      <c r="J1186" s="222">
        <f>ROUND(I1186*H1186,2)</f>
        <v>0</v>
      </c>
      <c r="K1186" s="223"/>
      <c r="L1186" s="46"/>
      <c r="M1186" s="224" t="s">
        <v>19</v>
      </c>
      <c r="N1186" s="225" t="s">
        <v>43</v>
      </c>
      <c r="O1186" s="86"/>
      <c r="P1186" s="226">
        <f>O1186*H1186</f>
        <v>0</v>
      </c>
      <c r="Q1186" s="226">
        <v>1.0000000000000001E-05</v>
      </c>
      <c r="R1186" s="226">
        <f>Q1186*H1186</f>
        <v>0.0019090500000000002</v>
      </c>
      <c r="S1186" s="226">
        <v>0</v>
      </c>
      <c r="T1186" s="227">
        <f>S1186*H1186</f>
        <v>0</v>
      </c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R1186" s="228" t="s">
        <v>385</v>
      </c>
      <c r="AT1186" s="228" t="s">
        <v>199</v>
      </c>
      <c r="AU1186" s="228" t="s">
        <v>82</v>
      </c>
      <c r="AY1186" s="19" t="s">
        <v>197</v>
      </c>
      <c r="BE1186" s="229">
        <f>IF(N1186="základní",J1186,0)</f>
        <v>0</v>
      </c>
      <c r="BF1186" s="229">
        <f>IF(N1186="snížená",J1186,0)</f>
        <v>0</v>
      </c>
      <c r="BG1186" s="229">
        <f>IF(N1186="zákl. přenesená",J1186,0)</f>
        <v>0</v>
      </c>
      <c r="BH1186" s="229">
        <f>IF(N1186="sníž. přenesená",J1186,0)</f>
        <v>0</v>
      </c>
      <c r="BI1186" s="229">
        <f>IF(N1186="nulová",J1186,0)</f>
        <v>0</v>
      </c>
      <c r="BJ1186" s="19" t="s">
        <v>80</v>
      </c>
      <c r="BK1186" s="229">
        <f>ROUND(I1186*H1186,2)</f>
        <v>0</v>
      </c>
      <c r="BL1186" s="19" t="s">
        <v>385</v>
      </c>
      <c r="BM1186" s="228" t="s">
        <v>1507</v>
      </c>
    </row>
    <row r="1187" s="2" customFormat="1">
      <c r="A1187" s="40"/>
      <c r="B1187" s="41"/>
      <c r="C1187" s="42"/>
      <c r="D1187" s="230" t="s">
        <v>205</v>
      </c>
      <c r="E1187" s="42"/>
      <c r="F1187" s="231" t="s">
        <v>1508</v>
      </c>
      <c r="G1187" s="42"/>
      <c r="H1187" s="42"/>
      <c r="I1187" s="232"/>
      <c r="J1187" s="42"/>
      <c r="K1187" s="42"/>
      <c r="L1187" s="46"/>
      <c r="M1187" s="233"/>
      <c r="N1187" s="234"/>
      <c r="O1187" s="86"/>
      <c r="P1187" s="86"/>
      <c r="Q1187" s="86"/>
      <c r="R1187" s="86"/>
      <c r="S1187" s="86"/>
      <c r="T1187" s="87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T1187" s="19" t="s">
        <v>205</v>
      </c>
      <c r="AU1187" s="19" t="s">
        <v>82</v>
      </c>
    </row>
    <row r="1188" s="13" customFormat="1">
      <c r="A1188" s="13"/>
      <c r="B1188" s="235"/>
      <c r="C1188" s="236"/>
      <c r="D1188" s="237" t="s">
        <v>207</v>
      </c>
      <c r="E1188" s="238" t="s">
        <v>19</v>
      </c>
      <c r="F1188" s="239" t="s">
        <v>1509</v>
      </c>
      <c r="G1188" s="236"/>
      <c r="H1188" s="240">
        <v>47.259</v>
      </c>
      <c r="I1188" s="241"/>
      <c r="J1188" s="236"/>
      <c r="K1188" s="236"/>
      <c r="L1188" s="242"/>
      <c r="M1188" s="243"/>
      <c r="N1188" s="244"/>
      <c r="O1188" s="244"/>
      <c r="P1188" s="244"/>
      <c r="Q1188" s="244"/>
      <c r="R1188" s="244"/>
      <c r="S1188" s="244"/>
      <c r="T1188" s="245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46" t="s">
        <v>207</v>
      </c>
      <c r="AU1188" s="246" t="s">
        <v>82</v>
      </c>
      <c r="AV1188" s="13" t="s">
        <v>82</v>
      </c>
      <c r="AW1188" s="13" t="s">
        <v>33</v>
      </c>
      <c r="AX1188" s="13" t="s">
        <v>72</v>
      </c>
      <c r="AY1188" s="246" t="s">
        <v>197</v>
      </c>
    </row>
    <row r="1189" s="16" customFormat="1">
      <c r="A1189" s="16"/>
      <c r="B1189" s="268"/>
      <c r="C1189" s="269"/>
      <c r="D1189" s="237" t="s">
        <v>207</v>
      </c>
      <c r="E1189" s="270" t="s">
        <v>19</v>
      </c>
      <c r="F1189" s="271" t="s">
        <v>248</v>
      </c>
      <c r="G1189" s="269"/>
      <c r="H1189" s="272">
        <v>47.259</v>
      </c>
      <c r="I1189" s="273"/>
      <c r="J1189" s="269"/>
      <c r="K1189" s="269"/>
      <c r="L1189" s="274"/>
      <c r="M1189" s="275"/>
      <c r="N1189" s="276"/>
      <c r="O1189" s="276"/>
      <c r="P1189" s="276"/>
      <c r="Q1189" s="276"/>
      <c r="R1189" s="276"/>
      <c r="S1189" s="276"/>
      <c r="T1189" s="277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T1189" s="278" t="s">
        <v>207</v>
      </c>
      <c r="AU1189" s="278" t="s">
        <v>82</v>
      </c>
      <c r="AV1189" s="16" t="s">
        <v>103</v>
      </c>
      <c r="AW1189" s="16" t="s">
        <v>33</v>
      </c>
      <c r="AX1189" s="16" t="s">
        <v>72</v>
      </c>
      <c r="AY1189" s="278" t="s">
        <v>197</v>
      </c>
    </row>
    <row r="1190" s="13" customFormat="1">
      <c r="A1190" s="13"/>
      <c r="B1190" s="235"/>
      <c r="C1190" s="236"/>
      <c r="D1190" s="237" t="s">
        <v>207</v>
      </c>
      <c r="E1190" s="238" t="s">
        <v>19</v>
      </c>
      <c r="F1190" s="239" t="s">
        <v>1510</v>
      </c>
      <c r="G1190" s="236"/>
      <c r="H1190" s="240">
        <v>90.480000000000004</v>
      </c>
      <c r="I1190" s="241"/>
      <c r="J1190" s="236"/>
      <c r="K1190" s="236"/>
      <c r="L1190" s="242"/>
      <c r="M1190" s="243"/>
      <c r="N1190" s="244"/>
      <c r="O1190" s="244"/>
      <c r="P1190" s="244"/>
      <c r="Q1190" s="244"/>
      <c r="R1190" s="244"/>
      <c r="S1190" s="244"/>
      <c r="T1190" s="245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6" t="s">
        <v>207</v>
      </c>
      <c r="AU1190" s="246" t="s">
        <v>82</v>
      </c>
      <c r="AV1190" s="13" t="s">
        <v>82</v>
      </c>
      <c r="AW1190" s="13" t="s">
        <v>33</v>
      </c>
      <c r="AX1190" s="13" t="s">
        <v>72</v>
      </c>
      <c r="AY1190" s="246" t="s">
        <v>197</v>
      </c>
    </row>
    <row r="1191" s="13" customFormat="1">
      <c r="A1191" s="13"/>
      <c r="B1191" s="235"/>
      <c r="C1191" s="236"/>
      <c r="D1191" s="237" t="s">
        <v>207</v>
      </c>
      <c r="E1191" s="238" t="s">
        <v>19</v>
      </c>
      <c r="F1191" s="239" t="s">
        <v>1511</v>
      </c>
      <c r="G1191" s="236"/>
      <c r="H1191" s="240">
        <v>100.425</v>
      </c>
      <c r="I1191" s="241"/>
      <c r="J1191" s="236"/>
      <c r="K1191" s="236"/>
      <c r="L1191" s="242"/>
      <c r="M1191" s="243"/>
      <c r="N1191" s="244"/>
      <c r="O1191" s="244"/>
      <c r="P1191" s="244"/>
      <c r="Q1191" s="244"/>
      <c r="R1191" s="244"/>
      <c r="S1191" s="244"/>
      <c r="T1191" s="245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6" t="s">
        <v>207</v>
      </c>
      <c r="AU1191" s="246" t="s">
        <v>82</v>
      </c>
      <c r="AV1191" s="13" t="s">
        <v>82</v>
      </c>
      <c r="AW1191" s="13" t="s">
        <v>33</v>
      </c>
      <c r="AX1191" s="13" t="s">
        <v>72</v>
      </c>
      <c r="AY1191" s="246" t="s">
        <v>197</v>
      </c>
    </row>
    <row r="1192" s="16" customFormat="1">
      <c r="A1192" s="16"/>
      <c r="B1192" s="268"/>
      <c r="C1192" s="269"/>
      <c r="D1192" s="237" t="s">
        <v>207</v>
      </c>
      <c r="E1192" s="270" t="s">
        <v>19</v>
      </c>
      <c r="F1192" s="271" t="s">
        <v>248</v>
      </c>
      <c r="G1192" s="269"/>
      <c r="H1192" s="272">
        <v>190.905</v>
      </c>
      <c r="I1192" s="273"/>
      <c r="J1192" s="269"/>
      <c r="K1192" s="269"/>
      <c r="L1192" s="274"/>
      <c r="M1192" s="275"/>
      <c r="N1192" s="276"/>
      <c r="O1192" s="276"/>
      <c r="P1192" s="276"/>
      <c r="Q1192" s="276"/>
      <c r="R1192" s="276"/>
      <c r="S1192" s="276"/>
      <c r="T1192" s="277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T1192" s="278" t="s">
        <v>207</v>
      </c>
      <c r="AU1192" s="278" t="s">
        <v>82</v>
      </c>
      <c r="AV1192" s="16" t="s">
        <v>103</v>
      </c>
      <c r="AW1192" s="16" t="s">
        <v>33</v>
      </c>
      <c r="AX1192" s="16" t="s">
        <v>80</v>
      </c>
      <c r="AY1192" s="278" t="s">
        <v>197</v>
      </c>
    </row>
    <row r="1193" s="2" customFormat="1" ht="16.5" customHeight="1">
      <c r="A1193" s="40"/>
      <c r="B1193" s="41"/>
      <c r="C1193" s="282" t="s">
        <v>1512</v>
      </c>
      <c r="D1193" s="282" t="s">
        <v>602</v>
      </c>
      <c r="E1193" s="283" t="s">
        <v>1513</v>
      </c>
      <c r="F1193" s="284" t="s">
        <v>1514</v>
      </c>
      <c r="G1193" s="285" t="s">
        <v>225</v>
      </c>
      <c r="H1193" s="286">
        <v>0.66100000000000003</v>
      </c>
      <c r="I1193" s="287"/>
      <c r="J1193" s="288">
        <f>ROUND(I1193*H1193,2)</f>
        <v>0</v>
      </c>
      <c r="K1193" s="289"/>
      <c r="L1193" s="290"/>
      <c r="M1193" s="291" t="s">
        <v>19</v>
      </c>
      <c r="N1193" s="292" t="s">
        <v>43</v>
      </c>
      <c r="O1193" s="86"/>
      <c r="P1193" s="226">
        <f>O1193*H1193</f>
        <v>0</v>
      </c>
      <c r="Q1193" s="226">
        <v>0.55000000000000004</v>
      </c>
      <c r="R1193" s="226">
        <f>Q1193*H1193</f>
        <v>0.36355000000000004</v>
      </c>
      <c r="S1193" s="226">
        <v>0</v>
      </c>
      <c r="T1193" s="227">
        <f>S1193*H1193</f>
        <v>0</v>
      </c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R1193" s="228" t="s">
        <v>658</v>
      </c>
      <c r="AT1193" s="228" t="s">
        <v>602</v>
      </c>
      <c r="AU1193" s="228" t="s">
        <v>82</v>
      </c>
      <c r="AY1193" s="19" t="s">
        <v>197</v>
      </c>
      <c r="BE1193" s="229">
        <f>IF(N1193="základní",J1193,0)</f>
        <v>0</v>
      </c>
      <c r="BF1193" s="229">
        <f>IF(N1193="snížená",J1193,0)</f>
        <v>0</v>
      </c>
      <c r="BG1193" s="229">
        <f>IF(N1193="zákl. přenesená",J1193,0)</f>
        <v>0</v>
      </c>
      <c r="BH1193" s="229">
        <f>IF(N1193="sníž. přenesená",J1193,0)</f>
        <v>0</v>
      </c>
      <c r="BI1193" s="229">
        <f>IF(N1193="nulová",J1193,0)</f>
        <v>0</v>
      </c>
      <c r="BJ1193" s="19" t="s">
        <v>80</v>
      </c>
      <c r="BK1193" s="229">
        <f>ROUND(I1193*H1193,2)</f>
        <v>0</v>
      </c>
      <c r="BL1193" s="19" t="s">
        <v>385</v>
      </c>
      <c r="BM1193" s="228" t="s">
        <v>1515</v>
      </c>
    </row>
    <row r="1194" s="13" customFormat="1">
      <c r="A1194" s="13"/>
      <c r="B1194" s="235"/>
      <c r="C1194" s="236"/>
      <c r="D1194" s="237" t="s">
        <v>207</v>
      </c>
      <c r="E1194" s="238" t="s">
        <v>19</v>
      </c>
      <c r="F1194" s="239" t="s">
        <v>1516</v>
      </c>
      <c r="G1194" s="236"/>
      <c r="H1194" s="240">
        <v>0.318</v>
      </c>
      <c r="I1194" s="241"/>
      <c r="J1194" s="236"/>
      <c r="K1194" s="236"/>
      <c r="L1194" s="242"/>
      <c r="M1194" s="243"/>
      <c r="N1194" s="244"/>
      <c r="O1194" s="244"/>
      <c r="P1194" s="244"/>
      <c r="Q1194" s="244"/>
      <c r="R1194" s="244"/>
      <c r="S1194" s="244"/>
      <c r="T1194" s="245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6" t="s">
        <v>207</v>
      </c>
      <c r="AU1194" s="246" t="s">
        <v>82</v>
      </c>
      <c r="AV1194" s="13" t="s">
        <v>82</v>
      </c>
      <c r="AW1194" s="13" t="s">
        <v>33</v>
      </c>
      <c r="AX1194" s="13" t="s">
        <v>72</v>
      </c>
      <c r="AY1194" s="246" t="s">
        <v>197</v>
      </c>
    </row>
    <row r="1195" s="13" customFormat="1">
      <c r="A1195" s="13"/>
      <c r="B1195" s="235"/>
      <c r="C1195" s="236"/>
      <c r="D1195" s="237" t="s">
        <v>207</v>
      </c>
      <c r="E1195" s="238" t="s">
        <v>19</v>
      </c>
      <c r="F1195" s="239" t="s">
        <v>1517</v>
      </c>
      <c r="G1195" s="236"/>
      <c r="H1195" s="240">
        <v>0.070999999999999994</v>
      </c>
      <c r="I1195" s="241"/>
      <c r="J1195" s="236"/>
      <c r="K1195" s="236"/>
      <c r="L1195" s="242"/>
      <c r="M1195" s="243"/>
      <c r="N1195" s="244"/>
      <c r="O1195" s="244"/>
      <c r="P1195" s="244"/>
      <c r="Q1195" s="244"/>
      <c r="R1195" s="244"/>
      <c r="S1195" s="244"/>
      <c r="T1195" s="245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6" t="s">
        <v>207</v>
      </c>
      <c r="AU1195" s="246" t="s">
        <v>82</v>
      </c>
      <c r="AV1195" s="13" t="s">
        <v>82</v>
      </c>
      <c r="AW1195" s="13" t="s">
        <v>33</v>
      </c>
      <c r="AX1195" s="13" t="s">
        <v>72</v>
      </c>
      <c r="AY1195" s="246" t="s">
        <v>197</v>
      </c>
    </row>
    <row r="1196" s="13" customFormat="1">
      <c r="A1196" s="13"/>
      <c r="B1196" s="235"/>
      <c r="C1196" s="236"/>
      <c r="D1196" s="237" t="s">
        <v>207</v>
      </c>
      <c r="E1196" s="238" t="s">
        <v>19</v>
      </c>
      <c r="F1196" s="239" t="s">
        <v>1518</v>
      </c>
      <c r="G1196" s="236"/>
      <c r="H1196" s="240">
        <v>0.21199999999999999</v>
      </c>
      <c r="I1196" s="241"/>
      <c r="J1196" s="236"/>
      <c r="K1196" s="236"/>
      <c r="L1196" s="242"/>
      <c r="M1196" s="243"/>
      <c r="N1196" s="244"/>
      <c r="O1196" s="244"/>
      <c r="P1196" s="244"/>
      <c r="Q1196" s="244"/>
      <c r="R1196" s="244"/>
      <c r="S1196" s="244"/>
      <c r="T1196" s="245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6" t="s">
        <v>207</v>
      </c>
      <c r="AU1196" s="246" t="s">
        <v>82</v>
      </c>
      <c r="AV1196" s="13" t="s">
        <v>82</v>
      </c>
      <c r="AW1196" s="13" t="s">
        <v>33</v>
      </c>
      <c r="AX1196" s="13" t="s">
        <v>72</v>
      </c>
      <c r="AY1196" s="246" t="s">
        <v>197</v>
      </c>
    </row>
    <row r="1197" s="15" customFormat="1">
      <c r="A1197" s="15"/>
      <c r="B1197" s="257"/>
      <c r="C1197" s="258"/>
      <c r="D1197" s="237" t="s">
        <v>207</v>
      </c>
      <c r="E1197" s="259" t="s">
        <v>19</v>
      </c>
      <c r="F1197" s="260" t="s">
        <v>234</v>
      </c>
      <c r="G1197" s="258"/>
      <c r="H1197" s="261">
        <v>0.60099999999999998</v>
      </c>
      <c r="I1197" s="262"/>
      <c r="J1197" s="258"/>
      <c r="K1197" s="258"/>
      <c r="L1197" s="263"/>
      <c r="M1197" s="264"/>
      <c r="N1197" s="265"/>
      <c r="O1197" s="265"/>
      <c r="P1197" s="265"/>
      <c r="Q1197" s="265"/>
      <c r="R1197" s="265"/>
      <c r="S1197" s="265"/>
      <c r="T1197" s="266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T1197" s="267" t="s">
        <v>207</v>
      </c>
      <c r="AU1197" s="267" t="s">
        <v>82</v>
      </c>
      <c r="AV1197" s="15" t="s">
        <v>203</v>
      </c>
      <c r="AW1197" s="15" t="s">
        <v>33</v>
      </c>
      <c r="AX1197" s="15" t="s">
        <v>80</v>
      </c>
      <c r="AY1197" s="267" t="s">
        <v>197</v>
      </c>
    </row>
    <row r="1198" s="13" customFormat="1">
      <c r="A1198" s="13"/>
      <c r="B1198" s="235"/>
      <c r="C1198" s="236"/>
      <c r="D1198" s="237" t="s">
        <v>207</v>
      </c>
      <c r="E1198" s="236"/>
      <c r="F1198" s="239" t="s">
        <v>1519</v>
      </c>
      <c r="G1198" s="236"/>
      <c r="H1198" s="240">
        <v>0.66100000000000003</v>
      </c>
      <c r="I1198" s="241"/>
      <c r="J1198" s="236"/>
      <c r="K1198" s="236"/>
      <c r="L1198" s="242"/>
      <c r="M1198" s="243"/>
      <c r="N1198" s="244"/>
      <c r="O1198" s="244"/>
      <c r="P1198" s="244"/>
      <c r="Q1198" s="244"/>
      <c r="R1198" s="244"/>
      <c r="S1198" s="244"/>
      <c r="T1198" s="245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6" t="s">
        <v>207</v>
      </c>
      <c r="AU1198" s="246" t="s">
        <v>82</v>
      </c>
      <c r="AV1198" s="13" t="s">
        <v>82</v>
      </c>
      <c r="AW1198" s="13" t="s">
        <v>4</v>
      </c>
      <c r="AX1198" s="13" t="s">
        <v>80</v>
      </c>
      <c r="AY1198" s="246" t="s">
        <v>197</v>
      </c>
    </row>
    <row r="1199" s="2" customFormat="1" ht="16.5" customHeight="1">
      <c r="A1199" s="40"/>
      <c r="B1199" s="41"/>
      <c r="C1199" s="282" t="s">
        <v>1520</v>
      </c>
      <c r="D1199" s="282" t="s">
        <v>602</v>
      </c>
      <c r="E1199" s="283" t="s">
        <v>1521</v>
      </c>
      <c r="F1199" s="284" t="s">
        <v>1522</v>
      </c>
      <c r="G1199" s="285" t="s">
        <v>661</v>
      </c>
      <c r="H1199" s="286">
        <v>155.04499999999999</v>
      </c>
      <c r="I1199" s="287"/>
      <c r="J1199" s="288">
        <f>ROUND(I1199*H1199,2)</f>
        <v>0</v>
      </c>
      <c r="K1199" s="289"/>
      <c r="L1199" s="290"/>
      <c r="M1199" s="291" t="s">
        <v>19</v>
      </c>
      <c r="N1199" s="292" t="s">
        <v>43</v>
      </c>
      <c r="O1199" s="86"/>
      <c r="P1199" s="226">
        <f>O1199*H1199</f>
        <v>0</v>
      </c>
      <c r="Q1199" s="226">
        <v>6.9999999999999994E-05</v>
      </c>
      <c r="R1199" s="226">
        <f>Q1199*H1199</f>
        <v>0.010853149999999999</v>
      </c>
      <c r="S1199" s="226">
        <v>0</v>
      </c>
      <c r="T1199" s="227">
        <f>S1199*H1199</f>
        <v>0</v>
      </c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R1199" s="228" t="s">
        <v>658</v>
      </c>
      <c r="AT1199" s="228" t="s">
        <v>602</v>
      </c>
      <c r="AU1199" s="228" t="s">
        <v>82</v>
      </c>
      <c r="AY1199" s="19" t="s">
        <v>197</v>
      </c>
      <c r="BE1199" s="229">
        <f>IF(N1199="základní",J1199,0)</f>
        <v>0</v>
      </c>
      <c r="BF1199" s="229">
        <f>IF(N1199="snížená",J1199,0)</f>
        <v>0</v>
      </c>
      <c r="BG1199" s="229">
        <f>IF(N1199="zákl. přenesená",J1199,0)</f>
        <v>0</v>
      </c>
      <c r="BH1199" s="229">
        <f>IF(N1199="sníž. přenesená",J1199,0)</f>
        <v>0</v>
      </c>
      <c r="BI1199" s="229">
        <f>IF(N1199="nulová",J1199,0)</f>
        <v>0</v>
      </c>
      <c r="BJ1199" s="19" t="s">
        <v>80</v>
      </c>
      <c r="BK1199" s="229">
        <f>ROUND(I1199*H1199,2)</f>
        <v>0</v>
      </c>
      <c r="BL1199" s="19" t="s">
        <v>385</v>
      </c>
      <c r="BM1199" s="228" t="s">
        <v>1523</v>
      </c>
    </row>
    <row r="1200" s="13" customFormat="1">
      <c r="A1200" s="13"/>
      <c r="B1200" s="235"/>
      <c r="C1200" s="236"/>
      <c r="D1200" s="237" t="s">
        <v>207</v>
      </c>
      <c r="E1200" s="238" t="s">
        <v>19</v>
      </c>
      <c r="F1200" s="239" t="s">
        <v>1524</v>
      </c>
      <c r="G1200" s="236"/>
      <c r="H1200" s="240">
        <v>140.94999999999999</v>
      </c>
      <c r="I1200" s="241"/>
      <c r="J1200" s="236"/>
      <c r="K1200" s="236"/>
      <c r="L1200" s="242"/>
      <c r="M1200" s="243"/>
      <c r="N1200" s="244"/>
      <c r="O1200" s="244"/>
      <c r="P1200" s="244"/>
      <c r="Q1200" s="244"/>
      <c r="R1200" s="244"/>
      <c r="S1200" s="244"/>
      <c r="T1200" s="245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6" t="s">
        <v>207</v>
      </c>
      <c r="AU1200" s="246" t="s">
        <v>82</v>
      </c>
      <c r="AV1200" s="13" t="s">
        <v>82</v>
      </c>
      <c r="AW1200" s="13" t="s">
        <v>33</v>
      </c>
      <c r="AX1200" s="13" t="s">
        <v>80</v>
      </c>
      <c r="AY1200" s="246" t="s">
        <v>197</v>
      </c>
    </row>
    <row r="1201" s="13" customFormat="1">
      <c r="A1201" s="13"/>
      <c r="B1201" s="235"/>
      <c r="C1201" s="236"/>
      <c r="D1201" s="237" t="s">
        <v>207</v>
      </c>
      <c r="E1201" s="236"/>
      <c r="F1201" s="239" t="s">
        <v>1525</v>
      </c>
      <c r="G1201" s="236"/>
      <c r="H1201" s="240">
        <v>155.04499999999999</v>
      </c>
      <c r="I1201" s="241"/>
      <c r="J1201" s="236"/>
      <c r="K1201" s="236"/>
      <c r="L1201" s="242"/>
      <c r="M1201" s="243"/>
      <c r="N1201" s="244"/>
      <c r="O1201" s="244"/>
      <c r="P1201" s="244"/>
      <c r="Q1201" s="244"/>
      <c r="R1201" s="244"/>
      <c r="S1201" s="244"/>
      <c r="T1201" s="245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6" t="s">
        <v>207</v>
      </c>
      <c r="AU1201" s="246" t="s">
        <v>82</v>
      </c>
      <c r="AV1201" s="13" t="s">
        <v>82</v>
      </c>
      <c r="AW1201" s="13" t="s">
        <v>4</v>
      </c>
      <c r="AX1201" s="13" t="s">
        <v>80</v>
      </c>
      <c r="AY1201" s="246" t="s">
        <v>197</v>
      </c>
    </row>
    <row r="1202" s="2" customFormat="1" ht="24.15" customHeight="1">
      <c r="A1202" s="40"/>
      <c r="B1202" s="41"/>
      <c r="C1202" s="216" t="s">
        <v>1526</v>
      </c>
      <c r="D1202" s="216" t="s">
        <v>199</v>
      </c>
      <c r="E1202" s="217" t="s">
        <v>1527</v>
      </c>
      <c r="F1202" s="218" t="s">
        <v>1528</v>
      </c>
      <c r="G1202" s="219" t="s">
        <v>202</v>
      </c>
      <c r="H1202" s="220">
        <v>39.539999999999999</v>
      </c>
      <c r="I1202" s="221"/>
      <c r="J1202" s="222">
        <f>ROUND(I1202*H1202,2)</f>
        <v>0</v>
      </c>
      <c r="K1202" s="223"/>
      <c r="L1202" s="46"/>
      <c r="M1202" s="224" t="s">
        <v>19</v>
      </c>
      <c r="N1202" s="225" t="s">
        <v>43</v>
      </c>
      <c r="O1202" s="86"/>
      <c r="P1202" s="226">
        <f>O1202*H1202</f>
        <v>0</v>
      </c>
      <c r="Q1202" s="226">
        <v>0.00018000000000000001</v>
      </c>
      <c r="R1202" s="226">
        <f>Q1202*H1202</f>
        <v>0.0071172000000000006</v>
      </c>
      <c r="S1202" s="226">
        <v>0</v>
      </c>
      <c r="T1202" s="227">
        <f>S1202*H1202</f>
        <v>0</v>
      </c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R1202" s="228" t="s">
        <v>385</v>
      </c>
      <c r="AT1202" s="228" t="s">
        <v>199</v>
      </c>
      <c r="AU1202" s="228" t="s">
        <v>82</v>
      </c>
      <c r="AY1202" s="19" t="s">
        <v>197</v>
      </c>
      <c r="BE1202" s="229">
        <f>IF(N1202="základní",J1202,0)</f>
        <v>0</v>
      </c>
      <c r="BF1202" s="229">
        <f>IF(N1202="snížená",J1202,0)</f>
        <v>0</v>
      </c>
      <c r="BG1202" s="229">
        <f>IF(N1202="zákl. přenesená",J1202,0)</f>
        <v>0</v>
      </c>
      <c r="BH1202" s="229">
        <f>IF(N1202="sníž. přenesená",J1202,0)</f>
        <v>0</v>
      </c>
      <c r="BI1202" s="229">
        <f>IF(N1202="nulová",J1202,0)</f>
        <v>0</v>
      </c>
      <c r="BJ1202" s="19" t="s">
        <v>80</v>
      </c>
      <c r="BK1202" s="229">
        <f>ROUND(I1202*H1202,2)</f>
        <v>0</v>
      </c>
      <c r="BL1202" s="19" t="s">
        <v>385</v>
      </c>
      <c r="BM1202" s="228" t="s">
        <v>1529</v>
      </c>
    </row>
    <row r="1203" s="2" customFormat="1">
      <c r="A1203" s="40"/>
      <c r="B1203" s="41"/>
      <c r="C1203" s="42"/>
      <c r="D1203" s="230" t="s">
        <v>205</v>
      </c>
      <c r="E1203" s="42"/>
      <c r="F1203" s="231" t="s">
        <v>1530</v>
      </c>
      <c r="G1203" s="42"/>
      <c r="H1203" s="42"/>
      <c r="I1203" s="232"/>
      <c r="J1203" s="42"/>
      <c r="K1203" s="42"/>
      <c r="L1203" s="46"/>
      <c r="M1203" s="233"/>
      <c r="N1203" s="234"/>
      <c r="O1203" s="86"/>
      <c r="P1203" s="86"/>
      <c r="Q1203" s="86"/>
      <c r="R1203" s="86"/>
      <c r="S1203" s="86"/>
      <c r="T1203" s="87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T1203" s="19" t="s">
        <v>205</v>
      </c>
      <c r="AU1203" s="19" t="s">
        <v>82</v>
      </c>
    </row>
    <row r="1204" s="14" customFormat="1">
      <c r="A1204" s="14"/>
      <c r="B1204" s="247"/>
      <c r="C1204" s="248"/>
      <c r="D1204" s="237" t="s">
        <v>207</v>
      </c>
      <c r="E1204" s="249" t="s">
        <v>19</v>
      </c>
      <c r="F1204" s="250" t="s">
        <v>1495</v>
      </c>
      <c r="G1204" s="248"/>
      <c r="H1204" s="249" t="s">
        <v>19</v>
      </c>
      <c r="I1204" s="251"/>
      <c r="J1204" s="248"/>
      <c r="K1204" s="248"/>
      <c r="L1204" s="252"/>
      <c r="M1204" s="253"/>
      <c r="N1204" s="254"/>
      <c r="O1204" s="254"/>
      <c r="P1204" s="254"/>
      <c r="Q1204" s="254"/>
      <c r="R1204" s="254"/>
      <c r="S1204" s="254"/>
      <c r="T1204" s="255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6" t="s">
        <v>207</v>
      </c>
      <c r="AU1204" s="256" t="s">
        <v>82</v>
      </c>
      <c r="AV1204" s="14" t="s">
        <v>80</v>
      </c>
      <c r="AW1204" s="14" t="s">
        <v>33</v>
      </c>
      <c r="AX1204" s="14" t="s">
        <v>72</v>
      </c>
      <c r="AY1204" s="256" t="s">
        <v>197</v>
      </c>
    </row>
    <row r="1205" s="13" customFormat="1">
      <c r="A1205" s="13"/>
      <c r="B1205" s="235"/>
      <c r="C1205" s="236"/>
      <c r="D1205" s="237" t="s">
        <v>207</v>
      </c>
      <c r="E1205" s="238" t="s">
        <v>19</v>
      </c>
      <c r="F1205" s="239" t="s">
        <v>1501</v>
      </c>
      <c r="G1205" s="236"/>
      <c r="H1205" s="240">
        <v>16.567</v>
      </c>
      <c r="I1205" s="241"/>
      <c r="J1205" s="236"/>
      <c r="K1205" s="236"/>
      <c r="L1205" s="242"/>
      <c r="M1205" s="243"/>
      <c r="N1205" s="244"/>
      <c r="O1205" s="244"/>
      <c r="P1205" s="244"/>
      <c r="Q1205" s="244"/>
      <c r="R1205" s="244"/>
      <c r="S1205" s="244"/>
      <c r="T1205" s="245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6" t="s">
        <v>207</v>
      </c>
      <c r="AU1205" s="246" t="s">
        <v>82</v>
      </c>
      <c r="AV1205" s="13" t="s">
        <v>82</v>
      </c>
      <c r="AW1205" s="13" t="s">
        <v>33</v>
      </c>
      <c r="AX1205" s="13" t="s">
        <v>72</v>
      </c>
      <c r="AY1205" s="246" t="s">
        <v>197</v>
      </c>
    </row>
    <row r="1206" s="13" customFormat="1">
      <c r="A1206" s="13"/>
      <c r="B1206" s="235"/>
      <c r="C1206" s="236"/>
      <c r="D1206" s="237" t="s">
        <v>207</v>
      </c>
      <c r="E1206" s="238" t="s">
        <v>19</v>
      </c>
      <c r="F1206" s="239" t="s">
        <v>1502</v>
      </c>
      <c r="G1206" s="236"/>
      <c r="H1206" s="240">
        <v>3.3119999999999998</v>
      </c>
      <c r="I1206" s="241"/>
      <c r="J1206" s="236"/>
      <c r="K1206" s="236"/>
      <c r="L1206" s="242"/>
      <c r="M1206" s="243"/>
      <c r="N1206" s="244"/>
      <c r="O1206" s="244"/>
      <c r="P1206" s="244"/>
      <c r="Q1206" s="244"/>
      <c r="R1206" s="244"/>
      <c r="S1206" s="244"/>
      <c r="T1206" s="245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6" t="s">
        <v>207</v>
      </c>
      <c r="AU1206" s="246" t="s">
        <v>82</v>
      </c>
      <c r="AV1206" s="13" t="s">
        <v>82</v>
      </c>
      <c r="AW1206" s="13" t="s">
        <v>33</v>
      </c>
      <c r="AX1206" s="13" t="s">
        <v>72</v>
      </c>
      <c r="AY1206" s="246" t="s">
        <v>197</v>
      </c>
    </row>
    <row r="1207" s="13" customFormat="1">
      <c r="A1207" s="13"/>
      <c r="B1207" s="235"/>
      <c r="C1207" s="236"/>
      <c r="D1207" s="237" t="s">
        <v>207</v>
      </c>
      <c r="E1207" s="238" t="s">
        <v>19</v>
      </c>
      <c r="F1207" s="239" t="s">
        <v>1496</v>
      </c>
      <c r="G1207" s="236"/>
      <c r="H1207" s="240">
        <v>19.661000000000001</v>
      </c>
      <c r="I1207" s="241"/>
      <c r="J1207" s="236"/>
      <c r="K1207" s="236"/>
      <c r="L1207" s="242"/>
      <c r="M1207" s="243"/>
      <c r="N1207" s="244"/>
      <c r="O1207" s="244"/>
      <c r="P1207" s="244"/>
      <c r="Q1207" s="244"/>
      <c r="R1207" s="244"/>
      <c r="S1207" s="244"/>
      <c r="T1207" s="245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6" t="s">
        <v>207</v>
      </c>
      <c r="AU1207" s="246" t="s">
        <v>82</v>
      </c>
      <c r="AV1207" s="13" t="s">
        <v>82</v>
      </c>
      <c r="AW1207" s="13" t="s">
        <v>33</v>
      </c>
      <c r="AX1207" s="13" t="s">
        <v>72</v>
      </c>
      <c r="AY1207" s="246" t="s">
        <v>197</v>
      </c>
    </row>
    <row r="1208" s="15" customFormat="1">
      <c r="A1208" s="15"/>
      <c r="B1208" s="257"/>
      <c r="C1208" s="258"/>
      <c r="D1208" s="237" t="s">
        <v>207</v>
      </c>
      <c r="E1208" s="259" t="s">
        <v>19</v>
      </c>
      <c r="F1208" s="260" t="s">
        <v>234</v>
      </c>
      <c r="G1208" s="258"/>
      <c r="H1208" s="261">
        <v>39.540000000000006</v>
      </c>
      <c r="I1208" s="262"/>
      <c r="J1208" s="258"/>
      <c r="K1208" s="258"/>
      <c r="L1208" s="263"/>
      <c r="M1208" s="264"/>
      <c r="N1208" s="265"/>
      <c r="O1208" s="265"/>
      <c r="P1208" s="265"/>
      <c r="Q1208" s="265"/>
      <c r="R1208" s="265"/>
      <c r="S1208" s="265"/>
      <c r="T1208" s="266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T1208" s="267" t="s">
        <v>207</v>
      </c>
      <c r="AU1208" s="267" t="s">
        <v>82</v>
      </c>
      <c r="AV1208" s="15" t="s">
        <v>203</v>
      </c>
      <c r="AW1208" s="15" t="s">
        <v>33</v>
      </c>
      <c r="AX1208" s="15" t="s">
        <v>80</v>
      </c>
      <c r="AY1208" s="267" t="s">
        <v>197</v>
      </c>
    </row>
    <row r="1209" s="2" customFormat="1" ht="44.25" customHeight="1">
      <c r="A1209" s="40"/>
      <c r="B1209" s="41"/>
      <c r="C1209" s="216" t="s">
        <v>1531</v>
      </c>
      <c r="D1209" s="216" t="s">
        <v>199</v>
      </c>
      <c r="E1209" s="217" t="s">
        <v>1532</v>
      </c>
      <c r="F1209" s="218" t="s">
        <v>1533</v>
      </c>
      <c r="G1209" s="219" t="s">
        <v>1253</v>
      </c>
      <c r="H1209" s="293"/>
      <c r="I1209" s="221"/>
      <c r="J1209" s="222">
        <f>ROUND(I1209*H1209,2)</f>
        <v>0</v>
      </c>
      <c r="K1209" s="223"/>
      <c r="L1209" s="46"/>
      <c r="M1209" s="224" t="s">
        <v>19</v>
      </c>
      <c r="N1209" s="225" t="s">
        <v>43</v>
      </c>
      <c r="O1209" s="86"/>
      <c r="P1209" s="226">
        <f>O1209*H1209</f>
        <v>0</v>
      </c>
      <c r="Q1209" s="226">
        <v>0</v>
      </c>
      <c r="R1209" s="226">
        <f>Q1209*H1209</f>
        <v>0</v>
      </c>
      <c r="S1209" s="226">
        <v>0</v>
      </c>
      <c r="T1209" s="227">
        <f>S1209*H1209</f>
        <v>0</v>
      </c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R1209" s="228" t="s">
        <v>385</v>
      </c>
      <c r="AT1209" s="228" t="s">
        <v>199</v>
      </c>
      <c r="AU1209" s="228" t="s">
        <v>82</v>
      </c>
      <c r="AY1209" s="19" t="s">
        <v>197</v>
      </c>
      <c r="BE1209" s="229">
        <f>IF(N1209="základní",J1209,0)</f>
        <v>0</v>
      </c>
      <c r="BF1209" s="229">
        <f>IF(N1209="snížená",J1209,0)</f>
        <v>0</v>
      </c>
      <c r="BG1209" s="229">
        <f>IF(N1209="zákl. přenesená",J1209,0)</f>
        <v>0</v>
      </c>
      <c r="BH1209" s="229">
        <f>IF(N1209="sníž. přenesená",J1209,0)</f>
        <v>0</v>
      </c>
      <c r="BI1209" s="229">
        <f>IF(N1209="nulová",J1209,0)</f>
        <v>0</v>
      </c>
      <c r="BJ1209" s="19" t="s">
        <v>80</v>
      </c>
      <c r="BK1209" s="229">
        <f>ROUND(I1209*H1209,2)</f>
        <v>0</v>
      </c>
      <c r="BL1209" s="19" t="s">
        <v>385</v>
      </c>
      <c r="BM1209" s="228" t="s">
        <v>1534</v>
      </c>
    </row>
    <row r="1210" s="2" customFormat="1">
      <c r="A1210" s="40"/>
      <c r="B1210" s="41"/>
      <c r="C1210" s="42"/>
      <c r="D1210" s="230" t="s">
        <v>205</v>
      </c>
      <c r="E1210" s="42"/>
      <c r="F1210" s="231" t="s">
        <v>1535</v>
      </c>
      <c r="G1210" s="42"/>
      <c r="H1210" s="42"/>
      <c r="I1210" s="232"/>
      <c r="J1210" s="42"/>
      <c r="K1210" s="42"/>
      <c r="L1210" s="46"/>
      <c r="M1210" s="233"/>
      <c r="N1210" s="234"/>
      <c r="O1210" s="86"/>
      <c r="P1210" s="86"/>
      <c r="Q1210" s="86"/>
      <c r="R1210" s="86"/>
      <c r="S1210" s="86"/>
      <c r="T1210" s="87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T1210" s="19" t="s">
        <v>205</v>
      </c>
      <c r="AU1210" s="19" t="s">
        <v>82</v>
      </c>
    </row>
    <row r="1211" s="12" customFormat="1" ht="22.8" customHeight="1">
      <c r="A1211" s="12"/>
      <c r="B1211" s="200"/>
      <c r="C1211" s="201"/>
      <c r="D1211" s="202" t="s">
        <v>71</v>
      </c>
      <c r="E1211" s="214" t="s">
        <v>1536</v>
      </c>
      <c r="F1211" s="214" t="s">
        <v>1537</v>
      </c>
      <c r="G1211" s="201"/>
      <c r="H1211" s="201"/>
      <c r="I1211" s="204"/>
      <c r="J1211" s="215">
        <f>BK1211</f>
        <v>0</v>
      </c>
      <c r="K1211" s="201"/>
      <c r="L1211" s="206"/>
      <c r="M1211" s="207"/>
      <c r="N1211" s="208"/>
      <c r="O1211" s="208"/>
      <c r="P1211" s="209">
        <f>SUM(P1212:P1310)</f>
        <v>0</v>
      </c>
      <c r="Q1211" s="208"/>
      <c r="R1211" s="209">
        <f>SUM(R1212:R1310)</f>
        <v>8.4316982166669998</v>
      </c>
      <c r="S1211" s="208"/>
      <c r="T1211" s="210">
        <f>SUM(T1212:T1310)</f>
        <v>0</v>
      </c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R1211" s="211" t="s">
        <v>82</v>
      </c>
      <c r="AT1211" s="212" t="s">
        <v>71</v>
      </c>
      <c r="AU1211" s="212" t="s">
        <v>80</v>
      </c>
      <c r="AY1211" s="211" t="s">
        <v>197</v>
      </c>
      <c r="BK1211" s="213">
        <f>SUM(BK1212:BK1310)</f>
        <v>0</v>
      </c>
    </row>
    <row r="1212" s="2" customFormat="1" ht="49.05" customHeight="1">
      <c r="A1212" s="40"/>
      <c r="B1212" s="41"/>
      <c r="C1212" s="216" t="s">
        <v>1538</v>
      </c>
      <c r="D1212" s="216" t="s">
        <v>199</v>
      </c>
      <c r="E1212" s="217" t="s">
        <v>1539</v>
      </c>
      <c r="F1212" s="218" t="s">
        <v>1540</v>
      </c>
      <c r="G1212" s="219" t="s">
        <v>202</v>
      </c>
      <c r="H1212" s="220">
        <v>138.32400000000001</v>
      </c>
      <c r="I1212" s="221"/>
      <c r="J1212" s="222">
        <f>ROUND(I1212*H1212,2)</f>
        <v>0</v>
      </c>
      <c r="K1212" s="223"/>
      <c r="L1212" s="46"/>
      <c r="M1212" s="224" t="s">
        <v>19</v>
      </c>
      <c r="N1212" s="225" t="s">
        <v>43</v>
      </c>
      <c r="O1212" s="86"/>
      <c r="P1212" s="226">
        <f>O1212*H1212</f>
        <v>0</v>
      </c>
      <c r="Q1212" s="226">
        <v>0.01385</v>
      </c>
      <c r="R1212" s="226">
        <f>Q1212*H1212</f>
        <v>1.9157874000000001</v>
      </c>
      <c r="S1212" s="226">
        <v>0</v>
      </c>
      <c r="T1212" s="227">
        <f>S1212*H1212</f>
        <v>0</v>
      </c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R1212" s="228" t="s">
        <v>385</v>
      </c>
      <c r="AT1212" s="228" t="s">
        <v>199</v>
      </c>
      <c r="AU1212" s="228" t="s">
        <v>82</v>
      </c>
      <c r="AY1212" s="19" t="s">
        <v>197</v>
      </c>
      <c r="BE1212" s="229">
        <f>IF(N1212="základní",J1212,0)</f>
        <v>0</v>
      </c>
      <c r="BF1212" s="229">
        <f>IF(N1212="snížená",J1212,0)</f>
        <v>0</v>
      </c>
      <c r="BG1212" s="229">
        <f>IF(N1212="zákl. přenesená",J1212,0)</f>
        <v>0</v>
      </c>
      <c r="BH1212" s="229">
        <f>IF(N1212="sníž. přenesená",J1212,0)</f>
        <v>0</v>
      </c>
      <c r="BI1212" s="229">
        <f>IF(N1212="nulová",J1212,0)</f>
        <v>0</v>
      </c>
      <c r="BJ1212" s="19" t="s">
        <v>80</v>
      </c>
      <c r="BK1212" s="229">
        <f>ROUND(I1212*H1212,2)</f>
        <v>0</v>
      </c>
      <c r="BL1212" s="19" t="s">
        <v>385</v>
      </c>
      <c r="BM1212" s="228" t="s">
        <v>1541</v>
      </c>
    </row>
    <row r="1213" s="2" customFormat="1">
      <c r="A1213" s="40"/>
      <c r="B1213" s="41"/>
      <c r="C1213" s="42"/>
      <c r="D1213" s="230" t="s">
        <v>205</v>
      </c>
      <c r="E1213" s="42"/>
      <c r="F1213" s="231" t="s">
        <v>1542</v>
      </c>
      <c r="G1213" s="42"/>
      <c r="H1213" s="42"/>
      <c r="I1213" s="232"/>
      <c r="J1213" s="42"/>
      <c r="K1213" s="42"/>
      <c r="L1213" s="46"/>
      <c r="M1213" s="233"/>
      <c r="N1213" s="234"/>
      <c r="O1213" s="86"/>
      <c r="P1213" s="86"/>
      <c r="Q1213" s="86"/>
      <c r="R1213" s="86"/>
      <c r="S1213" s="86"/>
      <c r="T1213" s="87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T1213" s="19" t="s">
        <v>205</v>
      </c>
      <c r="AU1213" s="19" t="s">
        <v>82</v>
      </c>
    </row>
    <row r="1214" s="14" customFormat="1">
      <c r="A1214" s="14"/>
      <c r="B1214" s="247"/>
      <c r="C1214" s="248"/>
      <c r="D1214" s="237" t="s">
        <v>207</v>
      </c>
      <c r="E1214" s="249" t="s">
        <v>19</v>
      </c>
      <c r="F1214" s="250" t="s">
        <v>1543</v>
      </c>
      <c r="G1214" s="248"/>
      <c r="H1214" s="249" t="s">
        <v>19</v>
      </c>
      <c r="I1214" s="251"/>
      <c r="J1214" s="248"/>
      <c r="K1214" s="248"/>
      <c r="L1214" s="252"/>
      <c r="M1214" s="253"/>
      <c r="N1214" s="254"/>
      <c r="O1214" s="254"/>
      <c r="P1214" s="254"/>
      <c r="Q1214" s="254"/>
      <c r="R1214" s="254"/>
      <c r="S1214" s="254"/>
      <c r="T1214" s="255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6" t="s">
        <v>207</v>
      </c>
      <c r="AU1214" s="256" t="s">
        <v>82</v>
      </c>
      <c r="AV1214" s="14" t="s">
        <v>80</v>
      </c>
      <c r="AW1214" s="14" t="s">
        <v>33</v>
      </c>
      <c r="AX1214" s="14" t="s">
        <v>72</v>
      </c>
      <c r="AY1214" s="256" t="s">
        <v>197</v>
      </c>
    </row>
    <row r="1215" s="14" customFormat="1">
      <c r="A1215" s="14"/>
      <c r="B1215" s="247"/>
      <c r="C1215" s="248"/>
      <c r="D1215" s="237" t="s">
        <v>207</v>
      </c>
      <c r="E1215" s="249" t="s">
        <v>19</v>
      </c>
      <c r="F1215" s="250" t="s">
        <v>519</v>
      </c>
      <c r="G1215" s="248"/>
      <c r="H1215" s="249" t="s">
        <v>19</v>
      </c>
      <c r="I1215" s="251"/>
      <c r="J1215" s="248"/>
      <c r="K1215" s="248"/>
      <c r="L1215" s="252"/>
      <c r="M1215" s="253"/>
      <c r="N1215" s="254"/>
      <c r="O1215" s="254"/>
      <c r="P1215" s="254"/>
      <c r="Q1215" s="254"/>
      <c r="R1215" s="254"/>
      <c r="S1215" s="254"/>
      <c r="T1215" s="255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6" t="s">
        <v>207</v>
      </c>
      <c r="AU1215" s="256" t="s">
        <v>82</v>
      </c>
      <c r="AV1215" s="14" t="s">
        <v>80</v>
      </c>
      <c r="AW1215" s="14" t="s">
        <v>33</v>
      </c>
      <c r="AX1215" s="14" t="s">
        <v>72</v>
      </c>
      <c r="AY1215" s="256" t="s">
        <v>197</v>
      </c>
    </row>
    <row r="1216" s="13" customFormat="1">
      <c r="A1216" s="13"/>
      <c r="B1216" s="235"/>
      <c r="C1216" s="236"/>
      <c r="D1216" s="237" t="s">
        <v>207</v>
      </c>
      <c r="E1216" s="238" t="s">
        <v>19</v>
      </c>
      <c r="F1216" s="239" t="s">
        <v>1544</v>
      </c>
      <c r="G1216" s="236"/>
      <c r="H1216" s="240">
        <v>7.7789999999999999</v>
      </c>
      <c r="I1216" s="241"/>
      <c r="J1216" s="236"/>
      <c r="K1216" s="236"/>
      <c r="L1216" s="242"/>
      <c r="M1216" s="243"/>
      <c r="N1216" s="244"/>
      <c r="O1216" s="244"/>
      <c r="P1216" s="244"/>
      <c r="Q1216" s="244"/>
      <c r="R1216" s="244"/>
      <c r="S1216" s="244"/>
      <c r="T1216" s="245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6" t="s">
        <v>207</v>
      </c>
      <c r="AU1216" s="246" t="s">
        <v>82</v>
      </c>
      <c r="AV1216" s="13" t="s">
        <v>82</v>
      </c>
      <c r="AW1216" s="13" t="s">
        <v>33</v>
      </c>
      <c r="AX1216" s="13" t="s">
        <v>72</v>
      </c>
      <c r="AY1216" s="246" t="s">
        <v>197</v>
      </c>
    </row>
    <row r="1217" s="13" customFormat="1">
      <c r="A1217" s="13"/>
      <c r="B1217" s="235"/>
      <c r="C1217" s="236"/>
      <c r="D1217" s="237" t="s">
        <v>207</v>
      </c>
      <c r="E1217" s="238" t="s">
        <v>19</v>
      </c>
      <c r="F1217" s="239" t="s">
        <v>1545</v>
      </c>
      <c r="G1217" s="236"/>
      <c r="H1217" s="240">
        <v>11.727</v>
      </c>
      <c r="I1217" s="241"/>
      <c r="J1217" s="236"/>
      <c r="K1217" s="236"/>
      <c r="L1217" s="242"/>
      <c r="M1217" s="243"/>
      <c r="N1217" s="244"/>
      <c r="O1217" s="244"/>
      <c r="P1217" s="244"/>
      <c r="Q1217" s="244"/>
      <c r="R1217" s="244"/>
      <c r="S1217" s="244"/>
      <c r="T1217" s="245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6" t="s">
        <v>207</v>
      </c>
      <c r="AU1217" s="246" t="s">
        <v>82</v>
      </c>
      <c r="AV1217" s="13" t="s">
        <v>82</v>
      </c>
      <c r="AW1217" s="13" t="s">
        <v>33</v>
      </c>
      <c r="AX1217" s="13" t="s">
        <v>72</v>
      </c>
      <c r="AY1217" s="246" t="s">
        <v>197</v>
      </c>
    </row>
    <row r="1218" s="13" customFormat="1">
      <c r="A1218" s="13"/>
      <c r="B1218" s="235"/>
      <c r="C1218" s="236"/>
      <c r="D1218" s="237" t="s">
        <v>207</v>
      </c>
      <c r="E1218" s="238" t="s">
        <v>19</v>
      </c>
      <c r="F1218" s="239" t="s">
        <v>1546</v>
      </c>
      <c r="G1218" s="236"/>
      <c r="H1218" s="240">
        <v>4.4400000000000004</v>
      </c>
      <c r="I1218" s="241"/>
      <c r="J1218" s="236"/>
      <c r="K1218" s="236"/>
      <c r="L1218" s="242"/>
      <c r="M1218" s="243"/>
      <c r="N1218" s="244"/>
      <c r="O1218" s="244"/>
      <c r="P1218" s="244"/>
      <c r="Q1218" s="244"/>
      <c r="R1218" s="244"/>
      <c r="S1218" s="244"/>
      <c r="T1218" s="245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6" t="s">
        <v>207</v>
      </c>
      <c r="AU1218" s="246" t="s">
        <v>82</v>
      </c>
      <c r="AV1218" s="13" t="s">
        <v>82</v>
      </c>
      <c r="AW1218" s="13" t="s">
        <v>33</v>
      </c>
      <c r="AX1218" s="13" t="s">
        <v>72</v>
      </c>
      <c r="AY1218" s="246" t="s">
        <v>197</v>
      </c>
    </row>
    <row r="1219" s="13" customFormat="1">
      <c r="A1219" s="13"/>
      <c r="B1219" s="235"/>
      <c r="C1219" s="236"/>
      <c r="D1219" s="237" t="s">
        <v>207</v>
      </c>
      <c r="E1219" s="238" t="s">
        <v>19</v>
      </c>
      <c r="F1219" s="239" t="s">
        <v>1029</v>
      </c>
      <c r="G1219" s="236"/>
      <c r="H1219" s="240">
        <v>6.6600000000000001</v>
      </c>
      <c r="I1219" s="241"/>
      <c r="J1219" s="236"/>
      <c r="K1219" s="236"/>
      <c r="L1219" s="242"/>
      <c r="M1219" s="243"/>
      <c r="N1219" s="244"/>
      <c r="O1219" s="244"/>
      <c r="P1219" s="244"/>
      <c r="Q1219" s="244"/>
      <c r="R1219" s="244"/>
      <c r="S1219" s="244"/>
      <c r="T1219" s="245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6" t="s">
        <v>207</v>
      </c>
      <c r="AU1219" s="246" t="s">
        <v>82</v>
      </c>
      <c r="AV1219" s="13" t="s">
        <v>82</v>
      </c>
      <c r="AW1219" s="13" t="s">
        <v>33</v>
      </c>
      <c r="AX1219" s="13" t="s">
        <v>72</v>
      </c>
      <c r="AY1219" s="246" t="s">
        <v>197</v>
      </c>
    </row>
    <row r="1220" s="13" customFormat="1">
      <c r="A1220" s="13"/>
      <c r="B1220" s="235"/>
      <c r="C1220" s="236"/>
      <c r="D1220" s="237" t="s">
        <v>207</v>
      </c>
      <c r="E1220" s="238" t="s">
        <v>19</v>
      </c>
      <c r="F1220" s="239" t="s">
        <v>1030</v>
      </c>
      <c r="G1220" s="236"/>
      <c r="H1220" s="240">
        <v>3.1499999999999999</v>
      </c>
      <c r="I1220" s="241"/>
      <c r="J1220" s="236"/>
      <c r="K1220" s="236"/>
      <c r="L1220" s="242"/>
      <c r="M1220" s="243"/>
      <c r="N1220" s="244"/>
      <c r="O1220" s="244"/>
      <c r="P1220" s="244"/>
      <c r="Q1220" s="244"/>
      <c r="R1220" s="244"/>
      <c r="S1220" s="244"/>
      <c r="T1220" s="245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6" t="s">
        <v>207</v>
      </c>
      <c r="AU1220" s="246" t="s">
        <v>82</v>
      </c>
      <c r="AV1220" s="13" t="s">
        <v>82</v>
      </c>
      <c r="AW1220" s="13" t="s">
        <v>33</v>
      </c>
      <c r="AX1220" s="13" t="s">
        <v>72</v>
      </c>
      <c r="AY1220" s="246" t="s">
        <v>197</v>
      </c>
    </row>
    <row r="1221" s="13" customFormat="1">
      <c r="A1221" s="13"/>
      <c r="B1221" s="235"/>
      <c r="C1221" s="236"/>
      <c r="D1221" s="237" t="s">
        <v>207</v>
      </c>
      <c r="E1221" s="238" t="s">
        <v>19</v>
      </c>
      <c r="F1221" s="239" t="s">
        <v>1031</v>
      </c>
      <c r="G1221" s="236"/>
      <c r="H1221" s="240">
        <v>6.2640000000000002</v>
      </c>
      <c r="I1221" s="241"/>
      <c r="J1221" s="236"/>
      <c r="K1221" s="236"/>
      <c r="L1221" s="242"/>
      <c r="M1221" s="243"/>
      <c r="N1221" s="244"/>
      <c r="O1221" s="244"/>
      <c r="P1221" s="244"/>
      <c r="Q1221" s="244"/>
      <c r="R1221" s="244"/>
      <c r="S1221" s="244"/>
      <c r="T1221" s="245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6" t="s">
        <v>207</v>
      </c>
      <c r="AU1221" s="246" t="s">
        <v>82</v>
      </c>
      <c r="AV1221" s="13" t="s">
        <v>82</v>
      </c>
      <c r="AW1221" s="13" t="s">
        <v>33</v>
      </c>
      <c r="AX1221" s="13" t="s">
        <v>72</v>
      </c>
      <c r="AY1221" s="246" t="s">
        <v>197</v>
      </c>
    </row>
    <row r="1222" s="13" customFormat="1">
      <c r="A1222" s="13"/>
      <c r="B1222" s="235"/>
      <c r="C1222" s="236"/>
      <c r="D1222" s="237" t="s">
        <v>207</v>
      </c>
      <c r="E1222" s="238" t="s">
        <v>19</v>
      </c>
      <c r="F1222" s="239" t="s">
        <v>1032</v>
      </c>
      <c r="G1222" s="236"/>
      <c r="H1222" s="240">
        <v>2.625</v>
      </c>
      <c r="I1222" s="241"/>
      <c r="J1222" s="236"/>
      <c r="K1222" s="236"/>
      <c r="L1222" s="242"/>
      <c r="M1222" s="243"/>
      <c r="N1222" s="244"/>
      <c r="O1222" s="244"/>
      <c r="P1222" s="244"/>
      <c r="Q1222" s="244"/>
      <c r="R1222" s="244"/>
      <c r="S1222" s="244"/>
      <c r="T1222" s="245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6" t="s">
        <v>207</v>
      </c>
      <c r="AU1222" s="246" t="s">
        <v>82</v>
      </c>
      <c r="AV1222" s="13" t="s">
        <v>82</v>
      </c>
      <c r="AW1222" s="13" t="s">
        <v>33</v>
      </c>
      <c r="AX1222" s="13" t="s">
        <v>72</v>
      </c>
      <c r="AY1222" s="246" t="s">
        <v>197</v>
      </c>
    </row>
    <row r="1223" s="13" customFormat="1">
      <c r="A1223" s="13"/>
      <c r="B1223" s="235"/>
      <c r="C1223" s="236"/>
      <c r="D1223" s="237" t="s">
        <v>207</v>
      </c>
      <c r="E1223" s="238" t="s">
        <v>19</v>
      </c>
      <c r="F1223" s="239" t="s">
        <v>1033</v>
      </c>
      <c r="G1223" s="236"/>
      <c r="H1223" s="240">
        <v>1.125</v>
      </c>
      <c r="I1223" s="241"/>
      <c r="J1223" s="236"/>
      <c r="K1223" s="236"/>
      <c r="L1223" s="242"/>
      <c r="M1223" s="243"/>
      <c r="N1223" s="244"/>
      <c r="O1223" s="244"/>
      <c r="P1223" s="244"/>
      <c r="Q1223" s="244"/>
      <c r="R1223" s="244"/>
      <c r="S1223" s="244"/>
      <c r="T1223" s="245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6" t="s">
        <v>207</v>
      </c>
      <c r="AU1223" s="246" t="s">
        <v>82</v>
      </c>
      <c r="AV1223" s="13" t="s">
        <v>82</v>
      </c>
      <c r="AW1223" s="13" t="s">
        <v>33</v>
      </c>
      <c r="AX1223" s="13" t="s">
        <v>72</v>
      </c>
      <c r="AY1223" s="246" t="s">
        <v>197</v>
      </c>
    </row>
    <row r="1224" s="16" customFormat="1">
      <c r="A1224" s="16"/>
      <c r="B1224" s="268"/>
      <c r="C1224" s="269"/>
      <c r="D1224" s="237" t="s">
        <v>207</v>
      </c>
      <c r="E1224" s="270" t="s">
        <v>19</v>
      </c>
      <c r="F1224" s="271" t="s">
        <v>248</v>
      </c>
      <c r="G1224" s="269"/>
      <c r="H1224" s="272">
        <v>43.770000000000003</v>
      </c>
      <c r="I1224" s="273"/>
      <c r="J1224" s="269"/>
      <c r="K1224" s="269"/>
      <c r="L1224" s="274"/>
      <c r="M1224" s="275"/>
      <c r="N1224" s="276"/>
      <c r="O1224" s="276"/>
      <c r="P1224" s="276"/>
      <c r="Q1224" s="276"/>
      <c r="R1224" s="276"/>
      <c r="S1224" s="276"/>
      <c r="T1224" s="277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T1224" s="278" t="s">
        <v>207</v>
      </c>
      <c r="AU1224" s="278" t="s">
        <v>82</v>
      </c>
      <c r="AV1224" s="16" t="s">
        <v>103</v>
      </c>
      <c r="AW1224" s="16" t="s">
        <v>33</v>
      </c>
      <c r="AX1224" s="16" t="s">
        <v>72</v>
      </c>
      <c r="AY1224" s="278" t="s">
        <v>197</v>
      </c>
    </row>
    <row r="1225" s="14" customFormat="1">
      <c r="A1225" s="14"/>
      <c r="B1225" s="247"/>
      <c r="C1225" s="248"/>
      <c r="D1225" s="237" t="s">
        <v>207</v>
      </c>
      <c r="E1225" s="249" t="s">
        <v>19</v>
      </c>
      <c r="F1225" s="250" t="s">
        <v>525</v>
      </c>
      <c r="G1225" s="248"/>
      <c r="H1225" s="249" t="s">
        <v>19</v>
      </c>
      <c r="I1225" s="251"/>
      <c r="J1225" s="248"/>
      <c r="K1225" s="248"/>
      <c r="L1225" s="252"/>
      <c r="M1225" s="253"/>
      <c r="N1225" s="254"/>
      <c r="O1225" s="254"/>
      <c r="P1225" s="254"/>
      <c r="Q1225" s="254"/>
      <c r="R1225" s="254"/>
      <c r="S1225" s="254"/>
      <c r="T1225" s="255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6" t="s">
        <v>207</v>
      </c>
      <c r="AU1225" s="256" t="s">
        <v>82</v>
      </c>
      <c r="AV1225" s="14" t="s">
        <v>80</v>
      </c>
      <c r="AW1225" s="14" t="s">
        <v>33</v>
      </c>
      <c r="AX1225" s="14" t="s">
        <v>72</v>
      </c>
      <c r="AY1225" s="256" t="s">
        <v>197</v>
      </c>
    </row>
    <row r="1226" s="13" customFormat="1">
      <c r="A1226" s="13"/>
      <c r="B1226" s="235"/>
      <c r="C1226" s="236"/>
      <c r="D1226" s="237" t="s">
        <v>207</v>
      </c>
      <c r="E1226" s="238" t="s">
        <v>19</v>
      </c>
      <c r="F1226" s="239" t="s">
        <v>1547</v>
      </c>
      <c r="G1226" s="236"/>
      <c r="H1226" s="240">
        <v>44.445</v>
      </c>
      <c r="I1226" s="241"/>
      <c r="J1226" s="236"/>
      <c r="K1226" s="236"/>
      <c r="L1226" s="242"/>
      <c r="M1226" s="243"/>
      <c r="N1226" s="244"/>
      <c r="O1226" s="244"/>
      <c r="P1226" s="244"/>
      <c r="Q1226" s="244"/>
      <c r="R1226" s="244"/>
      <c r="S1226" s="244"/>
      <c r="T1226" s="245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6" t="s">
        <v>207</v>
      </c>
      <c r="AU1226" s="246" t="s">
        <v>82</v>
      </c>
      <c r="AV1226" s="13" t="s">
        <v>82</v>
      </c>
      <c r="AW1226" s="13" t="s">
        <v>33</v>
      </c>
      <c r="AX1226" s="13" t="s">
        <v>72</v>
      </c>
      <c r="AY1226" s="246" t="s">
        <v>197</v>
      </c>
    </row>
    <row r="1227" s="13" customFormat="1">
      <c r="A1227" s="13"/>
      <c r="B1227" s="235"/>
      <c r="C1227" s="236"/>
      <c r="D1227" s="237" t="s">
        <v>207</v>
      </c>
      <c r="E1227" s="238" t="s">
        <v>19</v>
      </c>
      <c r="F1227" s="239" t="s">
        <v>1548</v>
      </c>
      <c r="G1227" s="236"/>
      <c r="H1227" s="240">
        <v>5.0149999999999997</v>
      </c>
      <c r="I1227" s="241"/>
      <c r="J1227" s="236"/>
      <c r="K1227" s="236"/>
      <c r="L1227" s="242"/>
      <c r="M1227" s="243"/>
      <c r="N1227" s="244"/>
      <c r="O1227" s="244"/>
      <c r="P1227" s="244"/>
      <c r="Q1227" s="244"/>
      <c r="R1227" s="244"/>
      <c r="S1227" s="244"/>
      <c r="T1227" s="245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6" t="s">
        <v>207</v>
      </c>
      <c r="AU1227" s="246" t="s">
        <v>82</v>
      </c>
      <c r="AV1227" s="13" t="s">
        <v>82</v>
      </c>
      <c r="AW1227" s="13" t="s">
        <v>33</v>
      </c>
      <c r="AX1227" s="13" t="s">
        <v>72</v>
      </c>
      <c r="AY1227" s="246" t="s">
        <v>197</v>
      </c>
    </row>
    <row r="1228" s="13" customFormat="1">
      <c r="A1228" s="13"/>
      <c r="B1228" s="235"/>
      <c r="C1228" s="236"/>
      <c r="D1228" s="237" t="s">
        <v>207</v>
      </c>
      <c r="E1228" s="238" t="s">
        <v>19</v>
      </c>
      <c r="F1228" s="239" t="s">
        <v>1059</v>
      </c>
      <c r="G1228" s="236"/>
      <c r="H1228" s="240">
        <v>12.6</v>
      </c>
      <c r="I1228" s="241"/>
      <c r="J1228" s="236"/>
      <c r="K1228" s="236"/>
      <c r="L1228" s="242"/>
      <c r="M1228" s="243"/>
      <c r="N1228" s="244"/>
      <c r="O1228" s="244"/>
      <c r="P1228" s="244"/>
      <c r="Q1228" s="244"/>
      <c r="R1228" s="244"/>
      <c r="S1228" s="244"/>
      <c r="T1228" s="245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6" t="s">
        <v>207</v>
      </c>
      <c r="AU1228" s="246" t="s">
        <v>82</v>
      </c>
      <c r="AV1228" s="13" t="s">
        <v>82</v>
      </c>
      <c r="AW1228" s="13" t="s">
        <v>33</v>
      </c>
      <c r="AX1228" s="13" t="s">
        <v>72</v>
      </c>
      <c r="AY1228" s="246" t="s">
        <v>197</v>
      </c>
    </row>
    <row r="1229" s="13" customFormat="1">
      <c r="A1229" s="13"/>
      <c r="B1229" s="235"/>
      <c r="C1229" s="236"/>
      <c r="D1229" s="237" t="s">
        <v>207</v>
      </c>
      <c r="E1229" s="238" t="s">
        <v>19</v>
      </c>
      <c r="F1229" s="239" t="s">
        <v>1060</v>
      </c>
      <c r="G1229" s="236"/>
      <c r="H1229" s="240">
        <v>32.494</v>
      </c>
      <c r="I1229" s="241"/>
      <c r="J1229" s="236"/>
      <c r="K1229" s="236"/>
      <c r="L1229" s="242"/>
      <c r="M1229" s="243"/>
      <c r="N1229" s="244"/>
      <c r="O1229" s="244"/>
      <c r="P1229" s="244"/>
      <c r="Q1229" s="244"/>
      <c r="R1229" s="244"/>
      <c r="S1229" s="244"/>
      <c r="T1229" s="245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6" t="s">
        <v>207</v>
      </c>
      <c r="AU1229" s="246" t="s">
        <v>82</v>
      </c>
      <c r="AV1229" s="13" t="s">
        <v>82</v>
      </c>
      <c r="AW1229" s="13" t="s">
        <v>33</v>
      </c>
      <c r="AX1229" s="13" t="s">
        <v>72</v>
      </c>
      <c r="AY1229" s="246" t="s">
        <v>197</v>
      </c>
    </row>
    <row r="1230" s="16" customFormat="1">
      <c r="A1230" s="16"/>
      <c r="B1230" s="268"/>
      <c r="C1230" s="269"/>
      <c r="D1230" s="237" t="s">
        <v>207</v>
      </c>
      <c r="E1230" s="270" t="s">
        <v>19</v>
      </c>
      <c r="F1230" s="271" t="s">
        <v>248</v>
      </c>
      <c r="G1230" s="269"/>
      <c r="H1230" s="272">
        <v>94.554000000000002</v>
      </c>
      <c r="I1230" s="273"/>
      <c r="J1230" s="269"/>
      <c r="K1230" s="269"/>
      <c r="L1230" s="274"/>
      <c r="M1230" s="275"/>
      <c r="N1230" s="276"/>
      <c r="O1230" s="276"/>
      <c r="P1230" s="276"/>
      <c r="Q1230" s="276"/>
      <c r="R1230" s="276"/>
      <c r="S1230" s="276"/>
      <c r="T1230" s="277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T1230" s="278" t="s">
        <v>207</v>
      </c>
      <c r="AU1230" s="278" t="s">
        <v>82</v>
      </c>
      <c r="AV1230" s="16" t="s">
        <v>103</v>
      </c>
      <c r="AW1230" s="16" t="s">
        <v>33</v>
      </c>
      <c r="AX1230" s="16" t="s">
        <v>72</v>
      </c>
      <c r="AY1230" s="278" t="s">
        <v>197</v>
      </c>
    </row>
    <row r="1231" s="15" customFormat="1">
      <c r="A1231" s="15"/>
      <c r="B1231" s="257"/>
      <c r="C1231" s="258"/>
      <c r="D1231" s="237" t="s">
        <v>207</v>
      </c>
      <c r="E1231" s="259" t="s">
        <v>19</v>
      </c>
      <c r="F1231" s="260" t="s">
        <v>234</v>
      </c>
      <c r="G1231" s="258"/>
      <c r="H1231" s="261">
        <v>138.32400000000001</v>
      </c>
      <c r="I1231" s="262"/>
      <c r="J1231" s="258"/>
      <c r="K1231" s="258"/>
      <c r="L1231" s="263"/>
      <c r="M1231" s="264"/>
      <c r="N1231" s="265"/>
      <c r="O1231" s="265"/>
      <c r="P1231" s="265"/>
      <c r="Q1231" s="265"/>
      <c r="R1231" s="265"/>
      <c r="S1231" s="265"/>
      <c r="T1231" s="266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T1231" s="267" t="s">
        <v>207</v>
      </c>
      <c r="AU1231" s="267" t="s">
        <v>82</v>
      </c>
      <c r="AV1231" s="15" t="s">
        <v>203</v>
      </c>
      <c r="AW1231" s="15" t="s">
        <v>33</v>
      </c>
      <c r="AX1231" s="15" t="s">
        <v>80</v>
      </c>
      <c r="AY1231" s="267" t="s">
        <v>197</v>
      </c>
    </row>
    <row r="1232" s="2" customFormat="1" ht="55.5" customHeight="1">
      <c r="A1232" s="40"/>
      <c r="B1232" s="41"/>
      <c r="C1232" s="216" t="s">
        <v>1549</v>
      </c>
      <c r="D1232" s="216" t="s">
        <v>199</v>
      </c>
      <c r="E1232" s="217" t="s">
        <v>1550</v>
      </c>
      <c r="F1232" s="218" t="s">
        <v>1551</v>
      </c>
      <c r="G1232" s="219" t="s">
        <v>202</v>
      </c>
      <c r="H1232" s="220">
        <v>31.832999999999998</v>
      </c>
      <c r="I1232" s="221"/>
      <c r="J1232" s="222">
        <f>ROUND(I1232*H1232,2)</f>
        <v>0</v>
      </c>
      <c r="K1232" s="223"/>
      <c r="L1232" s="46"/>
      <c r="M1232" s="224" t="s">
        <v>19</v>
      </c>
      <c r="N1232" s="225" t="s">
        <v>43</v>
      </c>
      <c r="O1232" s="86"/>
      <c r="P1232" s="226">
        <f>O1232*H1232</f>
        <v>0</v>
      </c>
      <c r="Q1232" s="226">
        <v>0.01385</v>
      </c>
      <c r="R1232" s="226">
        <f>Q1232*H1232</f>
        <v>0.44088704999999995</v>
      </c>
      <c r="S1232" s="226">
        <v>0</v>
      </c>
      <c r="T1232" s="227">
        <f>S1232*H1232</f>
        <v>0</v>
      </c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R1232" s="228" t="s">
        <v>385</v>
      </c>
      <c r="AT1232" s="228" t="s">
        <v>199</v>
      </c>
      <c r="AU1232" s="228" t="s">
        <v>82</v>
      </c>
      <c r="AY1232" s="19" t="s">
        <v>197</v>
      </c>
      <c r="BE1232" s="229">
        <f>IF(N1232="základní",J1232,0)</f>
        <v>0</v>
      </c>
      <c r="BF1232" s="229">
        <f>IF(N1232="snížená",J1232,0)</f>
        <v>0</v>
      </c>
      <c r="BG1232" s="229">
        <f>IF(N1232="zákl. přenesená",J1232,0)</f>
        <v>0</v>
      </c>
      <c r="BH1232" s="229">
        <f>IF(N1232="sníž. přenesená",J1232,0)</f>
        <v>0</v>
      </c>
      <c r="BI1232" s="229">
        <f>IF(N1232="nulová",J1232,0)</f>
        <v>0</v>
      </c>
      <c r="BJ1232" s="19" t="s">
        <v>80</v>
      </c>
      <c r="BK1232" s="229">
        <f>ROUND(I1232*H1232,2)</f>
        <v>0</v>
      </c>
      <c r="BL1232" s="19" t="s">
        <v>385</v>
      </c>
      <c r="BM1232" s="228" t="s">
        <v>1552</v>
      </c>
    </row>
    <row r="1233" s="2" customFormat="1">
      <c r="A1233" s="40"/>
      <c r="B1233" s="41"/>
      <c r="C1233" s="42"/>
      <c r="D1233" s="230" t="s">
        <v>205</v>
      </c>
      <c r="E1233" s="42"/>
      <c r="F1233" s="231" t="s">
        <v>1553</v>
      </c>
      <c r="G1233" s="42"/>
      <c r="H1233" s="42"/>
      <c r="I1233" s="232"/>
      <c r="J1233" s="42"/>
      <c r="K1233" s="42"/>
      <c r="L1233" s="46"/>
      <c r="M1233" s="233"/>
      <c r="N1233" s="234"/>
      <c r="O1233" s="86"/>
      <c r="P1233" s="86"/>
      <c r="Q1233" s="86"/>
      <c r="R1233" s="86"/>
      <c r="S1233" s="86"/>
      <c r="T1233" s="87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T1233" s="19" t="s">
        <v>205</v>
      </c>
      <c r="AU1233" s="19" t="s">
        <v>82</v>
      </c>
    </row>
    <row r="1234" s="14" customFormat="1">
      <c r="A1234" s="14"/>
      <c r="B1234" s="247"/>
      <c r="C1234" s="248"/>
      <c r="D1234" s="237" t="s">
        <v>207</v>
      </c>
      <c r="E1234" s="249" t="s">
        <v>19</v>
      </c>
      <c r="F1234" s="250" t="s">
        <v>1554</v>
      </c>
      <c r="G1234" s="248"/>
      <c r="H1234" s="249" t="s">
        <v>19</v>
      </c>
      <c r="I1234" s="251"/>
      <c r="J1234" s="248"/>
      <c r="K1234" s="248"/>
      <c r="L1234" s="252"/>
      <c r="M1234" s="253"/>
      <c r="N1234" s="254"/>
      <c r="O1234" s="254"/>
      <c r="P1234" s="254"/>
      <c r="Q1234" s="254"/>
      <c r="R1234" s="254"/>
      <c r="S1234" s="254"/>
      <c r="T1234" s="255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6" t="s">
        <v>207</v>
      </c>
      <c r="AU1234" s="256" t="s">
        <v>82</v>
      </c>
      <c r="AV1234" s="14" t="s">
        <v>80</v>
      </c>
      <c r="AW1234" s="14" t="s">
        <v>33</v>
      </c>
      <c r="AX1234" s="14" t="s">
        <v>72</v>
      </c>
      <c r="AY1234" s="256" t="s">
        <v>197</v>
      </c>
    </row>
    <row r="1235" s="14" customFormat="1">
      <c r="A1235" s="14"/>
      <c r="B1235" s="247"/>
      <c r="C1235" s="248"/>
      <c r="D1235" s="237" t="s">
        <v>207</v>
      </c>
      <c r="E1235" s="249" t="s">
        <v>19</v>
      </c>
      <c r="F1235" s="250" t="s">
        <v>519</v>
      </c>
      <c r="G1235" s="248"/>
      <c r="H1235" s="249" t="s">
        <v>19</v>
      </c>
      <c r="I1235" s="251"/>
      <c r="J1235" s="248"/>
      <c r="K1235" s="248"/>
      <c r="L1235" s="252"/>
      <c r="M1235" s="253"/>
      <c r="N1235" s="254"/>
      <c r="O1235" s="254"/>
      <c r="P1235" s="254"/>
      <c r="Q1235" s="254"/>
      <c r="R1235" s="254"/>
      <c r="S1235" s="254"/>
      <c r="T1235" s="255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6" t="s">
        <v>207</v>
      </c>
      <c r="AU1235" s="256" t="s">
        <v>82</v>
      </c>
      <c r="AV1235" s="14" t="s">
        <v>80</v>
      </c>
      <c r="AW1235" s="14" t="s">
        <v>33</v>
      </c>
      <c r="AX1235" s="14" t="s">
        <v>72</v>
      </c>
      <c r="AY1235" s="256" t="s">
        <v>197</v>
      </c>
    </row>
    <row r="1236" s="13" customFormat="1">
      <c r="A1236" s="13"/>
      <c r="B1236" s="235"/>
      <c r="C1236" s="236"/>
      <c r="D1236" s="237" t="s">
        <v>207</v>
      </c>
      <c r="E1236" s="238" t="s">
        <v>19</v>
      </c>
      <c r="F1236" s="239" t="s">
        <v>1555</v>
      </c>
      <c r="G1236" s="236"/>
      <c r="H1236" s="240">
        <v>25.797999999999998</v>
      </c>
      <c r="I1236" s="241"/>
      <c r="J1236" s="236"/>
      <c r="K1236" s="236"/>
      <c r="L1236" s="242"/>
      <c r="M1236" s="243"/>
      <c r="N1236" s="244"/>
      <c r="O1236" s="244"/>
      <c r="P1236" s="244"/>
      <c r="Q1236" s="244"/>
      <c r="R1236" s="244"/>
      <c r="S1236" s="244"/>
      <c r="T1236" s="245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6" t="s">
        <v>207</v>
      </c>
      <c r="AU1236" s="246" t="s">
        <v>82</v>
      </c>
      <c r="AV1236" s="13" t="s">
        <v>82</v>
      </c>
      <c r="AW1236" s="13" t="s">
        <v>33</v>
      </c>
      <c r="AX1236" s="13" t="s">
        <v>72</v>
      </c>
      <c r="AY1236" s="246" t="s">
        <v>197</v>
      </c>
    </row>
    <row r="1237" s="14" customFormat="1">
      <c r="A1237" s="14"/>
      <c r="B1237" s="247"/>
      <c r="C1237" s="248"/>
      <c r="D1237" s="237" t="s">
        <v>207</v>
      </c>
      <c r="E1237" s="249" t="s">
        <v>19</v>
      </c>
      <c r="F1237" s="250" t="s">
        <v>802</v>
      </c>
      <c r="G1237" s="248"/>
      <c r="H1237" s="249" t="s">
        <v>19</v>
      </c>
      <c r="I1237" s="251"/>
      <c r="J1237" s="248"/>
      <c r="K1237" s="248"/>
      <c r="L1237" s="252"/>
      <c r="M1237" s="253"/>
      <c r="N1237" s="254"/>
      <c r="O1237" s="254"/>
      <c r="P1237" s="254"/>
      <c r="Q1237" s="254"/>
      <c r="R1237" s="254"/>
      <c r="S1237" s="254"/>
      <c r="T1237" s="255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6" t="s">
        <v>207</v>
      </c>
      <c r="AU1237" s="256" t="s">
        <v>82</v>
      </c>
      <c r="AV1237" s="14" t="s">
        <v>80</v>
      </c>
      <c r="AW1237" s="14" t="s">
        <v>33</v>
      </c>
      <c r="AX1237" s="14" t="s">
        <v>72</v>
      </c>
      <c r="AY1237" s="256" t="s">
        <v>197</v>
      </c>
    </row>
    <row r="1238" s="13" customFormat="1">
      <c r="A1238" s="13"/>
      <c r="B1238" s="235"/>
      <c r="C1238" s="236"/>
      <c r="D1238" s="237" t="s">
        <v>207</v>
      </c>
      <c r="E1238" s="238" t="s">
        <v>19</v>
      </c>
      <c r="F1238" s="239" t="s">
        <v>1035</v>
      </c>
      <c r="G1238" s="236"/>
      <c r="H1238" s="240">
        <v>6.0350000000000001</v>
      </c>
      <c r="I1238" s="241"/>
      <c r="J1238" s="236"/>
      <c r="K1238" s="236"/>
      <c r="L1238" s="242"/>
      <c r="M1238" s="243"/>
      <c r="N1238" s="244"/>
      <c r="O1238" s="244"/>
      <c r="P1238" s="244"/>
      <c r="Q1238" s="244"/>
      <c r="R1238" s="244"/>
      <c r="S1238" s="244"/>
      <c r="T1238" s="245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6" t="s">
        <v>207</v>
      </c>
      <c r="AU1238" s="246" t="s">
        <v>82</v>
      </c>
      <c r="AV1238" s="13" t="s">
        <v>82</v>
      </c>
      <c r="AW1238" s="13" t="s">
        <v>33</v>
      </c>
      <c r="AX1238" s="13" t="s">
        <v>72</v>
      </c>
      <c r="AY1238" s="246" t="s">
        <v>197</v>
      </c>
    </row>
    <row r="1239" s="15" customFormat="1">
      <c r="A1239" s="15"/>
      <c r="B1239" s="257"/>
      <c r="C1239" s="258"/>
      <c r="D1239" s="237" t="s">
        <v>207</v>
      </c>
      <c r="E1239" s="259" t="s">
        <v>19</v>
      </c>
      <c r="F1239" s="260" t="s">
        <v>234</v>
      </c>
      <c r="G1239" s="258"/>
      <c r="H1239" s="261">
        <v>31.832999999999998</v>
      </c>
      <c r="I1239" s="262"/>
      <c r="J1239" s="258"/>
      <c r="K1239" s="258"/>
      <c r="L1239" s="263"/>
      <c r="M1239" s="264"/>
      <c r="N1239" s="265"/>
      <c r="O1239" s="265"/>
      <c r="P1239" s="265"/>
      <c r="Q1239" s="265"/>
      <c r="R1239" s="265"/>
      <c r="S1239" s="265"/>
      <c r="T1239" s="266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T1239" s="267" t="s">
        <v>207</v>
      </c>
      <c r="AU1239" s="267" t="s">
        <v>82</v>
      </c>
      <c r="AV1239" s="15" t="s">
        <v>203</v>
      </c>
      <c r="AW1239" s="15" t="s">
        <v>33</v>
      </c>
      <c r="AX1239" s="15" t="s">
        <v>80</v>
      </c>
      <c r="AY1239" s="267" t="s">
        <v>197</v>
      </c>
    </row>
    <row r="1240" s="2" customFormat="1" ht="55.5" customHeight="1">
      <c r="A1240" s="40"/>
      <c r="B1240" s="41"/>
      <c r="C1240" s="216" t="s">
        <v>1556</v>
      </c>
      <c r="D1240" s="216" t="s">
        <v>199</v>
      </c>
      <c r="E1240" s="217" t="s">
        <v>1557</v>
      </c>
      <c r="F1240" s="218" t="s">
        <v>1558</v>
      </c>
      <c r="G1240" s="219" t="s">
        <v>202</v>
      </c>
      <c r="H1240" s="220">
        <v>104.596</v>
      </c>
      <c r="I1240" s="221"/>
      <c r="J1240" s="222">
        <f>ROUND(I1240*H1240,2)</f>
        <v>0</v>
      </c>
      <c r="K1240" s="223"/>
      <c r="L1240" s="46"/>
      <c r="M1240" s="224" t="s">
        <v>19</v>
      </c>
      <c r="N1240" s="225" t="s">
        <v>43</v>
      </c>
      <c r="O1240" s="86"/>
      <c r="P1240" s="226">
        <f>O1240*H1240</f>
        <v>0</v>
      </c>
      <c r="Q1240" s="226">
        <v>0.01190009</v>
      </c>
      <c r="R1240" s="226">
        <f>Q1240*H1240</f>
        <v>1.2447018136400001</v>
      </c>
      <c r="S1240" s="226">
        <v>0</v>
      </c>
      <c r="T1240" s="227">
        <f>S1240*H1240</f>
        <v>0</v>
      </c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R1240" s="228" t="s">
        <v>385</v>
      </c>
      <c r="AT1240" s="228" t="s">
        <v>199</v>
      </c>
      <c r="AU1240" s="228" t="s">
        <v>82</v>
      </c>
      <c r="AY1240" s="19" t="s">
        <v>197</v>
      </c>
      <c r="BE1240" s="229">
        <f>IF(N1240="základní",J1240,0)</f>
        <v>0</v>
      </c>
      <c r="BF1240" s="229">
        <f>IF(N1240="snížená",J1240,0)</f>
        <v>0</v>
      </c>
      <c r="BG1240" s="229">
        <f>IF(N1240="zákl. přenesená",J1240,0)</f>
        <v>0</v>
      </c>
      <c r="BH1240" s="229">
        <f>IF(N1240="sníž. přenesená",J1240,0)</f>
        <v>0</v>
      </c>
      <c r="BI1240" s="229">
        <f>IF(N1240="nulová",J1240,0)</f>
        <v>0</v>
      </c>
      <c r="BJ1240" s="19" t="s">
        <v>80</v>
      </c>
      <c r="BK1240" s="229">
        <f>ROUND(I1240*H1240,2)</f>
        <v>0</v>
      </c>
      <c r="BL1240" s="19" t="s">
        <v>385</v>
      </c>
      <c r="BM1240" s="228" t="s">
        <v>1559</v>
      </c>
    </row>
    <row r="1241" s="14" customFormat="1">
      <c r="A1241" s="14"/>
      <c r="B1241" s="247"/>
      <c r="C1241" s="248"/>
      <c r="D1241" s="237" t="s">
        <v>207</v>
      </c>
      <c r="E1241" s="249" t="s">
        <v>19</v>
      </c>
      <c r="F1241" s="250" t="s">
        <v>1560</v>
      </c>
      <c r="G1241" s="248"/>
      <c r="H1241" s="249" t="s">
        <v>19</v>
      </c>
      <c r="I1241" s="251"/>
      <c r="J1241" s="248"/>
      <c r="K1241" s="248"/>
      <c r="L1241" s="252"/>
      <c r="M1241" s="253"/>
      <c r="N1241" s="254"/>
      <c r="O1241" s="254"/>
      <c r="P1241" s="254"/>
      <c r="Q1241" s="254"/>
      <c r="R1241" s="254"/>
      <c r="S1241" s="254"/>
      <c r="T1241" s="255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6" t="s">
        <v>207</v>
      </c>
      <c r="AU1241" s="256" t="s">
        <v>82</v>
      </c>
      <c r="AV1241" s="14" t="s">
        <v>80</v>
      </c>
      <c r="AW1241" s="14" t="s">
        <v>33</v>
      </c>
      <c r="AX1241" s="14" t="s">
        <v>72</v>
      </c>
      <c r="AY1241" s="256" t="s">
        <v>197</v>
      </c>
    </row>
    <row r="1242" s="14" customFormat="1">
      <c r="A1242" s="14"/>
      <c r="B1242" s="247"/>
      <c r="C1242" s="248"/>
      <c r="D1242" s="237" t="s">
        <v>207</v>
      </c>
      <c r="E1242" s="249" t="s">
        <v>19</v>
      </c>
      <c r="F1242" s="250" t="s">
        <v>519</v>
      </c>
      <c r="G1242" s="248"/>
      <c r="H1242" s="249" t="s">
        <v>19</v>
      </c>
      <c r="I1242" s="251"/>
      <c r="J1242" s="248"/>
      <c r="K1242" s="248"/>
      <c r="L1242" s="252"/>
      <c r="M1242" s="253"/>
      <c r="N1242" s="254"/>
      <c r="O1242" s="254"/>
      <c r="P1242" s="254"/>
      <c r="Q1242" s="254"/>
      <c r="R1242" s="254"/>
      <c r="S1242" s="254"/>
      <c r="T1242" s="255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6" t="s">
        <v>207</v>
      </c>
      <c r="AU1242" s="256" t="s">
        <v>82</v>
      </c>
      <c r="AV1242" s="14" t="s">
        <v>80</v>
      </c>
      <c r="AW1242" s="14" t="s">
        <v>33</v>
      </c>
      <c r="AX1242" s="14" t="s">
        <v>72</v>
      </c>
      <c r="AY1242" s="256" t="s">
        <v>197</v>
      </c>
    </row>
    <row r="1243" s="13" customFormat="1">
      <c r="A1243" s="13"/>
      <c r="B1243" s="235"/>
      <c r="C1243" s="236"/>
      <c r="D1243" s="237" t="s">
        <v>207</v>
      </c>
      <c r="E1243" s="238" t="s">
        <v>19</v>
      </c>
      <c r="F1243" s="239" t="s">
        <v>1561</v>
      </c>
      <c r="G1243" s="236"/>
      <c r="H1243" s="240">
        <v>104.596</v>
      </c>
      <c r="I1243" s="241"/>
      <c r="J1243" s="236"/>
      <c r="K1243" s="236"/>
      <c r="L1243" s="242"/>
      <c r="M1243" s="243"/>
      <c r="N1243" s="244"/>
      <c r="O1243" s="244"/>
      <c r="P1243" s="244"/>
      <c r="Q1243" s="244"/>
      <c r="R1243" s="244"/>
      <c r="S1243" s="244"/>
      <c r="T1243" s="245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6" t="s">
        <v>207</v>
      </c>
      <c r="AU1243" s="246" t="s">
        <v>82</v>
      </c>
      <c r="AV1243" s="13" t="s">
        <v>82</v>
      </c>
      <c r="AW1243" s="13" t="s">
        <v>33</v>
      </c>
      <c r="AX1243" s="13" t="s">
        <v>80</v>
      </c>
      <c r="AY1243" s="246" t="s">
        <v>197</v>
      </c>
    </row>
    <row r="1244" s="2" customFormat="1" ht="37.8" customHeight="1">
      <c r="A1244" s="40"/>
      <c r="B1244" s="41"/>
      <c r="C1244" s="216" t="s">
        <v>1562</v>
      </c>
      <c r="D1244" s="216" t="s">
        <v>199</v>
      </c>
      <c r="E1244" s="217" t="s">
        <v>1563</v>
      </c>
      <c r="F1244" s="218" t="s">
        <v>1564</v>
      </c>
      <c r="G1244" s="219" t="s">
        <v>202</v>
      </c>
      <c r="H1244" s="220">
        <v>138.32400000000001</v>
      </c>
      <c r="I1244" s="221"/>
      <c r="J1244" s="222">
        <f>ROUND(I1244*H1244,2)</f>
        <v>0</v>
      </c>
      <c r="K1244" s="223"/>
      <c r="L1244" s="46"/>
      <c r="M1244" s="224" t="s">
        <v>19</v>
      </c>
      <c r="N1244" s="225" t="s">
        <v>43</v>
      </c>
      <c r="O1244" s="86"/>
      <c r="P1244" s="226">
        <f>O1244*H1244</f>
        <v>0</v>
      </c>
      <c r="Q1244" s="226">
        <v>0</v>
      </c>
      <c r="R1244" s="226">
        <f>Q1244*H1244</f>
        <v>0</v>
      </c>
      <c r="S1244" s="226">
        <v>0</v>
      </c>
      <c r="T1244" s="227">
        <f>S1244*H1244</f>
        <v>0</v>
      </c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R1244" s="228" t="s">
        <v>385</v>
      </c>
      <c r="AT1244" s="228" t="s">
        <v>199</v>
      </c>
      <c r="AU1244" s="228" t="s">
        <v>82</v>
      </c>
      <c r="AY1244" s="19" t="s">
        <v>197</v>
      </c>
      <c r="BE1244" s="229">
        <f>IF(N1244="základní",J1244,0)</f>
        <v>0</v>
      </c>
      <c r="BF1244" s="229">
        <f>IF(N1244="snížená",J1244,0)</f>
        <v>0</v>
      </c>
      <c r="BG1244" s="229">
        <f>IF(N1244="zákl. přenesená",J1244,0)</f>
        <v>0</v>
      </c>
      <c r="BH1244" s="229">
        <f>IF(N1244="sníž. přenesená",J1244,0)</f>
        <v>0</v>
      </c>
      <c r="BI1244" s="229">
        <f>IF(N1244="nulová",J1244,0)</f>
        <v>0</v>
      </c>
      <c r="BJ1244" s="19" t="s">
        <v>80</v>
      </c>
      <c r="BK1244" s="229">
        <f>ROUND(I1244*H1244,2)</f>
        <v>0</v>
      </c>
      <c r="BL1244" s="19" t="s">
        <v>385</v>
      </c>
      <c r="BM1244" s="228" t="s">
        <v>1565</v>
      </c>
    </row>
    <row r="1245" s="2" customFormat="1">
      <c r="A1245" s="40"/>
      <c r="B1245" s="41"/>
      <c r="C1245" s="42"/>
      <c r="D1245" s="230" t="s">
        <v>205</v>
      </c>
      <c r="E1245" s="42"/>
      <c r="F1245" s="231" t="s">
        <v>1566</v>
      </c>
      <c r="G1245" s="42"/>
      <c r="H1245" s="42"/>
      <c r="I1245" s="232"/>
      <c r="J1245" s="42"/>
      <c r="K1245" s="42"/>
      <c r="L1245" s="46"/>
      <c r="M1245" s="233"/>
      <c r="N1245" s="234"/>
      <c r="O1245" s="86"/>
      <c r="P1245" s="86"/>
      <c r="Q1245" s="86"/>
      <c r="R1245" s="86"/>
      <c r="S1245" s="86"/>
      <c r="T1245" s="87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T1245" s="19" t="s">
        <v>205</v>
      </c>
      <c r="AU1245" s="19" t="s">
        <v>82</v>
      </c>
    </row>
    <row r="1246" s="14" customFormat="1">
      <c r="A1246" s="14"/>
      <c r="B1246" s="247"/>
      <c r="C1246" s="248"/>
      <c r="D1246" s="237" t="s">
        <v>207</v>
      </c>
      <c r="E1246" s="249" t="s">
        <v>19</v>
      </c>
      <c r="F1246" s="250" t="s">
        <v>1543</v>
      </c>
      <c r="G1246" s="248"/>
      <c r="H1246" s="249" t="s">
        <v>19</v>
      </c>
      <c r="I1246" s="251"/>
      <c r="J1246" s="248"/>
      <c r="K1246" s="248"/>
      <c r="L1246" s="252"/>
      <c r="M1246" s="253"/>
      <c r="N1246" s="254"/>
      <c r="O1246" s="254"/>
      <c r="P1246" s="254"/>
      <c r="Q1246" s="254"/>
      <c r="R1246" s="254"/>
      <c r="S1246" s="254"/>
      <c r="T1246" s="255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6" t="s">
        <v>207</v>
      </c>
      <c r="AU1246" s="256" t="s">
        <v>82</v>
      </c>
      <c r="AV1246" s="14" t="s">
        <v>80</v>
      </c>
      <c r="AW1246" s="14" t="s">
        <v>33</v>
      </c>
      <c r="AX1246" s="14" t="s">
        <v>72</v>
      </c>
      <c r="AY1246" s="256" t="s">
        <v>197</v>
      </c>
    </row>
    <row r="1247" s="14" customFormat="1">
      <c r="A1247" s="14"/>
      <c r="B1247" s="247"/>
      <c r="C1247" s="248"/>
      <c r="D1247" s="237" t="s">
        <v>207</v>
      </c>
      <c r="E1247" s="249" t="s">
        <v>19</v>
      </c>
      <c r="F1247" s="250" t="s">
        <v>519</v>
      </c>
      <c r="G1247" s="248"/>
      <c r="H1247" s="249" t="s">
        <v>19</v>
      </c>
      <c r="I1247" s="251"/>
      <c r="J1247" s="248"/>
      <c r="K1247" s="248"/>
      <c r="L1247" s="252"/>
      <c r="M1247" s="253"/>
      <c r="N1247" s="254"/>
      <c r="O1247" s="254"/>
      <c r="P1247" s="254"/>
      <c r="Q1247" s="254"/>
      <c r="R1247" s="254"/>
      <c r="S1247" s="254"/>
      <c r="T1247" s="255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6" t="s">
        <v>207</v>
      </c>
      <c r="AU1247" s="256" t="s">
        <v>82</v>
      </c>
      <c r="AV1247" s="14" t="s">
        <v>80</v>
      </c>
      <c r="AW1247" s="14" t="s">
        <v>33</v>
      </c>
      <c r="AX1247" s="14" t="s">
        <v>72</v>
      </c>
      <c r="AY1247" s="256" t="s">
        <v>197</v>
      </c>
    </row>
    <row r="1248" s="13" customFormat="1">
      <c r="A1248" s="13"/>
      <c r="B1248" s="235"/>
      <c r="C1248" s="236"/>
      <c r="D1248" s="237" t="s">
        <v>207</v>
      </c>
      <c r="E1248" s="238" t="s">
        <v>19</v>
      </c>
      <c r="F1248" s="239" t="s">
        <v>1544</v>
      </c>
      <c r="G1248" s="236"/>
      <c r="H1248" s="240">
        <v>7.7789999999999999</v>
      </c>
      <c r="I1248" s="241"/>
      <c r="J1248" s="236"/>
      <c r="K1248" s="236"/>
      <c r="L1248" s="242"/>
      <c r="M1248" s="243"/>
      <c r="N1248" s="244"/>
      <c r="O1248" s="244"/>
      <c r="P1248" s="244"/>
      <c r="Q1248" s="244"/>
      <c r="R1248" s="244"/>
      <c r="S1248" s="244"/>
      <c r="T1248" s="245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6" t="s">
        <v>207</v>
      </c>
      <c r="AU1248" s="246" t="s">
        <v>82</v>
      </c>
      <c r="AV1248" s="13" t="s">
        <v>82</v>
      </c>
      <c r="AW1248" s="13" t="s">
        <v>33</v>
      </c>
      <c r="AX1248" s="13" t="s">
        <v>72</v>
      </c>
      <c r="AY1248" s="246" t="s">
        <v>197</v>
      </c>
    </row>
    <row r="1249" s="13" customFormat="1">
      <c r="A1249" s="13"/>
      <c r="B1249" s="235"/>
      <c r="C1249" s="236"/>
      <c r="D1249" s="237" t="s">
        <v>207</v>
      </c>
      <c r="E1249" s="238" t="s">
        <v>19</v>
      </c>
      <c r="F1249" s="239" t="s">
        <v>1545</v>
      </c>
      <c r="G1249" s="236"/>
      <c r="H1249" s="240">
        <v>11.727</v>
      </c>
      <c r="I1249" s="241"/>
      <c r="J1249" s="236"/>
      <c r="K1249" s="236"/>
      <c r="L1249" s="242"/>
      <c r="M1249" s="243"/>
      <c r="N1249" s="244"/>
      <c r="O1249" s="244"/>
      <c r="P1249" s="244"/>
      <c r="Q1249" s="244"/>
      <c r="R1249" s="244"/>
      <c r="S1249" s="244"/>
      <c r="T1249" s="245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6" t="s">
        <v>207</v>
      </c>
      <c r="AU1249" s="246" t="s">
        <v>82</v>
      </c>
      <c r="AV1249" s="13" t="s">
        <v>82</v>
      </c>
      <c r="AW1249" s="13" t="s">
        <v>33</v>
      </c>
      <c r="AX1249" s="13" t="s">
        <v>72</v>
      </c>
      <c r="AY1249" s="246" t="s">
        <v>197</v>
      </c>
    </row>
    <row r="1250" s="13" customFormat="1">
      <c r="A1250" s="13"/>
      <c r="B1250" s="235"/>
      <c r="C1250" s="236"/>
      <c r="D1250" s="237" t="s">
        <v>207</v>
      </c>
      <c r="E1250" s="238" t="s">
        <v>19</v>
      </c>
      <c r="F1250" s="239" t="s">
        <v>1546</v>
      </c>
      <c r="G1250" s="236"/>
      <c r="H1250" s="240">
        <v>4.4400000000000004</v>
      </c>
      <c r="I1250" s="241"/>
      <c r="J1250" s="236"/>
      <c r="K1250" s="236"/>
      <c r="L1250" s="242"/>
      <c r="M1250" s="243"/>
      <c r="N1250" s="244"/>
      <c r="O1250" s="244"/>
      <c r="P1250" s="244"/>
      <c r="Q1250" s="244"/>
      <c r="R1250" s="244"/>
      <c r="S1250" s="244"/>
      <c r="T1250" s="245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6" t="s">
        <v>207</v>
      </c>
      <c r="AU1250" s="246" t="s">
        <v>82</v>
      </c>
      <c r="AV1250" s="13" t="s">
        <v>82</v>
      </c>
      <c r="AW1250" s="13" t="s">
        <v>33</v>
      </c>
      <c r="AX1250" s="13" t="s">
        <v>72</v>
      </c>
      <c r="AY1250" s="246" t="s">
        <v>197</v>
      </c>
    </row>
    <row r="1251" s="13" customFormat="1">
      <c r="A1251" s="13"/>
      <c r="B1251" s="235"/>
      <c r="C1251" s="236"/>
      <c r="D1251" s="237" t="s">
        <v>207</v>
      </c>
      <c r="E1251" s="238" t="s">
        <v>19</v>
      </c>
      <c r="F1251" s="239" t="s">
        <v>1029</v>
      </c>
      <c r="G1251" s="236"/>
      <c r="H1251" s="240">
        <v>6.6600000000000001</v>
      </c>
      <c r="I1251" s="241"/>
      <c r="J1251" s="236"/>
      <c r="K1251" s="236"/>
      <c r="L1251" s="242"/>
      <c r="M1251" s="243"/>
      <c r="N1251" s="244"/>
      <c r="O1251" s="244"/>
      <c r="P1251" s="244"/>
      <c r="Q1251" s="244"/>
      <c r="R1251" s="244"/>
      <c r="S1251" s="244"/>
      <c r="T1251" s="245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6" t="s">
        <v>207</v>
      </c>
      <c r="AU1251" s="246" t="s">
        <v>82</v>
      </c>
      <c r="AV1251" s="13" t="s">
        <v>82</v>
      </c>
      <c r="AW1251" s="13" t="s">
        <v>33</v>
      </c>
      <c r="AX1251" s="13" t="s">
        <v>72</v>
      </c>
      <c r="AY1251" s="246" t="s">
        <v>197</v>
      </c>
    </row>
    <row r="1252" s="13" customFormat="1">
      <c r="A1252" s="13"/>
      <c r="B1252" s="235"/>
      <c r="C1252" s="236"/>
      <c r="D1252" s="237" t="s">
        <v>207</v>
      </c>
      <c r="E1252" s="238" t="s">
        <v>19</v>
      </c>
      <c r="F1252" s="239" t="s">
        <v>1030</v>
      </c>
      <c r="G1252" s="236"/>
      <c r="H1252" s="240">
        <v>3.1499999999999999</v>
      </c>
      <c r="I1252" s="241"/>
      <c r="J1252" s="236"/>
      <c r="K1252" s="236"/>
      <c r="L1252" s="242"/>
      <c r="M1252" s="243"/>
      <c r="N1252" s="244"/>
      <c r="O1252" s="244"/>
      <c r="P1252" s="244"/>
      <c r="Q1252" s="244"/>
      <c r="R1252" s="244"/>
      <c r="S1252" s="244"/>
      <c r="T1252" s="245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6" t="s">
        <v>207</v>
      </c>
      <c r="AU1252" s="246" t="s">
        <v>82</v>
      </c>
      <c r="AV1252" s="13" t="s">
        <v>82</v>
      </c>
      <c r="AW1252" s="13" t="s">
        <v>33</v>
      </c>
      <c r="AX1252" s="13" t="s">
        <v>72</v>
      </c>
      <c r="AY1252" s="246" t="s">
        <v>197</v>
      </c>
    </row>
    <row r="1253" s="13" customFormat="1">
      <c r="A1253" s="13"/>
      <c r="B1253" s="235"/>
      <c r="C1253" s="236"/>
      <c r="D1253" s="237" t="s">
        <v>207</v>
      </c>
      <c r="E1253" s="238" t="s">
        <v>19</v>
      </c>
      <c r="F1253" s="239" t="s">
        <v>1031</v>
      </c>
      <c r="G1253" s="236"/>
      <c r="H1253" s="240">
        <v>6.2640000000000002</v>
      </c>
      <c r="I1253" s="241"/>
      <c r="J1253" s="236"/>
      <c r="K1253" s="236"/>
      <c r="L1253" s="242"/>
      <c r="M1253" s="243"/>
      <c r="N1253" s="244"/>
      <c r="O1253" s="244"/>
      <c r="P1253" s="244"/>
      <c r="Q1253" s="244"/>
      <c r="R1253" s="244"/>
      <c r="S1253" s="244"/>
      <c r="T1253" s="245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6" t="s">
        <v>207</v>
      </c>
      <c r="AU1253" s="246" t="s">
        <v>82</v>
      </c>
      <c r="AV1253" s="13" t="s">
        <v>82</v>
      </c>
      <c r="AW1253" s="13" t="s">
        <v>33</v>
      </c>
      <c r="AX1253" s="13" t="s">
        <v>72</v>
      </c>
      <c r="AY1253" s="246" t="s">
        <v>197</v>
      </c>
    </row>
    <row r="1254" s="13" customFormat="1">
      <c r="A1254" s="13"/>
      <c r="B1254" s="235"/>
      <c r="C1254" s="236"/>
      <c r="D1254" s="237" t="s">
        <v>207</v>
      </c>
      <c r="E1254" s="238" t="s">
        <v>19</v>
      </c>
      <c r="F1254" s="239" t="s">
        <v>1032</v>
      </c>
      <c r="G1254" s="236"/>
      <c r="H1254" s="240">
        <v>2.625</v>
      </c>
      <c r="I1254" s="241"/>
      <c r="J1254" s="236"/>
      <c r="K1254" s="236"/>
      <c r="L1254" s="242"/>
      <c r="M1254" s="243"/>
      <c r="N1254" s="244"/>
      <c r="O1254" s="244"/>
      <c r="P1254" s="244"/>
      <c r="Q1254" s="244"/>
      <c r="R1254" s="244"/>
      <c r="S1254" s="244"/>
      <c r="T1254" s="245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6" t="s">
        <v>207</v>
      </c>
      <c r="AU1254" s="246" t="s">
        <v>82</v>
      </c>
      <c r="AV1254" s="13" t="s">
        <v>82</v>
      </c>
      <c r="AW1254" s="13" t="s">
        <v>33</v>
      </c>
      <c r="AX1254" s="13" t="s">
        <v>72</v>
      </c>
      <c r="AY1254" s="246" t="s">
        <v>197</v>
      </c>
    </row>
    <row r="1255" s="13" customFormat="1">
      <c r="A1255" s="13"/>
      <c r="B1255" s="235"/>
      <c r="C1255" s="236"/>
      <c r="D1255" s="237" t="s">
        <v>207</v>
      </c>
      <c r="E1255" s="238" t="s">
        <v>19</v>
      </c>
      <c r="F1255" s="239" t="s">
        <v>1033</v>
      </c>
      <c r="G1255" s="236"/>
      <c r="H1255" s="240">
        <v>1.125</v>
      </c>
      <c r="I1255" s="241"/>
      <c r="J1255" s="236"/>
      <c r="K1255" s="236"/>
      <c r="L1255" s="242"/>
      <c r="M1255" s="243"/>
      <c r="N1255" s="244"/>
      <c r="O1255" s="244"/>
      <c r="P1255" s="244"/>
      <c r="Q1255" s="244"/>
      <c r="R1255" s="244"/>
      <c r="S1255" s="244"/>
      <c r="T1255" s="245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6" t="s">
        <v>207</v>
      </c>
      <c r="AU1255" s="246" t="s">
        <v>82</v>
      </c>
      <c r="AV1255" s="13" t="s">
        <v>82</v>
      </c>
      <c r="AW1255" s="13" t="s">
        <v>33</v>
      </c>
      <c r="AX1255" s="13" t="s">
        <v>72</v>
      </c>
      <c r="AY1255" s="246" t="s">
        <v>197</v>
      </c>
    </row>
    <row r="1256" s="16" customFormat="1">
      <c r="A1256" s="16"/>
      <c r="B1256" s="268"/>
      <c r="C1256" s="269"/>
      <c r="D1256" s="237" t="s">
        <v>207</v>
      </c>
      <c r="E1256" s="270" t="s">
        <v>19</v>
      </c>
      <c r="F1256" s="271" t="s">
        <v>248</v>
      </c>
      <c r="G1256" s="269"/>
      <c r="H1256" s="272">
        <v>43.770000000000003</v>
      </c>
      <c r="I1256" s="273"/>
      <c r="J1256" s="269"/>
      <c r="K1256" s="269"/>
      <c r="L1256" s="274"/>
      <c r="M1256" s="275"/>
      <c r="N1256" s="276"/>
      <c r="O1256" s="276"/>
      <c r="P1256" s="276"/>
      <c r="Q1256" s="276"/>
      <c r="R1256" s="276"/>
      <c r="S1256" s="276"/>
      <c r="T1256" s="277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T1256" s="278" t="s">
        <v>207</v>
      </c>
      <c r="AU1256" s="278" t="s">
        <v>82</v>
      </c>
      <c r="AV1256" s="16" t="s">
        <v>103</v>
      </c>
      <c r="AW1256" s="16" t="s">
        <v>33</v>
      </c>
      <c r="AX1256" s="16" t="s">
        <v>72</v>
      </c>
      <c r="AY1256" s="278" t="s">
        <v>197</v>
      </c>
    </row>
    <row r="1257" s="14" customFormat="1">
      <c r="A1257" s="14"/>
      <c r="B1257" s="247"/>
      <c r="C1257" s="248"/>
      <c r="D1257" s="237" t="s">
        <v>207</v>
      </c>
      <c r="E1257" s="249" t="s">
        <v>19</v>
      </c>
      <c r="F1257" s="250" t="s">
        <v>525</v>
      </c>
      <c r="G1257" s="248"/>
      <c r="H1257" s="249" t="s">
        <v>19</v>
      </c>
      <c r="I1257" s="251"/>
      <c r="J1257" s="248"/>
      <c r="K1257" s="248"/>
      <c r="L1257" s="252"/>
      <c r="M1257" s="253"/>
      <c r="N1257" s="254"/>
      <c r="O1257" s="254"/>
      <c r="P1257" s="254"/>
      <c r="Q1257" s="254"/>
      <c r="R1257" s="254"/>
      <c r="S1257" s="254"/>
      <c r="T1257" s="255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6" t="s">
        <v>207</v>
      </c>
      <c r="AU1257" s="256" t="s">
        <v>82</v>
      </c>
      <c r="AV1257" s="14" t="s">
        <v>80</v>
      </c>
      <c r="AW1257" s="14" t="s">
        <v>33</v>
      </c>
      <c r="AX1257" s="14" t="s">
        <v>72</v>
      </c>
      <c r="AY1257" s="256" t="s">
        <v>197</v>
      </c>
    </row>
    <row r="1258" s="13" customFormat="1">
      <c r="A1258" s="13"/>
      <c r="B1258" s="235"/>
      <c r="C1258" s="236"/>
      <c r="D1258" s="237" t="s">
        <v>207</v>
      </c>
      <c r="E1258" s="238" t="s">
        <v>19</v>
      </c>
      <c r="F1258" s="239" t="s">
        <v>1547</v>
      </c>
      <c r="G1258" s="236"/>
      <c r="H1258" s="240">
        <v>44.445</v>
      </c>
      <c r="I1258" s="241"/>
      <c r="J1258" s="236"/>
      <c r="K1258" s="236"/>
      <c r="L1258" s="242"/>
      <c r="M1258" s="243"/>
      <c r="N1258" s="244"/>
      <c r="O1258" s="244"/>
      <c r="P1258" s="244"/>
      <c r="Q1258" s="244"/>
      <c r="R1258" s="244"/>
      <c r="S1258" s="244"/>
      <c r="T1258" s="245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6" t="s">
        <v>207</v>
      </c>
      <c r="AU1258" s="246" t="s">
        <v>82</v>
      </c>
      <c r="AV1258" s="13" t="s">
        <v>82</v>
      </c>
      <c r="AW1258" s="13" t="s">
        <v>33</v>
      </c>
      <c r="AX1258" s="13" t="s">
        <v>72</v>
      </c>
      <c r="AY1258" s="246" t="s">
        <v>197</v>
      </c>
    </row>
    <row r="1259" s="13" customFormat="1">
      <c r="A1259" s="13"/>
      <c r="B1259" s="235"/>
      <c r="C1259" s="236"/>
      <c r="D1259" s="237" t="s">
        <v>207</v>
      </c>
      <c r="E1259" s="238" t="s">
        <v>19</v>
      </c>
      <c r="F1259" s="239" t="s">
        <v>1548</v>
      </c>
      <c r="G1259" s="236"/>
      <c r="H1259" s="240">
        <v>5.0149999999999997</v>
      </c>
      <c r="I1259" s="241"/>
      <c r="J1259" s="236"/>
      <c r="K1259" s="236"/>
      <c r="L1259" s="242"/>
      <c r="M1259" s="243"/>
      <c r="N1259" s="244"/>
      <c r="O1259" s="244"/>
      <c r="P1259" s="244"/>
      <c r="Q1259" s="244"/>
      <c r="R1259" s="244"/>
      <c r="S1259" s="244"/>
      <c r="T1259" s="245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6" t="s">
        <v>207</v>
      </c>
      <c r="AU1259" s="246" t="s">
        <v>82</v>
      </c>
      <c r="AV1259" s="13" t="s">
        <v>82</v>
      </c>
      <c r="AW1259" s="13" t="s">
        <v>33</v>
      </c>
      <c r="AX1259" s="13" t="s">
        <v>72</v>
      </c>
      <c r="AY1259" s="246" t="s">
        <v>197</v>
      </c>
    </row>
    <row r="1260" s="13" customFormat="1">
      <c r="A1260" s="13"/>
      <c r="B1260" s="235"/>
      <c r="C1260" s="236"/>
      <c r="D1260" s="237" t="s">
        <v>207</v>
      </c>
      <c r="E1260" s="238" t="s">
        <v>19</v>
      </c>
      <c r="F1260" s="239" t="s">
        <v>1059</v>
      </c>
      <c r="G1260" s="236"/>
      <c r="H1260" s="240">
        <v>12.6</v>
      </c>
      <c r="I1260" s="241"/>
      <c r="J1260" s="236"/>
      <c r="K1260" s="236"/>
      <c r="L1260" s="242"/>
      <c r="M1260" s="243"/>
      <c r="N1260" s="244"/>
      <c r="O1260" s="244"/>
      <c r="P1260" s="244"/>
      <c r="Q1260" s="244"/>
      <c r="R1260" s="244"/>
      <c r="S1260" s="244"/>
      <c r="T1260" s="245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6" t="s">
        <v>207</v>
      </c>
      <c r="AU1260" s="246" t="s">
        <v>82</v>
      </c>
      <c r="AV1260" s="13" t="s">
        <v>82</v>
      </c>
      <c r="AW1260" s="13" t="s">
        <v>33</v>
      </c>
      <c r="AX1260" s="13" t="s">
        <v>72</v>
      </c>
      <c r="AY1260" s="246" t="s">
        <v>197</v>
      </c>
    </row>
    <row r="1261" s="13" customFormat="1">
      <c r="A1261" s="13"/>
      <c r="B1261" s="235"/>
      <c r="C1261" s="236"/>
      <c r="D1261" s="237" t="s">
        <v>207</v>
      </c>
      <c r="E1261" s="238" t="s">
        <v>19</v>
      </c>
      <c r="F1261" s="239" t="s">
        <v>1060</v>
      </c>
      <c r="G1261" s="236"/>
      <c r="H1261" s="240">
        <v>32.494</v>
      </c>
      <c r="I1261" s="241"/>
      <c r="J1261" s="236"/>
      <c r="K1261" s="236"/>
      <c r="L1261" s="242"/>
      <c r="M1261" s="243"/>
      <c r="N1261" s="244"/>
      <c r="O1261" s="244"/>
      <c r="P1261" s="244"/>
      <c r="Q1261" s="244"/>
      <c r="R1261" s="244"/>
      <c r="S1261" s="244"/>
      <c r="T1261" s="245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6" t="s">
        <v>207</v>
      </c>
      <c r="AU1261" s="246" t="s">
        <v>82</v>
      </c>
      <c r="AV1261" s="13" t="s">
        <v>82</v>
      </c>
      <c r="AW1261" s="13" t="s">
        <v>33</v>
      </c>
      <c r="AX1261" s="13" t="s">
        <v>72</v>
      </c>
      <c r="AY1261" s="246" t="s">
        <v>197</v>
      </c>
    </row>
    <row r="1262" s="16" customFormat="1">
      <c r="A1262" s="16"/>
      <c r="B1262" s="268"/>
      <c r="C1262" s="269"/>
      <c r="D1262" s="237" t="s">
        <v>207</v>
      </c>
      <c r="E1262" s="270" t="s">
        <v>19</v>
      </c>
      <c r="F1262" s="271" t="s">
        <v>248</v>
      </c>
      <c r="G1262" s="269"/>
      <c r="H1262" s="272">
        <v>94.554000000000002</v>
      </c>
      <c r="I1262" s="273"/>
      <c r="J1262" s="269"/>
      <c r="K1262" s="269"/>
      <c r="L1262" s="274"/>
      <c r="M1262" s="275"/>
      <c r="N1262" s="276"/>
      <c r="O1262" s="276"/>
      <c r="P1262" s="276"/>
      <c r="Q1262" s="276"/>
      <c r="R1262" s="276"/>
      <c r="S1262" s="276"/>
      <c r="T1262" s="277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T1262" s="278" t="s">
        <v>207</v>
      </c>
      <c r="AU1262" s="278" t="s">
        <v>82</v>
      </c>
      <c r="AV1262" s="16" t="s">
        <v>103</v>
      </c>
      <c r="AW1262" s="16" t="s">
        <v>33</v>
      </c>
      <c r="AX1262" s="16" t="s">
        <v>72</v>
      </c>
      <c r="AY1262" s="278" t="s">
        <v>197</v>
      </c>
    </row>
    <row r="1263" s="15" customFormat="1">
      <c r="A1263" s="15"/>
      <c r="B1263" s="257"/>
      <c r="C1263" s="258"/>
      <c r="D1263" s="237" t="s">
        <v>207</v>
      </c>
      <c r="E1263" s="259" t="s">
        <v>19</v>
      </c>
      <c r="F1263" s="260" t="s">
        <v>234</v>
      </c>
      <c r="G1263" s="258"/>
      <c r="H1263" s="261">
        <v>138.32400000000001</v>
      </c>
      <c r="I1263" s="262"/>
      <c r="J1263" s="258"/>
      <c r="K1263" s="258"/>
      <c r="L1263" s="263"/>
      <c r="M1263" s="264"/>
      <c r="N1263" s="265"/>
      <c r="O1263" s="265"/>
      <c r="P1263" s="265"/>
      <c r="Q1263" s="265"/>
      <c r="R1263" s="265"/>
      <c r="S1263" s="265"/>
      <c r="T1263" s="266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T1263" s="267" t="s">
        <v>207</v>
      </c>
      <c r="AU1263" s="267" t="s">
        <v>82</v>
      </c>
      <c r="AV1263" s="15" t="s">
        <v>203</v>
      </c>
      <c r="AW1263" s="15" t="s">
        <v>33</v>
      </c>
      <c r="AX1263" s="15" t="s">
        <v>80</v>
      </c>
      <c r="AY1263" s="267" t="s">
        <v>197</v>
      </c>
    </row>
    <row r="1264" s="2" customFormat="1" ht="24.15" customHeight="1">
      <c r="A1264" s="40"/>
      <c r="B1264" s="41"/>
      <c r="C1264" s="282" t="s">
        <v>1567</v>
      </c>
      <c r="D1264" s="282" t="s">
        <v>602</v>
      </c>
      <c r="E1264" s="283" t="s">
        <v>1568</v>
      </c>
      <c r="F1264" s="284" t="s">
        <v>1569</v>
      </c>
      <c r="G1264" s="285" t="s">
        <v>202</v>
      </c>
      <c r="H1264" s="286">
        <v>155.40700000000001</v>
      </c>
      <c r="I1264" s="287"/>
      <c r="J1264" s="288">
        <f>ROUND(I1264*H1264,2)</f>
        <v>0</v>
      </c>
      <c r="K1264" s="289"/>
      <c r="L1264" s="290"/>
      <c r="M1264" s="291" t="s">
        <v>19</v>
      </c>
      <c r="N1264" s="292" t="s">
        <v>43</v>
      </c>
      <c r="O1264" s="86"/>
      <c r="P1264" s="226">
        <f>O1264*H1264</f>
        <v>0</v>
      </c>
      <c r="Q1264" s="226">
        <v>0.00016000000000000001</v>
      </c>
      <c r="R1264" s="226">
        <f>Q1264*H1264</f>
        <v>0.024865120000000004</v>
      </c>
      <c r="S1264" s="226">
        <v>0</v>
      </c>
      <c r="T1264" s="227">
        <f>S1264*H1264</f>
        <v>0</v>
      </c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R1264" s="228" t="s">
        <v>658</v>
      </c>
      <c r="AT1264" s="228" t="s">
        <v>602</v>
      </c>
      <c r="AU1264" s="228" t="s">
        <v>82</v>
      </c>
      <c r="AY1264" s="19" t="s">
        <v>197</v>
      </c>
      <c r="BE1264" s="229">
        <f>IF(N1264="základní",J1264,0)</f>
        <v>0</v>
      </c>
      <c r="BF1264" s="229">
        <f>IF(N1264="snížená",J1264,0)</f>
        <v>0</v>
      </c>
      <c r="BG1264" s="229">
        <f>IF(N1264="zákl. přenesená",J1264,0)</f>
        <v>0</v>
      </c>
      <c r="BH1264" s="229">
        <f>IF(N1264="sníž. přenesená",J1264,0)</f>
        <v>0</v>
      </c>
      <c r="BI1264" s="229">
        <f>IF(N1264="nulová",J1264,0)</f>
        <v>0</v>
      </c>
      <c r="BJ1264" s="19" t="s">
        <v>80</v>
      </c>
      <c r="BK1264" s="229">
        <f>ROUND(I1264*H1264,2)</f>
        <v>0</v>
      </c>
      <c r="BL1264" s="19" t="s">
        <v>385</v>
      </c>
      <c r="BM1264" s="228" t="s">
        <v>1570</v>
      </c>
    </row>
    <row r="1265" s="13" customFormat="1">
      <c r="A1265" s="13"/>
      <c r="B1265" s="235"/>
      <c r="C1265" s="236"/>
      <c r="D1265" s="237" t="s">
        <v>207</v>
      </c>
      <c r="E1265" s="236"/>
      <c r="F1265" s="239" t="s">
        <v>1571</v>
      </c>
      <c r="G1265" s="236"/>
      <c r="H1265" s="240">
        <v>155.40700000000001</v>
      </c>
      <c r="I1265" s="241"/>
      <c r="J1265" s="236"/>
      <c r="K1265" s="236"/>
      <c r="L1265" s="242"/>
      <c r="M1265" s="243"/>
      <c r="N1265" s="244"/>
      <c r="O1265" s="244"/>
      <c r="P1265" s="244"/>
      <c r="Q1265" s="244"/>
      <c r="R1265" s="244"/>
      <c r="S1265" s="244"/>
      <c r="T1265" s="245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6" t="s">
        <v>207</v>
      </c>
      <c r="AU1265" s="246" t="s">
        <v>82</v>
      </c>
      <c r="AV1265" s="13" t="s">
        <v>82</v>
      </c>
      <c r="AW1265" s="13" t="s">
        <v>4</v>
      </c>
      <c r="AX1265" s="13" t="s">
        <v>80</v>
      </c>
      <c r="AY1265" s="246" t="s">
        <v>197</v>
      </c>
    </row>
    <row r="1266" s="2" customFormat="1" ht="37.8" customHeight="1">
      <c r="A1266" s="40"/>
      <c r="B1266" s="41"/>
      <c r="C1266" s="216" t="s">
        <v>1572</v>
      </c>
      <c r="D1266" s="216" t="s">
        <v>199</v>
      </c>
      <c r="E1266" s="217" t="s">
        <v>1573</v>
      </c>
      <c r="F1266" s="218" t="s">
        <v>1574</v>
      </c>
      <c r="G1266" s="219" t="s">
        <v>202</v>
      </c>
      <c r="H1266" s="220">
        <v>377.48599999999999</v>
      </c>
      <c r="I1266" s="221"/>
      <c r="J1266" s="222">
        <f>ROUND(I1266*H1266,2)</f>
        <v>0</v>
      </c>
      <c r="K1266" s="223"/>
      <c r="L1266" s="46"/>
      <c r="M1266" s="224" t="s">
        <v>19</v>
      </c>
      <c r="N1266" s="225" t="s">
        <v>43</v>
      </c>
      <c r="O1266" s="86"/>
      <c r="P1266" s="226">
        <f>O1266*H1266</f>
        <v>0</v>
      </c>
      <c r="Q1266" s="226">
        <v>0</v>
      </c>
      <c r="R1266" s="226">
        <f>Q1266*H1266</f>
        <v>0</v>
      </c>
      <c r="S1266" s="226">
        <v>0</v>
      </c>
      <c r="T1266" s="227">
        <f>S1266*H1266</f>
        <v>0</v>
      </c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R1266" s="228" t="s">
        <v>385</v>
      </c>
      <c r="AT1266" s="228" t="s">
        <v>199</v>
      </c>
      <c r="AU1266" s="228" t="s">
        <v>82</v>
      </c>
      <c r="AY1266" s="19" t="s">
        <v>197</v>
      </c>
      <c r="BE1266" s="229">
        <f>IF(N1266="základní",J1266,0)</f>
        <v>0</v>
      </c>
      <c r="BF1266" s="229">
        <f>IF(N1266="snížená",J1266,0)</f>
        <v>0</v>
      </c>
      <c r="BG1266" s="229">
        <f>IF(N1266="zákl. přenesená",J1266,0)</f>
        <v>0</v>
      </c>
      <c r="BH1266" s="229">
        <f>IF(N1266="sníž. přenesená",J1266,0)</f>
        <v>0</v>
      </c>
      <c r="BI1266" s="229">
        <f>IF(N1266="nulová",J1266,0)</f>
        <v>0</v>
      </c>
      <c r="BJ1266" s="19" t="s">
        <v>80</v>
      </c>
      <c r="BK1266" s="229">
        <f>ROUND(I1266*H1266,2)</f>
        <v>0</v>
      </c>
      <c r="BL1266" s="19" t="s">
        <v>385</v>
      </c>
      <c r="BM1266" s="228" t="s">
        <v>1575</v>
      </c>
    </row>
    <row r="1267" s="2" customFormat="1">
      <c r="A1267" s="40"/>
      <c r="B1267" s="41"/>
      <c r="C1267" s="42"/>
      <c r="D1267" s="230" t="s">
        <v>205</v>
      </c>
      <c r="E1267" s="42"/>
      <c r="F1267" s="231" t="s">
        <v>1576</v>
      </c>
      <c r="G1267" s="42"/>
      <c r="H1267" s="42"/>
      <c r="I1267" s="232"/>
      <c r="J1267" s="42"/>
      <c r="K1267" s="42"/>
      <c r="L1267" s="46"/>
      <c r="M1267" s="233"/>
      <c r="N1267" s="234"/>
      <c r="O1267" s="86"/>
      <c r="P1267" s="86"/>
      <c r="Q1267" s="86"/>
      <c r="R1267" s="86"/>
      <c r="S1267" s="86"/>
      <c r="T1267" s="87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T1267" s="19" t="s">
        <v>205</v>
      </c>
      <c r="AU1267" s="19" t="s">
        <v>82</v>
      </c>
    </row>
    <row r="1268" s="14" customFormat="1">
      <c r="A1268" s="14"/>
      <c r="B1268" s="247"/>
      <c r="C1268" s="248"/>
      <c r="D1268" s="237" t="s">
        <v>207</v>
      </c>
      <c r="E1268" s="249" t="s">
        <v>19</v>
      </c>
      <c r="F1268" s="250" t="s">
        <v>1543</v>
      </c>
      <c r="G1268" s="248"/>
      <c r="H1268" s="249" t="s">
        <v>19</v>
      </c>
      <c r="I1268" s="251"/>
      <c r="J1268" s="248"/>
      <c r="K1268" s="248"/>
      <c r="L1268" s="252"/>
      <c r="M1268" s="253"/>
      <c r="N1268" s="254"/>
      <c r="O1268" s="254"/>
      <c r="P1268" s="254"/>
      <c r="Q1268" s="254"/>
      <c r="R1268" s="254"/>
      <c r="S1268" s="254"/>
      <c r="T1268" s="255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6" t="s">
        <v>207</v>
      </c>
      <c r="AU1268" s="256" t="s">
        <v>82</v>
      </c>
      <c r="AV1268" s="14" t="s">
        <v>80</v>
      </c>
      <c r="AW1268" s="14" t="s">
        <v>33</v>
      </c>
      <c r="AX1268" s="14" t="s">
        <v>72</v>
      </c>
      <c r="AY1268" s="256" t="s">
        <v>197</v>
      </c>
    </row>
    <row r="1269" s="13" customFormat="1">
      <c r="A1269" s="13"/>
      <c r="B1269" s="235"/>
      <c r="C1269" s="236"/>
      <c r="D1269" s="237" t="s">
        <v>207</v>
      </c>
      <c r="E1269" s="238" t="s">
        <v>19</v>
      </c>
      <c r="F1269" s="239" t="s">
        <v>1577</v>
      </c>
      <c r="G1269" s="236"/>
      <c r="H1269" s="240">
        <v>77.563999999999993</v>
      </c>
      <c r="I1269" s="241"/>
      <c r="J1269" s="236"/>
      <c r="K1269" s="236"/>
      <c r="L1269" s="242"/>
      <c r="M1269" s="243"/>
      <c r="N1269" s="244"/>
      <c r="O1269" s="244"/>
      <c r="P1269" s="244"/>
      <c r="Q1269" s="244"/>
      <c r="R1269" s="244"/>
      <c r="S1269" s="244"/>
      <c r="T1269" s="245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6" t="s">
        <v>207</v>
      </c>
      <c r="AU1269" s="246" t="s">
        <v>82</v>
      </c>
      <c r="AV1269" s="13" t="s">
        <v>82</v>
      </c>
      <c r="AW1269" s="13" t="s">
        <v>33</v>
      </c>
      <c r="AX1269" s="13" t="s">
        <v>72</v>
      </c>
      <c r="AY1269" s="246" t="s">
        <v>197</v>
      </c>
    </row>
    <row r="1270" s="13" customFormat="1">
      <c r="A1270" s="13"/>
      <c r="B1270" s="235"/>
      <c r="C1270" s="236"/>
      <c r="D1270" s="237" t="s">
        <v>207</v>
      </c>
      <c r="E1270" s="238" t="s">
        <v>19</v>
      </c>
      <c r="F1270" s="239" t="s">
        <v>1578</v>
      </c>
      <c r="G1270" s="236"/>
      <c r="H1270" s="240">
        <v>111.179</v>
      </c>
      <c r="I1270" s="241"/>
      <c r="J1270" s="236"/>
      <c r="K1270" s="236"/>
      <c r="L1270" s="242"/>
      <c r="M1270" s="243"/>
      <c r="N1270" s="244"/>
      <c r="O1270" s="244"/>
      <c r="P1270" s="244"/>
      <c r="Q1270" s="244"/>
      <c r="R1270" s="244"/>
      <c r="S1270" s="244"/>
      <c r="T1270" s="245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6" t="s">
        <v>207</v>
      </c>
      <c r="AU1270" s="246" t="s">
        <v>82</v>
      </c>
      <c r="AV1270" s="13" t="s">
        <v>82</v>
      </c>
      <c r="AW1270" s="13" t="s">
        <v>33</v>
      </c>
      <c r="AX1270" s="13" t="s">
        <v>72</v>
      </c>
      <c r="AY1270" s="246" t="s">
        <v>197</v>
      </c>
    </row>
    <row r="1271" s="16" customFormat="1">
      <c r="A1271" s="16"/>
      <c r="B1271" s="268"/>
      <c r="C1271" s="269"/>
      <c r="D1271" s="237" t="s">
        <v>207</v>
      </c>
      <c r="E1271" s="270" t="s">
        <v>19</v>
      </c>
      <c r="F1271" s="271" t="s">
        <v>248</v>
      </c>
      <c r="G1271" s="269"/>
      <c r="H1271" s="272">
        <v>188.743</v>
      </c>
      <c r="I1271" s="273"/>
      <c r="J1271" s="269"/>
      <c r="K1271" s="269"/>
      <c r="L1271" s="274"/>
      <c r="M1271" s="275"/>
      <c r="N1271" s="276"/>
      <c r="O1271" s="276"/>
      <c r="P1271" s="276"/>
      <c r="Q1271" s="276"/>
      <c r="R1271" s="276"/>
      <c r="S1271" s="276"/>
      <c r="T1271" s="277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T1271" s="278" t="s">
        <v>207</v>
      </c>
      <c r="AU1271" s="278" t="s">
        <v>82</v>
      </c>
      <c r="AV1271" s="16" t="s">
        <v>103</v>
      </c>
      <c r="AW1271" s="16" t="s">
        <v>33</v>
      </c>
      <c r="AX1271" s="16" t="s">
        <v>72</v>
      </c>
      <c r="AY1271" s="278" t="s">
        <v>197</v>
      </c>
    </row>
    <row r="1272" s="13" customFormat="1">
      <c r="A1272" s="13"/>
      <c r="B1272" s="235"/>
      <c r="C1272" s="236"/>
      <c r="D1272" s="237" t="s">
        <v>207</v>
      </c>
      <c r="E1272" s="238" t="s">
        <v>19</v>
      </c>
      <c r="F1272" s="239" t="s">
        <v>1579</v>
      </c>
      <c r="G1272" s="236"/>
      <c r="H1272" s="240">
        <v>377.48599999999999</v>
      </c>
      <c r="I1272" s="241"/>
      <c r="J1272" s="236"/>
      <c r="K1272" s="236"/>
      <c r="L1272" s="242"/>
      <c r="M1272" s="243"/>
      <c r="N1272" s="244"/>
      <c r="O1272" s="244"/>
      <c r="P1272" s="244"/>
      <c r="Q1272" s="244"/>
      <c r="R1272" s="244"/>
      <c r="S1272" s="244"/>
      <c r="T1272" s="245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6" t="s">
        <v>207</v>
      </c>
      <c r="AU1272" s="246" t="s">
        <v>82</v>
      </c>
      <c r="AV1272" s="13" t="s">
        <v>82</v>
      </c>
      <c r="AW1272" s="13" t="s">
        <v>33</v>
      </c>
      <c r="AX1272" s="13" t="s">
        <v>80</v>
      </c>
      <c r="AY1272" s="246" t="s">
        <v>197</v>
      </c>
    </row>
    <row r="1273" s="2" customFormat="1" ht="24.15" customHeight="1">
      <c r="A1273" s="40"/>
      <c r="B1273" s="41"/>
      <c r="C1273" s="282" t="s">
        <v>1580</v>
      </c>
      <c r="D1273" s="282" t="s">
        <v>602</v>
      </c>
      <c r="E1273" s="283" t="s">
        <v>1581</v>
      </c>
      <c r="F1273" s="284" t="s">
        <v>1582</v>
      </c>
      <c r="G1273" s="285" t="s">
        <v>202</v>
      </c>
      <c r="H1273" s="286">
        <v>192.518</v>
      </c>
      <c r="I1273" s="287"/>
      <c r="J1273" s="288">
        <f>ROUND(I1273*H1273,2)</f>
        <v>0</v>
      </c>
      <c r="K1273" s="289"/>
      <c r="L1273" s="290"/>
      <c r="M1273" s="291" t="s">
        <v>19</v>
      </c>
      <c r="N1273" s="292" t="s">
        <v>43</v>
      </c>
      <c r="O1273" s="86"/>
      <c r="P1273" s="226">
        <f>O1273*H1273</f>
        <v>0</v>
      </c>
      <c r="Q1273" s="226">
        <v>0.0035999999999999999</v>
      </c>
      <c r="R1273" s="226">
        <f>Q1273*H1273</f>
        <v>0.69306480000000004</v>
      </c>
      <c r="S1273" s="226">
        <v>0</v>
      </c>
      <c r="T1273" s="227">
        <f>S1273*H1273</f>
        <v>0</v>
      </c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R1273" s="228" t="s">
        <v>658</v>
      </c>
      <c r="AT1273" s="228" t="s">
        <v>602</v>
      </c>
      <c r="AU1273" s="228" t="s">
        <v>82</v>
      </c>
      <c r="AY1273" s="19" t="s">
        <v>197</v>
      </c>
      <c r="BE1273" s="229">
        <f>IF(N1273="základní",J1273,0)</f>
        <v>0</v>
      </c>
      <c r="BF1273" s="229">
        <f>IF(N1273="snížená",J1273,0)</f>
        <v>0</v>
      </c>
      <c r="BG1273" s="229">
        <f>IF(N1273="zákl. přenesená",J1273,0)</f>
        <v>0</v>
      </c>
      <c r="BH1273" s="229">
        <f>IF(N1273="sníž. přenesená",J1273,0)</f>
        <v>0</v>
      </c>
      <c r="BI1273" s="229">
        <f>IF(N1273="nulová",J1273,0)</f>
        <v>0</v>
      </c>
      <c r="BJ1273" s="19" t="s">
        <v>80</v>
      </c>
      <c r="BK1273" s="229">
        <f>ROUND(I1273*H1273,2)</f>
        <v>0</v>
      </c>
      <c r="BL1273" s="19" t="s">
        <v>385</v>
      </c>
      <c r="BM1273" s="228" t="s">
        <v>1583</v>
      </c>
    </row>
    <row r="1274" s="13" customFormat="1">
      <c r="A1274" s="13"/>
      <c r="B1274" s="235"/>
      <c r="C1274" s="236"/>
      <c r="D1274" s="237" t="s">
        <v>207</v>
      </c>
      <c r="E1274" s="236"/>
      <c r="F1274" s="239" t="s">
        <v>1584</v>
      </c>
      <c r="G1274" s="236"/>
      <c r="H1274" s="240">
        <v>192.518</v>
      </c>
      <c r="I1274" s="241"/>
      <c r="J1274" s="236"/>
      <c r="K1274" s="236"/>
      <c r="L1274" s="242"/>
      <c r="M1274" s="243"/>
      <c r="N1274" s="244"/>
      <c r="O1274" s="244"/>
      <c r="P1274" s="244"/>
      <c r="Q1274" s="244"/>
      <c r="R1274" s="244"/>
      <c r="S1274" s="244"/>
      <c r="T1274" s="245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6" t="s">
        <v>207</v>
      </c>
      <c r="AU1274" s="246" t="s">
        <v>82</v>
      </c>
      <c r="AV1274" s="13" t="s">
        <v>82</v>
      </c>
      <c r="AW1274" s="13" t="s">
        <v>4</v>
      </c>
      <c r="AX1274" s="13" t="s">
        <v>80</v>
      </c>
      <c r="AY1274" s="246" t="s">
        <v>197</v>
      </c>
    </row>
    <row r="1275" s="2" customFormat="1" ht="24.15" customHeight="1">
      <c r="A1275" s="40"/>
      <c r="B1275" s="41"/>
      <c r="C1275" s="282" t="s">
        <v>1585</v>
      </c>
      <c r="D1275" s="282" t="s">
        <v>602</v>
      </c>
      <c r="E1275" s="283" t="s">
        <v>1586</v>
      </c>
      <c r="F1275" s="284" t="s">
        <v>1587</v>
      </c>
      <c r="G1275" s="285" t="s">
        <v>202</v>
      </c>
      <c r="H1275" s="286">
        <v>192.518</v>
      </c>
      <c r="I1275" s="287"/>
      <c r="J1275" s="288">
        <f>ROUND(I1275*H1275,2)</f>
        <v>0</v>
      </c>
      <c r="K1275" s="289"/>
      <c r="L1275" s="290"/>
      <c r="M1275" s="291" t="s">
        <v>19</v>
      </c>
      <c r="N1275" s="292" t="s">
        <v>43</v>
      </c>
      <c r="O1275" s="86"/>
      <c r="P1275" s="226">
        <f>O1275*H1275</f>
        <v>0</v>
      </c>
      <c r="Q1275" s="226">
        <v>0.0041999999999999997</v>
      </c>
      <c r="R1275" s="226">
        <f>Q1275*H1275</f>
        <v>0.80857559999999995</v>
      </c>
      <c r="S1275" s="226">
        <v>0</v>
      </c>
      <c r="T1275" s="227">
        <f>S1275*H1275</f>
        <v>0</v>
      </c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R1275" s="228" t="s">
        <v>658</v>
      </c>
      <c r="AT1275" s="228" t="s">
        <v>602</v>
      </c>
      <c r="AU1275" s="228" t="s">
        <v>82</v>
      </c>
      <c r="AY1275" s="19" t="s">
        <v>197</v>
      </c>
      <c r="BE1275" s="229">
        <f>IF(N1275="základní",J1275,0)</f>
        <v>0</v>
      </c>
      <c r="BF1275" s="229">
        <f>IF(N1275="snížená",J1275,0)</f>
        <v>0</v>
      </c>
      <c r="BG1275" s="229">
        <f>IF(N1275="zákl. přenesená",J1275,0)</f>
        <v>0</v>
      </c>
      <c r="BH1275" s="229">
        <f>IF(N1275="sníž. přenesená",J1275,0)</f>
        <v>0</v>
      </c>
      <c r="BI1275" s="229">
        <f>IF(N1275="nulová",J1275,0)</f>
        <v>0</v>
      </c>
      <c r="BJ1275" s="19" t="s">
        <v>80</v>
      </c>
      <c r="BK1275" s="229">
        <f>ROUND(I1275*H1275,2)</f>
        <v>0</v>
      </c>
      <c r="BL1275" s="19" t="s">
        <v>385</v>
      </c>
      <c r="BM1275" s="228" t="s">
        <v>1588</v>
      </c>
    </row>
    <row r="1276" s="13" customFormat="1">
      <c r="A1276" s="13"/>
      <c r="B1276" s="235"/>
      <c r="C1276" s="236"/>
      <c r="D1276" s="237" t="s">
        <v>207</v>
      </c>
      <c r="E1276" s="236"/>
      <c r="F1276" s="239" t="s">
        <v>1584</v>
      </c>
      <c r="G1276" s="236"/>
      <c r="H1276" s="240">
        <v>192.518</v>
      </c>
      <c r="I1276" s="241"/>
      <c r="J1276" s="236"/>
      <c r="K1276" s="236"/>
      <c r="L1276" s="242"/>
      <c r="M1276" s="243"/>
      <c r="N1276" s="244"/>
      <c r="O1276" s="244"/>
      <c r="P1276" s="244"/>
      <c r="Q1276" s="244"/>
      <c r="R1276" s="244"/>
      <c r="S1276" s="244"/>
      <c r="T1276" s="245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6" t="s">
        <v>207</v>
      </c>
      <c r="AU1276" s="246" t="s">
        <v>82</v>
      </c>
      <c r="AV1276" s="13" t="s">
        <v>82</v>
      </c>
      <c r="AW1276" s="13" t="s">
        <v>4</v>
      </c>
      <c r="AX1276" s="13" t="s">
        <v>80</v>
      </c>
      <c r="AY1276" s="246" t="s">
        <v>197</v>
      </c>
    </row>
    <row r="1277" s="2" customFormat="1" ht="55.5" customHeight="1">
      <c r="A1277" s="40"/>
      <c r="B1277" s="41"/>
      <c r="C1277" s="216" t="s">
        <v>1589</v>
      </c>
      <c r="D1277" s="216" t="s">
        <v>199</v>
      </c>
      <c r="E1277" s="217" t="s">
        <v>1590</v>
      </c>
      <c r="F1277" s="218" t="s">
        <v>1591</v>
      </c>
      <c r="G1277" s="219" t="s">
        <v>202</v>
      </c>
      <c r="H1277" s="220">
        <v>25.890000000000001</v>
      </c>
      <c r="I1277" s="221"/>
      <c r="J1277" s="222">
        <f>ROUND(I1277*H1277,2)</f>
        <v>0</v>
      </c>
      <c r="K1277" s="223"/>
      <c r="L1277" s="46"/>
      <c r="M1277" s="224" t="s">
        <v>19</v>
      </c>
      <c r="N1277" s="225" t="s">
        <v>43</v>
      </c>
      <c r="O1277" s="86"/>
      <c r="P1277" s="226">
        <f>O1277*H1277</f>
        <v>0</v>
      </c>
      <c r="Q1277" s="226">
        <v>0.021180000000000001</v>
      </c>
      <c r="R1277" s="226">
        <f>Q1277*H1277</f>
        <v>0.54835020000000001</v>
      </c>
      <c r="S1277" s="226">
        <v>0</v>
      </c>
      <c r="T1277" s="227">
        <f>S1277*H1277</f>
        <v>0</v>
      </c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R1277" s="228" t="s">
        <v>385</v>
      </c>
      <c r="AT1277" s="228" t="s">
        <v>199</v>
      </c>
      <c r="AU1277" s="228" t="s">
        <v>82</v>
      </c>
      <c r="AY1277" s="19" t="s">
        <v>197</v>
      </c>
      <c r="BE1277" s="229">
        <f>IF(N1277="základní",J1277,0)</f>
        <v>0</v>
      </c>
      <c r="BF1277" s="229">
        <f>IF(N1277="snížená",J1277,0)</f>
        <v>0</v>
      </c>
      <c r="BG1277" s="229">
        <f>IF(N1277="zákl. přenesená",J1277,0)</f>
        <v>0</v>
      </c>
      <c r="BH1277" s="229">
        <f>IF(N1277="sníž. přenesená",J1277,0)</f>
        <v>0</v>
      </c>
      <c r="BI1277" s="229">
        <f>IF(N1277="nulová",J1277,0)</f>
        <v>0</v>
      </c>
      <c r="BJ1277" s="19" t="s">
        <v>80</v>
      </c>
      <c r="BK1277" s="229">
        <f>ROUND(I1277*H1277,2)</f>
        <v>0</v>
      </c>
      <c r="BL1277" s="19" t="s">
        <v>385</v>
      </c>
      <c r="BM1277" s="228" t="s">
        <v>1592</v>
      </c>
    </row>
    <row r="1278" s="2" customFormat="1">
      <c r="A1278" s="40"/>
      <c r="B1278" s="41"/>
      <c r="C1278" s="42"/>
      <c r="D1278" s="230" t="s">
        <v>205</v>
      </c>
      <c r="E1278" s="42"/>
      <c r="F1278" s="231" t="s">
        <v>1593</v>
      </c>
      <c r="G1278" s="42"/>
      <c r="H1278" s="42"/>
      <c r="I1278" s="232"/>
      <c r="J1278" s="42"/>
      <c r="K1278" s="42"/>
      <c r="L1278" s="46"/>
      <c r="M1278" s="233"/>
      <c r="N1278" s="234"/>
      <c r="O1278" s="86"/>
      <c r="P1278" s="86"/>
      <c r="Q1278" s="86"/>
      <c r="R1278" s="86"/>
      <c r="S1278" s="86"/>
      <c r="T1278" s="87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T1278" s="19" t="s">
        <v>205</v>
      </c>
      <c r="AU1278" s="19" t="s">
        <v>82</v>
      </c>
    </row>
    <row r="1279" s="14" customFormat="1">
      <c r="A1279" s="14"/>
      <c r="B1279" s="247"/>
      <c r="C1279" s="248"/>
      <c r="D1279" s="237" t="s">
        <v>207</v>
      </c>
      <c r="E1279" s="249" t="s">
        <v>19</v>
      </c>
      <c r="F1279" s="250" t="s">
        <v>802</v>
      </c>
      <c r="G1279" s="248"/>
      <c r="H1279" s="249" t="s">
        <v>19</v>
      </c>
      <c r="I1279" s="251"/>
      <c r="J1279" s="248"/>
      <c r="K1279" s="248"/>
      <c r="L1279" s="252"/>
      <c r="M1279" s="253"/>
      <c r="N1279" s="254"/>
      <c r="O1279" s="254"/>
      <c r="P1279" s="254"/>
      <c r="Q1279" s="254"/>
      <c r="R1279" s="254"/>
      <c r="S1279" s="254"/>
      <c r="T1279" s="255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6" t="s">
        <v>207</v>
      </c>
      <c r="AU1279" s="256" t="s">
        <v>82</v>
      </c>
      <c r="AV1279" s="14" t="s">
        <v>80</v>
      </c>
      <c r="AW1279" s="14" t="s">
        <v>33</v>
      </c>
      <c r="AX1279" s="14" t="s">
        <v>72</v>
      </c>
      <c r="AY1279" s="256" t="s">
        <v>197</v>
      </c>
    </row>
    <row r="1280" s="13" customFormat="1">
      <c r="A1280" s="13"/>
      <c r="B1280" s="235"/>
      <c r="C1280" s="236"/>
      <c r="D1280" s="237" t="s">
        <v>207</v>
      </c>
      <c r="E1280" s="238" t="s">
        <v>19</v>
      </c>
      <c r="F1280" s="239" t="s">
        <v>1594</v>
      </c>
      <c r="G1280" s="236"/>
      <c r="H1280" s="240">
        <v>25.890000000000001</v>
      </c>
      <c r="I1280" s="241"/>
      <c r="J1280" s="236"/>
      <c r="K1280" s="236"/>
      <c r="L1280" s="242"/>
      <c r="M1280" s="243"/>
      <c r="N1280" s="244"/>
      <c r="O1280" s="244"/>
      <c r="P1280" s="244"/>
      <c r="Q1280" s="244"/>
      <c r="R1280" s="244"/>
      <c r="S1280" s="244"/>
      <c r="T1280" s="245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6" t="s">
        <v>207</v>
      </c>
      <c r="AU1280" s="246" t="s">
        <v>82</v>
      </c>
      <c r="AV1280" s="13" t="s">
        <v>82</v>
      </c>
      <c r="AW1280" s="13" t="s">
        <v>33</v>
      </c>
      <c r="AX1280" s="13" t="s">
        <v>80</v>
      </c>
      <c r="AY1280" s="246" t="s">
        <v>197</v>
      </c>
    </row>
    <row r="1281" s="2" customFormat="1" ht="55.5" customHeight="1">
      <c r="A1281" s="40"/>
      <c r="B1281" s="41"/>
      <c r="C1281" s="216" t="s">
        <v>1595</v>
      </c>
      <c r="D1281" s="216" t="s">
        <v>199</v>
      </c>
      <c r="E1281" s="217" t="s">
        <v>1596</v>
      </c>
      <c r="F1281" s="218" t="s">
        <v>1597</v>
      </c>
      <c r="G1281" s="219" t="s">
        <v>202</v>
      </c>
      <c r="H1281" s="220">
        <v>25.515000000000001</v>
      </c>
      <c r="I1281" s="221"/>
      <c r="J1281" s="222">
        <f>ROUND(I1281*H1281,2)</f>
        <v>0</v>
      </c>
      <c r="K1281" s="223"/>
      <c r="L1281" s="46"/>
      <c r="M1281" s="224" t="s">
        <v>19</v>
      </c>
      <c r="N1281" s="225" t="s">
        <v>43</v>
      </c>
      <c r="O1281" s="86"/>
      <c r="P1281" s="226">
        <f>O1281*H1281</f>
        <v>0</v>
      </c>
      <c r="Q1281" s="226">
        <v>0.032260445499999998</v>
      </c>
      <c r="R1281" s="226">
        <f>Q1281*H1281</f>
        <v>0.82312526693249999</v>
      </c>
      <c r="S1281" s="226">
        <v>0</v>
      </c>
      <c r="T1281" s="227">
        <f>S1281*H1281</f>
        <v>0</v>
      </c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R1281" s="228" t="s">
        <v>385</v>
      </c>
      <c r="AT1281" s="228" t="s">
        <v>199</v>
      </c>
      <c r="AU1281" s="228" t="s">
        <v>82</v>
      </c>
      <c r="AY1281" s="19" t="s">
        <v>197</v>
      </c>
      <c r="BE1281" s="229">
        <f>IF(N1281="základní",J1281,0)</f>
        <v>0</v>
      </c>
      <c r="BF1281" s="229">
        <f>IF(N1281="snížená",J1281,0)</f>
        <v>0</v>
      </c>
      <c r="BG1281" s="229">
        <f>IF(N1281="zákl. přenesená",J1281,0)</f>
        <v>0</v>
      </c>
      <c r="BH1281" s="229">
        <f>IF(N1281="sníž. přenesená",J1281,0)</f>
        <v>0</v>
      </c>
      <c r="BI1281" s="229">
        <f>IF(N1281="nulová",J1281,0)</f>
        <v>0</v>
      </c>
      <c r="BJ1281" s="19" t="s">
        <v>80</v>
      </c>
      <c r="BK1281" s="229">
        <f>ROUND(I1281*H1281,2)</f>
        <v>0</v>
      </c>
      <c r="BL1281" s="19" t="s">
        <v>385</v>
      </c>
      <c r="BM1281" s="228" t="s">
        <v>1598</v>
      </c>
    </row>
    <row r="1282" s="2" customFormat="1">
      <c r="A1282" s="40"/>
      <c r="B1282" s="41"/>
      <c r="C1282" s="42"/>
      <c r="D1282" s="230" t="s">
        <v>205</v>
      </c>
      <c r="E1282" s="42"/>
      <c r="F1282" s="231" t="s">
        <v>1599</v>
      </c>
      <c r="G1282" s="42"/>
      <c r="H1282" s="42"/>
      <c r="I1282" s="232"/>
      <c r="J1282" s="42"/>
      <c r="K1282" s="42"/>
      <c r="L1282" s="46"/>
      <c r="M1282" s="233"/>
      <c r="N1282" s="234"/>
      <c r="O1282" s="86"/>
      <c r="P1282" s="86"/>
      <c r="Q1282" s="86"/>
      <c r="R1282" s="86"/>
      <c r="S1282" s="86"/>
      <c r="T1282" s="87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T1282" s="19" t="s">
        <v>205</v>
      </c>
      <c r="AU1282" s="19" t="s">
        <v>82</v>
      </c>
    </row>
    <row r="1283" s="14" customFormat="1">
      <c r="A1283" s="14"/>
      <c r="B1283" s="247"/>
      <c r="C1283" s="248"/>
      <c r="D1283" s="237" t="s">
        <v>207</v>
      </c>
      <c r="E1283" s="249" t="s">
        <v>19</v>
      </c>
      <c r="F1283" s="250" t="s">
        <v>1600</v>
      </c>
      <c r="G1283" s="248"/>
      <c r="H1283" s="249" t="s">
        <v>19</v>
      </c>
      <c r="I1283" s="251"/>
      <c r="J1283" s="248"/>
      <c r="K1283" s="248"/>
      <c r="L1283" s="252"/>
      <c r="M1283" s="253"/>
      <c r="N1283" s="254"/>
      <c r="O1283" s="254"/>
      <c r="P1283" s="254"/>
      <c r="Q1283" s="254"/>
      <c r="R1283" s="254"/>
      <c r="S1283" s="254"/>
      <c r="T1283" s="255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6" t="s">
        <v>207</v>
      </c>
      <c r="AU1283" s="256" t="s">
        <v>82</v>
      </c>
      <c r="AV1283" s="14" t="s">
        <v>80</v>
      </c>
      <c r="AW1283" s="14" t="s">
        <v>33</v>
      </c>
      <c r="AX1283" s="14" t="s">
        <v>72</v>
      </c>
      <c r="AY1283" s="256" t="s">
        <v>197</v>
      </c>
    </row>
    <row r="1284" s="14" customFormat="1">
      <c r="A1284" s="14"/>
      <c r="B1284" s="247"/>
      <c r="C1284" s="248"/>
      <c r="D1284" s="237" t="s">
        <v>207</v>
      </c>
      <c r="E1284" s="249" t="s">
        <v>19</v>
      </c>
      <c r="F1284" s="250" t="s">
        <v>802</v>
      </c>
      <c r="G1284" s="248"/>
      <c r="H1284" s="249" t="s">
        <v>19</v>
      </c>
      <c r="I1284" s="251"/>
      <c r="J1284" s="248"/>
      <c r="K1284" s="248"/>
      <c r="L1284" s="252"/>
      <c r="M1284" s="253"/>
      <c r="N1284" s="254"/>
      <c r="O1284" s="254"/>
      <c r="P1284" s="254"/>
      <c r="Q1284" s="254"/>
      <c r="R1284" s="254"/>
      <c r="S1284" s="254"/>
      <c r="T1284" s="255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6" t="s">
        <v>207</v>
      </c>
      <c r="AU1284" s="256" t="s">
        <v>82</v>
      </c>
      <c r="AV1284" s="14" t="s">
        <v>80</v>
      </c>
      <c r="AW1284" s="14" t="s">
        <v>33</v>
      </c>
      <c r="AX1284" s="14" t="s">
        <v>72</v>
      </c>
      <c r="AY1284" s="256" t="s">
        <v>197</v>
      </c>
    </row>
    <row r="1285" s="13" customFormat="1">
      <c r="A1285" s="13"/>
      <c r="B1285" s="235"/>
      <c r="C1285" s="236"/>
      <c r="D1285" s="237" t="s">
        <v>207</v>
      </c>
      <c r="E1285" s="238" t="s">
        <v>19</v>
      </c>
      <c r="F1285" s="239" t="s">
        <v>1601</v>
      </c>
      <c r="G1285" s="236"/>
      <c r="H1285" s="240">
        <v>25.515000000000001</v>
      </c>
      <c r="I1285" s="241"/>
      <c r="J1285" s="236"/>
      <c r="K1285" s="236"/>
      <c r="L1285" s="242"/>
      <c r="M1285" s="243"/>
      <c r="N1285" s="244"/>
      <c r="O1285" s="244"/>
      <c r="P1285" s="244"/>
      <c r="Q1285" s="244"/>
      <c r="R1285" s="244"/>
      <c r="S1285" s="244"/>
      <c r="T1285" s="245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6" t="s">
        <v>207</v>
      </c>
      <c r="AU1285" s="246" t="s">
        <v>82</v>
      </c>
      <c r="AV1285" s="13" t="s">
        <v>82</v>
      </c>
      <c r="AW1285" s="13" t="s">
        <v>33</v>
      </c>
      <c r="AX1285" s="13" t="s">
        <v>80</v>
      </c>
      <c r="AY1285" s="246" t="s">
        <v>197</v>
      </c>
    </row>
    <row r="1286" s="2" customFormat="1" ht="49.05" customHeight="1">
      <c r="A1286" s="40"/>
      <c r="B1286" s="41"/>
      <c r="C1286" s="216" t="s">
        <v>1602</v>
      </c>
      <c r="D1286" s="216" t="s">
        <v>199</v>
      </c>
      <c r="E1286" s="217" t="s">
        <v>1603</v>
      </c>
      <c r="F1286" s="218" t="s">
        <v>1604</v>
      </c>
      <c r="G1286" s="219" t="s">
        <v>202</v>
      </c>
      <c r="H1286" s="220">
        <v>19.879000000000001</v>
      </c>
      <c r="I1286" s="221"/>
      <c r="J1286" s="222">
        <f>ROUND(I1286*H1286,2)</f>
        <v>0</v>
      </c>
      <c r="K1286" s="223"/>
      <c r="L1286" s="46"/>
      <c r="M1286" s="224" t="s">
        <v>19</v>
      </c>
      <c r="N1286" s="225" t="s">
        <v>43</v>
      </c>
      <c r="O1286" s="86"/>
      <c r="P1286" s="226">
        <f>O1286*H1286</f>
        <v>0</v>
      </c>
      <c r="Q1286" s="226">
        <v>0.016690445500000001</v>
      </c>
      <c r="R1286" s="226">
        <f>Q1286*H1286</f>
        <v>0.33178936609450005</v>
      </c>
      <c r="S1286" s="226">
        <v>0</v>
      </c>
      <c r="T1286" s="227">
        <f>S1286*H1286</f>
        <v>0</v>
      </c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R1286" s="228" t="s">
        <v>385</v>
      </c>
      <c r="AT1286" s="228" t="s">
        <v>199</v>
      </c>
      <c r="AU1286" s="228" t="s">
        <v>82</v>
      </c>
      <c r="AY1286" s="19" t="s">
        <v>197</v>
      </c>
      <c r="BE1286" s="229">
        <f>IF(N1286="základní",J1286,0)</f>
        <v>0</v>
      </c>
      <c r="BF1286" s="229">
        <f>IF(N1286="snížená",J1286,0)</f>
        <v>0</v>
      </c>
      <c r="BG1286" s="229">
        <f>IF(N1286="zákl. přenesená",J1286,0)</f>
        <v>0</v>
      </c>
      <c r="BH1286" s="229">
        <f>IF(N1286="sníž. přenesená",J1286,0)</f>
        <v>0</v>
      </c>
      <c r="BI1286" s="229">
        <f>IF(N1286="nulová",J1286,0)</f>
        <v>0</v>
      </c>
      <c r="BJ1286" s="19" t="s">
        <v>80</v>
      </c>
      <c r="BK1286" s="229">
        <f>ROUND(I1286*H1286,2)</f>
        <v>0</v>
      </c>
      <c r="BL1286" s="19" t="s">
        <v>385</v>
      </c>
      <c r="BM1286" s="228" t="s">
        <v>1605</v>
      </c>
    </row>
    <row r="1287" s="14" customFormat="1">
      <c r="A1287" s="14"/>
      <c r="B1287" s="247"/>
      <c r="C1287" s="248"/>
      <c r="D1287" s="237" t="s">
        <v>207</v>
      </c>
      <c r="E1287" s="249" t="s">
        <v>19</v>
      </c>
      <c r="F1287" s="250" t="s">
        <v>1606</v>
      </c>
      <c r="G1287" s="248"/>
      <c r="H1287" s="249" t="s">
        <v>19</v>
      </c>
      <c r="I1287" s="251"/>
      <c r="J1287" s="248"/>
      <c r="K1287" s="248"/>
      <c r="L1287" s="252"/>
      <c r="M1287" s="253"/>
      <c r="N1287" s="254"/>
      <c r="O1287" s="254"/>
      <c r="P1287" s="254"/>
      <c r="Q1287" s="254"/>
      <c r="R1287" s="254"/>
      <c r="S1287" s="254"/>
      <c r="T1287" s="255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6" t="s">
        <v>207</v>
      </c>
      <c r="AU1287" s="256" t="s">
        <v>82</v>
      </c>
      <c r="AV1287" s="14" t="s">
        <v>80</v>
      </c>
      <c r="AW1287" s="14" t="s">
        <v>33</v>
      </c>
      <c r="AX1287" s="14" t="s">
        <v>72</v>
      </c>
      <c r="AY1287" s="256" t="s">
        <v>197</v>
      </c>
    </row>
    <row r="1288" s="13" customFormat="1">
      <c r="A1288" s="13"/>
      <c r="B1288" s="235"/>
      <c r="C1288" s="236"/>
      <c r="D1288" s="237" t="s">
        <v>207</v>
      </c>
      <c r="E1288" s="238" t="s">
        <v>19</v>
      </c>
      <c r="F1288" s="239" t="s">
        <v>1501</v>
      </c>
      <c r="G1288" s="236"/>
      <c r="H1288" s="240">
        <v>16.567</v>
      </c>
      <c r="I1288" s="241"/>
      <c r="J1288" s="236"/>
      <c r="K1288" s="236"/>
      <c r="L1288" s="242"/>
      <c r="M1288" s="243"/>
      <c r="N1288" s="244"/>
      <c r="O1288" s="244"/>
      <c r="P1288" s="244"/>
      <c r="Q1288" s="244"/>
      <c r="R1288" s="244"/>
      <c r="S1288" s="244"/>
      <c r="T1288" s="245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6" t="s">
        <v>207</v>
      </c>
      <c r="AU1288" s="246" t="s">
        <v>82</v>
      </c>
      <c r="AV1288" s="13" t="s">
        <v>82</v>
      </c>
      <c r="AW1288" s="13" t="s">
        <v>33</v>
      </c>
      <c r="AX1288" s="13" t="s">
        <v>72</v>
      </c>
      <c r="AY1288" s="246" t="s">
        <v>197</v>
      </c>
    </row>
    <row r="1289" s="13" customFormat="1">
      <c r="A1289" s="13"/>
      <c r="B1289" s="235"/>
      <c r="C1289" s="236"/>
      <c r="D1289" s="237" t="s">
        <v>207</v>
      </c>
      <c r="E1289" s="238" t="s">
        <v>19</v>
      </c>
      <c r="F1289" s="239" t="s">
        <v>1502</v>
      </c>
      <c r="G1289" s="236"/>
      <c r="H1289" s="240">
        <v>3.3119999999999998</v>
      </c>
      <c r="I1289" s="241"/>
      <c r="J1289" s="236"/>
      <c r="K1289" s="236"/>
      <c r="L1289" s="242"/>
      <c r="M1289" s="243"/>
      <c r="N1289" s="244"/>
      <c r="O1289" s="244"/>
      <c r="P1289" s="244"/>
      <c r="Q1289" s="244"/>
      <c r="R1289" s="244"/>
      <c r="S1289" s="244"/>
      <c r="T1289" s="245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46" t="s">
        <v>207</v>
      </c>
      <c r="AU1289" s="246" t="s">
        <v>82</v>
      </c>
      <c r="AV1289" s="13" t="s">
        <v>82</v>
      </c>
      <c r="AW1289" s="13" t="s">
        <v>33</v>
      </c>
      <c r="AX1289" s="13" t="s">
        <v>72</v>
      </c>
      <c r="AY1289" s="246" t="s">
        <v>197</v>
      </c>
    </row>
    <row r="1290" s="15" customFormat="1">
      <c r="A1290" s="15"/>
      <c r="B1290" s="257"/>
      <c r="C1290" s="258"/>
      <c r="D1290" s="237" t="s">
        <v>207</v>
      </c>
      <c r="E1290" s="259" t="s">
        <v>19</v>
      </c>
      <c r="F1290" s="260" t="s">
        <v>234</v>
      </c>
      <c r="G1290" s="258"/>
      <c r="H1290" s="261">
        <v>19.879000000000001</v>
      </c>
      <c r="I1290" s="262"/>
      <c r="J1290" s="258"/>
      <c r="K1290" s="258"/>
      <c r="L1290" s="263"/>
      <c r="M1290" s="264"/>
      <c r="N1290" s="265"/>
      <c r="O1290" s="265"/>
      <c r="P1290" s="265"/>
      <c r="Q1290" s="265"/>
      <c r="R1290" s="265"/>
      <c r="S1290" s="265"/>
      <c r="T1290" s="266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67" t="s">
        <v>207</v>
      </c>
      <c r="AU1290" s="267" t="s">
        <v>82</v>
      </c>
      <c r="AV1290" s="15" t="s">
        <v>203</v>
      </c>
      <c r="AW1290" s="15" t="s">
        <v>33</v>
      </c>
      <c r="AX1290" s="15" t="s">
        <v>80</v>
      </c>
      <c r="AY1290" s="267" t="s">
        <v>197</v>
      </c>
    </row>
    <row r="1291" s="2" customFormat="1" ht="24.15" customHeight="1">
      <c r="A1291" s="40"/>
      <c r="B1291" s="41"/>
      <c r="C1291" s="216" t="s">
        <v>1607</v>
      </c>
      <c r="D1291" s="216" t="s">
        <v>199</v>
      </c>
      <c r="E1291" s="217" t="s">
        <v>1608</v>
      </c>
      <c r="F1291" s="218" t="s">
        <v>1609</v>
      </c>
      <c r="G1291" s="219" t="s">
        <v>202</v>
      </c>
      <c r="H1291" s="220">
        <v>5.2599999999999998</v>
      </c>
      <c r="I1291" s="221"/>
      <c r="J1291" s="222">
        <f>ROUND(I1291*H1291,2)</f>
        <v>0</v>
      </c>
      <c r="K1291" s="223"/>
      <c r="L1291" s="46"/>
      <c r="M1291" s="224" t="s">
        <v>19</v>
      </c>
      <c r="N1291" s="225" t="s">
        <v>43</v>
      </c>
      <c r="O1291" s="86"/>
      <c r="P1291" s="226">
        <f>O1291*H1291</f>
        <v>0</v>
      </c>
      <c r="Q1291" s="226">
        <v>0.0099100000000000004</v>
      </c>
      <c r="R1291" s="226">
        <f>Q1291*H1291</f>
        <v>0.052126600000000002</v>
      </c>
      <c r="S1291" s="226">
        <v>0</v>
      </c>
      <c r="T1291" s="227">
        <f>S1291*H1291</f>
        <v>0</v>
      </c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R1291" s="228" t="s">
        <v>385</v>
      </c>
      <c r="AT1291" s="228" t="s">
        <v>199</v>
      </c>
      <c r="AU1291" s="228" t="s">
        <v>82</v>
      </c>
      <c r="AY1291" s="19" t="s">
        <v>197</v>
      </c>
      <c r="BE1291" s="229">
        <f>IF(N1291="základní",J1291,0)</f>
        <v>0</v>
      </c>
      <c r="BF1291" s="229">
        <f>IF(N1291="snížená",J1291,0)</f>
        <v>0</v>
      </c>
      <c r="BG1291" s="229">
        <f>IF(N1291="zákl. přenesená",J1291,0)</f>
        <v>0</v>
      </c>
      <c r="BH1291" s="229">
        <f>IF(N1291="sníž. přenesená",J1291,0)</f>
        <v>0</v>
      </c>
      <c r="BI1291" s="229">
        <f>IF(N1291="nulová",J1291,0)</f>
        <v>0</v>
      </c>
      <c r="BJ1291" s="19" t="s">
        <v>80</v>
      </c>
      <c r="BK1291" s="229">
        <f>ROUND(I1291*H1291,2)</f>
        <v>0</v>
      </c>
      <c r="BL1291" s="19" t="s">
        <v>385</v>
      </c>
      <c r="BM1291" s="228" t="s">
        <v>1610</v>
      </c>
    </row>
    <row r="1292" s="2" customFormat="1">
      <c r="A1292" s="40"/>
      <c r="B1292" s="41"/>
      <c r="C1292" s="42"/>
      <c r="D1292" s="230" t="s">
        <v>205</v>
      </c>
      <c r="E1292" s="42"/>
      <c r="F1292" s="231" t="s">
        <v>1611</v>
      </c>
      <c r="G1292" s="42"/>
      <c r="H1292" s="42"/>
      <c r="I1292" s="232"/>
      <c r="J1292" s="42"/>
      <c r="K1292" s="42"/>
      <c r="L1292" s="46"/>
      <c r="M1292" s="233"/>
      <c r="N1292" s="234"/>
      <c r="O1292" s="86"/>
      <c r="P1292" s="86"/>
      <c r="Q1292" s="86"/>
      <c r="R1292" s="86"/>
      <c r="S1292" s="86"/>
      <c r="T1292" s="87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T1292" s="19" t="s">
        <v>205</v>
      </c>
      <c r="AU1292" s="19" t="s">
        <v>82</v>
      </c>
    </row>
    <row r="1293" s="14" customFormat="1">
      <c r="A1293" s="14"/>
      <c r="B1293" s="247"/>
      <c r="C1293" s="248"/>
      <c r="D1293" s="237" t="s">
        <v>207</v>
      </c>
      <c r="E1293" s="249" t="s">
        <v>19</v>
      </c>
      <c r="F1293" s="250" t="s">
        <v>519</v>
      </c>
      <c r="G1293" s="248"/>
      <c r="H1293" s="249" t="s">
        <v>19</v>
      </c>
      <c r="I1293" s="251"/>
      <c r="J1293" s="248"/>
      <c r="K1293" s="248"/>
      <c r="L1293" s="252"/>
      <c r="M1293" s="253"/>
      <c r="N1293" s="254"/>
      <c r="O1293" s="254"/>
      <c r="P1293" s="254"/>
      <c r="Q1293" s="254"/>
      <c r="R1293" s="254"/>
      <c r="S1293" s="254"/>
      <c r="T1293" s="255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6" t="s">
        <v>207</v>
      </c>
      <c r="AU1293" s="256" t="s">
        <v>82</v>
      </c>
      <c r="AV1293" s="14" t="s">
        <v>80</v>
      </c>
      <c r="AW1293" s="14" t="s">
        <v>33</v>
      </c>
      <c r="AX1293" s="14" t="s">
        <v>72</v>
      </c>
      <c r="AY1293" s="256" t="s">
        <v>197</v>
      </c>
    </row>
    <row r="1294" s="13" customFormat="1">
      <c r="A1294" s="13"/>
      <c r="B1294" s="235"/>
      <c r="C1294" s="236"/>
      <c r="D1294" s="237" t="s">
        <v>207</v>
      </c>
      <c r="E1294" s="238" t="s">
        <v>19</v>
      </c>
      <c r="F1294" s="239" t="s">
        <v>1612</v>
      </c>
      <c r="G1294" s="236"/>
      <c r="H1294" s="240">
        <v>2.2000000000000002</v>
      </c>
      <c r="I1294" s="241"/>
      <c r="J1294" s="236"/>
      <c r="K1294" s="236"/>
      <c r="L1294" s="242"/>
      <c r="M1294" s="243"/>
      <c r="N1294" s="244"/>
      <c r="O1294" s="244"/>
      <c r="P1294" s="244"/>
      <c r="Q1294" s="244"/>
      <c r="R1294" s="244"/>
      <c r="S1294" s="244"/>
      <c r="T1294" s="245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6" t="s">
        <v>207</v>
      </c>
      <c r="AU1294" s="246" t="s">
        <v>82</v>
      </c>
      <c r="AV1294" s="13" t="s">
        <v>82</v>
      </c>
      <c r="AW1294" s="13" t="s">
        <v>33</v>
      </c>
      <c r="AX1294" s="13" t="s">
        <v>72</v>
      </c>
      <c r="AY1294" s="246" t="s">
        <v>197</v>
      </c>
    </row>
    <row r="1295" s="13" customFormat="1">
      <c r="A1295" s="13"/>
      <c r="B1295" s="235"/>
      <c r="C1295" s="236"/>
      <c r="D1295" s="237" t="s">
        <v>207</v>
      </c>
      <c r="E1295" s="238" t="s">
        <v>19</v>
      </c>
      <c r="F1295" s="239" t="s">
        <v>1613</v>
      </c>
      <c r="G1295" s="236"/>
      <c r="H1295" s="240">
        <v>3.0600000000000001</v>
      </c>
      <c r="I1295" s="241"/>
      <c r="J1295" s="236"/>
      <c r="K1295" s="236"/>
      <c r="L1295" s="242"/>
      <c r="M1295" s="243"/>
      <c r="N1295" s="244"/>
      <c r="O1295" s="244"/>
      <c r="P1295" s="244"/>
      <c r="Q1295" s="244"/>
      <c r="R1295" s="244"/>
      <c r="S1295" s="244"/>
      <c r="T1295" s="245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6" t="s">
        <v>207</v>
      </c>
      <c r="AU1295" s="246" t="s">
        <v>82</v>
      </c>
      <c r="AV1295" s="13" t="s">
        <v>82</v>
      </c>
      <c r="AW1295" s="13" t="s">
        <v>33</v>
      </c>
      <c r="AX1295" s="13" t="s">
        <v>72</v>
      </c>
      <c r="AY1295" s="246" t="s">
        <v>197</v>
      </c>
    </row>
    <row r="1296" s="15" customFormat="1">
      <c r="A1296" s="15"/>
      <c r="B1296" s="257"/>
      <c r="C1296" s="258"/>
      <c r="D1296" s="237" t="s">
        <v>207</v>
      </c>
      <c r="E1296" s="259" t="s">
        <v>19</v>
      </c>
      <c r="F1296" s="260" t="s">
        <v>234</v>
      </c>
      <c r="G1296" s="258"/>
      <c r="H1296" s="261">
        <v>5.2599999999999998</v>
      </c>
      <c r="I1296" s="262"/>
      <c r="J1296" s="258"/>
      <c r="K1296" s="258"/>
      <c r="L1296" s="263"/>
      <c r="M1296" s="264"/>
      <c r="N1296" s="265"/>
      <c r="O1296" s="265"/>
      <c r="P1296" s="265"/>
      <c r="Q1296" s="265"/>
      <c r="R1296" s="265"/>
      <c r="S1296" s="265"/>
      <c r="T1296" s="266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T1296" s="267" t="s">
        <v>207</v>
      </c>
      <c r="AU1296" s="267" t="s">
        <v>82</v>
      </c>
      <c r="AV1296" s="15" t="s">
        <v>203</v>
      </c>
      <c r="AW1296" s="15" t="s">
        <v>33</v>
      </c>
      <c r="AX1296" s="15" t="s">
        <v>80</v>
      </c>
      <c r="AY1296" s="267" t="s">
        <v>197</v>
      </c>
    </row>
    <row r="1297" s="2" customFormat="1" ht="49.05" customHeight="1">
      <c r="A1297" s="40"/>
      <c r="B1297" s="41"/>
      <c r="C1297" s="216" t="s">
        <v>1614</v>
      </c>
      <c r="D1297" s="216" t="s">
        <v>199</v>
      </c>
      <c r="E1297" s="217" t="s">
        <v>1615</v>
      </c>
      <c r="F1297" s="218" t="s">
        <v>1616</v>
      </c>
      <c r="G1297" s="219" t="s">
        <v>211</v>
      </c>
      <c r="H1297" s="220">
        <v>4</v>
      </c>
      <c r="I1297" s="221"/>
      <c r="J1297" s="222">
        <f>ROUND(I1297*H1297,2)</f>
        <v>0</v>
      </c>
      <c r="K1297" s="223"/>
      <c r="L1297" s="46"/>
      <c r="M1297" s="224" t="s">
        <v>19</v>
      </c>
      <c r="N1297" s="225" t="s">
        <v>43</v>
      </c>
      <c r="O1297" s="86"/>
      <c r="P1297" s="226">
        <f>O1297*H1297</f>
        <v>0</v>
      </c>
      <c r="Q1297" s="226">
        <v>0.014250000000000001</v>
      </c>
      <c r="R1297" s="226">
        <f>Q1297*H1297</f>
        <v>0.057000000000000002</v>
      </c>
      <c r="S1297" s="226">
        <v>0</v>
      </c>
      <c r="T1297" s="227">
        <f>S1297*H1297</f>
        <v>0</v>
      </c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R1297" s="228" t="s">
        <v>385</v>
      </c>
      <c r="AT1297" s="228" t="s">
        <v>199</v>
      </c>
      <c r="AU1297" s="228" t="s">
        <v>82</v>
      </c>
      <c r="AY1297" s="19" t="s">
        <v>197</v>
      </c>
      <c r="BE1297" s="229">
        <f>IF(N1297="základní",J1297,0)</f>
        <v>0</v>
      </c>
      <c r="BF1297" s="229">
        <f>IF(N1297="snížená",J1297,0)</f>
        <v>0</v>
      </c>
      <c r="BG1297" s="229">
        <f>IF(N1297="zákl. přenesená",J1297,0)</f>
        <v>0</v>
      </c>
      <c r="BH1297" s="229">
        <f>IF(N1297="sníž. přenesená",J1297,0)</f>
        <v>0</v>
      </c>
      <c r="BI1297" s="229">
        <f>IF(N1297="nulová",J1297,0)</f>
        <v>0</v>
      </c>
      <c r="BJ1297" s="19" t="s">
        <v>80</v>
      </c>
      <c r="BK1297" s="229">
        <f>ROUND(I1297*H1297,2)</f>
        <v>0</v>
      </c>
      <c r="BL1297" s="19" t="s">
        <v>385</v>
      </c>
      <c r="BM1297" s="228" t="s">
        <v>1617</v>
      </c>
    </row>
    <row r="1298" s="2" customFormat="1">
      <c r="A1298" s="40"/>
      <c r="B1298" s="41"/>
      <c r="C1298" s="42"/>
      <c r="D1298" s="230" t="s">
        <v>205</v>
      </c>
      <c r="E1298" s="42"/>
      <c r="F1298" s="231" t="s">
        <v>1618</v>
      </c>
      <c r="G1298" s="42"/>
      <c r="H1298" s="42"/>
      <c r="I1298" s="232"/>
      <c r="J1298" s="42"/>
      <c r="K1298" s="42"/>
      <c r="L1298" s="46"/>
      <c r="M1298" s="233"/>
      <c r="N1298" s="234"/>
      <c r="O1298" s="86"/>
      <c r="P1298" s="86"/>
      <c r="Q1298" s="86"/>
      <c r="R1298" s="86"/>
      <c r="S1298" s="86"/>
      <c r="T1298" s="87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T1298" s="19" t="s">
        <v>205</v>
      </c>
      <c r="AU1298" s="19" t="s">
        <v>82</v>
      </c>
    </row>
    <row r="1299" s="14" customFormat="1">
      <c r="A1299" s="14"/>
      <c r="B1299" s="247"/>
      <c r="C1299" s="248"/>
      <c r="D1299" s="237" t="s">
        <v>207</v>
      </c>
      <c r="E1299" s="249" t="s">
        <v>19</v>
      </c>
      <c r="F1299" s="250" t="s">
        <v>519</v>
      </c>
      <c r="G1299" s="248"/>
      <c r="H1299" s="249" t="s">
        <v>19</v>
      </c>
      <c r="I1299" s="251"/>
      <c r="J1299" s="248"/>
      <c r="K1299" s="248"/>
      <c r="L1299" s="252"/>
      <c r="M1299" s="253"/>
      <c r="N1299" s="254"/>
      <c r="O1299" s="254"/>
      <c r="P1299" s="254"/>
      <c r="Q1299" s="254"/>
      <c r="R1299" s="254"/>
      <c r="S1299" s="254"/>
      <c r="T1299" s="255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6" t="s">
        <v>207</v>
      </c>
      <c r="AU1299" s="256" t="s">
        <v>82</v>
      </c>
      <c r="AV1299" s="14" t="s">
        <v>80</v>
      </c>
      <c r="AW1299" s="14" t="s">
        <v>33</v>
      </c>
      <c r="AX1299" s="14" t="s">
        <v>72</v>
      </c>
      <c r="AY1299" s="256" t="s">
        <v>197</v>
      </c>
    </row>
    <row r="1300" s="13" customFormat="1">
      <c r="A1300" s="13"/>
      <c r="B1300" s="235"/>
      <c r="C1300" s="236"/>
      <c r="D1300" s="237" t="s">
        <v>207</v>
      </c>
      <c r="E1300" s="238" t="s">
        <v>19</v>
      </c>
      <c r="F1300" s="239" t="s">
        <v>1619</v>
      </c>
      <c r="G1300" s="236"/>
      <c r="H1300" s="240">
        <v>2</v>
      </c>
      <c r="I1300" s="241"/>
      <c r="J1300" s="236"/>
      <c r="K1300" s="236"/>
      <c r="L1300" s="242"/>
      <c r="M1300" s="243"/>
      <c r="N1300" s="244"/>
      <c r="O1300" s="244"/>
      <c r="P1300" s="244"/>
      <c r="Q1300" s="244"/>
      <c r="R1300" s="244"/>
      <c r="S1300" s="244"/>
      <c r="T1300" s="245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46" t="s">
        <v>207</v>
      </c>
      <c r="AU1300" s="246" t="s">
        <v>82</v>
      </c>
      <c r="AV1300" s="13" t="s">
        <v>82</v>
      </c>
      <c r="AW1300" s="13" t="s">
        <v>33</v>
      </c>
      <c r="AX1300" s="13" t="s">
        <v>72</v>
      </c>
      <c r="AY1300" s="246" t="s">
        <v>197</v>
      </c>
    </row>
    <row r="1301" s="13" customFormat="1">
      <c r="A1301" s="13"/>
      <c r="B1301" s="235"/>
      <c r="C1301" s="236"/>
      <c r="D1301" s="237" t="s">
        <v>207</v>
      </c>
      <c r="E1301" s="238" t="s">
        <v>19</v>
      </c>
      <c r="F1301" s="239" t="s">
        <v>1620</v>
      </c>
      <c r="G1301" s="236"/>
      <c r="H1301" s="240">
        <v>2</v>
      </c>
      <c r="I1301" s="241"/>
      <c r="J1301" s="236"/>
      <c r="K1301" s="236"/>
      <c r="L1301" s="242"/>
      <c r="M1301" s="243"/>
      <c r="N1301" s="244"/>
      <c r="O1301" s="244"/>
      <c r="P1301" s="244"/>
      <c r="Q1301" s="244"/>
      <c r="R1301" s="244"/>
      <c r="S1301" s="244"/>
      <c r="T1301" s="245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6" t="s">
        <v>207</v>
      </c>
      <c r="AU1301" s="246" t="s">
        <v>82</v>
      </c>
      <c r="AV1301" s="13" t="s">
        <v>82</v>
      </c>
      <c r="AW1301" s="13" t="s">
        <v>33</v>
      </c>
      <c r="AX1301" s="13" t="s">
        <v>72</v>
      </c>
      <c r="AY1301" s="246" t="s">
        <v>197</v>
      </c>
    </row>
    <row r="1302" s="15" customFormat="1">
      <c r="A1302" s="15"/>
      <c r="B1302" s="257"/>
      <c r="C1302" s="258"/>
      <c r="D1302" s="237" t="s">
        <v>207</v>
      </c>
      <c r="E1302" s="259" t="s">
        <v>19</v>
      </c>
      <c r="F1302" s="260" t="s">
        <v>234</v>
      </c>
      <c r="G1302" s="258"/>
      <c r="H1302" s="261">
        <v>4</v>
      </c>
      <c r="I1302" s="262"/>
      <c r="J1302" s="258"/>
      <c r="K1302" s="258"/>
      <c r="L1302" s="263"/>
      <c r="M1302" s="264"/>
      <c r="N1302" s="265"/>
      <c r="O1302" s="265"/>
      <c r="P1302" s="265"/>
      <c r="Q1302" s="265"/>
      <c r="R1302" s="265"/>
      <c r="S1302" s="265"/>
      <c r="T1302" s="266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T1302" s="267" t="s">
        <v>207</v>
      </c>
      <c r="AU1302" s="267" t="s">
        <v>82</v>
      </c>
      <c r="AV1302" s="15" t="s">
        <v>203</v>
      </c>
      <c r="AW1302" s="15" t="s">
        <v>33</v>
      </c>
      <c r="AX1302" s="15" t="s">
        <v>80</v>
      </c>
      <c r="AY1302" s="267" t="s">
        <v>197</v>
      </c>
    </row>
    <row r="1303" s="2" customFormat="1" ht="37.8" customHeight="1">
      <c r="A1303" s="40"/>
      <c r="B1303" s="41"/>
      <c r="C1303" s="216" t="s">
        <v>1621</v>
      </c>
      <c r="D1303" s="216" t="s">
        <v>199</v>
      </c>
      <c r="E1303" s="217" t="s">
        <v>1622</v>
      </c>
      <c r="F1303" s="218" t="s">
        <v>1623</v>
      </c>
      <c r="G1303" s="219" t="s">
        <v>661</v>
      </c>
      <c r="H1303" s="220">
        <v>112.47499999999999</v>
      </c>
      <c r="I1303" s="221"/>
      <c r="J1303" s="222">
        <f>ROUND(I1303*H1303,2)</f>
        <v>0</v>
      </c>
      <c r="K1303" s="223"/>
      <c r="L1303" s="46"/>
      <c r="M1303" s="224" t="s">
        <v>19</v>
      </c>
      <c r="N1303" s="225" t="s">
        <v>43</v>
      </c>
      <c r="O1303" s="86"/>
      <c r="P1303" s="226">
        <f>O1303*H1303</f>
        <v>0</v>
      </c>
      <c r="Q1303" s="226">
        <v>0</v>
      </c>
      <c r="R1303" s="226">
        <f>Q1303*H1303</f>
        <v>0</v>
      </c>
      <c r="S1303" s="226">
        <v>0</v>
      </c>
      <c r="T1303" s="227">
        <f>S1303*H1303</f>
        <v>0</v>
      </c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R1303" s="228" t="s">
        <v>385</v>
      </c>
      <c r="AT1303" s="228" t="s">
        <v>199</v>
      </c>
      <c r="AU1303" s="228" t="s">
        <v>82</v>
      </c>
      <c r="AY1303" s="19" t="s">
        <v>197</v>
      </c>
      <c r="BE1303" s="229">
        <f>IF(N1303="základní",J1303,0)</f>
        <v>0</v>
      </c>
      <c r="BF1303" s="229">
        <f>IF(N1303="snížená",J1303,0)</f>
        <v>0</v>
      </c>
      <c r="BG1303" s="229">
        <f>IF(N1303="zákl. přenesená",J1303,0)</f>
        <v>0</v>
      </c>
      <c r="BH1303" s="229">
        <f>IF(N1303="sníž. přenesená",J1303,0)</f>
        <v>0</v>
      </c>
      <c r="BI1303" s="229">
        <f>IF(N1303="nulová",J1303,0)</f>
        <v>0</v>
      </c>
      <c r="BJ1303" s="19" t="s">
        <v>80</v>
      </c>
      <c r="BK1303" s="229">
        <f>ROUND(I1303*H1303,2)</f>
        <v>0</v>
      </c>
      <c r="BL1303" s="19" t="s">
        <v>385</v>
      </c>
      <c r="BM1303" s="228" t="s">
        <v>1624</v>
      </c>
    </row>
    <row r="1304" s="2" customFormat="1">
      <c r="A1304" s="40"/>
      <c r="B1304" s="41"/>
      <c r="C1304" s="42"/>
      <c r="D1304" s="230" t="s">
        <v>205</v>
      </c>
      <c r="E1304" s="42"/>
      <c r="F1304" s="231" t="s">
        <v>1625</v>
      </c>
      <c r="G1304" s="42"/>
      <c r="H1304" s="42"/>
      <c r="I1304" s="232"/>
      <c r="J1304" s="42"/>
      <c r="K1304" s="42"/>
      <c r="L1304" s="46"/>
      <c r="M1304" s="233"/>
      <c r="N1304" s="234"/>
      <c r="O1304" s="86"/>
      <c r="P1304" s="86"/>
      <c r="Q1304" s="86"/>
      <c r="R1304" s="86"/>
      <c r="S1304" s="86"/>
      <c r="T1304" s="87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T1304" s="19" t="s">
        <v>205</v>
      </c>
      <c r="AU1304" s="19" t="s">
        <v>82</v>
      </c>
    </row>
    <row r="1305" s="14" customFormat="1">
      <c r="A1305" s="14"/>
      <c r="B1305" s="247"/>
      <c r="C1305" s="248"/>
      <c r="D1305" s="237" t="s">
        <v>207</v>
      </c>
      <c r="E1305" s="249" t="s">
        <v>19</v>
      </c>
      <c r="F1305" s="250" t="s">
        <v>1626</v>
      </c>
      <c r="G1305" s="248"/>
      <c r="H1305" s="249" t="s">
        <v>19</v>
      </c>
      <c r="I1305" s="251"/>
      <c r="J1305" s="248"/>
      <c r="K1305" s="248"/>
      <c r="L1305" s="252"/>
      <c r="M1305" s="253"/>
      <c r="N1305" s="254"/>
      <c r="O1305" s="254"/>
      <c r="P1305" s="254"/>
      <c r="Q1305" s="254"/>
      <c r="R1305" s="254"/>
      <c r="S1305" s="254"/>
      <c r="T1305" s="255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6" t="s">
        <v>207</v>
      </c>
      <c r="AU1305" s="256" t="s">
        <v>82</v>
      </c>
      <c r="AV1305" s="14" t="s">
        <v>80</v>
      </c>
      <c r="AW1305" s="14" t="s">
        <v>33</v>
      </c>
      <c r="AX1305" s="14" t="s">
        <v>72</v>
      </c>
      <c r="AY1305" s="256" t="s">
        <v>197</v>
      </c>
    </row>
    <row r="1306" s="13" customFormat="1">
      <c r="A1306" s="13"/>
      <c r="B1306" s="235"/>
      <c r="C1306" s="236"/>
      <c r="D1306" s="237" t="s">
        <v>207</v>
      </c>
      <c r="E1306" s="238" t="s">
        <v>19</v>
      </c>
      <c r="F1306" s="239" t="s">
        <v>1627</v>
      </c>
      <c r="G1306" s="236"/>
      <c r="H1306" s="240">
        <v>112.47499999999999</v>
      </c>
      <c r="I1306" s="241"/>
      <c r="J1306" s="236"/>
      <c r="K1306" s="236"/>
      <c r="L1306" s="242"/>
      <c r="M1306" s="243"/>
      <c r="N1306" s="244"/>
      <c r="O1306" s="244"/>
      <c r="P1306" s="244"/>
      <c r="Q1306" s="244"/>
      <c r="R1306" s="244"/>
      <c r="S1306" s="244"/>
      <c r="T1306" s="245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6" t="s">
        <v>207</v>
      </c>
      <c r="AU1306" s="246" t="s">
        <v>82</v>
      </c>
      <c r="AV1306" s="13" t="s">
        <v>82</v>
      </c>
      <c r="AW1306" s="13" t="s">
        <v>33</v>
      </c>
      <c r="AX1306" s="13" t="s">
        <v>80</v>
      </c>
      <c r="AY1306" s="246" t="s">
        <v>197</v>
      </c>
    </row>
    <row r="1307" s="2" customFormat="1" ht="24.15" customHeight="1">
      <c r="A1307" s="40"/>
      <c r="B1307" s="41"/>
      <c r="C1307" s="282" t="s">
        <v>1628</v>
      </c>
      <c r="D1307" s="282" t="s">
        <v>602</v>
      </c>
      <c r="E1307" s="283" t="s">
        <v>1629</v>
      </c>
      <c r="F1307" s="284" t="s">
        <v>1630</v>
      </c>
      <c r="G1307" s="285" t="s">
        <v>661</v>
      </c>
      <c r="H1307" s="286">
        <v>114.72499999999999</v>
      </c>
      <c r="I1307" s="287"/>
      <c r="J1307" s="288">
        <f>ROUND(I1307*H1307,2)</f>
        <v>0</v>
      </c>
      <c r="K1307" s="289"/>
      <c r="L1307" s="290"/>
      <c r="M1307" s="291" t="s">
        <v>19</v>
      </c>
      <c r="N1307" s="292" t="s">
        <v>43</v>
      </c>
      <c r="O1307" s="86"/>
      <c r="P1307" s="226">
        <f>O1307*H1307</f>
        <v>0</v>
      </c>
      <c r="Q1307" s="226">
        <v>0.012999999999999999</v>
      </c>
      <c r="R1307" s="226">
        <f>Q1307*H1307</f>
        <v>1.4914249999999998</v>
      </c>
      <c r="S1307" s="226">
        <v>0</v>
      </c>
      <c r="T1307" s="227">
        <f>S1307*H1307</f>
        <v>0</v>
      </c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R1307" s="228" t="s">
        <v>658</v>
      </c>
      <c r="AT1307" s="228" t="s">
        <v>602</v>
      </c>
      <c r="AU1307" s="228" t="s">
        <v>82</v>
      </c>
      <c r="AY1307" s="19" t="s">
        <v>197</v>
      </c>
      <c r="BE1307" s="229">
        <f>IF(N1307="základní",J1307,0)</f>
        <v>0</v>
      </c>
      <c r="BF1307" s="229">
        <f>IF(N1307="snížená",J1307,0)</f>
        <v>0</v>
      </c>
      <c r="BG1307" s="229">
        <f>IF(N1307="zákl. přenesená",J1307,0)</f>
        <v>0</v>
      </c>
      <c r="BH1307" s="229">
        <f>IF(N1307="sníž. přenesená",J1307,0)</f>
        <v>0</v>
      </c>
      <c r="BI1307" s="229">
        <f>IF(N1307="nulová",J1307,0)</f>
        <v>0</v>
      </c>
      <c r="BJ1307" s="19" t="s">
        <v>80</v>
      </c>
      <c r="BK1307" s="229">
        <f>ROUND(I1307*H1307,2)</f>
        <v>0</v>
      </c>
      <c r="BL1307" s="19" t="s">
        <v>385</v>
      </c>
      <c r="BM1307" s="228" t="s">
        <v>1631</v>
      </c>
    </row>
    <row r="1308" s="13" customFormat="1">
      <c r="A1308" s="13"/>
      <c r="B1308" s="235"/>
      <c r="C1308" s="236"/>
      <c r="D1308" s="237" t="s">
        <v>207</v>
      </c>
      <c r="E1308" s="236"/>
      <c r="F1308" s="239" t="s">
        <v>1632</v>
      </c>
      <c r="G1308" s="236"/>
      <c r="H1308" s="240">
        <v>114.72499999999999</v>
      </c>
      <c r="I1308" s="241"/>
      <c r="J1308" s="236"/>
      <c r="K1308" s="236"/>
      <c r="L1308" s="242"/>
      <c r="M1308" s="243"/>
      <c r="N1308" s="244"/>
      <c r="O1308" s="244"/>
      <c r="P1308" s="244"/>
      <c r="Q1308" s="244"/>
      <c r="R1308" s="244"/>
      <c r="S1308" s="244"/>
      <c r="T1308" s="245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6" t="s">
        <v>207</v>
      </c>
      <c r="AU1308" s="246" t="s">
        <v>82</v>
      </c>
      <c r="AV1308" s="13" t="s">
        <v>82</v>
      </c>
      <c r="AW1308" s="13" t="s">
        <v>4</v>
      </c>
      <c r="AX1308" s="13" t="s">
        <v>80</v>
      </c>
      <c r="AY1308" s="246" t="s">
        <v>197</v>
      </c>
    </row>
    <row r="1309" s="2" customFormat="1" ht="49.05" customHeight="1">
      <c r="A1309" s="40"/>
      <c r="B1309" s="41"/>
      <c r="C1309" s="216" t="s">
        <v>1633</v>
      </c>
      <c r="D1309" s="216" t="s">
        <v>199</v>
      </c>
      <c r="E1309" s="217" t="s">
        <v>1634</v>
      </c>
      <c r="F1309" s="218" t="s">
        <v>1635</v>
      </c>
      <c r="G1309" s="219" t="s">
        <v>1253</v>
      </c>
      <c r="H1309" s="293"/>
      <c r="I1309" s="221"/>
      <c r="J1309" s="222">
        <f>ROUND(I1309*H1309,2)</f>
        <v>0</v>
      </c>
      <c r="K1309" s="223"/>
      <c r="L1309" s="46"/>
      <c r="M1309" s="224" t="s">
        <v>19</v>
      </c>
      <c r="N1309" s="225" t="s">
        <v>43</v>
      </c>
      <c r="O1309" s="86"/>
      <c r="P1309" s="226">
        <f>O1309*H1309</f>
        <v>0</v>
      </c>
      <c r="Q1309" s="226">
        <v>0</v>
      </c>
      <c r="R1309" s="226">
        <f>Q1309*H1309</f>
        <v>0</v>
      </c>
      <c r="S1309" s="226">
        <v>0</v>
      </c>
      <c r="T1309" s="227">
        <f>S1309*H1309</f>
        <v>0</v>
      </c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R1309" s="228" t="s">
        <v>385</v>
      </c>
      <c r="AT1309" s="228" t="s">
        <v>199</v>
      </c>
      <c r="AU1309" s="228" t="s">
        <v>82</v>
      </c>
      <c r="AY1309" s="19" t="s">
        <v>197</v>
      </c>
      <c r="BE1309" s="229">
        <f>IF(N1309="základní",J1309,0)</f>
        <v>0</v>
      </c>
      <c r="BF1309" s="229">
        <f>IF(N1309="snížená",J1309,0)</f>
        <v>0</v>
      </c>
      <c r="BG1309" s="229">
        <f>IF(N1309="zákl. přenesená",J1309,0)</f>
        <v>0</v>
      </c>
      <c r="BH1309" s="229">
        <f>IF(N1309="sníž. přenesená",J1309,0)</f>
        <v>0</v>
      </c>
      <c r="BI1309" s="229">
        <f>IF(N1309="nulová",J1309,0)</f>
        <v>0</v>
      </c>
      <c r="BJ1309" s="19" t="s">
        <v>80</v>
      </c>
      <c r="BK1309" s="229">
        <f>ROUND(I1309*H1309,2)</f>
        <v>0</v>
      </c>
      <c r="BL1309" s="19" t="s">
        <v>385</v>
      </c>
      <c r="BM1309" s="228" t="s">
        <v>1636</v>
      </c>
    </row>
    <row r="1310" s="2" customFormat="1">
      <c r="A1310" s="40"/>
      <c r="B1310" s="41"/>
      <c r="C1310" s="42"/>
      <c r="D1310" s="230" t="s">
        <v>205</v>
      </c>
      <c r="E1310" s="42"/>
      <c r="F1310" s="231" t="s">
        <v>1637</v>
      </c>
      <c r="G1310" s="42"/>
      <c r="H1310" s="42"/>
      <c r="I1310" s="232"/>
      <c r="J1310" s="42"/>
      <c r="K1310" s="42"/>
      <c r="L1310" s="46"/>
      <c r="M1310" s="233"/>
      <c r="N1310" s="234"/>
      <c r="O1310" s="86"/>
      <c r="P1310" s="86"/>
      <c r="Q1310" s="86"/>
      <c r="R1310" s="86"/>
      <c r="S1310" s="86"/>
      <c r="T1310" s="87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T1310" s="19" t="s">
        <v>205</v>
      </c>
      <c r="AU1310" s="19" t="s">
        <v>82</v>
      </c>
    </row>
    <row r="1311" s="12" customFormat="1" ht="22.8" customHeight="1">
      <c r="A1311" s="12"/>
      <c r="B1311" s="200"/>
      <c r="C1311" s="201"/>
      <c r="D1311" s="202" t="s">
        <v>71</v>
      </c>
      <c r="E1311" s="214" t="s">
        <v>1638</v>
      </c>
      <c r="F1311" s="214" t="s">
        <v>1639</v>
      </c>
      <c r="G1311" s="201"/>
      <c r="H1311" s="201"/>
      <c r="I1311" s="204"/>
      <c r="J1311" s="215">
        <f>BK1311</f>
        <v>0</v>
      </c>
      <c r="K1311" s="201"/>
      <c r="L1311" s="206"/>
      <c r="M1311" s="207"/>
      <c r="N1311" s="208"/>
      <c r="O1311" s="208"/>
      <c r="P1311" s="209">
        <f>SUM(P1312:P1350)</f>
        <v>0</v>
      </c>
      <c r="Q1311" s="208"/>
      <c r="R1311" s="209">
        <f>SUM(R1312:R1350)</f>
        <v>0.47488900000000001</v>
      </c>
      <c r="S1311" s="208"/>
      <c r="T1311" s="210">
        <f>SUM(T1312:T1350)</f>
        <v>0</v>
      </c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R1311" s="211" t="s">
        <v>82</v>
      </c>
      <c r="AT1311" s="212" t="s">
        <v>71</v>
      </c>
      <c r="AU1311" s="212" t="s">
        <v>80</v>
      </c>
      <c r="AY1311" s="211" t="s">
        <v>197</v>
      </c>
      <c r="BK1311" s="213">
        <f>SUM(BK1312:BK1350)</f>
        <v>0</v>
      </c>
    </row>
    <row r="1312" s="2" customFormat="1" ht="24.15" customHeight="1">
      <c r="A1312" s="40"/>
      <c r="B1312" s="41"/>
      <c r="C1312" s="216" t="s">
        <v>1640</v>
      </c>
      <c r="D1312" s="216" t="s">
        <v>199</v>
      </c>
      <c r="E1312" s="217" t="s">
        <v>1641</v>
      </c>
      <c r="F1312" s="218" t="s">
        <v>1642</v>
      </c>
      <c r="G1312" s="219" t="s">
        <v>661</v>
      </c>
      <c r="H1312" s="220">
        <v>31.649999999999999</v>
      </c>
      <c r="I1312" s="221"/>
      <c r="J1312" s="222">
        <f>ROUND(I1312*H1312,2)</f>
        <v>0</v>
      </c>
      <c r="K1312" s="223"/>
      <c r="L1312" s="46"/>
      <c r="M1312" s="224" t="s">
        <v>19</v>
      </c>
      <c r="N1312" s="225" t="s">
        <v>43</v>
      </c>
      <c r="O1312" s="86"/>
      <c r="P1312" s="226">
        <f>O1312*H1312</f>
        <v>0</v>
      </c>
      <c r="Q1312" s="226">
        <v>0.0022499999999999998</v>
      </c>
      <c r="R1312" s="226">
        <f>Q1312*H1312</f>
        <v>0.071212499999999998</v>
      </c>
      <c r="S1312" s="226">
        <v>0</v>
      </c>
      <c r="T1312" s="227">
        <f>S1312*H1312</f>
        <v>0</v>
      </c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R1312" s="228" t="s">
        <v>385</v>
      </c>
      <c r="AT1312" s="228" t="s">
        <v>199</v>
      </c>
      <c r="AU1312" s="228" t="s">
        <v>82</v>
      </c>
      <c r="AY1312" s="19" t="s">
        <v>197</v>
      </c>
      <c r="BE1312" s="229">
        <f>IF(N1312="základní",J1312,0)</f>
        <v>0</v>
      </c>
      <c r="BF1312" s="229">
        <f>IF(N1312="snížená",J1312,0)</f>
        <v>0</v>
      </c>
      <c r="BG1312" s="229">
        <f>IF(N1312="zákl. přenesená",J1312,0)</f>
        <v>0</v>
      </c>
      <c r="BH1312" s="229">
        <f>IF(N1312="sníž. přenesená",J1312,0)</f>
        <v>0</v>
      </c>
      <c r="BI1312" s="229">
        <f>IF(N1312="nulová",J1312,0)</f>
        <v>0</v>
      </c>
      <c r="BJ1312" s="19" t="s">
        <v>80</v>
      </c>
      <c r="BK1312" s="229">
        <f>ROUND(I1312*H1312,2)</f>
        <v>0</v>
      </c>
      <c r="BL1312" s="19" t="s">
        <v>385</v>
      </c>
      <c r="BM1312" s="228" t="s">
        <v>1643</v>
      </c>
    </row>
    <row r="1313" s="2" customFormat="1">
      <c r="A1313" s="40"/>
      <c r="B1313" s="41"/>
      <c r="C1313" s="42"/>
      <c r="D1313" s="230" t="s">
        <v>205</v>
      </c>
      <c r="E1313" s="42"/>
      <c r="F1313" s="231" t="s">
        <v>1644</v>
      </c>
      <c r="G1313" s="42"/>
      <c r="H1313" s="42"/>
      <c r="I1313" s="232"/>
      <c r="J1313" s="42"/>
      <c r="K1313" s="42"/>
      <c r="L1313" s="46"/>
      <c r="M1313" s="233"/>
      <c r="N1313" s="234"/>
      <c r="O1313" s="86"/>
      <c r="P1313" s="86"/>
      <c r="Q1313" s="86"/>
      <c r="R1313" s="86"/>
      <c r="S1313" s="86"/>
      <c r="T1313" s="87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T1313" s="19" t="s">
        <v>205</v>
      </c>
      <c r="AU1313" s="19" t="s">
        <v>82</v>
      </c>
    </row>
    <row r="1314" s="14" customFormat="1">
      <c r="A1314" s="14"/>
      <c r="B1314" s="247"/>
      <c r="C1314" s="248"/>
      <c r="D1314" s="237" t="s">
        <v>207</v>
      </c>
      <c r="E1314" s="249" t="s">
        <v>19</v>
      </c>
      <c r="F1314" s="250" t="s">
        <v>1645</v>
      </c>
      <c r="G1314" s="248"/>
      <c r="H1314" s="249" t="s">
        <v>19</v>
      </c>
      <c r="I1314" s="251"/>
      <c r="J1314" s="248"/>
      <c r="K1314" s="248"/>
      <c r="L1314" s="252"/>
      <c r="M1314" s="253"/>
      <c r="N1314" s="254"/>
      <c r="O1314" s="254"/>
      <c r="P1314" s="254"/>
      <c r="Q1314" s="254"/>
      <c r="R1314" s="254"/>
      <c r="S1314" s="254"/>
      <c r="T1314" s="255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6" t="s">
        <v>207</v>
      </c>
      <c r="AU1314" s="256" t="s">
        <v>82</v>
      </c>
      <c r="AV1314" s="14" t="s">
        <v>80</v>
      </c>
      <c r="AW1314" s="14" t="s">
        <v>33</v>
      </c>
      <c r="AX1314" s="14" t="s">
        <v>72</v>
      </c>
      <c r="AY1314" s="256" t="s">
        <v>197</v>
      </c>
    </row>
    <row r="1315" s="13" customFormat="1">
      <c r="A1315" s="13"/>
      <c r="B1315" s="235"/>
      <c r="C1315" s="236"/>
      <c r="D1315" s="237" t="s">
        <v>207</v>
      </c>
      <c r="E1315" s="238" t="s">
        <v>19</v>
      </c>
      <c r="F1315" s="239" t="s">
        <v>1646</v>
      </c>
      <c r="G1315" s="236"/>
      <c r="H1315" s="240">
        <v>31.649999999999999</v>
      </c>
      <c r="I1315" s="241"/>
      <c r="J1315" s="236"/>
      <c r="K1315" s="236"/>
      <c r="L1315" s="242"/>
      <c r="M1315" s="243"/>
      <c r="N1315" s="244"/>
      <c r="O1315" s="244"/>
      <c r="P1315" s="244"/>
      <c r="Q1315" s="244"/>
      <c r="R1315" s="244"/>
      <c r="S1315" s="244"/>
      <c r="T1315" s="245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6" t="s">
        <v>207</v>
      </c>
      <c r="AU1315" s="246" t="s">
        <v>82</v>
      </c>
      <c r="AV1315" s="13" t="s">
        <v>82</v>
      </c>
      <c r="AW1315" s="13" t="s">
        <v>33</v>
      </c>
      <c r="AX1315" s="13" t="s">
        <v>80</v>
      </c>
      <c r="AY1315" s="246" t="s">
        <v>197</v>
      </c>
    </row>
    <row r="1316" s="2" customFormat="1" ht="33" customHeight="1">
      <c r="A1316" s="40"/>
      <c r="B1316" s="41"/>
      <c r="C1316" s="216" t="s">
        <v>1647</v>
      </c>
      <c r="D1316" s="216" t="s">
        <v>199</v>
      </c>
      <c r="E1316" s="217" t="s">
        <v>1648</v>
      </c>
      <c r="F1316" s="218" t="s">
        <v>1649</v>
      </c>
      <c r="G1316" s="219" t="s">
        <v>661</v>
      </c>
      <c r="H1316" s="220">
        <v>19.645</v>
      </c>
      <c r="I1316" s="221"/>
      <c r="J1316" s="222">
        <f>ROUND(I1316*H1316,2)</f>
        <v>0</v>
      </c>
      <c r="K1316" s="223"/>
      <c r="L1316" s="46"/>
      <c r="M1316" s="224" t="s">
        <v>19</v>
      </c>
      <c r="N1316" s="225" t="s">
        <v>43</v>
      </c>
      <c r="O1316" s="86"/>
      <c r="P1316" s="226">
        <f>O1316*H1316</f>
        <v>0</v>
      </c>
      <c r="Q1316" s="226">
        <v>0.00089999999999999998</v>
      </c>
      <c r="R1316" s="226">
        <f>Q1316*H1316</f>
        <v>0.017680499999999998</v>
      </c>
      <c r="S1316" s="226">
        <v>0</v>
      </c>
      <c r="T1316" s="227">
        <f>S1316*H1316</f>
        <v>0</v>
      </c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R1316" s="228" t="s">
        <v>385</v>
      </c>
      <c r="AT1316" s="228" t="s">
        <v>199</v>
      </c>
      <c r="AU1316" s="228" t="s">
        <v>82</v>
      </c>
      <c r="AY1316" s="19" t="s">
        <v>197</v>
      </c>
      <c r="BE1316" s="229">
        <f>IF(N1316="základní",J1316,0)</f>
        <v>0</v>
      </c>
      <c r="BF1316" s="229">
        <f>IF(N1316="snížená",J1316,0)</f>
        <v>0</v>
      </c>
      <c r="BG1316" s="229">
        <f>IF(N1316="zákl. přenesená",J1316,0)</f>
        <v>0</v>
      </c>
      <c r="BH1316" s="229">
        <f>IF(N1316="sníž. přenesená",J1316,0)</f>
        <v>0</v>
      </c>
      <c r="BI1316" s="229">
        <f>IF(N1316="nulová",J1316,0)</f>
        <v>0</v>
      </c>
      <c r="BJ1316" s="19" t="s">
        <v>80</v>
      </c>
      <c r="BK1316" s="229">
        <f>ROUND(I1316*H1316,2)</f>
        <v>0</v>
      </c>
      <c r="BL1316" s="19" t="s">
        <v>385</v>
      </c>
      <c r="BM1316" s="228" t="s">
        <v>1650</v>
      </c>
    </row>
    <row r="1317" s="2" customFormat="1">
      <c r="A1317" s="40"/>
      <c r="B1317" s="41"/>
      <c r="C1317" s="42"/>
      <c r="D1317" s="230" t="s">
        <v>205</v>
      </c>
      <c r="E1317" s="42"/>
      <c r="F1317" s="231" t="s">
        <v>1651</v>
      </c>
      <c r="G1317" s="42"/>
      <c r="H1317" s="42"/>
      <c r="I1317" s="232"/>
      <c r="J1317" s="42"/>
      <c r="K1317" s="42"/>
      <c r="L1317" s="46"/>
      <c r="M1317" s="233"/>
      <c r="N1317" s="234"/>
      <c r="O1317" s="86"/>
      <c r="P1317" s="86"/>
      <c r="Q1317" s="86"/>
      <c r="R1317" s="86"/>
      <c r="S1317" s="86"/>
      <c r="T1317" s="87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T1317" s="19" t="s">
        <v>205</v>
      </c>
      <c r="AU1317" s="19" t="s">
        <v>82</v>
      </c>
    </row>
    <row r="1318" s="14" customFormat="1">
      <c r="A1318" s="14"/>
      <c r="B1318" s="247"/>
      <c r="C1318" s="248"/>
      <c r="D1318" s="237" t="s">
        <v>207</v>
      </c>
      <c r="E1318" s="249" t="s">
        <v>19</v>
      </c>
      <c r="F1318" s="250" t="s">
        <v>1652</v>
      </c>
      <c r="G1318" s="248"/>
      <c r="H1318" s="249" t="s">
        <v>19</v>
      </c>
      <c r="I1318" s="251"/>
      <c r="J1318" s="248"/>
      <c r="K1318" s="248"/>
      <c r="L1318" s="252"/>
      <c r="M1318" s="253"/>
      <c r="N1318" s="254"/>
      <c r="O1318" s="254"/>
      <c r="P1318" s="254"/>
      <c r="Q1318" s="254"/>
      <c r="R1318" s="254"/>
      <c r="S1318" s="254"/>
      <c r="T1318" s="255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56" t="s">
        <v>207</v>
      </c>
      <c r="AU1318" s="256" t="s">
        <v>82</v>
      </c>
      <c r="AV1318" s="14" t="s">
        <v>80</v>
      </c>
      <c r="AW1318" s="14" t="s">
        <v>33</v>
      </c>
      <c r="AX1318" s="14" t="s">
        <v>72</v>
      </c>
      <c r="AY1318" s="256" t="s">
        <v>197</v>
      </c>
    </row>
    <row r="1319" s="13" customFormat="1">
      <c r="A1319" s="13"/>
      <c r="B1319" s="235"/>
      <c r="C1319" s="236"/>
      <c r="D1319" s="237" t="s">
        <v>207</v>
      </c>
      <c r="E1319" s="238" t="s">
        <v>19</v>
      </c>
      <c r="F1319" s="239" t="s">
        <v>1653</v>
      </c>
      <c r="G1319" s="236"/>
      <c r="H1319" s="240">
        <v>10.145</v>
      </c>
      <c r="I1319" s="241"/>
      <c r="J1319" s="236"/>
      <c r="K1319" s="236"/>
      <c r="L1319" s="242"/>
      <c r="M1319" s="243"/>
      <c r="N1319" s="244"/>
      <c r="O1319" s="244"/>
      <c r="P1319" s="244"/>
      <c r="Q1319" s="244"/>
      <c r="R1319" s="244"/>
      <c r="S1319" s="244"/>
      <c r="T1319" s="245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6" t="s">
        <v>207</v>
      </c>
      <c r="AU1319" s="246" t="s">
        <v>82</v>
      </c>
      <c r="AV1319" s="13" t="s">
        <v>82</v>
      </c>
      <c r="AW1319" s="13" t="s">
        <v>33</v>
      </c>
      <c r="AX1319" s="13" t="s">
        <v>72</v>
      </c>
      <c r="AY1319" s="246" t="s">
        <v>197</v>
      </c>
    </row>
    <row r="1320" s="13" customFormat="1">
      <c r="A1320" s="13"/>
      <c r="B1320" s="235"/>
      <c r="C1320" s="236"/>
      <c r="D1320" s="237" t="s">
        <v>207</v>
      </c>
      <c r="E1320" s="238" t="s">
        <v>19</v>
      </c>
      <c r="F1320" s="239" t="s">
        <v>1654</v>
      </c>
      <c r="G1320" s="236"/>
      <c r="H1320" s="240">
        <v>9.5</v>
      </c>
      <c r="I1320" s="241"/>
      <c r="J1320" s="236"/>
      <c r="K1320" s="236"/>
      <c r="L1320" s="242"/>
      <c r="M1320" s="243"/>
      <c r="N1320" s="244"/>
      <c r="O1320" s="244"/>
      <c r="P1320" s="244"/>
      <c r="Q1320" s="244"/>
      <c r="R1320" s="244"/>
      <c r="S1320" s="244"/>
      <c r="T1320" s="245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6" t="s">
        <v>207</v>
      </c>
      <c r="AU1320" s="246" t="s">
        <v>82</v>
      </c>
      <c r="AV1320" s="13" t="s">
        <v>82</v>
      </c>
      <c r="AW1320" s="13" t="s">
        <v>33</v>
      </c>
      <c r="AX1320" s="13" t="s">
        <v>72</v>
      </c>
      <c r="AY1320" s="246" t="s">
        <v>197</v>
      </c>
    </row>
    <row r="1321" s="15" customFormat="1">
      <c r="A1321" s="15"/>
      <c r="B1321" s="257"/>
      <c r="C1321" s="258"/>
      <c r="D1321" s="237" t="s">
        <v>207</v>
      </c>
      <c r="E1321" s="259" t="s">
        <v>19</v>
      </c>
      <c r="F1321" s="260" t="s">
        <v>234</v>
      </c>
      <c r="G1321" s="258"/>
      <c r="H1321" s="261">
        <v>19.645</v>
      </c>
      <c r="I1321" s="262"/>
      <c r="J1321" s="258"/>
      <c r="K1321" s="258"/>
      <c r="L1321" s="263"/>
      <c r="M1321" s="264"/>
      <c r="N1321" s="265"/>
      <c r="O1321" s="265"/>
      <c r="P1321" s="265"/>
      <c r="Q1321" s="265"/>
      <c r="R1321" s="265"/>
      <c r="S1321" s="265"/>
      <c r="T1321" s="266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67" t="s">
        <v>207</v>
      </c>
      <c r="AU1321" s="267" t="s">
        <v>82</v>
      </c>
      <c r="AV1321" s="15" t="s">
        <v>203</v>
      </c>
      <c r="AW1321" s="15" t="s">
        <v>33</v>
      </c>
      <c r="AX1321" s="15" t="s">
        <v>80</v>
      </c>
      <c r="AY1321" s="267" t="s">
        <v>197</v>
      </c>
    </row>
    <row r="1322" s="2" customFormat="1" ht="37.8" customHeight="1">
      <c r="A1322" s="40"/>
      <c r="B1322" s="41"/>
      <c r="C1322" s="216" t="s">
        <v>1655</v>
      </c>
      <c r="D1322" s="216" t="s">
        <v>199</v>
      </c>
      <c r="E1322" s="217" t="s">
        <v>1656</v>
      </c>
      <c r="F1322" s="218" t="s">
        <v>1657</v>
      </c>
      <c r="G1322" s="219" t="s">
        <v>661</v>
      </c>
      <c r="H1322" s="220">
        <v>31.649999999999999</v>
      </c>
      <c r="I1322" s="221"/>
      <c r="J1322" s="222">
        <f>ROUND(I1322*H1322,2)</f>
        <v>0</v>
      </c>
      <c r="K1322" s="223"/>
      <c r="L1322" s="46"/>
      <c r="M1322" s="224" t="s">
        <v>19</v>
      </c>
      <c r="N1322" s="225" t="s">
        <v>43</v>
      </c>
      <c r="O1322" s="86"/>
      <c r="P1322" s="226">
        <f>O1322*H1322</f>
        <v>0</v>
      </c>
      <c r="Q1322" s="226">
        <v>0.0035799999999999998</v>
      </c>
      <c r="R1322" s="226">
        <f>Q1322*H1322</f>
        <v>0.11330699999999999</v>
      </c>
      <c r="S1322" s="226">
        <v>0</v>
      </c>
      <c r="T1322" s="227">
        <f>S1322*H1322</f>
        <v>0</v>
      </c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R1322" s="228" t="s">
        <v>385</v>
      </c>
      <c r="AT1322" s="228" t="s">
        <v>199</v>
      </c>
      <c r="AU1322" s="228" t="s">
        <v>82</v>
      </c>
      <c r="AY1322" s="19" t="s">
        <v>197</v>
      </c>
      <c r="BE1322" s="229">
        <f>IF(N1322="základní",J1322,0)</f>
        <v>0</v>
      </c>
      <c r="BF1322" s="229">
        <f>IF(N1322="snížená",J1322,0)</f>
        <v>0</v>
      </c>
      <c r="BG1322" s="229">
        <f>IF(N1322="zákl. přenesená",J1322,0)</f>
        <v>0</v>
      </c>
      <c r="BH1322" s="229">
        <f>IF(N1322="sníž. přenesená",J1322,0)</f>
        <v>0</v>
      </c>
      <c r="BI1322" s="229">
        <f>IF(N1322="nulová",J1322,0)</f>
        <v>0</v>
      </c>
      <c r="BJ1322" s="19" t="s">
        <v>80</v>
      </c>
      <c r="BK1322" s="229">
        <f>ROUND(I1322*H1322,2)</f>
        <v>0</v>
      </c>
      <c r="BL1322" s="19" t="s">
        <v>385</v>
      </c>
      <c r="BM1322" s="228" t="s">
        <v>1658</v>
      </c>
    </row>
    <row r="1323" s="2" customFormat="1">
      <c r="A1323" s="40"/>
      <c r="B1323" s="41"/>
      <c r="C1323" s="42"/>
      <c r="D1323" s="230" t="s">
        <v>205</v>
      </c>
      <c r="E1323" s="42"/>
      <c r="F1323" s="231" t="s">
        <v>1659</v>
      </c>
      <c r="G1323" s="42"/>
      <c r="H1323" s="42"/>
      <c r="I1323" s="232"/>
      <c r="J1323" s="42"/>
      <c r="K1323" s="42"/>
      <c r="L1323" s="46"/>
      <c r="M1323" s="233"/>
      <c r="N1323" s="234"/>
      <c r="O1323" s="86"/>
      <c r="P1323" s="86"/>
      <c r="Q1323" s="86"/>
      <c r="R1323" s="86"/>
      <c r="S1323" s="86"/>
      <c r="T1323" s="87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T1323" s="19" t="s">
        <v>205</v>
      </c>
      <c r="AU1323" s="19" t="s">
        <v>82</v>
      </c>
    </row>
    <row r="1324" s="14" customFormat="1">
      <c r="A1324" s="14"/>
      <c r="B1324" s="247"/>
      <c r="C1324" s="248"/>
      <c r="D1324" s="237" t="s">
        <v>207</v>
      </c>
      <c r="E1324" s="249" t="s">
        <v>19</v>
      </c>
      <c r="F1324" s="250" t="s">
        <v>1645</v>
      </c>
      <c r="G1324" s="248"/>
      <c r="H1324" s="249" t="s">
        <v>19</v>
      </c>
      <c r="I1324" s="251"/>
      <c r="J1324" s="248"/>
      <c r="K1324" s="248"/>
      <c r="L1324" s="252"/>
      <c r="M1324" s="253"/>
      <c r="N1324" s="254"/>
      <c r="O1324" s="254"/>
      <c r="P1324" s="254"/>
      <c r="Q1324" s="254"/>
      <c r="R1324" s="254"/>
      <c r="S1324" s="254"/>
      <c r="T1324" s="255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6" t="s">
        <v>207</v>
      </c>
      <c r="AU1324" s="256" t="s">
        <v>82</v>
      </c>
      <c r="AV1324" s="14" t="s">
        <v>80</v>
      </c>
      <c r="AW1324" s="14" t="s">
        <v>33</v>
      </c>
      <c r="AX1324" s="14" t="s">
        <v>72</v>
      </c>
      <c r="AY1324" s="256" t="s">
        <v>197</v>
      </c>
    </row>
    <row r="1325" s="13" customFormat="1">
      <c r="A1325" s="13"/>
      <c r="B1325" s="235"/>
      <c r="C1325" s="236"/>
      <c r="D1325" s="237" t="s">
        <v>207</v>
      </c>
      <c r="E1325" s="238" t="s">
        <v>19</v>
      </c>
      <c r="F1325" s="239" t="s">
        <v>1646</v>
      </c>
      <c r="G1325" s="236"/>
      <c r="H1325" s="240">
        <v>31.649999999999999</v>
      </c>
      <c r="I1325" s="241"/>
      <c r="J1325" s="236"/>
      <c r="K1325" s="236"/>
      <c r="L1325" s="242"/>
      <c r="M1325" s="243"/>
      <c r="N1325" s="244"/>
      <c r="O1325" s="244"/>
      <c r="P1325" s="244"/>
      <c r="Q1325" s="244"/>
      <c r="R1325" s="244"/>
      <c r="S1325" s="244"/>
      <c r="T1325" s="245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6" t="s">
        <v>207</v>
      </c>
      <c r="AU1325" s="246" t="s">
        <v>82</v>
      </c>
      <c r="AV1325" s="13" t="s">
        <v>82</v>
      </c>
      <c r="AW1325" s="13" t="s">
        <v>33</v>
      </c>
      <c r="AX1325" s="13" t="s">
        <v>80</v>
      </c>
      <c r="AY1325" s="246" t="s">
        <v>197</v>
      </c>
    </row>
    <row r="1326" s="2" customFormat="1" ht="44.25" customHeight="1">
      <c r="A1326" s="40"/>
      <c r="B1326" s="41"/>
      <c r="C1326" s="216" t="s">
        <v>1660</v>
      </c>
      <c r="D1326" s="216" t="s">
        <v>199</v>
      </c>
      <c r="E1326" s="217" t="s">
        <v>1661</v>
      </c>
      <c r="F1326" s="218" t="s">
        <v>1662</v>
      </c>
      <c r="G1326" s="219" t="s">
        <v>661</v>
      </c>
      <c r="H1326" s="220">
        <v>20.045000000000002</v>
      </c>
      <c r="I1326" s="221"/>
      <c r="J1326" s="222">
        <f>ROUND(I1326*H1326,2)</f>
        <v>0</v>
      </c>
      <c r="K1326" s="223"/>
      <c r="L1326" s="46"/>
      <c r="M1326" s="224" t="s">
        <v>19</v>
      </c>
      <c r="N1326" s="225" t="s">
        <v>43</v>
      </c>
      <c r="O1326" s="86"/>
      <c r="P1326" s="226">
        <f>O1326*H1326</f>
        <v>0</v>
      </c>
      <c r="Q1326" s="226">
        <v>0.00214</v>
      </c>
      <c r="R1326" s="226">
        <f>Q1326*H1326</f>
        <v>0.042896300000000005</v>
      </c>
      <c r="S1326" s="226">
        <v>0</v>
      </c>
      <c r="T1326" s="227">
        <f>S1326*H1326</f>
        <v>0</v>
      </c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R1326" s="228" t="s">
        <v>385</v>
      </c>
      <c r="AT1326" s="228" t="s">
        <v>199</v>
      </c>
      <c r="AU1326" s="228" t="s">
        <v>82</v>
      </c>
      <c r="AY1326" s="19" t="s">
        <v>197</v>
      </c>
      <c r="BE1326" s="229">
        <f>IF(N1326="základní",J1326,0)</f>
        <v>0</v>
      </c>
      <c r="BF1326" s="229">
        <f>IF(N1326="snížená",J1326,0)</f>
        <v>0</v>
      </c>
      <c r="BG1326" s="229">
        <f>IF(N1326="zákl. přenesená",J1326,0)</f>
        <v>0</v>
      </c>
      <c r="BH1326" s="229">
        <f>IF(N1326="sníž. přenesená",J1326,0)</f>
        <v>0</v>
      </c>
      <c r="BI1326" s="229">
        <f>IF(N1326="nulová",J1326,0)</f>
        <v>0</v>
      </c>
      <c r="BJ1326" s="19" t="s">
        <v>80</v>
      </c>
      <c r="BK1326" s="229">
        <f>ROUND(I1326*H1326,2)</f>
        <v>0</v>
      </c>
      <c r="BL1326" s="19" t="s">
        <v>385</v>
      </c>
      <c r="BM1326" s="228" t="s">
        <v>1663</v>
      </c>
    </row>
    <row r="1327" s="2" customFormat="1">
      <c r="A1327" s="40"/>
      <c r="B1327" s="41"/>
      <c r="C1327" s="42"/>
      <c r="D1327" s="230" t="s">
        <v>205</v>
      </c>
      <c r="E1327" s="42"/>
      <c r="F1327" s="231" t="s">
        <v>1664</v>
      </c>
      <c r="G1327" s="42"/>
      <c r="H1327" s="42"/>
      <c r="I1327" s="232"/>
      <c r="J1327" s="42"/>
      <c r="K1327" s="42"/>
      <c r="L1327" s="46"/>
      <c r="M1327" s="233"/>
      <c r="N1327" s="234"/>
      <c r="O1327" s="86"/>
      <c r="P1327" s="86"/>
      <c r="Q1327" s="86"/>
      <c r="R1327" s="86"/>
      <c r="S1327" s="86"/>
      <c r="T1327" s="87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T1327" s="19" t="s">
        <v>205</v>
      </c>
      <c r="AU1327" s="19" t="s">
        <v>82</v>
      </c>
    </row>
    <row r="1328" s="14" customFormat="1">
      <c r="A1328" s="14"/>
      <c r="B1328" s="247"/>
      <c r="C1328" s="248"/>
      <c r="D1328" s="237" t="s">
        <v>207</v>
      </c>
      <c r="E1328" s="249" t="s">
        <v>19</v>
      </c>
      <c r="F1328" s="250" t="s">
        <v>598</v>
      </c>
      <c r="G1328" s="248"/>
      <c r="H1328" s="249" t="s">
        <v>19</v>
      </c>
      <c r="I1328" s="251"/>
      <c r="J1328" s="248"/>
      <c r="K1328" s="248"/>
      <c r="L1328" s="252"/>
      <c r="M1328" s="253"/>
      <c r="N1328" s="254"/>
      <c r="O1328" s="254"/>
      <c r="P1328" s="254"/>
      <c r="Q1328" s="254"/>
      <c r="R1328" s="254"/>
      <c r="S1328" s="254"/>
      <c r="T1328" s="255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6" t="s">
        <v>207</v>
      </c>
      <c r="AU1328" s="256" t="s">
        <v>82</v>
      </c>
      <c r="AV1328" s="14" t="s">
        <v>80</v>
      </c>
      <c r="AW1328" s="14" t="s">
        <v>33</v>
      </c>
      <c r="AX1328" s="14" t="s">
        <v>72</v>
      </c>
      <c r="AY1328" s="256" t="s">
        <v>197</v>
      </c>
    </row>
    <row r="1329" s="13" customFormat="1">
      <c r="A1329" s="13"/>
      <c r="B1329" s="235"/>
      <c r="C1329" s="236"/>
      <c r="D1329" s="237" t="s">
        <v>207</v>
      </c>
      <c r="E1329" s="238" t="s">
        <v>19</v>
      </c>
      <c r="F1329" s="239" t="s">
        <v>1665</v>
      </c>
      <c r="G1329" s="236"/>
      <c r="H1329" s="240">
        <v>20.045000000000002</v>
      </c>
      <c r="I1329" s="241"/>
      <c r="J1329" s="236"/>
      <c r="K1329" s="236"/>
      <c r="L1329" s="242"/>
      <c r="M1329" s="243"/>
      <c r="N1329" s="244"/>
      <c r="O1329" s="244"/>
      <c r="P1329" s="244"/>
      <c r="Q1329" s="244"/>
      <c r="R1329" s="244"/>
      <c r="S1329" s="244"/>
      <c r="T1329" s="245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46" t="s">
        <v>207</v>
      </c>
      <c r="AU1329" s="246" t="s">
        <v>82</v>
      </c>
      <c r="AV1329" s="13" t="s">
        <v>82</v>
      </c>
      <c r="AW1329" s="13" t="s">
        <v>33</v>
      </c>
      <c r="AX1329" s="13" t="s">
        <v>80</v>
      </c>
      <c r="AY1329" s="246" t="s">
        <v>197</v>
      </c>
    </row>
    <row r="1330" s="2" customFormat="1" ht="37.8" customHeight="1">
      <c r="A1330" s="40"/>
      <c r="B1330" s="41"/>
      <c r="C1330" s="216" t="s">
        <v>1666</v>
      </c>
      <c r="D1330" s="216" t="s">
        <v>199</v>
      </c>
      <c r="E1330" s="217" t="s">
        <v>1667</v>
      </c>
      <c r="F1330" s="218" t="s">
        <v>1668</v>
      </c>
      <c r="G1330" s="219" t="s">
        <v>661</v>
      </c>
      <c r="H1330" s="220">
        <v>9.6549999999999994</v>
      </c>
      <c r="I1330" s="221"/>
      <c r="J1330" s="222">
        <f>ROUND(I1330*H1330,2)</f>
        <v>0</v>
      </c>
      <c r="K1330" s="223"/>
      <c r="L1330" s="46"/>
      <c r="M1330" s="224" t="s">
        <v>19</v>
      </c>
      <c r="N1330" s="225" t="s">
        <v>43</v>
      </c>
      <c r="O1330" s="86"/>
      <c r="P1330" s="226">
        <f>O1330*H1330</f>
        <v>0</v>
      </c>
      <c r="Q1330" s="226">
        <v>0.0035100000000000001</v>
      </c>
      <c r="R1330" s="226">
        <f>Q1330*H1330</f>
        <v>0.033889049999999997</v>
      </c>
      <c r="S1330" s="226">
        <v>0</v>
      </c>
      <c r="T1330" s="227">
        <f>S1330*H1330</f>
        <v>0</v>
      </c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R1330" s="228" t="s">
        <v>385</v>
      </c>
      <c r="AT1330" s="228" t="s">
        <v>199</v>
      </c>
      <c r="AU1330" s="228" t="s">
        <v>82</v>
      </c>
      <c r="AY1330" s="19" t="s">
        <v>197</v>
      </c>
      <c r="BE1330" s="229">
        <f>IF(N1330="základní",J1330,0)</f>
        <v>0</v>
      </c>
      <c r="BF1330" s="229">
        <f>IF(N1330="snížená",J1330,0)</f>
        <v>0</v>
      </c>
      <c r="BG1330" s="229">
        <f>IF(N1330="zákl. přenesená",J1330,0)</f>
        <v>0</v>
      </c>
      <c r="BH1330" s="229">
        <f>IF(N1330="sníž. přenesená",J1330,0)</f>
        <v>0</v>
      </c>
      <c r="BI1330" s="229">
        <f>IF(N1330="nulová",J1330,0)</f>
        <v>0</v>
      </c>
      <c r="BJ1330" s="19" t="s">
        <v>80</v>
      </c>
      <c r="BK1330" s="229">
        <f>ROUND(I1330*H1330,2)</f>
        <v>0</v>
      </c>
      <c r="BL1330" s="19" t="s">
        <v>385</v>
      </c>
      <c r="BM1330" s="228" t="s">
        <v>1669</v>
      </c>
    </row>
    <row r="1331" s="2" customFormat="1">
      <c r="A1331" s="40"/>
      <c r="B1331" s="41"/>
      <c r="C1331" s="42"/>
      <c r="D1331" s="230" t="s">
        <v>205</v>
      </c>
      <c r="E1331" s="42"/>
      <c r="F1331" s="231" t="s">
        <v>1670</v>
      </c>
      <c r="G1331" s="42"/>
      <c r="H1331" s="42"/>
      <c r="I1331" s="232"/>
      <c r="J1331" s="42"/>
      <c r="K1331" s="42"/>
      <c r="L1331" s="46"/>
      <c r="M1331" s="233"/>
      <c r="N1331" s="234"/>
      <c r="O1331" s="86"/>
      <c r="P1331" s="86"/>
      <c r="Q1331" s="86"/>
      <c r="R1331" s="86"/>
      <c r="S1331" s="86"/>
      <c r="T1331" s="87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T1331" s="19" t="s">
        <v>205</v>
      </c>
      <c r="AU1331" s="19" t="s">
        <v>82</v>
      </c>
    </row>
    <row r="1332" s="14" customFormat="1">
      <c r="A1332" s="14"/>
      <c r="B1332" s="247"/>
      <c r="C1332" s="248"/>
      <c r="D1332" s="237" t="s">
        <v>207</v>
      </c>
      <c r="E1332" s="249" t="s">
        <v>19</v>
      </c>
      <c r="F1332" s="250" t="s">
        <v>1671</v>
      </c>
      <c r="G1332" s="248"/>
      <c r="H1332" s="249" t="s">
        <v>19</v>
      </c>
      <c r="I1332" s="251"/>
      <c r="J1332" s="248"/>
      <c r="K1332" s="248"/>
      <c r="L1332" s="252"/>
      <c r="M1332" s="253"/>
      <c r="N1332" s="254"/>
      <c r="O1332" s="254"/>
      <c r="P1332" s="254"/>
      <c r="Q1332" s="254"/>
      <c r="R1332" s="254"/>
      <c r="S1332" s="254"/>
      <c r="T1332" s="255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6" t="s">
        <v>207</v>
      </c>
      <c r="AU1332" s="256" t="s">
        <v>82</v>
      </c>
      <c r="AV1332" s="14" t="s">
        <v>80</v>
      </c>
      <c r="AW1332" s="14" t="s">
        <v>33</v>
      </c>
      <c r="AX1332" s="14" t="s">
        <v>72</v>
      </c>
      <c r="AY1332" s="256" t="s">
        <v>197</v>
      </c>
    </row>
    <row r="1333" s="13" customFormat="1">
      <c r="A1333" s="13"/>
      <c r="B1333" s="235"/>
      <c r="C1333" s="236"/>
      <c r="D1333" s="237" t="s">
        <v>207</v>
      </c>
      <c r="E1333" s="238" t="s">
        <v>19</v>
      </c>
      <c r="F1333" s="239" t="s">
        <v>1672</v>
      </c>
      <c r="G1333" s="236"/>
      <c r="H1333" s="240">
        <v>9.6549999999999994</v>
      </c>
      <c r="I1333" s="241"/>
      <c r="J1333" s="236"/>
      <c r="K1333" s="236"/>
      <c r="L1333" s="242"/>
      <c r="M1333" s="243"/>
      <c r="N1333" s="244"/>
      <c r="O1333" s="244"/>
      <c r="P1333" s="244"/>
      <c r="Q1333" s="244"/>
      <c r="R1333" s="244"/>
      <c r="S1333" s="244"/>
      <c r="T1333" s="245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6" t="s">
        <v>207</v>
      </c>
      <c r="AU1333" s="246" t="s">
        <v>82</v>
      </c>
      <c r="AV1333" s="13" t="s">
        <v>82</v>
      </c>
      <c r="AW1333" s="13" t="s">
        <v>33</v>
      </c>
      <c r="AX1333" s="13" t="s">
        <v>80</v>
      </c>
      <c r="AY1333" s="246" t="s">
        <v>197</v>
      </c>
    </row>
    <row r="1334" s="2" customFormat="1" ht="37.8" customHeight="1">
      <c r="A1334" s="40"/>
      <c r="B1334" s="41"/>
      <c r="C1334" s="216" t="s">
        <v>1673</v>
      </c>
      <c r="D1334" s="216" t="s">
        <v>199</v>
      </c>
      <c r="E1334" s="217" t="s">
        <v>1674</v>
      </c>
      <c r="F1334" s="218" t="s">
        <v>1675</v>
      </c>
      <c r="G1334" s="219" t="s">
        <v>661</v>
      </c>
      <c r="H1334" s="220">
        <v>21.995000000000001</v>
      </c>
      <c r="I1334" s="221"/>
      <c r="J1334" s="222">
        <f>ROUND(I1334*H1334,2)</f>
        <v>0</v>
      </c>
      <c r="K1334" s="223"/>
      <c r="L1334" s="46"/>
      <c r="M1334" s="224" t="s">
        <v>19</v>
      </c>
      <c r="N1334" s="225" t="s">
        <v>43</v>
      </c>
      <c r="O1334" s="86"/>
      <c r="P1334" s="226">
        <f>O1334*H1334</f>
        <v>0</v>
      </c>
      <c r="Q1334" s="226">
        <v>0.0058399999999999997</v>
      </c>
      <c r="R1334" s="226">
        <f>Q1334*H1334</f>
        <v>0.1284508</v>
      </c>
      <c r="S1334" s="226">
        <v>0</v>
      </c>
      <c r="T1334" s="227">
        <f>S1334*H1334</f>
        <v>0</v>
      </c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R1334" s="228" t="s">
        <v>385</v>
      </c>
      <c r="AT1334" s="228" t="s">
        <v>199</v>
      </c>
      <c r="AU1334" s="228" t="s">
        <v>82</v>
      </c>
      <c r="AY1334" s="19" t="s">
        <v>197</v>
      </c>
      <c r="BE1334" s="229">
        <f>IF(N1334="základní",J1334,0)</f>
        <v>0</v>
      </c>
      <c r="BF1334" s="229">
        <f>IF(N1334="snížená",J1334,0)</f>
        <v>0</v>
      </c>
      <c r="BG1334" s="229">
        <f>IF(N1334="zákl. přenesená",J1334,0)</f>
        <v>0</v>
      </c>
      <c r="BH1334" s="229">
        <f>IF(N1334="sníž. přenesená",J1334,0)</f>
        <v>0</v>
      </c>
      <c r="BI1334" s="229">
        <f>IF(N1334="nulová",J1334,0)</f>
        <v>0</v>
      </c>
      <c r="BJ1334" s="19" t="s">
        <v>80</v>
      </c>
      <c r="BK1334" s="229">
        <f>ROUND(I1334*H1334,2)</f>
        <v>0</v>
      </c>
      <c r="BL1334" s="19" t="s">
        <v>385</v>
      </c>
      <c r="BM1334" s="228" t="s">
        <v>1676</v>
      </c>
    </row>
    <row r="1335" s="2" customFormat="1">
      <c r="A1335" s="40"/>
      <c r="B1335" s="41"/>
      <c r="C1335" s="42"/>
      <c r="D1335" s="230" t="s">
        <v>205</v>
      </c>
      <c r="E1335" s="42"/>
      <c r="F1335" s="231" t="s">
        <v>1677</v>
      </c>
      <c r="G1335" s="42"/>
      <c r="H1335" s="42"/>
      <c r="I1335" s="232"/>
      <c r="J1335" s="42"/>
      <c r="K1335" s="42"/>
      <c r="L1335" s="46"/>
      <c r="M1335" s="233"/>
      <c r="N1335" s="234"/>
      <c r="O1335" s="86"/>
      <c r="P1335" s="86"/>
      <c r="Q1335" s="86"/>
      <c r="R1335" s="86"/>
      <c r="S1335" s="86"/>
      <c r="T1335" s="87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T1335" s="19" t="s">
        <v>205</v>
      </c>
      <c r="AU1335" s="19" t="s">
        <v>82</v>
      </c>
    </row>
    <row r="1336" s="14" customFormat="1">
      <c r="A1336" s="14"/>
      <c r="B1336" s="247"/>
      <c r="C1336" s="248"/>
      <c r="D1336" s="237" t="s">
        <v>207</v>
      </c>
      <c r="E1336" s="249" t="s">
        <v>19</v>
      </c>
      <c r="F1336" s="250" t="s">
        <v>1671</v>
      </c>
      <c r="G1336" s="248"/>
      <c r="H1336" s="249" t="s">
        <v>19</v>
      </c>
      <c r="I1336" s="251"/>
      <c r="J1336" s="248"/>
      <c r="K1336" s="248"/>
      <c r="L1336" s="252"/>
      <c r="M1336" s="253"/>
      <c r="N1336" s="254"/>
      <c r="O1336" s="254"/>
      <c r="P1336" s="254"/>
      <c r="Q1336" s="254"/>
      <c r="R1336" s="254"/>
      <c r="S1336" s="254"/>
      <c r="T1336" s="255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6" t="s">
        <v>207</v>
      </c>
      <c r="AU1336" s="256" t="s">
        <v>82</v>
      </c>
      <c r="AV1336" s="14" t="s">
        <v>80</v>
      </c>
      <c r="AW1336" s="14" t="s">
        <v>33</v>
      </c>
      <c r="AX1336" s="14" t="s">
        <v>72</v>
      </c>
      <c r="AY1336" s="256" t="s">
        <v>197</v>
      </c>
    </row>
    <row r="1337" s="13" customFormat="1">
      <c r="A1337" s="13"/>
      <c r="B1337" s="235"/>
      <c r="C1337" s="236"/>
      <c r="D1337" s="237" t="s">
        <v>207</v>
      </c>
      <c r="E1337" s="238" t="s">
        <v>19</v>
      </c>
      <c r="F1337" s="239" t="s">
        <v>1678</v>
      </c>
      <c r="G1337" s="236"/>
      <c r="H1337" s="240">
        <v>9.5449999999999999</v>
      </c>
      <c r="I1337" s="241"/>
      <c r="J1337" s="236"/>
      <c r="K1337" s="236"/>
      <c r="L1337" s="242"/>
      <c r="M1337" s="243"/>
      <c r="N1337" s="244"/>
      <c r="O1337" s="244"/>
      <c r="P1337" s="244"/>
      <c r="Q1337" s="244"/>
      <c r="R1337" s="244"/>
      <c r="S1337" s="244"/>
      <c r="T1337" s="245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6" t="s">
        <v>207</v>
      </c>
      <c r="AU1337" s="246" t="s">
        <v>82</v>
      </c>
      <c r="AV1337" s="13" t="s">
        <v>82</v>
      </c>
      <c r="AW1337" s="13" t="s">
        <v>33</v>
      </c>
      <c r="AX1337" s="13" t="s">
        <v>72</v>
      </c>
      <c r="AY1337" s="246" t="s">
        <v>197</v>
      </c>
    </row>
    <row r="1338" s="13" customFormat="1">
      <c r="A1338" s="13"/>
      <c r="B1338" s="235"/>
      <c r="C1338" s="236"/>
      <c r="D1338" s="237" t="s">
        <v>207</v>
      </c>
      <c r="E1338" s="238" t="s">
        <v>19</v>
      </c>
      <c r="F1338" s="239" t="s">
        <v>1679</v>
      </c>
      <c r="G1338" s="236"/>
      <c r="H1338" s="240">
        <v>12.449999999999999</v>
      </c>
      <c r="I1338" s="241"/>
      <c r="J1338" s="236"/>
      <c r="K1338" s="236"/>
      <c r="L1338" s="242"/>
      <c r="M1338" s="243"/>
      <c r="N1338" s="244"/>
      <c r="O1338" s="244"/>
      <c r="P1338" s="244"/>
      <c r="Q1338" s="244"/>
      <c r="R1338" s="244"/>
      <c r="S1338" s="244"/>
      <c r="T1338" s="245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6" t="s">
        <v>207</v>
      </c>
      <c r="AU1338" s="246" t="s">
        <v>82</v>
      </c>
      <c r="AV1338" s="13" t="s">
        <v>82</v>
      </c>
      <c r="AW1338" s="13" t="s">
        <v>33</v>
      </c>
      <c r="AX1338" s="13" t="s">
        <v>72</v>
      </c>
      <c r="AY1338" s="246" t="s">
        <v>197</v>
      </c>
    </row>
    <row r="1339" s="15" customFormat="1">
      <c r="A1339" s="15"/>
      <c r="B1339" s="257"/>
      <c r="C1339" s="258"/>
      <c r="D1339" s="237" t="s">
        <v>207</v>
      </c>
      <c r="E1339" s="259" t="s">
        <v>19</v>
      </c>
      <c r="F1339" s="260" t="s">
        <v>234</v>
      </c>
      <c r="G1339" s="258"/>
      <c r="H1339" s="261">
        <v>21.994999999999997</v>
      </c>
      <c r="I1339" s="262"/>
      <c r="J1339" s="258"/>
      <c r="K1339" s="258"/>
      <c r="L1339" s="263"/>
      <c r="M1339" s="264"/>
      <c r="N1339" s="265"/>
      <c r="O1339" s="265"/>
      <c r="P1339" s="265"/>
      <c r="Q1339" s="265"/>
      <c r="R1339" s="265"/>
      <c r="S1339" s="265"/>
      <c r="T1339" s="266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T1339" s="267" t="s">
        <v>207</v>
      </c>
      <c r="AU1339" s="267" t="s">
        <v>82</v>
      </c>
      <c r="AV1339" s="15" t="s">
        <v>203</v>
      </c>
      <c r="AW1339" s="15" t="s">
        <v>33</v>
      </c>
      <c r="AX1339" s="15" t="s">
        <v>80</v>
      </c>
      <c r="AY1339" s="267" t="s">
        <v>197</v>
      </c>
    </row>
    <row r="1340" s="2" customFormat="1" ht="33" customHeight="1">
      <c r="A1340" s="40"/>
      <c r="B1340" s="41"/>
      <c r="C1340" s="216" t="s">
        <v>1680</v>
      </c>
      <c r="D1340" s="216" t="s">
        <v>199</v>
      </c>
      <c r="E1340" s="217" t="s">
        <v>1681</v>
      </c>
      <c r="F1340" s="218" t="s">
        <v>1682</v>
      </c>
      <c r="G1340" s="219" t="s">
        <v>661</v>
      </c>
      <c r="H1340" s="220">
        <v>22.105</v>
      </c>
      <c r="I1340" s="221"/>
      <c r="J1340" s="222">
        <f>ROUND(I1340*H1340,2)</f>
        <v>0</v>
      </c>
      <c r="K1340" s="223"/>
      <c r="L1340" s="46"/>
      <c r="M1340" s="224" t="s">
        <v>19</v>
      </c>
      <c r="N1340" s="225" t="s">
        <v>43</v>
      </c>
      <c r="O1340" s="86"/>
      <c r="P1340" s="226">
        <f>O1340*H1340</f>
        <v>0</v>
      </c>
      <c r="Q1340" s="226">
        <v>0.0016900000000000001</v>
      </c>
      <c r="R1340" s="226">
        <f>Q1340*H1340</f>
        <v>0.03735745</v>
      </c>
      <c r="S1340" s="226">
        <v>0</v>
      </c>
      <c r="T1340" s="227">
        <f>S1340*H1340</f>
        <v>0</v>
      </c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R1340" s="228" t="s">
        <v>385</v>
      </c>
      <c r="AT1340" s="228" t="s">
        <v>199</v>
      </c>
      <c r="AU1340" s="228" t="s">
        <v>82</v>
      </c>
      <c r="AY1340" s="19" t="s">
        <v>197</v>
      </c>
      <c r="BE1340" s="229">
        <f>IF(N1340="základní",J1340,0)</f>
        <v>0</v>
      </c>
      <c r="BF1340" s="229">
        <f>IF(N1340="snížená",J1340,0)</f>
        <v>0</v>
      </c>
      <c r="BG1340" s="229">
        <f>IF(N1340="zákl. přenesená",J1340,0)</f>
        <v>0</v>
      </c>
      <c r="BH1340" s="229">
        <f>IF(N1340="sníž. přenesená",J1340,0)</f>
        <v>0</v>
      </c>
      <c r="BI1340" s="229">
        <f>IF(N1340="nulová",J1340,0)</f>
        <v>0</v>
      </c>
      <c r="BJ1340" s="19" t="s">
        <v>80</v>
      </c>
      <c r="BK1340" s="229">
        <f>ROUND(I1340*H1340,2)</f>
        <v>0</v>
      </c>
      <c r="BL1340" s="19" t="s">
        <v>385</v>
      </c>
      <c r="BM1340" s="228" t="s">
        <v>1683</v>
      </c>
    </row>
    <row r="1341" s="2" customFormat="1">
      <c r="A1341" s="40"/>
      <c r="B1341" s="41"/>
      <c r="C1341" s="42"/>
      <c r="D1341" s="230" t="s">
        <v>205</v>
      </c>
      <c r="E1341" s="42"/>
      <c r="F1341" s="231" t="s">
        <v>1684</v>
      </c>
      <c r="G1341" s="42"/>
      <c r="H1341" s="42"/>
      <c r="I1341" s="232"/>
      <c r="J1341" s="42"/>
      <c r="K1341" s="42"/>
      <c r="L1341" s="46"/>
      <c r="M1341" s="233"/>
      <c r="N1341" s="234"/>
      <c r="O1341" s="86"/>
      <c r="P1341" s="86"/>
      <c r="Q1341" s="86"/>
      <c r="R1341" s="86"/>
      <c r="S1341" s="86"/>
      <c r="T1341" s="87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T1341" s="19" t="s">
        <v>205</v>
      </c>
      <c r="AU1341" s="19" t="s">
        <v>82</v>
      </c>
    </row>
    <row r="1342" s="14" customFormat="1">
      <c r="A1342" s="14"/>
      <c r="B1342" s="247"/>
      <c r="C1342" s="248"/>
      <c r="D1342" s="237" t="s">
        <v>207</v>
      </c>
      <c r="E1342" s="249" t="s">
        <v>19</v>
      </c>
      <c r="F1342" s="250" t="s">
        <v>1645</v>
      </c>
      <c r="G1342" s="248"/>
      <c r="H1342" s="249" t="s">
        <v>19</v>
      </c>
      <c r="I1342" s="251"/>
      <c r="J1342" s="248"/>
      <c r="K1342" s="248"/>
      <c r="L1342" s="252"/>
      <c r="M1342" s="253"/>
      <c r="N1342" s="254"/>
      <c r="O1342" s="254"/>
      <c r="P1342" s="254"/>
      <c r="Q1342" s="254"/>
      <c r="R1342" s="254"/>
      <c r="S1342" s="254"/>
      <c r="T1342" s="255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56" t="s">
        <v>207</v>
      </c>
      <c r="AU1342" s="256" t="s">
        <v>82</v>
      </c>
      <c r="AV1342" s="14" t="s">
        <v>80</v>
      </c>
      <c r="AW1342" s="14" t="s">
        <v>33</v>
      </c>
      <c r="AX1342" s="14" t="s">
        <v>72</v>
      </c>
      <c r="AY1342" s="256" t="s">
        <v>197</v>
      </c>
    </row>
    <row r="1343" s="13" customFormat="1">
      <c r="A1343" s="13"/>
      <c r="B1343" s="235"/>
      <c r="C1343" s="236"/>
      <c r="D1343" s="237" t="s">
        <v>207</v>
      </c>
      <c r="E1343" s="238" t="s">
        <v>19</v>
      </c>
      <c r="F1343" s="239" t="s">
        <v>1685</v>
      </c>
      <c r="G1343" s="236"/>
      <c r="H1343" s="240">
        <v>22.105</v>
      </c>
      <c r="I1343" s="241"/>
      <c r="J1343" s="236"/>
      <c r="K1343" s="236"/>
      <c r="L1343" s="242"/>
      <c r="M1343" s="243"/>
      <c r="N1343" s="244"/>
      <c r="O1343" s="244"/>
      <c r="P1343" s="244"/>
      <c r="Q1343" s="244"/>
      <c r="R1343" s="244"/>
      <c r="S1343" s="244"/>
      <c r="T1343" s="245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6" t="s">
        <v>207</v>
      </c>
      <c r="AU1343" s="246" t="s">
        <v>82</v>
      </c>
      <c r="AV1343" s="13" t="s">
        <v>82</v>
      </c>
      <c r="AW1343" s="13" t="s">
        <v>33</v>
      </c>
      <c r="AX1343" s="13" t="s">
        <v>80</v>
      </c>
      <c r="AY1343" s="246" t="s">
        <v>197</v>
      </c>
    </row>
    <row r="1344" s="2" customFormat="1" ht="44.25" customHeight="1">
      <c r="A1344" s="40"/>
      <c r="B1344" s="41"/>
      <c r="C1344" s="216" t="s">
        <v>1686</v>
      </c>
      <c r="D1344" s="216" t="s">
        <v>199</v>
      </c>
      <c r="E1344" s="217" t="s">
        <v>1687</v>
      </c>
      <c r="F1344" s="218" t="s">
        <v>1688</v>
      </c>
      <c r="G1344" s="219" t="s">
        <v>211</v>
      </c>
      <c r="H1344" s="220">
        <v>2</v>
      </c>
      <c r="I1344" s="221"/>
      <c r="J1344" s="222">
        <f>ROUND(I1344*H1344,2)</f>
        <v>0</v>
      </c>
      <c r="K1344" s="223"/>
      <c r="L1344" s="46"/>
      <c r="M1344" s="224" t="s">
        <v>19</v>
      </c>
      <c r="N1344" s="225" t="s">
        <v>43</v>
      </c>
      <c r="O1344" s="86"/>
      <c r="P1344" s="226">
        <f>O1344*H1344</f>
        <v>0</v>
      </c>
      <c r="Q1344" s="226">
        <v>0.00036000000000000002</v>
      </c>
      <c r="R1344" s="226">
        <f>Q1344*H1344</f>
        <v>0.00072000000000000005</v>
      </c>
      <c r="S1344" s="226">
        <v>0</v>
      </c>
      <c r="T1344" s="227">
        <f>S1344*H1344</f>
        <v>0</v>
      </c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R1344" s="228" t="s">
        <v>385</v>
      </c>
      <c r="AT1344" s="228" t="s">
        <v>199</v>
      </c>
      <c r="AU1344" s="228" t="s">
        <v>82</v>
      </c>
      <c r="AY1344" s="19" t="s">
        <v>197</v>
      </c>
      <c r="BE1344" s="229">
        <f>IF(N1344="základní",J1344,0)</f>
        <v>0</v>
      </c>
      <c r="BF1344" s="229">
        <f>IF(N1344="snížená",J1344,0)</f>
        <v>0</v>
      </c>
      <c r="BG1344" s="229">
        <f>IF(N1344="zákl. přenesená",J1344,0)</f>
        <v>0</v>
      </c>
      <c r="BH1344" s="229">
        <f>IF(N1344="sníž. přenesená",J1344,0)</f>
        <v>0</v>
      </c>
      <c r="BI1344" s="229">
        <f>IF(N1344="nulová",J1344,0)</f>
        <v>0</v>
      </c>
      <c r="BJ1344" s="19" t="s">
        <v>80</v>
      </c>
      <c r="BK1344" s="229">
        <f>ROUND(I1344*H1344,2)</f>
        <v>0</v>
      </c>
      <c r="BL1344" s="19" t="s">
        <v>385</v>
      </c>
      <c r="BM1344" s="228" t="s">
        <v>1689</v>
      </c>
    </row>
    <row r="1345" s="2" customFormat="1">
      <c r="A1345" s="40"/>
      <c r="B1345" s="41"/>
      <c r="C1345" s="42"/>
      <c r="D1345" s="230" t="s">
        <v>205</v>
      </c>
      <c r="E1345" s="42"/>
      <c r="F1345" s="231" t="s">
        <v>1690</v>
      </c>
      <c r="G1345" s="42"/>
      <c r="H1345" s="42"/>
      <c r="I1345" s="232"/>
      <c r="J1345" s="42"/>
      <c r="K1345" s="42"/>
      <c r="L1345" s="46"/>
      <c r="M1345" s="233"/>
      <c r="N1345" s="234"/>
      <c r="O1345" s="86"/>
      <c r="P1345" s="86"/>
      <c r="Q1345" s="86"/>
      <c r="R1345" s="86"/>
      <c r="S1345" s="86"/>
      <c r="T1345" s="87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T1345" s="19" t="s">
        <v>205</v>
      </c>
      <c r="AU1345" s="19" t="s">
        <v>82</v>
      </c>
    </row>
    <row r="1346" s="2" customFormat="1" ht="24.15" customHeight="1">
      <c r="A1346" s="40"/>
      <c r="B1346" s="41"/>
      <c r="C1346" s="216" t="s">
        <v>1691</v>
      </c>
      <c r="D1346" s="216" t="s">
        <v>199</v>
      </c>
      <c r="E1346" s="217" t="s">
        <v>1692</v>
      </c>
      <c r="F1346" s="218" t="s">
        <v>1693</v>
      </c>
      <c r="G1346" s="219" t="s">
        <v>661</v>
      </c>
      <c r="H1346" s="220">
        <v>10.380000000000001</v>
      </c>
      <c r="I1346" s="221"/>
      <c r="J1346" s="222">
        <f>ROUND(I1346*H1346,2)</f>
        <v>0</v>
      </c>
      <c r="K1346" s="223"/>
      <c r="L1346" s="46"/>
      <c r="M1346" s="224" t="s">
        <v>19</v>
      </c>
      <c r="N1346" s="225" t="s">
        <v>43</v>
      </c>
      <c r="O1346" s="86"/>
      <c r="P1346" s="226">
        <f>O1346*H1346</f>
        <v>0</v>
      </c>
      <c r="Q1346" s="226">
        <v>0.0028300000000000001</v>
      </c>
      <c r="R1346" s="226">
        <f>Q1346*H1346</f>
        <v>0.029375400000000003</v>
      </c>
      <c r="S1346" s="226">
        <v>0</v>
      </c>
      <c r="T1346" s="227">
        <f>S1346*H1346</f>
        <v>0</v>
      </c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R1346" s="228" t="s">
        <v>385</v>
      </c>
      <c r="AT1346" s="228" t="s">
        <v>199</v>
      </c>
      <c r="AU1346" s="228" t="s">
        <v>82</v>
      </c>
      <c r="AY1346" s="19" t="s">
        <v>197</v>
      </c>
      <c r="BE1346" s="229">
        <f>IF(N1346="základní",J1346,0)</f>
        <v>0</v>
      </c>
      <c r="BF1346" s="229">
        <f>IF(N1346="snížená",J1346,0)</f>
        <v>0</v>
      </c>
      <c r="BG1346" s="229">
        <f>IF(N1346="zákl. přenesená",J1346,0)</f>
        <v>0</v>
      </c>
      <c r="BH1346" s="229">
        <f>IF(N1346="sníž. přenesená",J1346,0)</f>
        <v>0</v>
      </c>
      <c r="BI1346" s="229">
        <f>IF(N1346="nulová",J1346,0)</f>
        <v>0</v>
      </c>
      <c r="BJ1346" s="19" t="s">
        <v>80</v>
      </c>
      <c r="BK1346" s="229">
        <f>ROUND(I1346*H1346,2)</f>
        <v>0</v>
      </c>
      <c r="BL1346" s="19" t="s">
        <v>385</v>
      </c>
      <c r="BM1346" s="228" t="s">
        <v>1694</v>
      </c>
    </row>
    <row r="1347" s="2" customFormat="1">
      <c r="A1347" s="40"/>
      <c r="B1347" s="41"/>
      <c r="C1347" s="42"/>
      <c r="D1347" s="230" t="s">
        <v>205</v>
      </c>
      <c r="E1347" s="42"/>
      <c r="F1347" s="231" t="s">
        <v>1695</v>
      </c>
      <c r="G1347" s="42"/>
      <c r="H1347" s="42"/>
      <c r="I1347" s="232"/>
      <c r="J1347" s="42"/>
      <c r="K1347" s="42"/>
      <c r="L1347" s="46"/>
      <c r="M1347" s="233"/>
      <c r="N1347" s="234"/>
      <c r="O1347" s="86"/>
      <c r="P1347" s="86"/>
      <c r="Q1347" s="86"/>
      <c r="R1347" s="86"/>
      <c r="S1347" s="86"/>
      <c r="T1347" s="87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T1347" s="19" t="s">
        <v>205</v>
      </c>
      <c r="AU1347" s="19" t="s">
        <v>82</v>
      </c>
    </row>
    <row r="1348" s="13" customFormat="1">
      <c r="A1348" s="13"/>
      <c r="B1348" s="235"/>
      <c r="C1348" s="236"/>
      <c r="D1348" s="237" t="s">
        <v>207</v>
      </c>
      <c r="E1348" s="238" t="s">
        <v>19</v>
      </c>
      <c r="F1348" s="239" t="s">
        <v>1696</v>
      </c>
      <c r="G1348" s="236"/>
      <c r="H1348" s="240">
        <v>10.380000000000001</v>
      </c>
      <c r="I1348" s="241"/>
      <c r="J1348" s="236"/>
      <c r="K1348" s="236"/>
      <c r="L1348" s="242"/>
      <c r="M1348" s="243"/>
      <c r="N1348" s="244"/>
      <c r="O1348" s="244"/>
      <c r="P1348" s="244"/>
      <c r="Q1348" s="244"/>
      <c r="R1348" s="244"/>
      <c r="S1348" s="244"/>
      <c r="T1348" s="245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6" t="s">
        <v>207</v>
      </c>
      <c r="AU1348" s="246" t="s">
        <v>82</v>
      </c>
      <c r="AV1348" s="13" t="s">
        <v>82</v>
      </c>
      <c r="AW1348" s="13" t="s">
        <v>33</v>
      </c>
      <c r="AX1348" s="13" t="s">
        <v>80</v>
      </c>
      <c r="AY1348" s="246" t="s">
        <v>197</v>
      </c>
    </row>
    <row r="1349" s="2" customFormat="1" ht="44.25" customHeight="1">
      <c r="A1349" s="40"/>
      <c r="B1349" s="41"/>
      <c r="C1349" s="216" t="s">
        <v>1697</v>
      </c>
      <c r="D1349" s="216" t="s">
        <v>199</v>
      </c>
      <c r="E1349" s="217" t="s">
        <v>1698</v>
      </c>
      <c r="F1349" s="218" t="s">
        <v>1699</v>
      </c>
      <c r="G1349" s="219" t="s">
        <v>1253</v>
      </c>
      <c r="H1349" s="293"/>
      <c r="I1349" s="221"/>
      <c r="J1349" s="222">
        <f>ROUND(I1349*H1349,2)</f>
        <v>0</v>
      </c>
      <c r="K1349" s="223"/>
      <c r="L1349" s="46"/>
      <c r="M1349" s="224" t="s">
        <v>19</v>
      </c>
      <c r="N1349" s="225" t="s">
        <v>43</v>
      </c>
      <c r="O1349" s="86"/>
      <c r="P1349" s="226">
        <f>O1349*H1349</f>
        <v>0</v>
      </c>
      <c r="Q1349" s="226">
        <v>0</v>
      </c>
      <c r="R1349" s="226">
        <f>Q1349*H1349</f>
        <v>0</v>
      </c>
      <c r="S1349" s="226">
        <v>0</v>
      </c>
      <c r="T1349" s="227">
        <f>S1349*H1349</f>
        <v>0</v>
      </c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R1349" s="228" t="s">
        <v>385</v>
      </c>
      <c r="AT1349" s="228" t="s">
        <v>199</v>
      </c>
      <c r="AU1349" s="228" t="s">
        <v>82</v>
      </c>
      <c r="AY1349" s="19" t="s">
        <v>197</v>
      </c>
      <c r="BE1349" s="229">
        <f>IF(N1349="základní",J1349,0)</f>
        <v>0</v>
      </c>
      <c r="BF1349" s="229">
        <f>IF(N1349="snížená",J1349,0)</f>
        <v>0</v>
      </c>
      <c r="BG1349" s="229">
        <f>IF(N1349="zákl. přenesená",J1349,0)</f>
        <v>0</v>
      </c>
      <c r="BH1349" s="229">
        <f>IF(N1349="sníž. přenesená",J1349,0)</f>
        <v>0</v>
      </c>
      <c r="BI1349" s="229">
        <f>IF(N1349="nulová",J1349,0)</f>
        <v>0</v>
      </c>
      <c r="BJ1349" s="19" t="s">
        <v>80</v>
      </c>
      <c r="BK1349" s="229">
        <f>ROUND(I1349*H1349,2)</f>
        <v>0</v>
      </c>
      <c r="BL1349" s="19" t="s">
        <v>385</v>
      </c>
      <c r="BM1349" s="228" t="s">
        <v>1700</v>
      </c>
    </row>
    <row r="1350" s="2" customFormat="1">
      <c r="A1350" s="40"/>
      <c r="B1350" s="41"/>
      <c r="C1350" s="42"/>
      <c r="D1350" s="230" t="s">
        <v>205</v>
      </c>
      <c r="E1350" s="42"/>
      <c r="F1350" s="231" t="s">
        <v>1701</v>
      </c>
      <c r="G1350" s="42"/>
      <c r="H1350" s="42"/>
      <c r="I1350" s="232"/>
      <c r="J1350" s="42"/>
      <c r="K1350" s="42"/>
      <c r="L1350" s="46"/>
      <c r="M1350" s="233"/>
      <c r="N1350" s="234"/>
      <c r="O1350" s="86"/>
      <c r="P1350" s="86"/>
      <c r="Q1350" s="86"/>
      <c r="R1350" s="86"/>
      <c r="S1350" s="86"/>
      <c r="T1350" s="87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T1350" s="19" t="s">
        <v>205</v>
      </c>
      <c r="AU1350" s="19" t="s">
        <v>82</v>
      </c>
    </row>
    <row r="1351" s="12" customFormat="1" ht="22.8" customHeight="1">
      <c r="A1351" s="12"/>
      <c r="B1351" s="200"/>
      <c r="C1351" s="201"/>
      <c r="D1351" s="202" t="s">
        <v>71</v>
      </c>
      <c r="E1351" s="214" t="s">
        <v>1702</v>
      </c>
      <c r="F1351" s="214" t="s">
        <v>1703</v>
      </c>
      <c r="G1351" s="201"/>
      <c r="H1351" s="201"/>
      <c r="I1351" s="204"/>
      <c r="J1351" s="215">
        <f>BK1351</f>
        <v>0</v>
      </c>
      <c r="K1351" s="201"/>
      <c r="L1351" s="206"/>
      <c r="M1351" s="207"/>
      <c r="N1351" s="208"/>
      <c r="O1351" s="208"/>
      <c r="P1351" s="209">
        <f>SUM(P1352:P1356)</f>
        <v>0</v>
      </c>
      <c r="Q1351" s="208"/>
      <c r="R1351" s="209">
        <f>SUM(R1352:R1356)</f>
        <v>0.016199999999999999</v>
      </c>
      <c r="S1351" s="208"/>
      <c r="T1351" s="210">
        <f>SUM(T1352:T1356)</f>
        <v>0</v>
      </c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R1351" s="211" t="s">
        <v>82</v>
      </c>
      <c r="AT1351" s="212" t="s">
        <v>71</v>
      </c>
      <c r="AU1351" s="212" t="s">
        <v>80</v>
      </c>
      <c r="AY1351" s="211" t="s">
        <v>197</v>
      </c>
      <c r="BK1351" s="213">
        <f>SUM(BK1352:BK1356)</f>
        <v>0</v>
      </c>
    </row>
    <row r="1352" s="2" customFormat="1" ht="44.25" customHeight="1">
      <c r="A1352" s="40"/>
      <c r="B1352" s="41"/>
      <c r="C1352" s="216" t="s">
        <v>1704</v>
      </c>
      <c r="D1352" s="216" t="s">
        <v>199</v>
      </c>
      <c r="E1352" s="217" t="s">
        <v>1705</v>
      </c>
      <c r="F1352" s="218" t="s">
        <v>1706</v>
      </c>
      <c r="G1352" s="219" t="s">
        <v>211</v>
      </c>
      <c r="H1352" s="220">
        <v>1</v>
      </c>
      <c r="I1352" s="221"/>
      <c r="J1352" s="222">
        <f>ROUND(I1352*H1352,2)</f>
        <v>0</v>
      </c>
      <c r="K1352" s="223"/>
      <c r="L1352" s="46"/>
      <c r="M1352" s="224" t="s">
        <v>19</v>
      </c>
      <c r="N1352" s="225" t="s">
        <v>43</v>
      </c>
      <c r="O1352" s="86"/>
      <c r="P1352" s="226">
        <f>O1352*H1352</f>
        <v>0</v>
      </c>
      <c r="Q1352" s="226">
        <v>0</v>
      </c>
      <c r="R1352" s="226">
        <f>Q1352*H1352</f>
        <v>0</v>
      </c>
      <c r="S1352" s="226">
        <v>0</v>
      </c>
      <c r="T1352" s="227">
        <f>S1352*H1352</f>
        <v>0</v>
      </c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R1352" s="228" t="s">
        <v>385</v>
      </c>
      <c r="AT1352" s="228" t="s">
        <v>199</v>
      </c>
      <c r="AU1352" s="228" t="s">
        <v>82</v>
      </c>
      <c r="AY1352" s="19" t="s">
        <v>197</v>
      </c>
      <c r="BE1352" s="229">
        <f>IF(N1352="základní",J1352,0)</f>
        <v>0</v>
      </c>
      <c r="BF1352" s="229">
        <f>IF(N1352="snížená",J1352,0)</f>
        <v>0</v>
      </c>
      <c r="BG1352" s="229">
        <f>IF(N1352="zákl. přenesená",J1352,0)</f>
        <v>0</v>
      </c>
      <c r="BH1352" s="229">
        <f>IF(N1352="sníž. přenesená",J1352,0)</f>
        <v>0</v>
      </c>
      <c r="BI1352" s="229">
        <f>IF(N1352="nulová",J1352,0)</f>
        <v>0</v>
      </c>
      <c r="BJ1352" s="19" t="s">
        <v>80</v>
      </c>
      <c r="BK1352" s="229">
        <f>ROUND(I1352*H1352,2)</f>
        <v>0</v>
      </c>
      <c r="BL1352" s="19" t="s">
        <v>385</v>
      </c>
      <c r="BM1352" s="228" t="s">
        <v>1707</v>
      </c>
    </row>
    <row r="1353" s="2" customFormat="1">
      <c r="A1353" s="40"/>
      <c r="B1353" s="41"/>
      <c r="C1353" s="42"/>
      <c r="D1353" s="230" t="s">
        <v>205</v>
      </c>
      <c r="E1353" s="42"/>
      <c r="F1353" s="231" t="s">
        <v>1708</v>
      </c>
      <c r="G1353" s="42"/>
      <c r="H1353" s="42"/>
      <c r="I1353" s="232"/>
      <c r="J1353" s="42"/>
      <c r="K1353" s="42"/>
      <c r="L1353" s="46"/>
      <c r="M1353" s="233"/>
      <c r="N1353" s="234"/>
      <c r="O1353" s="86"/>
      <c r="P1353" s="86"/>
      <c r="Q1353" s="86"/>
      <c r="R1353" s="86"/>
      <c r="S1353" s="86"/>
      <c r="T1353" s="87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T1353" s="19" t="s">
        <v>205</v>
      </c>
      <c r="AU1353" s="19" t="s">
        <v>82</v>
      </c>
    </row>
    <row r="1354" s="2" customFormat="1" ht="24.15" customHeight="1">
      <c r="A1354" s="40"/>
      <c r="B1354" s="41"/>
      <c r="C1354" s="282" t="s">
        <v>1709</v>
      </c>
      <c r="D1354" s="282" t="s">
        <v>602</v>
      </c>
      <c r="E1354" s="283" t="s">
        <v>1710</v>
      </c>
      <c r="F1354" s="284" t="s">
        <v>1711</v>
      </c>
      <c r="G1354" s="285" t="s">
        <v>211</v>
      </c>
      <c r="H1354" s="286">
        <v>3</v>
      </c>
      <c r="I1354" s="287"/>
      <c r="J1354" s="288">
        <f>ROUND(I1354*H1354,2)</f>
        <v>0</v>
      </c>
      <c r="K1354" s="289"/>
      <c r="L1354" s="290"/>
      <c r="M1354" s="291" t="s">
        <v>19</v>
      </c>
      <c r="N1354" s="292" t="s">
        <v>43</v>
      </c>
      <c r="O1354" s="86"/>
      <c r="P1354" s="226">
        <f>O1354*H1354</f>
        <v>0</v>
      </c>
      <c r="Q1354" s="226">
        <v>0.0054000000000000003</v>
      </c>
      <c r="R1354" s="226">
        <f>Q1354*H1354</f>
        <v>0.016199999999999999</v>
      </c>
      <c r="S1354" s="226">
        <v>0</v>
      </c>
      <c r="T1354" s="227">
        <f>S1354*H1354</f>
        <v>0</v>
      </c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R1354" s="228" t="s">
        <v>658</v>
      </c>
      <c r="AT1354" s="228" t="s">
        <v>602</v>
      </c>
      <c r="AU1354" s="228" t="s">
        <v>82</v>
      </c>
      <c r="AY1354" s="19" t="s">
        <v>197</v>
      </c>
      <c r="BE1354" s="229">
        <f>IF(N1354="základní",J1354,0)</f>
        <v>0</v>
      </c>
      <c r="BF1354" s="229">
        <f>IF(N1354="snížená",J1354,0)</f>
        <v>0</v>
      </c>
      <c r="BG1354" s="229">
        <f>IF(N1354="zákl. přenesená",J1354,0)</f>
        <v>0</v>
      </c>
      <c r="BH1354" s="229">
        <f>IF(N1354="sníž. přenesená",J1354,0)</f>
        <v>0</v>
      </c>
      <c r="BI1354" s="229">
        <f>IF(N1354="nulová",J1354,0)</f>
        <v>0</v>
      </c>
      <c r="BJ1354" s="19" t="s">
        <v>80</v>
      </c>
      <c r="BK1354" s="229">
        <f>ROUND(I1354*H1354,2)</f>
        <v>0</v>
      </c>
      <c r="BL1354" s="19" t="s">
        <v>385</v>
      </c>
      <c r="BM1354" s="228" t="s">
        <v>1712</v>
      </c>
    </row>
    <row r="1355" s="2" customFormat="1" ht="44.25" customHeight="1">
      <c r="A1355" s="40"/>
      <c r="B1355" s="41"/>
      <c r="C1355" s="216" t="s">
        <v>1713</v>
      </c>
      <c r="D1355" s="216" t="s">
        <v>199</v>
      </c>
      <c r="E1355" s="217" t="s">
        <v>1714</v>
      </c>
      <c r="F1355" s="218" t="s">
        <v>1715</v>
      </c>
      <c r="G1355" s="219" t="s">
        <v>1253</v>
      </c>
      <c r="H1355" s="293"/>
      <c r="I1355" s="221"/>
      <c r="J1355" s="222">
        <f>ROUND(I1355*H1355,2)</f>
        <v>0</v>
      </c>
      <c r="K1355" s="223"/>
      <c r="L1355" s="46"/>
      <c r="M1355" s="224" t="s">
        <v>19</v>
      </c>
      <c r="N1355" s="225" t="s">
        <v>43</v>
      </c>
      <c r="O1355" s="86"/>
      <c r="P1355" s="226">
        <f>O1355*H1355</f>
        <v>0</v>
      </c>
      <c r="Q1355" s="226">
        <v>0</v>
      </c>
      <c r="R1355" s="226">
        <f>Q1355*H1355</f>
        <v>0</v>
      </c>
      <c r="S1355" s="226">
        <v>0</v>
      </c>
      <c r="T1355" s="227">
        <f>S1355*H1355</f>
        <v>0</v>
      </c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R1355" s="228" t="s">
        <v>385</v>
      </c>
      <c r="AT1355" s="228" t="s">
        <v>199</v>
      </c>
      <c r="AU1355" s="228" t="s">
        <v>82</v>
      </c>
      <c r="AY1355" s="19" t="s">
        <v>197</v>
      </c>
      <c r="BE1355" s="229">
        <f>IF(N1355="základní",J1355,0)</f>
        <v>0</v>
      </c>
      <c r="BF1355" s="229">
        <f>IF(N1355="snížená",J1355,0)</f>
        <v>0</v>
      </c>
      <c r="BG1355" s="229">
        <f>IF(N1355="zákl. přenesená",J1355,0)</f>
        <v>0</v>
      </c>
      <c r="BH1355" s="229">
        <f>IF(N1355="sníž. přenesená",J1355,0)</f>
        <v>0</v>
      </c>
      <c r="BI1355" s="229">
        <f>IF(N1355="nulová",J1355,0)</f>
        <v>0</v>
      </c>
      <c r="BJ1355" s="19" t="s">
        <v>80</v>
      </c>
      <c r="BK1355" s="229">
        <f>ROUND(I1355*H1355,2)</f>
        <v>0</v>
      </c>
      <c r="BL1355" s="19" t="s">
        <v>385</v>
      </c>
      <c r="BM1355" s="228" t="s">
        <v>1716</v>
      </c>
    </row>
    <row r="1356" s="2" customFormat="1">
      <c r="A1356" s="40"/>
      <c r="B1356" s="41"/>
      <c r="C1356" s="42"/>
      <c r="D1356" s="230" t="s">
        <v>205</v>
      </c>
      <c r="E1356" s="42"/>
      <c r="F1356" s="231" t="s">
        <v>1717</v>
      </c>
      <c r="G1356" s="42"/>
      <c r="H1356" s="42"/>
      <c r="I1356" s="232"/>
      <c r="J1356" s="42"/>
      <c r="K1356" s="42"/>
      <c r="L1356" s="46"/>
      <c r="M1356" s="233"/>
      <c r="N1356" s="234"/>
      <c r="O1356" s="86"/>
      <c r="P1356" s="86"/>
      <c r="Q1356" s="86"/>
      <c r="R1356" s="86"/>
      <c r="S1356" s="86"/>
      <c r="T1356" s="87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T1356" s="19" t="s">
        <v>205</v>
      </c>
      <c r="AU1356" s="19" t="s">
        <v>82</v>
      </c>
    </row>
    <row r="1357" s="12" customFormat="1" ht="22.8" customHeight="1">
      <c r="A1357" s="12"/>
      <c r="B1357" s="200"/>
      <c r="C1357" s="201"/>
      <c r="D1357" s="202" t="s">
        <v>71</v>
      </c>
      <c r="E1357" s="214" t="s">
        <v>1718</v>
      </c>
      <c r="F1357" s="214" t="s">
        <v>1719</v>
      </c>
      <c r="G1357" s="201"/>
      <c r="H1357" s="201"/>
      <c r="I1357" s="204"/>
      <c r="J1357" s="215">
        <f>BK1357</f>
        <v>0</v>
      </c>
      <c r="K1357" s="201"/>
      <c r="L1357" s="206"/>
      <c r="M1357" s="207"/>
      <c r="N1357" s="208"/>
      <c r="O1357" s="208"/>
      <c r="P1357" s="209">
        <f>SUM(P1358:P1458)</f>
        <v>0</v>
      </c>
      <c r="Q1357" s="208"/>
      <c r="R1357" s="209">
        <f>SUM(R1358:R1458)</f>
        <v>1.9861998399999998</v>
      </c>
      <c r="S1357" s="208"/>
      <c r="T1357" s="210">
        <f>SUM(T1358:T1458)</f>
        <v>0</v>
      </c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R1357" s="211" t="s">
        <v>82</v>
      </c>
      <c r="AT1357" s="212" t="s">
        <v>71</v>
      </c>
      <c r="AU1357" s="212" t="s">
        <v>80</v>
      </c>
      <c r="AY1357" s="211" t="s">
        <v>197</v>
      </c>
      <c r="BK1357" s="213">
        <f>SUM(BK1358:BK1458)</f>
        <v>0</v>
      </c>
    </row>
    <row r="1358" s="2" customFormat="1" ht="37.8" customHeight="1">
      <c r="A1358" s="40"/>
      <c r="B1358" s="41"/>
      <c r="C1358" s="216" t="s">
        <v>1720</v>
      </c>
      <c r="D1358" s="216" t="s">
        <v>199</v>
      </c>
      <c r="E1358" s="217" t="s">
        <v>1721</v>
      </c>
      <c r="F1358" s="218" t="s">
        <v>1722</v>
      </c>
      <c r="G1358" s="219" t="s">
        <v>202</v>
      </c>
      <c r="H1358" s="220">
        <v>63.149999999999999</v>
      </c>
      <c r="I1358" s="221"/>
      <c r="J1358" s="222">
        <f>ROUND(I1358*H1358,2)</f>
        <v>0</v>
      </c>
      <c r="K1358" s="223"/>
      <c r="L1358" s="46"/>
      <c r="M1358" s="224" t="s">
        <v>19</v>
      </c>
      <c r="N1358" s="225" t="s">
        <v>43</v>
      </c>
      <c r="O1358" s="86"/>
      <c r="P1358" s="226">
        <f>O1358*H1358</f>
        <v>0</v>
      </c>
      <c r="Q1358" s="226">
        <v>0</v>
      </c>
      <c r="R1358" s="226">
        <f>Q1358*H1358</f>
        <v>0</v>
      </c>
      <c r="S1358" s="226">
        <v>0</v>
      </c>
      <c r="T1358" s="227">
        <f>S1358*H1358</f>
        <v>0</v>
      </c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R1358" s="228" t="s">
        <v>385</v>
      </c>
      <c r="AT1358" s="228" t="s">
        <v>199</v>
      </c>
      <c r="AU1358" s="228" t="s">
        <v>82</v>
      </c>
      <c r="AY1358" s="19" t="s">
        <v>197</v>
      </c>
      <c r="BE1358" s="229">
        <f>IF(N1358="základní",J1358,0)</f>
        <v>0</v>
      </c>
      <c r="BF1358" s="229">
        <f>IF(N1358="snížená",J1358,0)</f>
        <v>0</v>
      </c>
      <c r="BG1358" s="229">
        <f>IF(N1358="zákl. přenesená",J1358,0)</f>
        <v>0</v>
      </c>
      <c r="BH1358" s="229">
        <f>IF(N1358="sníž. přenesená",J1358,0)</f>
        <v>0</v>
      </c>
      <c r="BI1358" s="229">
        <f>IF(N1358="nulová",J1358,0)</f>
        <v>0</v>
      </c>
      <c r="BJ1358" s="19" t="s">
        <v>80</v>
      </c>
      <c r="BK1358" s="229">
        <f>ROUND(I1358*H1358,2)</f>
        <v>0</v>
      </c>
      <c r="BL1358" s="19" t="s">
        <v>385</v>
      </c>
      <c r="BM1358" s="228" t="s">
        <v>1723</v>
      </c>
    </row>
    <row r="1359" s="2" customFormat="1">
      <c r="A1359" s="40"/>
      <c r="B1359" s="41"/>
      <c r="C1359" s="42"/>
      <c r="D1359" s="230" t="s">
        <v>205</v>
      </c>
      <c r="E1359" s="42"/>
      <c r="F1359" s="231" t="s">
        <v>1724</v>
      </c>
      <c r="G1359" s="42"/>
      <c r="H1359" s="42"/>
      <c r="I1359" s="232"/>
      <c r="J1359" s="42"/>
      <c r="K1359" s="42"/>
      <c r="L1359" s="46"/>
      <c r="M1359" s="233"/>
      <c r="N1359" s="234"/>
      <c r="O1359" s="86"/>
      <c r="P1359" s="86"/>
      <c r="Q1359" s="86"/>
      <c r="R1359" s="86"/>
      <c r="S1359" s="86"/>
      <c r="T1359" s="87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T1359" s="19" t="s">
        <v>205</v>
      </c>
      <c r="AU1359" s="19" t="s">
        <v>82</v>
      </c>
    </row>
    <row r="1360" s="14" customFormat="1">
      <c r="A1360" s="14"/>
      <c r="B1360" s="247"/>
      <c r="C1360" s="248"/>
      <c r="D1360" s="237" t="s">
        <v>207</v>
      </c>
      <c r="E1360" s="249" t="s">
        <v>19</v>
      </c>
      <c r="F1360" s="250" t="s">
        <v>1725</v>
      </c>
      <c r="G1360" s="248"/>
      <c r="H1360" s="249" t="s">
        <v>19</v>
      </c>
      <c r="I1360" s="251"/>
      <c r="J1360" s="248"/>
      <c r="K1360" s="248"/>
      <c r="L1360" s="252"/>
      <c r="M1360" s="253"/>
      <c r="N1360" s="254"/>
      <c r="O1360" s="254"/>
      <c r="P1360" s="254"/>
      <c r="Q1360" s="254"/>
      <c r="R1360" s="254"/>
      <c r="S1360" s="254"/>
      <c r="T1360" s="255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6" t="s">
        <v>207</v>
      </c>
      <c r="AU1360" s="256" t="s">
        <v>82</v>
      </c>
      <c r="AV1360" s="14" t="s">
        <v>80</v>
      </c>
      <c r="AW1360" s="14" t="s">
        <v>33</v>
      </c>
      <c r="AX1360" s="14" t="s">
        <v>72</v>
      </c>
      <c r="AY1360" s="256" t="s">
        <v>197</v>
      </c>
    </row>
    <row r="1361" s="14" customFormat="1">
      <c r="A1361" s="14"/>
      <c r="B1361" s="247"/>
      <c r="C1361" s="248"/>
      <c r="D1361" s="237" t="s">
        <v>207</v>
      </c>
      <c r="E1361" s="249" t="s">
        <v>19</v>
      </c>
      <c r="F1361" s="250" t="s">
        <v>735</v>
      </c>
      <c r="G1361" s="248"/>
      <c r="H1361" s="249" t="s">
        <v>19</v>
      </c>
      <c r="I1361" s="251"/>
      <c r="J1361" s="248"/>
      <c r="K1361" s="248"/>
      <c r="L1361" s="252"/>
      <c r="M1361" s="253"/>
      <c r="N1361" s="254"/>
      <c r="O1361" s="254"/>
      <c r="P1361" s="254"/>
      <c r="Q1361" s="254"/>
      <c r="R1361" s="254"/>
      <c r="S1361" s="254"/>
      <c r="T1361" s="255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6" t="s">
        <v>207</v>
      </c>
      <c r="AU1361" s="256" t="s">
        <v>82</v>
      </c>
      <c r="AV1361" s="14" t="s">
        <v>80</v>
      </c>
      <c r="AW1361" s="14" t="s">
        <v>33</v>
      </c>
      <c r="AX1361" s="14" t="s">
        <v>72</v>
      </c>
      <c r="AY1361" s="256" t="s">
        <v>197</v>
      </c>
    </row>
    <row r="1362" s="13" customFormat="1">
      <c r="A1362" s="13"/>
      <c r="B1362" s="235"/>
      <c r="C1362" s="236"/>
      <c r="D1362" s="237" t="s">
        <v>207</v>
      </c>
      <c r="E1362" s="238" t="s">
        <v>19</v>
      </c>
      <c r="F1362" s="239" t="s">
        <v>736</v>
      </c>
      <c r="G1362" s="236"/>
      <c r="H1362" s="240">
        <v>19.34</v>
      </c>
      <c r="I1362" s="241"/>
      <c r="J1362" s="236"/>
      <c r="K1362" s="236"/>
      <c r="L1362" s="242"/>
      <c r="M1362" s="243"/>
      <c r="N1362" s="244"/>
      <c r="O1362" s="244"/>
      <c r="P1362" s="244"/>
      <c r="Q1362" s="244"/>
      <c r="R1362" s="244"/>
      <c r="S1362" s="244"/>
      <c r="T1362" s="245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6" t="s">
        <v>207</v>
      </c>
      <c r="AU1362" s="246" t="s">
        <v>82</v>
      </c>
      <c r="AV1362" s="13" t="s">
        <v>82</v>
      </c>
      <c r="AW1362" s="13" t="s">
        <v>33</v>
      </c>
      <c r="AX1362" s="13" t="s">
        <v>72</v>
      </c>
      <c r="AY1362" s="246" t="s">
        <v>197</v>
      </c>
    </row>
    <row r="1363" s="13" customFormat="1">
      <c r="A1363" s="13"/>
      <c r="B1363" s="235"/>
      <c r="C1363" s="236"/>
      <c r="D1363" s="237" t="s">
        <v>207</v>
      </c>
      <c r="E1363" s="238" t="s">
        <v>19</v>
      </c>
      <c r="F1363" s="239" t="s">
        <v>737</v>
      </c>
      <c r="G1363" s="236"/>
      <c r="H1363" s="240">
        <v>5.0800000000000001</v>
      </c>
      <c r="I1363" s="241"/>
      <c r="J1363" s="236"/>
      <c r="K1363" s="236"/>
      <c r="L1363" s="242"/>
      <c r="M1363" s="243"/>
      <c r="N1363" s="244"/>
      <c r="O1363" s="244"/>
      <c r="P1363" s="244"/>
      <c r="Q1363" s="244"/>
      <c r="R1363" s="244"/>
      <c r="S1363" s="244"/>
      <c r="T1363" s="245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6" t="s">
        <v>207</v>
      </c>
      <c r="AU1363" s="246" t="s">
        <v>82</v>
      </c>
      <c r="AV1363" s="13" t="s">
        <v>82</v>
      </c>
      <c r="AW1363" s="13" t="s">
        <v>33</v>
      </c>
      <c r="AX1363" s="13" t="s">
        <v>72</v>
      </c>
      <c r="AY1363" s="246" t="s">
        <v>197</v>
      </c>
    </row>
    <row r="1364" s="13" customFormat="1">
      <c r="A1364" s="13"/>
      <c r="B1364" s="235"/>
      <c r="C1364" s="236"/>
      <c r="D1364" s="237" t="s">
        <v>207</v>
      </c>
      <c r="E1364" s="238" t="s">
        <v>19</v>
      </c>
      <c r="F1364" s="239" t="s">
        <v>738</v>
      </c>
      <c r="G1364" s="236"/>
      <c r="H1364" s="240">
        <v>4.3940000000000001</v>
      </c>
      <c r="I1364" s="241"/>
      <c r="J1364" s="236"/>
      <c r="K1364" s="236"/>
      <c r="L1364" s="242"/>
      <c r="M1364" s="243"/>
      <c r="N1364" s="244"/>
      <c r="O1364" s="244"/>
      <c r="P1364" s="244"/>
      <c r="Q1364" s="244"/>
      <c r="R1364" s="244"/>
      <c r="S1364" s="244"/>
      <c r="T1364" s="245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6" t="s">
        <v>207</v>
      </c>
      <c r="AU1364" s="246" t="s">
        <v>82</v>
      </c>
      <c r="AV1364" s="13" t="s">
        <v>82</v>
      </c>
      <c r="AW1364" s="13" t="s">
        <v>33</v>
      </c>
      <c r="AX1364" s="13" t="s">
        <v>72</v>
      </c>
      <c r="AY1364" s="246" t="s">
        <v>197</v>
      </c>
    </row>
    <row r="1365" s="13" customFormat="1">
      <c r="A1365" s="13"/>
      <c r="B1365" s="235"/>
      <c r="C1365" s="236"/>
      <c r="D1365" s="237" t="s">
        <v>207</v>
      </c>
      <c r="E1365" s="238" t="s">
        <v>19</v>
      </c>
      <c r="F1365" s="239" t="s">
        <v>739</v>
      </c>
      <c r="G1365" s="236"/>
      <c r="H1365" s="240">
        <v>6.1689999999999996</v>
      </c>
      <c r="I1365" s="241"/>
      <c r="J1365" s="236"/>
      <c r="K1365" s="236"/>
      <c r="L1365" s="242"/>
      <c r="M1365" s="243"/>
      <c r="N1365" s="244"/>
      <c r="O1365" s="244"/>
      <c r="P1365" s="244"/>
      <c r="Q1365" s="244"/>
      <c r="R1365" s="244"/>
      <c r="S1365" s="244"/>
      <c r="T1365" s="245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6" t="s">
        <v>207</v>
      </c>
      <c r="AU1365" s="246" t="s">
        <v>82</v>
      </c>
      <c r="AV1365" s="13" t="s">
        <v>82</v>
      </c>
      <c r="AW1365" s="13" t="s">
        <v>33</v>
      </c>
      <c r="AX1365" s="13" t="s">
        <v>72</v>
      </c>
      <c r="AY1365" s="246" t="s">
        <v>197</v>
      </c>
    </row>
    <row r="1366" s="13" customFormat="1">
      <c r="A1366" s="13"/>
      <c r="B1366" s="235"/>
      <c r="C1366" s="236"/>
      <c r="D1366" s="237" t="s">
        <v>207</v>
      </c>
      <c r="E1366" s="238" t="s">
        <v>19</v>
      </c>
      <c r="F1366" s="239" t="s">
        <v>740</v>
      </c>
      <c r="G1366" s="236"/>
      <c r="H1366" s="240">
        <v>5.7729999999999997</v>
      </c>
      <c r="I1366" s="241"/>
      <c r="J1366" s="236"/>
      <c r="K1366" s="236"/>
      <c r="L1366" s="242"/>
      <c r="M1366" s="243"/>
      <c r="N1366" s="244"/>
      <c r="O1366" s="244"/>
      <c r="P1366" s="244"/>
      <c r="Q1366" s="244"/>
      <c r="R1366" s="244"/>
      <c r="S1366" s="244"/>
      <c r="T1366" s="245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6" t="s">
        <v>207</v>
      </c>
      <c r="AU1366" s="246" t="s">
        <v>82</v>
      </c>
      <c r="AV1366" s="13" t="s">
        <v>82</v>
      </c>
      <c r="AW1366" s="13" t="s">
        <v>33</v>
      </c>
      <c r="AX1366" s="13" t="s">
        <v>72</v>
      </c>
      <c r="AY1366" s="246" t="s">
        <v>197</v>
      </c>
    </row>
    <row r="1367" s="13" customFormat="1">
      <c r="A1367" s="13"/>
      <c r="B1367" s="235"/>
      <c r="C1367" s="236"/>
      <c r="D1367" s="237" t="s">
        <v>207</v>
      </c>
      <c r="E1367" s="238" t="s">
        <v>19</v>
      </c>
      <c r="F1367" s="239" t="s">
        <v>741</v>
      </c>
      <c r="G1367" s="236"/>
      <c r="H1367" s="240">
        <v>20.923999999999999</v>
      </c>
      <c r="I1367" s="241"/>
      <c r="J1367" s="236"/>
      <c r="K1367" s="236"/>
      <c r="L1367" s="242"/>
      <c r="M1367" s="243"/>
      <c r="N1367" s="244"/>
      <c r="O1367" s="244"/>
      <c r="P1367" s="244"/>
      <c r="Q1367" s="244"/>
      <c r="R1367" s="244"/>
      <c r="S1367" s="244"/>
      <c r="T1367" s="245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46" t="s">
        <v>207</v>
      </c>
      <c r="AU1367" s="246" t="s">
        <v>82</v>
      </c>
      <c r="AV1367" s="13" t="s">
        <v>82</v>
      </c>
      <c r="AW1367" s="13" t="s">
        <v>33</v>
      </c>
      <c r="AX1367" s="13" t="s">
        <v>72</v>
      </c>
      <c r="AY1367" s="246" t="s">
        <v>197</v>
      </c>
    </row>
    <row r="1368" s="13" customFormat="1">
      <c r="A1368" s="13"/>
      <c r="B1368" s="235"/>
      <c r="C1368" s="236"/>
      <c r="D1368" s="237" t="s">
        <v>207</v>
      </c>
      <c r="E1368" s="238" t="s">
        <v>19</v>
      </c>
      <c r="F1368" s="239" t="s">
        <v>742</v>
      </c>
      <c r="G1368" s="236"/>
      <c r="H1368" s="240">
        <v>1.47</v>
      </c>
      <c r="I1368" s="241"/>
      <c r="J1368" s="236"/>
      <c r="K1368" s="236"/>
      <c r="L1368" s="242"/>
      <c r="M1368" s="243"/>
      <c r="N1368" s="244"/>
      <c r="O1368" s="244"/>
      <c r="P1368" s="244"/>
      <c r="Q1368" s="244"/>
      <c r="R1368" s="244"/>
      <c r="S1368" s="244"/>
      <c r="T1368" s="245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6" t="s">
        <v>207</v>
      </c>
      <c r="AU1368" s="246" t="s">
        <v>82</v>
      </c>
      <c r="AV1368" s="13" t="s">
        <v>82</v>
      </c>
      <c r="AW1368" s="13" t="s">
        <v>33</v>
      </c>
      <c r="AX1368" s="13" t="s">
        <v>72</v>
      </c>
      <c r="AY1368" s="246" t="s">
        <v>197</v>
      </c>
    </row>
    <row r="1369" s="15" customFormat="1">
      <c r="A1369" s="15"/>
      <c r="B1369" s="257"/>
      <c r="C1369" s="258"/>
      <c r="D1369" s="237" t="s">
        <v>207</v>
      </c>
      <c r="E1369" s="259" t="s">
        <v>19</v>
      </c>
      <c r="F1369" s="260" t="s">
        <v>234</v>
      </c>
      <c r="G1369" s="258"/>
      <c r="H1369" s="261">
        <v>63.149999999999999</v>
      </c>
      <c r="I1369" s="262"/>
      <c r="J1369" s="258"/>
      <c r="K1369" s="258"/>
      <c r="L1369" s="263"/>
      <c r="M1369" s="264"/>
      <c r="N1369" s="265"/>
      <c r="O1369" s="265"/>
      <c r="P1369" s="265"/>
      <c r="Q1369" s="265"/>
      <c r="R1369" s="265"/>
      <c r="S1369" s="265"/>
      <c r="T1369" s="266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67" t="s">
        <v>207</v>
      </c>
      <c r="AU1369" s="267" t="s">
        <v>82</v>
      </c>
      <c r="AV1369" s="15" t="s">
        <v>203</v>
      </c>
      <c r="AW1369" s="15" t="s">
        <v>33</v>
      </c>
      <c r="AX1369" s="15" t="s">
        <v>80</v>
      </c>
      <c r="AY1369" s="267" t="s">
        <v>197</v>
      </c>
    </row>
    <row r="1370" s="2" customFormat="1" ht="24.15" customHeight="1">
      <c r="A1370" s="40"/>
      <c r="B1370" s="41"/>
      <c r="C1370" s="282" t="s">
        <v>1726</v>
      </c>
      <c r="D1370" s="282" t="s">
        <v>602</v>
      </c>
      <c r="E1370" s="283" t="s">
        <v>1727</v>
      </c>
      <c r="F1370" s="284" t="s">
        <v>1728</v>
      </c>
      <c r="G1370" s="285" t="s">
        <v>202</v>
      </c>
      <c r="H1370" s="286">
        <v>69.465000000000003</v>
      </c>
      <c r="I1370" s="287"/>
      <c r="J1370" s="288">
        <f>ROUND(I1370*H1370,2)</f>
        <v>0</v>
      </c>
      <c r="K1370" s="289"/>
      <c r="L1370" s="290"/>
      <c r="M1370" s="291" t="s">
        <v>19</v>
      </c>
      <c r="N1370" s="292" t="s">
        <v>43</v>
      </c>
      <c r="O1370" s="86"/>
      <c r="P1370" s="226">
        <f>O1370*H1370</f>
        <v>0</v>
      </c>
      <c r="Q1370" s="226">
        <v>0.0093100000000000006</v>
      </c>
      <c r="R1370" s="226">
        <f>Q1370*H1370</f>
        <v>0.64671915000000002</v>
      </c>
      <c r="S1370" s="226">
        <v>0</v>
      </c>
      <c r="T1370" s="227">
        <f>S1370*H1370</f>
        <v>0</v>
      </c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R1370" s="228" t="s">
        <v>658</v>
      </c>
      <c r="AT1370" s="228" t="s">
        <v>602</v>
      </c>
      <c r="AU1370" s="228" t="s">
        <v>82</v>
      </c>
      <c r="AY1370" s="19" t="s">
        <v>197</v>
      </c>
      <c r="BE1370" s="229">
        <f>IF(N1370="základní",J1370,0)</f>
        <v>0</v>
      </c>
      <c r="BF1370" s="229">
        <f>IF(N1370="snížená",J1370,0)</f>
        <v>0</v>
      </c>
      <c r="BG1370" s="229">
        <f>IF(N1370="zákl. přenesená",J1370,0)</f>
        <v>0</v>
      </c>
      <c r="BH1370" s="229">
        <f>IF(N1370="sníž. přenesená",J1370,0)</f>
        <v>0</v>
      </c>
      <c r="BI1370" s="229">
        <f>IF(N1370="nulová",J1370,0)</f>
        <v>0</v>
      </c>
      <c r="BJ1370" s="19" t="s">
        <v>80</v>
      </c>
      <c r="BK1370" s="229">
        <f>ROUND(I1370*H1370,2)</f>
        <v>0</v>
      </c>
      <c r="BL1370" s="19" t="s">
        <v>385</v>
      </c>
      <c r="BM1370" s="228" t="s">
        <v>1729</v>
      </c>
    </row>
    <row r="1371" s="13" customFormat="1">
      <c r="A1371" s="13"/>
      <c r="B1371" s="235"/>
      <c r="C1371" s="236"/>
      <c r="D1371" s="237" t="s">
        <v>207</v>
      </c>
      <c r="E1371" s="236"/>
      <c r="F1371" s="239" t="s">
        <v>1730</v>
      </c>
      <c r="G1371" s="236"/>
      <c r="H1371" s="240">
        <v>69.465000000000003</v>
      </c>
      <c r="I1371" s="241"/>
      <c r="J1371" s="236"/>
      <c r="K1371" s="236"/>
      <c r="L1371" s="242"/>
      <c r="M1371" s="243"/>
      <c r="N1371" s="244"/>
      <c r="O1371" s="244"/>
      <c r="P1371" s="244"/>
      <c r="Q1371" s="244"/>
      <c r="R1371" s="244"/>
      <c r="S1371" s="244"/>
      <c r="T1371" s="245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6" t="s">
        <v>207</v>
      </c>
      <c r="AU1371" s="246" t="s">
        <v>82</v>
      </c>
      <c r="AV1371" s="13" t="s">
        <v>82</v>
      </c>
      <c r="AW1371" s="13" t="s">
        <v>4</v>
      </c>
      <c r="AX1371" s="13" t="s">
        <v>80</v>
      </c>
      <c r="AY1371" s="246" t="s">
        <v>197</v>
      </c>
    </row>
    <row r="1372" s="2" customFormat="1" ht="16.5" customHeight="1">
      <c r="A1372" s="40"/>
      <c r="B1372" s="41"/>
      <c r="C1372" s="216" t="s">
        <v>1731</v>
      </c>
      <c r="D1372" s="216" t="s">
        <v>199</v>
      </c>
      <c r="E1372" s="217" t="s">
        <v>1732</v>
      </c>
      <c r="F1372" s="218" t="s">
        <v>1733</v>
      </c>
      <c r="G1372" s="219" t="s">
        <v>661</v>
      </c>
      <c r="H1372" s="220">
        <v>235.655</v>
      </c>
      <c r="I1372" s="221"/>
      <c r="J1372" s="222">
        <f>ROUND(I1372*H1372,2)</f>
        <v>0</v>
      </c>
      <c r="K1372" s="223"/>
      <c r="L1372" s="46"/>
      <c r="M1372" s="224" t="s">
        <v>19</v>
      </c>
      <c r="N1372" s="225" t="s">
        <v>43</v>
      </c>
      <c r="O1372" s="86"/>
      <c r="P1372" s="226">
        <f>O1372*H1372</f>
        <v>0</v>
      </c>
      <c r="Q1372" s="226">
        <v>0</v>
      </c>
      <c r="R1372" s="226">
        <f>Q1372*H1372</f>
        <v>0</v>
      </c>
      <c r="S1372" s="226">
        <v>0</v>
      </c>
      <c r="T1372" s="227">
        <f>S1372*H1372</f>
        <v>0</v>
      </c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R1372" s="228" t="s">
        <v>385</v>
      </c>
      <c r="AT1372" s="228" t="s">
        <v>199</v>
      </c>
      <c r="AU1372" s="228" t="s">
        <v>82</v>
      </c>
      <c r="AY1372" s="19" t="s">
        <v>197</v>
      </c>
      <c r="BE1372" s="229">
        <f>IF(N1372="základní",J1372,0)</f>
        <v>0</v>
      </c>
      <c r="BF1372" s="229">
        <f>IF(N1372="snížená",J1372,0)</f>
        <v>0</v>
      </c>
      <c r="BG1372" s="229">
        <f>IF(N1372="zákl. přenesená",J1372,0)</f>
        <v>0</v>
      </c>
      <c r="BH1372" s="229">
        <f>IF(N1372="sníž. přenesená",J1372,0)</f>
        <v>0</v>
      </c>
      <c r="BI1372" s="229">
        <f>IF(N1372="nulová",J1372,0)</f>
        <v>0</v>
      </c>
      <c r="BJ1372" s="19" t="s">
        <v>80</v>
      </c>
      <c r="BK1372" s="229">
        <f>ROUND(I1372*H1372,2)</f>
        <v>0</v>
      </c>
      <c r="BL1372" s="19" t="s">
        <v>385</v>
      </c>
      <c r="BM1372" s="228" t="s">
        <v>1734</v>
      </c>
    </row>
    <row r="1373" s="2" customFormat="1">
      <c r="A1373" s="40"/>
      <c r="B1373" s="41"/>
      <c r="C1373" s="42"/>
      <c r="D1373" s="230" t="s">
        <v>205</v>
      </c>
      <c r="E1373" s="42"/>
      <c r="F1373" s="231" t="s">
        <v>1735</v>
      </c>
      <c r="G1373" s="42"/>
      <c r="H1373" s="42"/>
      <c r="I1373" s="232"/>
      <c r="J1373" s="42"/>
      <c r="K1373" s="42"/>
      <c r="L1373" s="46"/>
      <c r="M1373" s="233"/>
      <c r="N1373" s="234"/>
      <c r="O1373" s="86"/>
      <c r="P1373" s="86"/>
      <c r="Q1373" s="86"/>
      <c r="R1373" s="86"/>
      <c r="S1373" s="86"/>
      <c r="T1373" s="87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T1373" s="19" t="s">
        <v>205</v>
      </c>
      <c r="AU1373" s="19" t="s">
        <v>82</v>
      </c>
    </row>
    <row r="1374" s="14" customFormat="1">
      <c r="A1374" s="14"/>
      <c r="B1374" s="247"/>
      <c r="C1374" s="248"/>
      <c r="D1374" s="237" t="s">
        <v>207</v>
      </c>
      <c r="E1374" s="249" t="s">
        <v>19</v>
      </c>
      <c r="F1374" s="250" t="s">
        <v>1725</v>
      </c>
      <c r="G1374" s="248"/>
      <c r="H1374" s="249" t="s">
        <v>19</v>
      </c>
      <c r="I1374" s="251"/>
      <c r="J1374" s="248"/>
      <c r="K1374" s="248"/>
      <c r="L1374" s="252"/>
      <c r="M1374" s="253"/>
      <c r="N1374" s="254"/>
      <c r="O1374" s="254"/>
      <c r="P1374" s="254"/>
      <c r="Q1374" s="254"/>
      <c r="R1374" s="254"/>
      <c r="S1374" s="254"/>
      <c r="T1374" s="255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56" t="s">
        <v>207</v>
      </c>
      <c r="AU1374" s="256" t="s">
        <v>82</v>
      </c>
      <c r="AV1374" s="14" t="s">
        <v>80</v>
      </c>
      <c r="AW1374" s="14" t="s">
        <v>33</v>
      </c>
      <c r="AX1374" s="14" t="s">
        <v>72</v>
      </c>
      <c r="AY1374" s="256" t="s">
        <v>197</v>
      </c>
    </row>
    <row r="1375" s="14" customFormat="1">
      <c r="A1375" s="14"/>
      <c r="B1375" s="247"/>
      <c r="C1375" s="248"/>
      <c r="D1375" s="237" t="s">
        <v>207</v>
      </c>
      <c r="E1375" s="249" t="s">
        <v>19</v>
      </c>
      <c r="F1375" s="250" t="s">
        <v>735</v>
      </c>
      <c r="G1375" s="248"/>
      <c r="H1375" s="249" t="s">
        <v>19</v>
      </c>
      <c r="I1375" s="251"/>
      <c r="J1375" s="248"/>
      <c r="K1375" s="248"/>
      <c r="L1375" s="252"/>
      <c r="M1375" s="253"/>
      <c r="N1375" s="254"/>
      <c r="O1375" s="254"/>
      <c r="P1375" s="254"/>
      <c r="Q1375" s="254"/>
      <c r="R1375" s="254"/>
      <c r="S1375" s="254"/>
      <c r="T1375" s="255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6" t="s">
        <v>207</v>
      </c>
      <c r="AU1375" s="256" t="s">
        <v>82</v>
      </c>
      <c r="AV1375" s="14" t="s">
        <v>80</v>
      </c>
      <c r="AW1375" s="14" t="s">
        <v>33</v>
      </c>
      <c r="AX1375" s="14" t="s">
        <v>72</v>
      </c>
      <c r="AY1375" s="256" t="s">
        <v>197</v>
      </c>
    </row>
    <row r="1376" s="13" customFormat="1">
      <c r="A1376" s="13"/>
      <c r="B1376" s="235"/>
      <c r="C1376" s="236"/>
      <c r="D1376" s="237" t="s">
        <v>207</v>
      </c>
      <c r="E1376" s="238" t="s">
        <v>19</v>
      </c>
      <c r="F1376" s="239" t="s">
        <v>1736</v>
      </c>
      <c r="G1376" s="236"/>
      <c r="H1376" s="240">
        <v>58.020000000000003</v>
      </c>
      <c r="I1376" s="241"/>
      <c r="J1376" s="236"/>
      <c r="K1376" s="236"/>
      <c r="L1376" s="242"/>
      <c r="M1376" s="243"/>
      <c r="N1376" s="244"/>
      <c r="O1376" s="244"/>
      <c r="P1376" s="244"/>
      <c r="Q1376" s="244"/>
      <c r="R1376" s="244"/>
      <c r="S1376" s="244"/>
      <c r="T1376" s="245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6" t="s">
        <v>207</v>
      </c>
      <c r="AU1376" s="246" t="s">
        <v>82</v>
      </c>
      <c r="AV1376" s="13" t="s">
        <v>82</v>
      </c>
      <c r="AW1376" s="13" t="s">
        <v>33</v>
      </c>
      <c r="AX1376" s="13" t="s">
        <v>72</v>
      </c>
      <c r="AY1376" s="246" t="s">
        <v>197</v>
      </c>
    </row>
    <row r="1377" s="13" customFormat="1">
      <c r="A1377" s="13"/>
      <c r="B1377" s="235"/>
      <c r="C1377" s="236"/>
      <c r="D1377" s="237" t="s">
        <v>207</v>
      </c>
      <c r="E1377" s="238" t="s">
        <v>19</v>
      </c>
      <c r="F1377" s="239" t="s">
        <v>1737</v>
      </c>
      <c r="G1377" s="236"/>
      <c r="H1377" s="240">
        <v>15.24</v>
      </c>
      <c r="I1377" s="241"/>
      <c r="J1377" s="236"/>
      <c r="K1377" s="236"/>
      <c r="L1377" s="242"/>
      <c r="M1377" s="243"/>
      <c r="N1377" s="244"/>
      <c r="O1377" s="244"/>
      <c r="P1377" s="244"/>
      <c r="Q1377" s="244"/>
      <c r="R1377" s="244"/>
      <c r="S1377" s="244"/>
      <c r="T1377" s="245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6" t="s">
        <v>207</v>
      </c>
      <c r="AU1377" s="246" t="s">
        <v>82</v>
      </c>
      <c r="AV1377" s="13" t="s">
        <v>82</v>
      </c>
      <c r="AW1377" s="13" t="s">
        <v>33</v>
      </c>
      <c r="AX1377" s="13" t="s">
        <v>72</v>
      </c>
      <c r="AY1377" s="246" t="s">
        <v>197</v>
      </c>
    </row>
    <row r="1378" s="13" customFormat="1">
      <c r="A1378" s="13"/>
      <c r="B1378" s="235"/>
      <c r="C1378" s="236"/>
      <c r="D1378" s="237" t="s">
        <v>207</v>
      </c>
      <c r="E1378" s="238" t="s">
        <v>19</v>
      </c>
      <c r="F1378" s="239" t="s">
        <v>1738</v>
      </c>
      <c r="G1378" s="236"/>
      <c r="H1378" s="240">
        <v>14.800000000000001</v>
      </c>
      <c r="I1378" s="241"/>
      <c r="J1378" s="236"/>
      <c r="K1378" s="236"/>
      <c r="L1378" s="242"/>
      <c r="M1378" s="243"/>
      <c r="N1378" s="244"/>
      <c r="O1378" s="244"/>
      <c r="P1378" s="244"/>
      <c r="Q1378" s="244"/>
      <c r="R1378" s="244"/>
      <c r="S1378" s="244"/>
      <c r="T1378" s="245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6" t="s">
        <v>207</v>
      </c>
      <c r="AU1378" s="246" t="s">
        <v>82</v>
      </c>
      <c r="AV1378" s="13" t="s">
        <v>82</v>
      </c>
      <c r="AW1378" s="13" t="s">
        <v>33</v>
      </c>
      <c r="AX1378" s="13" t="s">
        <v>72</v>
      </c>
      <c r="AY1378" s="246" t="s">
        <v>197</v>
      </c>
    </row>
    <row r="1379" s="13" customFormat="1">
      <c r="A1379" s="13"/>
      <c r="B1379" s="235"/>
      <c r="C1379" s="236"/>
      <c r="D1379" s="237" t="s">
        <v>207</v>
      </c>
      <c r="E1379" s="238" t="s">
        <v>19</v>
      </c>
      <c r="F1379" s="239" t="s">
        <v>1739</v>
      </c>
      <c r="G1379" s="236"/>
      <c r="H1379" s="240">
        <v>20.170000000000002</v>
      </c>
      <c r="I1379" s="241"/>
      <c r="J1379" s="236"/>
      <c r="K1379" s="236"/>
      <c r="L1379" s="242"/>
      <c r="M1379" s="243"/>
      <c r="N1379" s="244"/>
      <c r="O1379" s="244"/>
      <c r="P1379" s="244"/>
      <c r="Q1379" s="244"/>
      <c r="R1379" s="244"/>
      <c r="S1379" s="244"/>
      <c r="T1379" s="245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6" t="s">
        <v>207</v>
      </c>
      <c r="AU1379" s="246" t="s">
        <v>82</v>
      </c>
      <c r="AV1379" s="13" t="s">
        <v>82</v>
      </c>
      <c r="AW1379" s="13" t="s">
        <v>33</v>
      </c>
      <c r="AX1379" s="13" t="s">
        <v>72</v>
      </c>
      <c r="AY1379" s="246" t="s">
        <v>197</v>
      </c>
    </row>
    <row r="1380" s="13" customFormat="1">
      <c r="A1380" s="13"/>
      <c r="B1380" s="235"/>
      <c r="C1380" s="236"/>
      <c r="D1380" s="237" t="s">
        <v>207</v>
      </c>
      <c r="E1380" s="238" t="s">
        <v>19</v>
      </c>
      <c r="F1380" s="239" t="s">
        <v>1740</v>
      </c>
      <c r="G1380" s="236"/>
      <c r="H1380" s="240">
        <v>25.32</v>
      </c>
      <c r="I1380" s="241"/>
      <c r="J1380" s="236"/>
      <c r="K1380" s="236"/>
      <c r="L1380" s="242"/>
      <c r="M1380" s="243"/>
      <c r="N1380" s="244"/>
      <c r="O1380" s="244"/>
      <c r="P1380" s="244"/>
      <c r="Q1380" s="244"/>
      <c r="R1380" s="244"/>
      <c r="S1380" s="244"/>
      <c r="T1380" s="245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6" t="s">
        <v>207</v>
      </c>
      <c r="AU1380" s="246" t="s">
        <v>82</v>
      </c>
      <c r="AV1380" s="13" t="s">
        <v>82</v>
      </c>
      <c r="AW1380" s="13" t="s">
        <v>33</v>
      </c>
      <c r="AX1380" s="13" t="s">
        <v>72</v>
      </c>
      <c r="AY1380" s="246" t="s">
        <v>197</v>
      </c>
    </row>
    <row r="1381" s="13" customFormat="1">
      <c r="A1381" s="13"/>
      <c r="B1381" s="235"/>
      <c r="C1381" s="236"/>
      <c r="D1381" s="237" t="s">
        <v>207</v>
      </c>
      <c r="E1381" s="238" t="s">
        <v>19</v>
      </c>
      <c r="F1381" s="239" t="s">
        <v>1741</v>
      </c>
      <c r="G1381" s="236"/>
      <c r="H1381" s="240">
        <v>32.174999999999997</v>
      </c>
      <c r="I1381" s="241"/>
      <c r="J1381" s="236"/>
      <c r="K1381" s="236"/>
      <c r="L1381" s="242"/>
      <c r="M1381" s="243"/>
      <c r="N1381" s="244"/>
      <c r="O1381" s="244"/>
      <c r="P1381" s="244"/>
      <c r="Q1381" s="244"/>
      <c r="R1381" s="244"/>
      <c r="S1381" s="244"/>
      <c r="T1381" s="245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6" t="s">
        <v>207</v>
      </c>
      <c r="AU1381" s="246" t="s">
        <v>82</v>
      </c>
      <c r="AV1381" s="13" t="s">
        <v>82</v>
      </c>
      <c r="AW1381" s="13" t="s">
        <v>33</v>
      </c>
      <c r="AX1381" s="13" t="s">
        <v>72</v>
      </c>
      <c r="AY1381" s="246" t="s">
        <v>197</v>
      </c>
    </row>
    <row r="1382" s="13" customFormat="1">
      <c r="A1382" s="13"/>
      <c r="B1382" s="235"/>
      <c r="C1382" s="236"/>
      <c r="D1382" s="237" t="s">
        <v>207</v>
      </c>
      <c r="E1382" s="238" t="s">
        <v>19</v>
      </c>
      <c r="F1382" s="239" t="s">
        <v>1742</v>
      </c>
      <c r="G1382" s="236"/>
      <c r="H1382" s="240">
        <v>62.579999999999998</v>
      </c>
      <c r="I1382" s="241"/>
      <c r="J1382" s="236"/>
      <c r="K1382" s="236"/>
      <c r="L1382" s="242"/>
      <c r="M1382" s="243"/>
      <c r="N1382" s="244"/>
      <c r="O1382" s="244"/>
      <c r="P1382" s="244"/>
      <c r="Q1382" s="244"/>
      <c r="R1382" s="244"/>
      <c r="S1382" s="244"/>
      <c r="T1382" s="245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6" t="s">
        <v>207</v>
      </c>
      <c r="AU1382" s="246" t="s">
        <v>82</v>
      </c>
      <c r="AV1382" s="13" t="s">
        <v>82</v>
      </c>
      <c r="AW1382" s="13" t="s">
        <v>33</v>
      </c>
      <c r="AX1382" s="13" t="s">
        <v>72</v>
      </c>
      <c r="AY1382" s="246" t="s">
        <v>197</v>
      </c>
    </row>
    <row r="1383" s="13" customFormat="1">
      <c r="A1383" s="13"/>
      <c r="B1383" s="235"/>
      <c r="C1383" s="236"/>
      <c r="D1383" s="237" t="s">
        <v>207</v>
      </c>
      <c r="E1383" s="238" t="s">
        <v>19</v>
      </c>
      <c r="F1383" s="239" t="s">
        <v>1743</v>
      </c>
      <c r="G1383" s="236"/>
      <c r="H1383" s="240">
        <v>7.3499999999999996</v>
      </c>
      <c r="I1383" s="241"/>
      <c r="J1383" s="236"/>
      <c r="K1383" s="236"/>
      <c r="L1383" s="242"/>
      <c r="M1383" s="243"/>
      <c r="N1383" s="244"/>
      <c r="O1383" s="244"/>
      <c r="P1383" s="244"/>
      <c r="Q1383" s="244"/>
      <c r="R1383" s="244"/>
      <c r="S1383" s="244"/>
      <c r="T1383" s="245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6" t="s">
        <v>207</v>
      </c>
      <c r="AU1383" s="246" t="s">
        <v>82</v>
      </c>
      <c r="AV1383" s="13" t="s">
        <v>82</v>
      </c>
      <c r="AW1383" s="13" t="s">
        <v>33</v>
      </c>
      <c r="AX1383" s="13" t="s">
        <v>72</v>
      </c>
      <c r="AY1383" s="246" t="s">
        <v>197</v>
      </c>
    </row>
    <row r="1384" s="15" customFormat="1">
      <c r="A1384" s="15"/>
      <c r="B1384" s="257"/>
      <c r="C1384" s="258"/>
      <c r="D1384" s="237" t="s">
        <v>207</v>
      </c>
      <c r="E1384" s="259" t="s">
        <v>19</v>
      </c>
      <c r="F1384" s="260" t="s">
        <v>234</v>
      </c>
      <c r="G1384" s="258"/>
      <c r="H1384" s="261">
        <v>235.655</v>
      </c>
      <c r="I1384" s="262"/>
      <c r="J1384" s="258"/>
      <c r="K1384" s="258"/>
      <c r="L1384" s="263"/>
      <c r="M1384" s="264"/>
      <c r="N1384" s="265"/>
      <c r="O1384" s="265"/>
      <c r="P1384" s="265"/>
      <c r="Q1384" s="265"/>
      <c r="R1384" s="265"/>
      <c r="S1384" s="265"/>
      <c r="T1384" s="266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67" t="s">
        <v>207</v>
      </c>
      <c r="AU1384" s="267" t="s">
        <v>82</v>
      </c>
      <c r="AV1384" s="15" t="s">
        <v>203</v>
      </c>
      <c r="AW1384" s="15" t="s">
        <v>33</v>
      </c>
      <c r="AX1384" s="15" t="s">
        <v>80</v>
      </c>
      <c r="AY1384" s="267" t="s">
        <v>197</v>
      </c>
    </row>
    <row r="1385" s="2" customFormat="1" ht="16.5" customHeight="1">
      <c r="A1385" s="40"/>
      <c r="B1385" s="41"/>
      <c r="C1385" s="282" t="s">
        <v>1744</v>
      </c>
      <c r="D1385" s="282" t="s">
        <v>602</v>
      </c>
      <c r="E1385" s="283" t="s">
        <v>1513</v>
      </c>
      <c r="F1385" s="284" t="s">
        <v>1514</v>
      </c>
      <c r="G1385" s="285" t="s">
        <v>225</v>
      </c>
      <c r="H1385" s="286">
        <v>0.35299999999999998</v>
      </c>
      <c r="I1385" s="287"/>
      <c r="J1385" s="288">
        <f>ROUND(I1385*H1385,2)</f>
        <v>0</v>
      </c>
      <c r="K1385" s="289"/>
      <c r="L1385" s="290"/>
      <c r="M1385" s="291" t="s">
        <v>19</v>
      </c>
      <c r="N1385" s="292" t="s">
        <v>43</v>
      </c>
      <c r="O1385" s="86"/>
      <c r="P1385" s="226">
        <f>O1385*H1385</f>
        <v>0</v>
      </c>
      <c r="Q1385" s="226">
        <v>0.55000000000000004</v>
      </c>
      <c r="R1385" s="226">
        <f>Q1385*H1385</f>
        <v>0.19415000000000002</v>
      </c>
      <c r="S1385" s="226">
        <v>0</v>
      </c>
      <c r="T1385" s="227">
        <f>S1385*H1385</f>
        <v>0</v>
      </c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R1385" s="228" t="s">
        <v>658</v>
      </c>
      <c r="AT1385" s="228" t="s">
        <v>602</v>
      </c>
      <c r="AU1385" s="228" t="s">
        <v>82</v>
      </c>
      <c r="AY1385" s="19" t="s">
        <v>197</v>
      </c>
      <c r="BE1385" s="229">
        <f>IF(N1385="základní",J1385,0)</f>
        <v>0</v>
      </c>
      <c r="BF1385" s="229">
        <f>IF(N1385="snížená",J1385,0)</f>
        <v>0</v>
      </c>
      <c r="BG1385" s="229">
        <f>IF(N1385="zákl. přenesená",J1385,0)</f>
        <v>0</v>
      </c>
      <c r="BH1385" s="229">
        <f>IF(N1385="sníž. přenesená",J1385,0)</f>
        <v>0</v>
      </c>
      <c r="BI1385" s="229">
        <f>IF(N1385="nulová",J1385,0)</f>
        <v>0</v>
      </c>
      <c r="BJ1385" s="19" t="s">
        <v>80</v>
      </c>
      <c r="BK1385" s="229">
        <f>ROUND(I1385*H1385,2)</f>
        <v>0</v>
      </c>
      <c r="BL1385" s="19" t="s">
        <v>385</v>
      </c>
      <c r="BM1385" s="228" t="s">
        <v>1745</v>
      </c>
    </row>
    <row r="1386" s="13" customFormat="1">
      <c r="A1386" s="13"/>
      <c r="B1386" s="235"/>
      <c r="C1386" s="236"/>
      <c r="D1386" s="237" t="s">
        <v>207</v>
      </c>
      <c r="E1386" s="238" t="s">
        <v>19</v>
      </c>
      <c r="F1386" s="239" t="s">
        <v>1746</v>
      </c>
      <c r="G1386" s="236"/>
      <c r="H1386" s="240">
        <v>0.35299999999999998</v>
      </c>
      <c r="I1386" s="241"/>
      <c r="J1386" s="236"/>
      <c r="K1386" s="236"/>
      <c r="L1386" s="242"/>
      <c r="M1386" s="243"/>
      <c r="N1386" s="244"/>
      <c r="O1386" s="244"/>
      <c r="P1386" s="244"/>
      <c r="Q1386" s="244"/>
      <c r="R1386" s="244"/>
      <c r="S1386" s="244"/>
      <c r="T1386" s="245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6" t="s">
        <v>207</v>
      </c>
      <c r="AU1386" s="246" t="s">
        <v>82</v>
      </c>
      <c r="AV1386" s="13" t="s">
        <v>82</v>
      </c>
      <c r="AW1386" s="13" t="s">
        <v>33</v>
      </c>
      <c r="AX1386" s="13" t="s">
        <v>80</v>
      </c>
      <c r="AY1386" s="246" t="s">
        <v>197</v>
      </c>
    </row>
    <row r="1387" s="2" customFormat="1" ht="33" customHeight="1">
      <c r="A1387" s="40"/>
      <c r="B1387" s="41"/>
      <c r="C1387" s="216" t="s">
        <v>1747</v>
      </c>
      <c r="D1387" s="216" t="s">
        <v>199</v>
      </c>
      <c r="E1387" s="217" t="s">
        <v>1748</v>
      </c>
      <c r="F1387" s="218" t="s">
        <v>1749</v>
      </c>
      <c r="G1387" s="219" t="s">
        <v>202</v>
      </c>
      <c r="H1387" s="220">
        <v>23.562999999999999</v>
      </c>
      <c r="I1387" s="221"/>
      <c r="J1387" s="222">
        <f>ROUND(I1387*H1387,2)</f>
        <v>0</v>
      </c>
      <c r="K1387" s="223"/>
      <c r="L1387" s="46"/>
      <c r="M1387" s="224" t="s">
        <v>19</v>
      </c>
      <c r="N1387" s="225" t="s">
        <v>43</v>
      </c>
      <c r="O1387" s="86"/>
      <c r="P1387" s="226">
        <f>O1387*H1387</f>
        <v>0</v>
      </c>
      <c r="Q1387" s="226">
        <v>0.00027</v>
      </c>
      <c r="R1387" s="226">
        <f>Q1387*H1387</f>
        <v>0.0063620099999999995</v>
      </c>
      <c r="S1387" s="226">
        <v>0</v>
      </c>
      <c r="T1387" s="227">
        <f>S1387*H1387</f>
        <v>0</v>
      </c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R1387" s="228" t="s">
        <v>385</v>
      </c>
      <c r="AT1387" s="228" t="s">
        <v>199</v>
      </c>
      <c r="AU1387" s="228" t="s">
        <v>82</v>
      </c>
      <c r="AY1387" s="19" t="s">
        <v>197</v>
      </c>
      <c r="BE1387" s="229">
        <f>IF(N1387="základní",J1387,0)</f>
        <v>0</v>
      </c>
      <c r="BF1387" s="229">
        <f>IF(N1387="snížená",J1387,0)</f>
        <v>0</v>
      </c>
      <c r="BG1387" s="229">
        <f>IF(N1387="zákl. přenesená",J1387,0)</f>
        <v>0</v>
      </c>
      <c r="BH1387" s="229">
        <f>IF(N1387="sníž. přenesená",J1387,0)</f>
        <v>0</v>
      </c>
      <c r="BI1387" s="229">
        <f>IF(N1387="nulová",J1387,0)</f>
        <v>0</v>
      </c>
      <c r="BJ1387" s="19" t="s">
        <v>80</v>
      </c>
      <c r="BK1387" s="229">
        <f>ROUND(I1387*H1387,2)</f>
        <v>0</v>
      </c>
      <c r="BL1387" s="19" t="s">
        <v>385</v>
      </c>
      <c r="BM1387" s="228" t="s">
        <v>1750</v>
      </c>
    </row>
    <row r="1388" s="2" customFormat="1">
      <c r="A1388" s="40"/>
      <c r="B1388" s="41"/>
      <c r="C1388" s="42"/>
      <c r="D1388" s="230" t="s">
        <v>205</v>
      </c>
      <c r="E1388" s="42"/>
      <c r="F1388" s="231" t="s">
        <v>1751</v>
      </c>
      <c r="G1388" s="42"/>
      <c r="H1388" s="42"/>
      <c r="I1388" s="232"/>
      <c r="J1388" s="42"/>
      <c r="K1388" s="42"/>
      <c r="L1388" s="46"/>
      <c r="M1388" s="233"/>
      <c r="N1388" s="234"/>
      <c r="O1388" s="86"/>
      <c r="P1388" s="86"/>
      <c r="Q1388" s="86"/>
      <c r="R1388" s="86"/>
      <c r="S1388" s="86"/>
      <c r="T1388" s="87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T1388" s="19" t="s">
        <v>205</v>
      </c>
      <c r="AU1388" s="19" t="s">
        <v>82</v>
      </c>
    </row>
    <row r="1389" s="13" customFormat="1">
      <c r="A1389" s="13"/>
      <c r="B1389" s="235"/>
      <c r="C1389" s="236"/>
      <c r="D1389" s="237" t="s">
        <v>207</v>
      </c>
      <c r="E1389" s="238" t="s">
        <v>19</v>
      </c>
      <c r="F1389" s="239" t="s">
        <v>1752</v>
      </c>
      <c r="G1389" s="236"/>
      <c r="H1389" s="240">
        <v>6</v>
      </c>
      <c r="I1389" s="241"/>
      <c r="J1389" s="236"/>
      <c r="K1389" s="236"/>
      <c r="L1389" s="242"/>
      <c r="M1389" s="243"/>
      <c r="N1389" s="244"/>
      <c r="O1389" s="244"/>
      <c r="P1389" s="244"/>
      <c r="Q1389" s="244"/>
      <c r="R1389" s="244"/>
      <c r="S1389" s="244"/>
      <c r="T1389" s="245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6" t="s">
        <v>207</v>
      </c>
      <c r="AU1389" s="246" t="s">
        <v>82</v>
      </c>
      <c r="AV1389" s="13" t="s">
        <v>82</v>
      </c>
      <c r="AW1389" s="13" t="s">
        <v>33</v>
      </c>
      <c r="AX1389" s="13" t="s">
        <v>72</v>
      </c>
      <c r="AY1389" s="246" t="s">
        <v>197</v>
      </c>
    </row>
    <row r="1390" s="13" customFormat="1">
      <c r="A1390" s="13"/>
      <c r="B1390" s="235"/>
      <c r="C1390" s="236"/>
      <c r="D1390" s="237" t="s">
        <v>207</v>
      </c>
      <c r="E1390" s="238" t="s">
        <v>19</v>
      </c>
      <c r="F1390" s="239" t="s">
        <v>1753</v>
      </c>
      <c r="G1390" s="236"/>
      <c r="H1390" s="240">
        <v>4.5</v>
      </c>
      <c r="I1390" s="241"/>
      <c r="J1390" s="236"/>
      <c r="K1390" s="236"/>
      <c r="L1390" s="242"/>
      <c r="M1390" s="243"/>
      <c r="N1390" s="244"/>
      <c r="O1390" s="244"/>
      <c r="P1390" s="244"/>
      <c r="Q1390" s="244"/>
      <c r="R1390" s="244"/>
      <c r="S1390" s="244"/>
      <c r="T1390" s="245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6" t="s">
        <v>207</v>
      </c>
      <c r="AU1390" s="246" t="s">
        <v>82</v>
      </c>
      <c r="AV1390" s="13" t="s">
        <v>82</v>
      </c>
      <c r="AW1390" s="13" t="s">
        <v>33</v>
      </c>
      <c r="AX1390" s="13" t="s">
        <v>72</v>
      </c>
      <c r="AY1390" s="246" t="s">
        <v>197</v>
      </c>
    </row>
    <row r="1391" s="16" customFormat="1">
      <c r="A1391" s="16"/>
      <c r="B1391" s="268"/>
      <c r="C1391" s="269"/>
      <c r="D1391" s="237" t="s">
        <v>207</v>
      </c>
      <c r="E1391" s="270" t="s">
        <v>19</v>
      </c>
      <c r="F1391" s="271" t="s">
        <v>248</v>
      </c>
      <c r="G1391" s="269"/>
      <c r="H1391" s="272">
        <v>10.5</v>
      </c>
      <c r="I1391" s="273"/>
      <c r="J1391" s="269"/>
      <c r="K1391" s="269"/>
      <c r="L1391" s="274"/>
      <c r="M1391" s="275"/>
      <c r="N1391" s="276"/>
      <c r="O1391" s="276"/>
      <c r="P1391" s="276"/>
      <c r="Q1391" s="276"/>
      <c r="R1391" s="276"/>
      <c r="S1391" s="276"/>
      <c r="T1391" s="277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T1391" s="278" t="s">
        <v>207</v>
      </c>
      <c r="AU1391" s="278" t="s">
        <v>82</v>
      </c>
      <c r="AV1391" s="16" t="s">
        <v>103</v>
      </c>
      <c r="AW1391" s="16" t="s">
        <v>33</v>
      </c>
      <c r="AX1391" s="16" t="s">
        <v>72</v>
      </c>
      <c r="AY1391" s="278" t="s">
        <v>197</v>
      </c>
    </row>
    <row r="1392" s="13" customFormat="1">
      <c r="A1392" s="13"/>
      <c r="B1392" s="235"/>
      <c r="C1392" s="236"/>
      <c r="D1392" s="237" t="s">
        <v>207</v>
      </c>
      <c r="E1392" s="238" t="s">
        <v>19</v>
      </c>
      <c r="F1392" s="239" t="s">
        <v>1754</v>
      </c>
      <c r="G1392" s="236"/>
      <c r="H1392" s="240">
        <v>5.5</v>
      </c>
      <c r="I1392" s="241"/>
      <c r="J1392" s="236"/>
      <c r="K1392" s="236"/>
      <c r="L1392" s="242"/>
      <c r="M1392" s="243"/>
      <c r="N1392" s="244"/>
      <c r="O1392" s="244"/>
      <c r="P1392" s="244"/>
      <c r="Q1392" s="244"/>
      <c r="R1392" s="244"/>
      <c r="S1392" s="244"/>
      <c r="T1392" s="245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6" t="s">
        <v>207</v>
      </c>
      <c r="AU1392" s="246" t="s">
        <v>82</v>
      </c>
      <c r="AV1392" s="13" t="s">
        <v>82</v>
      </c>
      <c r="AW1392" s="13" t="s">
        <v>33</v>
      </c>
      <c r="AX1392" s="13" t="s">
        <v>72</v>
      </c>
      <c r="AY1392" s="246" t="s">
        <v>197</v>
      </c>
    </row>
    <row r="1393" s="13" customFormat="1">
      <c r="A1393" s="13"/>
      <c r="B1393" s="235"/>
      <c r="C1393" s="236"/>
      <c r="D1393" s="237" t="s">
        <v>207</v>
      </c>
      <c r="E1393" s="238" t="s">
        <v>19</v>
      </c>
      <c r="F1393" s="239" t="s">
        <v>1755</v>
      </c>
      <c r="G1393" s="236"/>
      <c r="H1393" s="240">
        <v>2.75</v>
      </c>
      <c r="I1393" s="241"/>
      <c r="J1393" s="236"/>
      <c r="K1393" s="236"/>
      <c r="L1393" s="242"/>
      <c r="M1393" s="243"/>
      <c r="N1393" s="244"/>
      <c r="O1393" s="244"/>
      <c r="P1393" s="244"/>
      <c r="Q1393" s="244"/>
      <c r="R1393" s="244"/>
      <c r="S1393" s="244"/>
      <c r="T1393" s="245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46" t="s">
        <v>207</v>
      </c>
      <c r="AU1393" s="246" t="s">
        <v>82</v>
      </c>
      <c r="AV1393" s="13" t="s">
        <v>82</v>
      </c>
      <c r="AW1393" s="13" t="s">
        <v>33</v>
      </c>
      <c r="AX1393" s="13" t="s">
        <v>72</v>
      </c>
      <c r="AY1393" s="246" t="s">
        <v>197</v>
      </c>
    </row>
    <row r="1394" s="13" customFormat="1">
      <c r="A1394" s="13"/>
      <c r="B1394" s="235"/>
      <c r="C1394" s="236"/>
      <c r="D1394" s="237" t="s">
        <v>207</v>
      </c>
      <c r="E1394" s="238" t="s">
        <v>19</v>
      </c>
      <c r="F1394" s="239" t="s">
        <v>1756</v>
      </c>
      <c r="G1394" s="236"/>
      <c r="H1394" s="240">
        <v>4.8129999999999997</v>
      </c>
      <c r="I1394" s="241"/>
      <c r="J1394" s="236"/>
      <c r="K1394" s="236"/>
      <c r="L1394" s="242"/>
      <c r="M1394" s="243"/>
      <c r="N1394" s="244"/>
      <c r="O1394" s="244"/>
      <c r="P1394" s="244"/>
      <c r="Q1394" s="244"/>
      <c r="R1394" s="244"/>
      <c r="S1394" s="244"/>
      <c r="T1394" s="245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6" t="s">
        <v>207</v>
      </c>
      <c r="AU1394" s="246" t="s">
        <v>82</v>
      </c>
      <c r="AV1394" s="13" t="s">
        <v>82</v>
      </c>
      <c r="AW1394" s="13" t="s">
        <v>33</v>
      </c>
      <c r="AX1394" s="13" t="s">
        <v>72</v>
      </c>
      <c r="AY1394" s="246" t="s">
        <v>197</v>
      </c>
    </row>
    <row r="1395" s="16" customFormat="1">
      <c r="A1395" s="16"/>
      <c r="B1395" s="268"/>
      <c r="C1395" s="269"/>
      <c r="D1395" s="237" t="s">
        <v>207</v>
      </c>
      <c r="E1395" s="270" t="s">
        <v>19</v>
      </c>
      <c r="F1395" s="271" t="s">
        <v>248</v>
      </c>
      <c r="G1395" s="269"/>
      <c r="H1395" s="272">
        <v>13.062999999999999</v>
      </c>
      <c r="I1395" s="273"/>
      <c r="J1395" s="269"/>
      <c r="K1395" s="269"/>
      <c r="L1395" s="274"/>
      <c r="M1395" s="275"/>
      <c r="N1395" s="276"/>
      <c r="O1395" s="276"/>
      <c r="P1395" s="276"/>
      <c r="Q1395" s="276"/>
      <c r="R1395" s="276"/>
      <c r="S1395" s="276"/>
      <c r="T1395" s="277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T1395" s="278" t="s">
        <v>207</v>
      </c>
      <c r="AU1395" s="278" t="s">
        <v>82</v>
      </c>
      <c r="AV1395" s="16" t="s">
        <v>103</v>
      </c>
      <c r="AW1395" s="16" t="s">
        <v>33</v>
      </c>
      <c r="AX1395" s="16" t="s">
        <v>72</v>
      </c>
      <c r="AY1395" s="278" t="s">
        <v>197</v>
      </c>
    </row>
    <row r="1396" s="15" customFormat="1">
      <c r="A1396" s="15"/>
      <c r="B1396" s="257"/>
      <c r="C1396" s="258"/>
      <c r="D1396" s="237" t="s">
        <v>207</v>
      </c>
      <c r="E1396" s="259" t="s">
        <v>19</v>
      </c>
      <c r="F1396" s="260" t="s">
        <v>234</v>
      </c>
      <c r="G1396" s="258"/>
      <c r="H1396" s="261">
        <v>23.562999999999999</v>
      </c>
      <c r="I1396" s="262"/>
      <c r="J1396" s="258"/>
      <c r="K1396" s="258"/>
      <c r="L1396" s="263"/>
      <c r="M1396" s="264"/>
      <c r="N1396" s="265"/>
      <c r="O1396" s="265"/>
      <c r="P1396" s="265"/>
      <c r="Q1396" s="265"/>
      <c r="R1396" s="265"/>
      <c r="S1396" s="265"/>
      <c r="T1396" s="266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T1396" s="267" t="s">
        <v>207</v>
      </c>
      <c r="AU1396" s="267" t="s">
        <v>82</v>
      </c>
      <c r="AV1396" s="15" t="s">
        <v>203</v>
      </c>
      <c r="AW1396" s="15" t="s">
        <v>33</v>
      </c>
      <c r="AX1396" s="15" t="s">
        <v>80</v>
      </c>
      <c r="AY1396" s="267" t="s">
        <v>197</v>
      </c>
    </row>
    <row r="1397" s="2" customFormat="1" ht="37.8" customHeight="1">
      <c r="A1397" s="40"/>
      <c r="B1397" s="41"/>
      <c r="C1397" s="282" t="s">
        <v>1757</v>
      </c>
      <c r="D1397" s="282" t="s">
        <v>602</v>
      </c>
      <c r="E1397" s="283" t="s">
        <v>1758</v>
      </c>
      <c r="F1397" s="284" t="s">
        <v>1759</v>
      </c>
      <c r="G1397" s="285" t="s">
        <v>202</v>
      </c>
      <c r="H1397" s="286">
        <v>23.562999999999999</v>
      </c>
      <c r="I1397" s="287"/>
      <c r="J1397" s="288">
        <f>ROUND(I1397*H1397,2)</f>
        <v>0</v>
      </c>
      <c r="K1397" s="289"/>
      <c r="L1397" s="290"/>
      <c r="M1397" s="291" t="s">
        <v>19</v>
      </c>
      <c r="N1397" s="292" t="s">
        <v>43</v>
      </c>
      <c r="O1397" s="86"/>
      <c r="P1397" s="226">
        <f>O1397*H1397</f>
        <v>0</v>
      </c>
      <c r="Q1397" s="226">
        <v>0.036810000000000002</v>
      </c>
      <c r="R1397" s="226">
        <f>Q1397*H1397</f>
        <v>0.86735403</v>
      </c>
      <c r="S1397" s="226">
        <v>0</v>
      </c>
      <c r="T1397" s="227">
        <f>S1397*H1397</f>
        <v>0</v>
      </c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R1397" s="228" t="s">
        <v>658</v>
      </c>
      <c r="AT1397" s="228" t="s">
        <v>602</v>
      </c>
      <c r="AU1397" s="228" t="s">
        <v>82</v>
      </c>
      <c r="AY1397" s="19" t="s">
        <v>197</v>
      </c>
      <c r="BE1397" s="229">
        <f>IF(N1397="základní",J1397,0)</f>
        <v>0</v>
      </c>
      <c r="BF1397" s="229">
        <f>IF(N1397="snížená",J1397,0)</f>
        <v>0</v>
      </c>
      <c r="BG1397" s="229">
        <f>IF(N1397="zákl. přenesená",J1397,0)</f>
        <v>0</v>
      </c>
      <c r="BH1397" s="229">
        <f>IF(N1397="sníž. přenesená",J1397,0)</f>
        <v>0</v>
      </c>
      <c r="BI1397" s="229">
        <f>IF(N1397="nulová",J1397,0)</f>
        <v>0</v>
      </c>
      <c r="BJ1397" s="19" t="s">
        <v>80</v>
      </c>
      <c r="BK1397" s="229">
        <f>ROUND(I1397*H1397,2)</f>
        <v>0</v>
      </c>
      <c r="BL1397" s="19" t="s">
        <v>385</v>
      </c>
      <c r="BM1397" s="228" t="s">
        <v>1760</v>
      </c>
    </row>
    <row r="1398" s="13" customFormat="1">
      <c r="A1398" s="13"/>
      <c r="B1398" s="235"/>
      <c r="C1398" s="236"/>
      <c r="D1398" s="237" t="s">
        <v>207</v>
      </c>
      <c r="E1398" s="238" t="s">
        <v>19</v>
      </c>
      <c r="F1398" s="239" t="s">
        <v>1752</v>
      </c>
      <c r="G1398" s="236"/>
      <c r="H1398" s="240">
        <v>6</v>
      </c>
      <c r="I1398" s="241"/>
      <c r="J1398" s="236"/>
      <c r="K1398" s="236"/>
      <c r="L1398" s="242"/>
      <c r="M1398" s="243"/>
      <c r="N1398" s="244"/>
      <c r="O1398" s="244"/>
      <c r="P1398" s="244"/>
      <c r="Q1398" s="244"/>
      <c r="R1398" s="244"/>
      <c r="S1398" s="244"/>
      <c r="T1398" s="245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6" t="s">
        <v>207</v>
      </c>
      <c r="AU1398" s="246" t="s">
        <v>82</v>
      </c>
      <c r="AV1398" s="13" t="s">
        <v>82</v>
      </c>
      <c r="AW1398" s="13" t="s">
        <v>33</v>
      </c>
      <c r="AX1398" s="13" t="s">
        <v>72</v>
      </c>
      <c r="AY1398" s="246" t="s">
        <v>197</v>
      </c>
    </row>
    <row r="1399" s="13" customFormat="1">
      <c r="A1399" s="13"/>
      <c r="B1399" s="235"/>
      <c r="C1399" s="236"/>
      <c r="D1399" s="237" t="s">
        <v>207</v>
      </c>
      <c r="E1399" s="238" t="s">
        <v>19</v>
      </c>
      <c r="F1399" s="239" t="s">
        <v>1753</v>
      </c>
      <c r="G1399" s="236"/>
      <c r="H1399" s="240">
        <v>4.5</v>
      </c>
      <c r="I1399" s="241"/>
      <c r="J1399" s="236"/>
      <c r="K1399" s="236"/>
      <c r="L1399" s="242"/>
      <c r="M1399" s="243"/>
      <c r="N1399" s="244"/>
      <c r="O1399" s="244"/>
      <c r="P1399" s="244"/>
      <c r="Q1399" s="244"/>
      <c r="R1399" s="244"/>
      <c r="S1399" s="244"/>
      <c r="T1399" s="245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6" t="s">
        <v>207</v>
      </c>
      <c r="AU1399" s="246" t="s">
        <v>82</v>
      </c>
      <c r="AV1399" s="13" t="s">
        <v>82</v>
      </c>
      <c r="AW1399" s="13" t="s">
        <v>33</v>
      </c>
      <c r="AX1399" s="13" t="s">
        <v>72</v>
      </c>
      <c r="AY1399" s="246" t="s">
        <v>197</v>
      </c>
    </row>
    <row r="1400" s="16" customFormat="1">
      <c r="A1400" s="16"/>
      <c r="B1400" s="268"/>
      <c r="C1400" s="269"/>
      <c r="D1400" s="237" t="s">
        <v>207</v>
      </c>
      <c r="E1400" s="270" t="s">
        <v>19</v>
      </c>
      <c r="F1400" s="271" t="s">
        <v>248</v>
      </c>
      <c r="G1400" s="269"/>
      <c r="H1400" s="272">
        <v>10.5</v>
      </c>
      <c r="I1400" s="273"/>
      <c r="J1400" s="269"/>
      <c r="K1400" s="269"/>
      <c r="L1400" s="274"/>
      <c r="M1400" s="275"/>
      <c r="N1400" s="276"/>
      <c r="O1400" s="276"/>
      <c r="P1400" s="276"/>
      <c r="Q1400" s="276"/>
      <c r="R1400" s="276"/>
      <c r="S1400" s="276"/>
      <c r="T1400" s="277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T1400" s="278" t="s">
        <v>207</v>
      </c>
      <c r="AU1400" s="278" t="s">
        <v>82</v>
      </c>
      <c r="AV1400" s="16" t="s">
        <v>103</v>
      </c>
      <c r="AW1400" s="16" t="s">
        <v>33</v>
      </c>
      <c r="AX1400" s="16" t="s">
        <v>72</v>
      </c>
      <c r="AY1400" s="278" t="s">
        <v>197</v>
      </c>
    </row>
    <row r="1401" s="13" customFormat="1">
      <c r="A1401" s="13"/>
      <c r="B1401" s="235"/>
      <c r="C1401" s="236"/>
      <c r="D1401" s="237" t="s">
        <v>207</v>
      </c>
      <c r="E1401" s="238" t="s">
        <v>19</v>
      </c>
      <c r="F1401" s="239" t="s">
        <v>1754</v>
      </c>
      <c r="G1401" s="236"/>
      <c r="H1401" s="240">
        <v>5.5</v>
      </c>
      <c r="I1401" s="241"/>
      <c r="J1401" s="236"/>
      <c r="K1401" s="236"/>
      <c r="L1401" s="242"/>
      <c r="M1401" s="243"/>
      <c r="N1401" s="244"/>
      <c r="O1401" s="244"/>
      <c r="P1401" s="244"/>
      <c r="Q1401" s="244"/>
      <c r="R1401" s="244"/>
      <c r="S1401" s="244"/>
      <c r="T1401" s="245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6" t="s">
        <v>207</v>
      </c>
      <c r="AU1401" s="246" t="s">
        <v>82</v>
      </c>
      <c r="AV1401" s="13" t="s">
        <v>82</v>
      </c>
      <c r="AW1401" s="13" t="s">
        <v>33</v>
      </c>
      <c r="AX1401" s="13" t="s">
        <v>72</v>
      </c>
      <c r="AY1401" s="246" t="s">
        <v>197</v>
      </c>
    </row>
    <row r="1402" s="13" customFormat="1">
      <c r="A1402" s="13"/>
      <c r="B1402" s="235"/>
      <c r="C1402" s="236"/>
      <c r="D1402" s="237" t="s">
        <v>207</v>
      </c>
      <c r="E1402" s="238" t="s">
        <v>19</v>
      </c>
      <c r="F1402" s="239" t="s">
        <v>1755</v>
      </c>
      <c r="G1402" s="236"/>
      <c r="H1402" s="240">
        <v>2.75</v>
      </c>
      <c r="I1402" s="241"/>
      <c r="J1402" s="236"/>
      <c r="K1402" s="236"/>
      <c r="L1402" s="242"/>
      <c r="M1402" s="243"/>
      <c r="N1402" s="244"/>
      <c r="O1402" s="244"/>
      <c r="P1402" s="244"/>
      <c r="Q1402" s="244"/>
      <c r="R1402" s="244"/>
      <c r="S1402" s="244"/>
      <c r="T1402" s="245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6" t="s">
        <v>207</v>
      </c>
      <c r="AU1402" s="246" t="s">
        <v>82</v>
      </c>
      <c r="AV1402" s="13" t="s">
        <v>82</v>
      </c>
      <c r="AW1402" s="13" t="s">
        <v>33</v>
      </c>
      <c r="AX1402" s="13" t="s">
        <v>72</v>
      </c>
      <c r="AY1402" s="246" t="s">
        <v>197</v>
      </c>
    </row>
    <row r="1403" s="13" customFormat="1">
      <c r="A1403" s="13"/>
      <c r="B1403" s="235"/>
      <c r="C1403" s="236"/>
      <c r="D1403" s="237" t="s">
        <v>207</v>
      </c>
      <c r="E1403" s="238" t="s">
        <v>19</v>
      </c>
      <c r="F1403" s="239" t="s">
        <v>1756</v>
      </c>
      <c r="G1403" s="236"/>
      <c r="H1403" s="240">
        <v>4.8129999999999997</v>
      </c>
      <c r="I1403" s="241"/>
      <c r="J1403" s="236"/>
      <c r="K1403" s="236"/>
      <c r="L1403" s="242"/>
      <c r="M1403" s="243"/>
      <c r="N1403" s="244"/>
      <c r="O1403" s="244"/>
      <c r="P1403" s="244"/>
      <c r="Q1403" s="244"/>
      <c r="R1403" s="244"/>
      <c r="S1403" s="244"/>
      <c r="T1403" s="245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6" t="s">
        <v>207</v>
      </c>
      <c r="AU1403" s="246" t="s">
        <v>82</v>
      </c>
      <c r="AV1403" s="13" t="s">
        <v>82</v>
      </c>
      <c r="AW1403" s="13" t="s">
        <v>33</v>
      </c>
      <c r="AX1403" s="13" t="s">
        <v>72</v>
      </c>
      <c r="AY1403" s="246" t="s">
        <v>197</v>
      </c>
    </row>
    <row r="1404" s="16" customFormat="1">
      <c r="A1404" s="16"/>
      <c r="B1404" s="268"/>
      <c r="C1404" s="269"/>
      <c r="D1404" s="237" t="s">
        <v>207</v>
      </c>
      <c r="E1404" s="270" t="s">
        <v>19</v>
      </c>
      <c r="F1404" s="271" t="s">
        <v>248</v>
      </c>
      <c r="G1404" s="269"/>
      <c r="H1404" s="272">
        <v>13.062999999999999</v>
      </c>
      <c r="I1404" s="273"/>
      <c r="J1404" s="269"/>
      <c r="K1404" s="269"/>
      <c r="L1404" s="274"/>
      <c r="M1404" s="275"/>
      <c r="N1404" s="276"/>
      <c r="O1404" s="276"/>
      <c r="P1404" s="276"/>
      <c r="Q1404" s="276"/>
      <c r="R1404" s="276"/>
      <c r="S1404" s="276"/>
      <c r="T1404" s="277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T1404" s="278" t="s">
        <v>207</v>
      </c>
      <c r="AU1404" s="278" t="s">
        <v>82</v>
      </c>
      <c r="AV1404" s="16" t="s">
        <v>103</v>
      </c>
      <c r="AW1404" s="16" t="s">
        <v>33</v>
      </c>
      <c r="AX1404" s="16" t="s">
        <v>72</v>
      </c>
      <c r="AY1404" s="278" t="s">
        <v>197</v>
      </c>
    </row>
    <row r="1405" s="15" customFormat="1">
      <c r="A1405" s="15"/>
      <c r="B1405" s="257"/>
      <c r="C1405" s="258"/>
      <c r="D1405" s="237" t="s">
        <v>207</v>
      </c>
      <c r="E1405" s="259" t="s">
        <v>19</v>
      </c>
      <c r="F1405" s="260" t="s">
        <v>234</v>
      </c>
      <c r="G1405" s="258"/>
      <c r="H1405" s="261">
        <v>23.562999999999999</v>
      </c>
      <c r="I1405" s="262"/>
      <c r="J1405" s="258"/>
      <c r="K1405" s="258"/>
      <c r="L1405" s="263"/>
      <c r="M1405" s="264"/>
      <c r="N1405" s="265"/>
      <c r="O1405" s="265"/>
      <c r="P1405" s="265"/>
      <c r="Q1405" s="265"/>
      <c r="R1405" s="265"/>
      <c r="S1405" s="265"/>
      <c r="T1405" s="266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T1405" s="267" t="s">
        <v>207</v>
      </c>
      <c r="AU1405" s="267" t="s">
        <v>82</v>
      </c>
      <c r="AV1405" s="15" t="s">
        <v>203</v>
      </c>
      <c r="AW1405" s="15" t="s">
        <v>33</v>
      </c>
      <c r="AX1405" s="15" t="s">
        <v>80</v>
      </c>
      <c r="AY1405" s="267" t="s">
        <v>197</v>
      </c>
    </row>
    <row r="1406" s="2" customFormat="1" ht="24.15" customHeight="1">
      <c r="A1406" s="40"/>
      <c r="B1406" s="41"/>
      <c r="C1406" s="216" t="s">
        <v>1761</v>
      </c>
      <c r="D1406" s="216" t="s">
        <v>199</v>
      </c>
      <c r="E1406" s="217" t="s">
        <v>1762</v>
      </c>
      <c r="F1406" s="218" t="s">
        <v>1763</v>
      </c>
      <c r="G1406" s="219" t="s">
        <v>211</v>
      </c>
      <c r="H1406" s="220">
        <v>2.2629999999999999</v>
      </c>
      <c r="I1406" s="221"/>
      <c r="J1406" s="222">
        <f>ROUND(I1406*H1406,2)</f>
        <v>0</v>
      </c>
      <c r="K1406" s="223"/>
      <c r="L1406" s="46"/>
      <c r="M1406" s="224" t="s">
        <v>19</v>
      </c>
      <c r="N1406" s="225" t="s">
        <v>43</v>
      </c>
      <c r="O1406" s="86"/>
      <c r="P1406" s="226">
        <f>O1406*H1406</f>
        <v>0</v>
      </c>
      <c r="Q1406" s="226">
        <v>0.00027</v>
      </c>
      <c r="R1406" s="226">
        <f>Q1406*H1406</f>
        <v>0.00061100999999999994</v>
      </c>
      <c r="S1406" s="226">
        <v>0</v>
      </c>
      <c r="T1406" s="227">
        <f>S1406*H1406</f>
        <v>0</v>
      </c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R1406" s="228" t="s">
        <v>385</v>
      </c>
      <c r="AT1406" s="228" t="s">
        <v>199</v>
      </c>
      <c r="AU1406" s="228" t="s">
        <v>82</v>
      </c>
      <c r="AY1406" s="19" t="s">
        <v>197</v>
      </c>
      <c r="BE1406" s="229">
        <f>IF(N1406="základní",J1406,0)</f>
        <v>0</v>
      </c>
      <c r="BF1406" s="229">
        <f>IF(N1406="snížená",J1406,0)</f>
        <v>0</v>
      </c>
      <c r="BG1406" s="229">
        <f>IF(N1406="zákl. přenesená",J1406,0)</f>
        <v>0</v>
      </c>
      <c r="BH1406" s="229">
        <f>IF(N1406="sníž. přenesená",J1406,0)</f>
        <v>0</v>
      </c>
      <c r="BI1406" s="229">
        <f>IF(N1406="nulová",J1406,0)</f>
        <v>0</v>
      </c>
      <c r="BJ1406" s="19" t="s">
        <v>80</v>
      </c>
      <c r="BK1406" s="229">
        <f>ROUND(I1406*H1406,2)</f>
        <v>0</v>
      </c>
      <c r="BL1406" s="19" t="s">
        <v>385</v>
      </c>
      <c r="BM1406" s="228" t="s">
        <v>1764</v>
      </c>
    </row>
    <row r="1407" s="2" customFormat="1">
      <c r="A1407" s="40"/>
      <c r="B1407" s="41"/>
      <c r="C1407" s="42"/>
      <c r="D1407" s="230" t="s">
        <v>205</v>
      </c>
      <c r="E1407" s="42"/>
      <c r="F1407" s="231" t="s">
        <v>1765</v>
      </c>
      <c r="G1407" s="42"/>
      <c r="H1407" s="42"/>
      <c r="I1407" s="232"/>
      <c r="J1407" s="42"/>
      <c r="K1407" s="42"/>
      <c r="L1407" s="46"/>
      <c r="M1407" s="233"/>
      <c r="N1407" s="234"/>
      <c r="O1407" s="86"/>
      <c r="P1407" s="86"/>
      <c r="Q1407" s="86"/>
      <c r="R1407" s="86"/>
      <c r="S1407" s="86"/>
      <c r="T1407" s="87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T1407" s="19" t="s">
        <v>205</v>
      </c>
      <c r="AU1407" s="19" t="s">
        <v>82</v>
      </c>
    </row>
    <row r="1408" s="13" customFormat="1">
      <c r="A1408" s="13"/>
      <c r="B1408" s="235"/>
      <c r="C1408" s="236"/>
      <c r="D1408" s="237" t="s">
        <v>207</v>
      </c>
      <c r="E1408" s="238" t="s">
        <v>19</v>
      </c>
      <c r="F1408" s="239" t="s">
        <v>1766</v>
      </c>
      <c r="G1408" s="236"/>
      <c r="H1408" s="240">
        <v>1.2</v>
      </c>
      <c r="I1408" s="241"/>
      <c r="J1408" s="236"/>
      <c r="K1408" s="236"/>
      <c r="L1408" s="242"/>
      <c r="M1408" s="243"/>
      <c r="N1408" s="244"/>
      <c r="O1408" s="244"/>
      <c r="P1408" s="244"/>
      <c r="Q1408" s="244"/>
      <c r="R1408" s="244"/>
      <c r="S1408" s="244"/>
      <c r="T1408" s="245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46" t="s">
        <v>207</v>
      </c>
      <c r="AU1408" s="246" t="s">
        <v>82</v>
      </c>
      <c r="AV1408" s="13" t="s">
        <v>82</v>
      </c>
      <c r="AW1408" s="13" t="s">
        <v>33</v>
      </c>
      <c r="AX1408" s="13" t="s">
        <v>72</v>
      </c>
      <c r="AY1408" s="246" t="s">
        <v>197</v>
      </c>
    </row>
    <row r="1409" s="13" customFormat="1">
      <c r="A1409" s="13"/>
      <c r="B1409" s="235"/>
      <c r="C1409" s="236"/>
      <c r="D1409" s="237" t="s">
        <v>207</v>
      </c>
      <c r="E1409" s="238" t="s">
        <v>19</v>
      </c>
      <c r="F1409" s="239" t="s">
        <v>1767</v>
      </c>
      <c r="G1409" s="236"/>
      <c r="H1409" s="240">
        <v>0.5</v>
      </c>
      <c r="I1409" s="241"/>
      <c r="J1409" s="236"/>
      <c r="K1409" s="236"/>
      <c r="L1409" s="242"/>
      <c r="M1409" s="243"/>
      <c r="N1409" s="244"/>
      <c r="O1409" s="244"/>
      <c r="P1409" s="244"/>
      <c r="Q1409" s="244"/>
      <c r="R1409" s="244"/>
      <c r="S1409" s="244"/>
      <c r="T1409" s="245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6" t="s">
        <v>207</v>
      </c>
      <c r="AU1409" s="246" t="s">
        <v>82</v>
      </c>
      <c r="AV1409" s="13" t="s">
        <v>82</v>
      </c>
      <c r="AW1409" s="13" t="s">
        <v>33</v>
      </c>
      <c r="AX1409" s="13" t="s">
        <v>72</v>
      </c>
      <c r="AY1409" s="246" t="s">
        <v>197</v>
      </c>
    </row>
    <row r="1410" s="16" customFormat="1">
      <c r="A1410" s="16"/>
      <c r="B1410" s="268"/>
      <c r="C1410" s="269"/>
      <c r="D1410" s="237" t="s">
        <v>207</v>
      </c>
      <c r="E1410" s="270" t="s">
        <v>19</v>
      </c>
      <c r="F1410" s="271" t="s">
        <v>248</v>
      </c>
      <c r="G1410" s="269"/>
      <c r="H1410" s="272">
        <v>1.7</v>
      </c>
      <c r="I1410" s="273"/>
      <c r="J1410" s="269"/>
      <c r="K1410" s="269"/>
      <c r="L1410" s="274"/>
      <c r="M1410" s="275"/>
      <c r="N1410" s="276"/>
      <c r="O1410" s="276"/>
      <c r="P1410" s="276"/>
      <c r="Q1410" s="276"/>
      <c r="R1410" s="276"/>
      <c r="S1410" s="276"/>
      <c r="T1410" s="277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T1410" s="278" t="s">
        <v>207</v>
      </c>
      <c r="AU1410" s="278" t="s">
        <v>82</v>
      </c>
      <c r="AV1410" s="16" t="s">
        <v>103</v>
      </c>
      <c r="AW1410" s="16" t="s">
        <v>33</v>
      </c>
      <c r="AX1410" s="16" t="s">
        <v>72</v>
      </c>
      <c r="AY1410" s="278" t="s">
        <v>197</v>
      </c>
    </row>
    <row r="1411" s="13" customFormat="1">
      <c r="A1411" s="13"/>
      <c r="B1411" s="235"/>
      <c r="C1411" s="236"/>
      <c r="D1411" s="237" t="s">
        <v>207</v>
      </c>
      <c r="E1411" s="238" t="s">
        <v>19</v>
      </c>
      <c r="F1411" s="239" t="s">
        <v>1768</v>
      </c>
      <c r="G1411" s="236"/>
      <c r="H1411" s="240">
        <v>0.56299999999999994</v>
      </c>
      <c r="I1411" s="241"/>
      <c r="J1411" s="236"/>
      <c r="K1411" s="236"/>
      <c r="L1411" s="242"/>
      <c r="M1411" s="243"/>
      <c r="N1411" s="244"/>
      <c r="O1411" s="244"/>
      <c r="P1411" s="244"/>
      <c r="Q1411" s="244"/>
      <c r="R1411" s="244"/>
      <c r="S1411" s="244"/>
      <c r="T1411" s="245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6" t="s">
        <v>207</v>
      </c>
      <c r="AU1411" s="246" t="s">
        <v>82</v>
      </c>
      <c r="AV1411" s="13" t="s">
        <v>82</v>
      </c>
      <c r="AW1411" s="13" t="s">
        <v>33</v>
      </c>
      <c r="AX1411" s="13" t="s">
        <v>72</v>
      </c>
      <c r="AY1411" s="246" t="s">
        <v>197</v>
      </c>
    </row>
    <row r="1412" s="15" customFormat="1">
      <c r="A1412" s="15"/>
      <c r="B1412" s="257"/>
      <c r="C1412" s="258"/>
      <c r="D1412" s="237" t="s">
        <v>207</v>
      </c>
      <c r="E1412" s="259" t="s">
        <v>19</v>
      </c>
      <c r="F1412" s="260" t="s">
        <v>234</v>
      </c>
      <c r="G1412" s="258"/>
      <c r="H1412" s="261">
        <v>2.2629999999999999</v>
      </c>
      <c r="I1412" s="262"/>
      <c r="J1412" s="258"/>
      <c r="K1412" s="258"/>
      <c r="L1412" s="263"/>
      <c r="M1412" s="264"/>
      <c r="N1412" s="265"/>
      <c r="O1412" s="265"/>
      <c r="P1412" s="265"/>
      <c r="Q1412" s="265"/>
      <c r="R1412" s="265"/>
      <c r="S1412" s="265"/>
      <c r="T1412" s="266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67" t="s">
        <v>207</v>
      </c>
      <c r="AU1412" s="267" t="s">
        <v>82</v>
      </c>
      <c r="AV1412" s="15" t="s">
        <v>203</v>
      </c>
      <c r="AW1412" s="15" t="s">
        <v>33</v>
      </c>
      <c r="AX1412" s="15" t="s">
        <v>80</v>
      </c>
      <c r="AY1412" s="267" t="s">
        <v>197</v>
      </c>
    </row>
    <row r="1413" s="2" customFormat="1" ht="24.15" customHeight="1">
      <c r="A1413" s="40"/>
      <c r="B1413" s="41"/>
      <c r="C1413" s="282" t="s">
        <v>1769</v>
      </c>
      <c r="D1413" s="282" t="s">
        <v>602</v>
      </c>
      <c r="E1413" s="283" t="s">
        <v>1770</v>
      </c>
      <c r="F1413" s="284" t="s">
        <v>1771</v>
      </c>
      <c r="G1413" s="285" t="s">
        <v>202</v>
      </c>
      <c r="H1413" s="286">
        <v>2.2629999999999999</v>
      </c>
      <c r="I1413" s="287"/>
      <c r="J1413" s="288">
        <f>ROUND(I1413*H1413,2)</f>
        <v>0</v>
      </c>
      <c r="K1413" s="289"/>
      <c r="L1413" s="290"/>
      <c r="M1413" s="291" t="s">
        <v>19</v>
      </c>
      <c r="N1413" s="292" t="s">
        <v>43</v>
      </c>
      <c r="O1413" s="86"/>
      <c r="P1413" s="226">
        <f>O1413*H1413</f>
        <v>0</v>
      </c>
      <c r="Q1413" s="226">
        <v>0.040280000000000003</v>
      </c>
      <c r="R1413" s="226">
        <f>Q1413*H1413</f>
        <v>0.091153640000000008</v>
      </c>
      <c r="S1413" s="226">
        <v>0</v>
      </c>
      <c r="T1413" s="227">
        <f>S1413*H1413</f>
        <v>0</v>
      </c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R1413" s="228" t="s">
        <v>658</v>
      </c>
      <c r="AT1413" s="228" t="s">
        <v>602</v>
      </c>
      <c r="AU1413" s="228" t="s">
        <v>82</v>
      </c>
      <c r="AY1413" s="19" t="s">
        <v>197</v>
      </c>
      <c r="BE1413" s="229">
        <f>IF(N1413="základní",J1413,0)</f>
        <v>0</v>
      </c>
      <c r="BF1413" s="229">
        <f>IF(N1413="snížená",J1413,0)</f>
        <v>0</v>
      </c>
      <c r="BG1413" s="229">
        <f>IF(N1413="zákl. přenesená",J1413,0)</f>
        <v>0</v>
      </c>
      <c r="BH1413" s="229">
        <f>IF(N1413="sníž. přenesená",J1413,0)</f>
        <v>0</v>
      </c>
      <c r="BI1413" s="229">
        <f>IF(N1413="nulová",J1413,0)</f>
        <v>0</v>
      </c>
      <c r="BJ1413" s="19" t="s">
        <v>80</v>
      </c>
      <c r="BK1413" s="229">
        <f>ROUND(I1413*H1413,2)</f>
        <v>0</v>
      </c>
      <c r="BL1413" s="19" t="s">
        <v>385</v>
      </c>
      <c r="BM1413" s="228" t="s">
        <v>1772</v>
      </c>
    </row>
    <row r="1414" s="13" customFormat="1">
      <c r="A1414" s="13"/>
      <c r="B1414" s="235"/>
      <c r="C1414" s="236"/>
      <c r="D1414" s="237" t="s">
        <v>207</v>
      </c>
      <c r="E1414" s="238" t="s">
        <v>19</v>
      </c>
      <c r="F1414" s="239" t="s">
        <v>1766</v>
      </c>
      <c r="G1414" s="236"/>
      <c r="H1414" s="240">
        <v>1.2</v>
      </c>
      <c r="I1414" s="241"/>
      <c r="J1414" s="236"/>
      <c r="K1414" s="236"/>
      <c r="L1414" s="242"/>
      <c r="M1414" s="243"/>
      <c r="N1414" s="244"/>
      <c r="O1414" s="244"/>
      <c r="P1414" s="244"/>
      <c r="Q1414" s="244"/>
      <c r="R1414" s="244"/>
      <c r="S1414" s="244"/>
      <c r="T1414" s="245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46" t="s">
        <v>207</v>
      </c>
      <c r="AU1414" s="246" t="s">
        <v>82</v>
      </c>
      <c r="AV1414" s="13" t="s">
        <v>82</v>
      </c>
      <c r="AW1414" s="13" t="s">
        <v>33</v>
      </c>
      <c r="AX1414" s="13" t="s">
        <v>72</v>
      </c>
      <c r="AY1414" s="246" t="s">
        <v>197</v>
      </c>
    </row>
    <row r="1415" s="13" customFormat="1">
      <c r="A1415" s="13"/>
      <c r="B1415" s="235"/>
      <c r="C1415" s="236"/>
      <c r="D1415" s="237" t="s">
        <v>207</v>
      </c>
      <c r="E1415" s="238" t="s">
        <v>19</v>
      </c>
      <c r="F1415" s="239" t="s">
        <v>1767</v>
      </c>
      <c r="G1415" s="236"/>
      <c r="H1415" s="240">
        <v>0.5</v>
      </c>
      <c r="I1415" s="241"/>
      <c r="J1415" s="236"/>
      <c r="K1415" s="236"/>
      <c r="L1415" s="242"/>
      <c r="M1415" s="243"/>
      <c r="N1415" s="244"/>
      <c r="O1415" s="244"/>
      <c r="P1415" s="244"/>
      <c r="Q1415" s="244"/>
      <c r="R1415" s="244"/>
      <c r="S1415" s="244"/>
      <c r="T1415" s="245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6" t="s">
        <v>207</v>
      </c>
      <c r="AU1415" s="246" t="s">
        <v>82</v>
      </c>
      <c r="AV1415" s="13" t="s">
        <v>82</v>
      </c>
      <c r="AW1415" s="13" t="s">
        <v>33</v>
      </c>
      <c r="AX1415" s="13" t="s">
        <v>72</v>
      </c>
      <c r="AY1415" s="246" t="s">
        <v>197</v>
      </c>
    </row>
    <row r="1416" s="16" customFormat="1">
      <c r="A1416" s="16"/>
      <c r="B1416" s="268"/>
      <c r="C1416" s="269"/>
      <c r="D1416" s="237" t="s">
        <v>207</v>
      </c>
      <c r="E1416" s="270" t="s">
        <v>19</v>
      </c>
      <c r="F1416" s="271" t="s">
        <v>248</v>
      </c>
      <c r="G1416" s="269"/>
      <c r="H1416" s="272">
        <v>1.7</v>
      </c>
      <c r="I1416" s="273"/>
      <c r="J1416" s="269"/>
      <c r="K1416" s="269"/>
      <c r="L1416" s="274"/>
      <c r="M1416" s="275"/>
      <c r="N1416" s="276"/>
      <c r="O1416" s="276"/>
      <c r="P1416" s="276"/>
      <c r="Q1416" s="276"/>
      <c r="R1416" s="276"/>
      <c r="S1416" s="276"/>
      <c r="T1416" s="277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T1416" s="278" t="s">
        <v>207</v>
      </c>
      <c r="AU1416" s="278" t="s">
        <v>82</v>
      </c>
      <c r="AV1416" s="16" t="s">
        <v>103</v>
      </c>
      <c r="AW1416" s="16" t="s">
        <v>33</v>
      </c>
      <c r="AX1416" s="16" t="s">
        <v>72</v>
      </c>
      <c r="AY1416" s="278" t="s">
        <v>197</v>
      </c>
    </row>
    <row r="1417" s="13" customFormat="1">
      <c r="A1417" s="13"/>
      <c r="B1417" s="235"/>
      <c r="C1417" s="236"/>
      <c r="D1417" s="237" t="s">
        <v>207</v>
      </c>
      <c r="E1417" s="238" t="s">
        <v>19</v>
      </c>
      <c r="F1417" s="239" t="s">
        <v>1768</v>
      </c>
      <c r="G1417" s="236"/>
      <c r="H1417" s="240">
        <v>0.56299999999999994</v>
      </c>
      <c r="I1417" s="241"/>
      <c r="J1417" s="236"/>
      <c r="K1417" s="236"/>
      <c r="L1417" s="242"/>
      <c r="M1417" s="243"/>
      <c r="N1417" s="244"/>
      <c r="O1417" s="244"/>
      <c r="P1417" s="244"/>
      <c r="Q1417" s="244"/>
      <c r="R1417" s="244"/>
      <c r="S1417" s="244"/>
      <c r="T1417" s="245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6" t="s">
        <v>207</v>
      </c>
      <c r="AU1417" s="246" t="s">
        <v>82</v>
      </c>
      <c r="AV1417" s="13" t="s">
        <v>82</v>
      </c>
      <c r="AW1417" s="13" t="s">
        <v>33</v>
      </c>
      <c r="AX1417" s="13" t="s">
        <v>72</v>
      </c>
      <c r="AY1417" s="246" t="s">
        <v>197</v>
      </c>
    </row>
    <row r="1418" s="15" customFormat="1">
      <c r="A1418" s="15"/>
      <c r="B1418" s="257"/>
      <c r="C1418" s="258"/>
      <c r="D1418" s="237" t="s">
        <v>207</v>
      </c>
      <c r="E1418" s="259" t="s">
        <v>19</v>
      </c>
      <c r="F1418" s="260" t="s">
        <v>234</v>
      </c>
      <c r="G1418" s="258"/>
      <c r="H1418" s="261">
        <v>2.2629999999999999</v>
      </c>
      <c r="I1418" s="262"/>
      <c r="J1418" s="258"/>
      <c r="K1418" s="258"/>
      <c r="L1418" s="263"/>
      <c r="M1418" s="264"/>
      <c r="N1418" s="265"/>
      <c r="O1418" s="265"/>
      <c r="P1418" s="265"/>
      <c r="Q1418" s="265"/>
      <c r="R1418" s="265"/>
      <c r="S1418" s="265"/>
      <c r="T1418" s="266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T1418" s="267" t="s">
        <v>207</v>
      </c>
      <c r="AU1418" s="267" t="s">
        <v>82</v>
      </c>
      <c r="AV1418" s="15" t="s">
        <v>203</v>
      </c>
      <c r="AW1418" s="15" t="s">
        <v>33</v>
      </c>
      <c r="AX1418" s="15" t="s">
        <v>80</v>
      </c>
      <c r="AY1418" s="267" t="s">
        <v>197</v>
      </c>
    </row>
    <row r="1419" s="2" customFormat="1" ht="37.8" customHeight="1">
      <c r="A1419" s="40"/>
      <c r="B1419" s="41"/>
      <c r="C1419" s="216" t="s">
        <v>1773</v>
      </c>
      <c r="D1419" s="216" t="s">
        <v>199</v>
      </c>
      <c r="E1419" s="217" t="s">
        <v>1774</v>
      </c>
      <c r="F1419" s="218" t="s">
        <v>1775</v>
      </c>
      <c r="G1419" s="219" t="s">
        <v>211</v>
      </c>
      <c r="H1419" s="220">
        <v>10</v>
      </c>
      <c r="I1419" s="221"/>
      <c r="J1419" s="222">
        <f>ROUND(I1419*H1419,2)</f>
        <v>0</v>
      </c>
      <c r="K1419" s="223"/>
      <c r="L1419" s="46"/>
      <c r="M1419" s="224" t="s">
        <v>19</v>
      </c>
      <c r="N1419" s="225" t="s">
        <v>43</v>
      </c>
      <c r="O1419" s="86"/>
      <c r="P1419" s="226">
        <f>O1419*H1419</f>
        <v>0</v>
      </c>
      <c r="Q1419" s="226">
        <v>0</v>
      </c>
      <c r="R1419" s="226">
        <f>Q1419*H1419</f>
        <v>0</v>
      </c>
      <c r="S1419" s="226">
        <v>0</v>
      </c>
      <c r="T1419" s="227">
        <f>S1419*H1419</f>
        <v>0</v>
      </c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R1419" s="228" t="s">
        <v>385</v>
      </c>
      <c r="AT1419" s="228" t="s">
        <v>199</v>
      </c>
      <c r="AU1419" s="228" t="s">
        <v>82</v>
      </c>
      <c r="AY1419" s="19" t="s">
        <v>197</v>
      </c>
      <c r="BE1419" s="229">
        <f>IF(N1419="základní",J1419,0)</f>
        <v>0</v>
      </c>
      <c r="BF1419" s="229">
        <f>IF(N1419="snížená",J1419,0)</f>
        <v>0</v>
      </c>
      <c r="BG1419" s="229">
        <f>IF(N1419="zákl. přenesená",J1419,0)</f>
        <v>0</v>
      </c>
      <c r="BH1419" s="229">
        <f>IF(N1419="sníž. přenesená",J1419,0)</f>
        <v>0</v>
      </c>
      <c r="BI1419" s="229">
        <f>IF(N1419="nulová",J1419,0)</f>
        <v>0</v>
      </c>
      <c r="BJ1419" s="19" t="s">
        <v>80</v>
      </c>
      <c r="BK1419" s="229">
        <f>ROUND(I1419*H1419,2)</f>
        <v>0</v>
      </c>
      <c r="BL1419" s="19" t="s">
        <v>385</v>
      </c>
      <c r="BM1419" s="228" t="s">
        <v>1776</v>
      </c>
    </row>
    <row r="1420" s="2" customFormat="1">
      <c r="A1420" s="40"/>
      <c r="B1420" s="41"/>
      <c r="C1420" s="42"/>
      <c r="D1420" s="230" t="s">
        <v>205</v>
      </c>
      <c r="E1420" s="42"/>
      <c r="F1420" s="231" t="s">
        <v>1777</v>
      </c>
      <c r="G1420" s="42"/>
      <c r="H1420" s="42"/>
      <c r="I1420" s="232"/>
      <c r="J1420" s="42"/>
      <c r="K1420" s="42"/>
      <c r="L1420" s="46"/>
      <c r="M1420" s="233"/>
      <c r="N1420" s="234"/>
      <c r="O1420" s="86"/>
      <c r="P1420" s="86"/>
      <c r="Q1420" s="86"/>
      <c r="R1420" s="86"/>
      <c r="S1420" s="86"/>
      <c r="T1420" s="87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T1420" s="19" t="s">
        <v>205</v>
      </c>
      <c r="AU1420" s="19" t="s">
        <v>82</v>
      </c>
    </row>
    <row r="1421" s="13" customFormat="1">
      <c r="A1421" s="13"/>
      <c r="B1421" s="235"/>
      <c r="C1421" s="236"/>
      <c r="D1421" s="237" t="s">
        <v>207</v>
      </c>
      <c r="E1421" s="238" t="s">
        <v>19</v>
      </c>
      <c r="F1421" s="239" t="s">
        <v>1778</v>
      </c>
      <c r="G1421" s="236"/>
      <c r="H1421" s="240">
        <v>2</v>
      </c>
      <c r="I1421" s="241"/>
      <c r="J1421" s="236"/>
      <c r="K1421" s="236"/>
      <c r="L1421" s="242"/>
      <c r="M1421" s="243"/>
      <c r="N1421" s="244"/>
      <c r="O1421" s="244"/>
      <c r="P1421" s="244"/>
      <c r="Q1421" s="244"/>
      <c r="R1421" s="244"/>
      <c r="S1421" s="244"/>
      <c r="T1421" s="245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6" t="s">
        <v>207</v>
      </c>
      <c r="AU1421" s="246" t="s">
        <v>82</v>
      </c>
      <c r="AV1421" s="13" t="s">
        <v>82</v>
      </c>
      <c r="AW1421" s="13" t="s">
        <v>33</v>
      </c>
      <c r="AX1421" s="13" t="s">
        <v>72</v>
      </c>
      <c r="AY1421" s="246" t="s">
        <v>197</v>
      </c>
    </row>
    <row r="1422" s="13" customFormat="1">
      <c r="A1422" s="13"/>
      <c r="B1422" s="235"/>
      <c r="C1422" s="236"/>
      <c r="D1422" s="237" t="s">
        <v>207</v>
      </c>
      <c r="E1422" s="238" t="s">
        <v>19</v>
      </c>
      <c r="F1422" s="239" t="s">
        <v>1779</v>
      </c>
      <c r="G1422" s="236"/>
      <c r="H1422" s="240">
        <v>4</v>
      </c>
      <c r="I1422" s="241"/>
      <c r="J1422" s="236"/>
      <c r="K1422" s="236"/>
      <c r="L1422" s="242"/>
      <c r="M1422" s="243"/>
      <c r="N1422" s="244"/>
      <c r="O1422" s="244"/>
      <c r="P1422" s="244"/>
      <c r="Q1422" s="244"/>
      <c r="R1422" s="244"/>
      <c r="S1422" s="244"/>
      <c r="T1422" s="245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6" t="s">
        <v>207</v>
      </c>
      <c r="AU1422" s="246" t="s">
        <v>82</v>
      </c>
      <c r="AV1422" s="13" t="s">
        <v>82</v>
      </c>
      <c r="AW1422" s="13" t="s">
        <v>33</v>
      </c>
      <c r="AX1422" s="13" t="s">
        <v>72</v>
      </c>
      <c r="AY1422" s="246" t="s">
        <v>197</v>
      </c>
    </row>
    <row r="1423" s="13" customFormat="1">
      <c r="A1423" s="13"/>
      <c r="B1423" s="235"/>
      <c r="C1423" s="236"/>
      <c r="D1423" s="237" t="s">
        <v>207</v>
      </c>
      <c r="E1423" s="238" t="s">
        <v>19</v>
      </c>
      <c r="F1423" s="239" t="s">
        <v>1780</v>
      </c>
      <c r="G1423" s="236"/>
      <c r="H1423" s="240">
        <v>1</v>
      </c>
      <c r="I1423" s="241"/>
      <c r="J1423" s="236"/>
      <c r="K1423" s="236"/>
      <c r="L1423" s="242"/>
      <c r="M1423" s="243"/>
      <c r="N1423" s="244"/>
      <c r="O1423" s="244"/>
      <c r="P1423" s="244"/>
      <c r="Q1423" s="244"/>
      <c r="R1423" s="244"/>
      <c r="S1423" s="244"/>
      <c r="T1423" s="245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6" t="s">
        <v>207</v>
      </c>
      <c r="AU1423" s="246" t="s">
        <v>82</v>
      </c>
      <c r="AV1423" s="13" t="s">
        <v>82</v>
      </c>
      <c r="AW1423" s="13" t="s">
        <v>33</v>
      </c>
      <c r="AX1423" s="13" t="s">
        <v>72</v>
      </c>
      <c r="AY1423" s="246" t="s">
        <v>197</v>
      </c>
    </row>
    <row r="1424" s="16" customFormat="1">
      <c r="A1424" s="16"/>
      <c r="B1424" s="268"/>
      <c r="C1424" s="269"/>
      <c r="D1424" s="237" t="s">
        <v>207</v>
      </c>
      <c r="E1424" s="270" t="s">
        <v>19</v>
      </c>
      <c r="F1424" s="271" t="s">
        <v>248</v>
      </c>
      <c r="G1424" s="269"/>
      <c r="H1424" s="272">
        <v>7</v>
      </c>
      <c r="I1424" s="273"/>
      <c r="J1424" s="269"/>
      <c r="K1424" s="269"/>
      <c r="L1424" s="274"/>
      <c r="M1424" s="275"/>
      <c r="N1424" s="276"/>
      <c r="O1424" s="276"/>
      <c r="P1424" s="276"/>
      <c r="Q1424" s="276"/>
      <c r="R1424" s="276"/>
      <c r="S1424" s="276"/>
      <c r="T1424" s="277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T1424" s="278" t="s">
        <v>207</v>
      </c>
      <c r="AU1424" s="278" t="s">
        <v>82</v>
      </c>
      <c r="AV1424" s="16" t="s">
        <v>103</v>
      </c>
      <c r="AW1424" s="16" t="s">
        <v>33</v>
      </c>
      <c r="AX1424" s="16" t="s">
        <v>72</v>
      </c>
      <c r="AY1424" s="278" t="s">
        <v>197</v>
      </c>
    </row>
    <row r="1425" s="13" customFormat="1">
      <c r="A1425" s="13"/>
      <c r="B1425" s="235"/>
      <c r="C1425" s="236"/>
      <c r="D1425" s="237" t="s">
        <v>207</v>
      </c>
      <c r="E1425" s="238" t="s">
        <v>19</v>
      </c>
      <c r="F1425" s="239" t="s">
        <v>1781</v>
      </c>
      <c r="G1425" s="236"/>
      <c r="H1425" s="240">
        <v>2</v>
      </c>
      <c r="I1425" s="241"/>
      <c r="J1425" s="236"/>
      <c r="K1425" s="236"/>
      <c r="L1425" s="242"/>
      <c r="M1425" s="243"/>
      <c r="N1425" s="244"/>
      <c r="O1425" s="244"/>
      <c r="P1425" s="244"/>
      <c r="Q1425" s="244"/>
      <c r="R1425" s="244"/>
      <c r="S1425" s="244"/>
      <c r="T1425" s="245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6" t="s">
        <v>207</v>
      </c>
      <c r="AU1425" s="246" t="s">
        <v>82</v>
      </c>
      <c r="AV1425" s="13" t="s">
        <v>82</v>
      </c>
      <c r="AW1425" s="13" t="s">
        <v>33</v>
      </c>
      <c r="AX1425" s="13" t="s">
        <v>72</v>
      </c>
      <c r="AY1425" s="246" t="s">
        <v>197</v>
      </c>
    </row>
    <row r="1426" s="13" customFormat="1">
      <c r="A1426" s="13"/>
      <c r="B1426" s="235"/>
      <c r="C1426" s="236"/>
      <c r="D1426" s="237" t="s">
        <v>207</v>
      </c>
      <c r="E1426" s="238" t="s">
        <v>19</v>
      </c>
      <c r="F1426" s="239" t="s">
        <v>1782</v>
      </c>
      <c r="G1426" s="236"/>
      <c r="H1426" s="240">
        <v>1</v>
      </c>
      <c r="I1426" s="241"/>
      <c r="J1426" s="236"/>
      <c r="K1426" s="236"/>
      <c r="L1426" s="242"/>
      <c r="M1426" s="243"/>
      <c r="N1426" s="244"/>
      <c r="O1426" s="244"/>
      <c r="P1426" s="244"/>
      <c r="Q1426" s="244"/>
      <c r="R1426" s="244"/>
      <c r="S1426" s="244"/>
      <c r="T1426" s="245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6" t="s">
        <v>207</v>
      </c>
      <c r="AU1426" s="246" t="s">
        <v>82</v>
      </c>
      <c r="AV1426" s="13" t="s">
        <v>82</v>
      </c>
      <c r="AW1426" s="13" t="s">
        <v>33</v>
      </c>
      <c r="AX1426" s="13" t="s">
        <v>72</v>
      </c>
      <c r="AY1426" s="246" t="s">
        <v>197</v>
      </c>
    </row>
    <row r="1427" s="16" customFormat="1">
      <c r="A1427" s="16"/>
      <c r="B1427" s="268"/>
      <c r="C1427" s="269"/>
      <c r="D1427" s="237" t="s">
        <v>207</v>
      </c>
      <c r="E1427" s="270" t="s">
        <v>19</v>
      </c>
      <c r="F1427" s="271" t="s">
        <v>248</v>
      </c>
      <c r="G1427" s="269"/>
      <c r="H1427" s="272">
        <v>3</v>
      </c>
      <c r="I1427" s="273"/>
      <c r="J1427" s="269"/>
      <c r="K1427" s="269"/>
      <c r="L1427" s="274"/>
      <c r="M1427" s="275"/>
      <c r="N1427" s="276"/>
      <c r="O1427" s="276"/>
      <c r="P1427" s="276"/>
      <c r="Q1427" s="276"/>
      <c r="R1427" s="276"/>
      <c r="S1427" s="276"/>
      <c r="T1427" s="277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T1427" s="278" t="s">
        <v>207</v>
      </c>
      <c r="AU1427" s="278" t="s">
        <v>82</v>
      </c>
      <c r="AV1427" s="16" t="s">
        <v>103</v>
      </c>
      <c r="AW1427" s="16" t="s">
        <v>33</v>
      </c>
      <c r="AX1427" s="16" t="s">
        <v>72</v>
      </c>
      <c r="AY1427" s="278" t="s">
        <v>197</v>
      </c>
    </row>
    <row r="1428" s="15" customFormat="1">
      <c r="A1428" s="15"/>
      <c r="B1428" s="257"/>
      <c r="C1428" s="258"/>
      <c r="D1428" s="237" t="s">
        <v>207</v>
      </c>
      <c r="E1428" s="259" t="s">
        <v>19</v>
      </c>
      <c r="F1428" s="260" t="s">
        <v>234</v>
      </c>
      <c r="G1428" s="258"/>
      <c r="H1428" s="261">
        <v>10</v>
      </c>
      <c r="I1428" s="262"/>
      <c r="J1428" s="258"/>
      <c r="K1428" s="258"/>
      <c r="L1428" s="263"/>
      <c r="M1428" s="264"/>
      <c r="N1428" s="265"/>
      <c r="O1428" s="265"/>
      <c r="P1428" s="265"/>
      <c r="Q1428" s="265"/>
      <c r="R1428" s="265"/>
      <c r="S1428" s="265"/>
      <c r="T1428" s="266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T1428" s="267" t="s">
        <v>207</v>
      </c>
      <c r="AU1428" s="267" t="s">
        <v>82</v>
      </c>
      <c r="AV1428" s="15" t="s">
        <v>203</v>
      </c>
      <c r="AW1428" s="15" t="s">
        <v>33</v>
      </c>
      <c r="AX1428" s="15" t="s">
        <v>80</v>
      </c>
      <c r="AY1428" s="267" t="s">
        <v>197</v>
      </c>
    </row>
    <row r="1429" s="2" customFormat="1" ht="37.8" customHeight="1">
      <c r="A1429" s="40"/>
      <c r="B1429" s="41"/>
      <c r="C1429" s="282" t="s">
        <v>1783</v>
      </c>
      <c r="D1429" s="282" t="s">
        <v>602</v>
      </c>
      <c r="E1429" s="283" t="s">
        <v>1784</v>
      </c>
      <c r="F1429" s="284" t="s">
        <v>1785</v>
      </c>
      <c r="G1429" s="285" t="s">
        <v>211</v>
      </c>
      <c r="H1429" s="286">
        <v>1</v>
      </c>
      <c r="I1429" s="287"/>
      <c r="J1429" s="288">
        <f>ROUND(I1429*H1429,2)</f>
        <v>0</v>
      </c>
      <c r="K1429" s="289"/>
      <c r="L1429" s="290"/>
      <c r="M1429" s="291" t="s">
        <v>19</v>
      </c>
      <c r="N1429" s="292" t="s">
        <v>43</v>
      </c>
      <c r="O1429" s="86"/>
      <c r="P1429" s="226">
        <f>O1429*H1429</f>
        <v>0</v>
      </c>
      <c r="Q1429" s="226">
        <v>0.0138</v>
      </c>
      <c r="R1429" s="226">
        <f>Q1429*H1429</f>
        <v>0.0138</v>
      </c>
      <c r="S1429" s="226">
        <v>0</v>
      </c>
      <c r="T1429" s="227">
        <f>S1429*H1429</f>
        <v>0</v>
      </c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R1429" s="228" t="s">
        <v>658</v>
      </c>
      <c r="AT1429" s="228" t="s">
        <v>602</v>
      </c>
      <c r="AU1429" s="228" t="s">
        <v>82</v>
      </c>
      <c r="AY1429" s="19" t="s">
        <v>197</v>
      </c>
      <c r="BE1429" s="229">
        <f>IF(N1429="základní",J1429,0)</f>
        <v>0</v>
      </c>
      <c r="BF1429" s="229">
        <f>IF(N1429="snížená",J1429,0)</f>
        <v>0</v>
      </c>
      <c r="BG1429" s="229">
        <f>IF(N1429="zákl. přenesená",J1429,0)</f>
        <v>0</v>
      </c>
      <c r="BH1429" s="229">
        <f>IF(N1429="sníž. přenesená",J1429,0)</f>
        <v>0</v>
      </c>
      <c r="BI1429" s="229">
        <f>IF(N1429="nulová",J1429,0)</f>
        <v>0</v>
      </c>
      <c r="BJ1429" s="19" t="s">
        <v>80</v>
      </c>
      <c r="BK1429" s="229">
        <f>ROUND(I1429*H1429,2)</f>
        <v>0</v>
      </c>
      <c r="BL1429" s="19" t="s">
        <v>385</v>
      </c>
      <c r="BM1429" s="228" t="s">
        <v>1786</v>
      </c>
    </row>
    <row r="1430" s="13" customFormat="1">
      <c r="A1430" s="13"/>
      <c r="B1430" s="235"/>
      <c r="C1430" s="236"/>
      <c r="D1430" s="237" t="s">
        <v>207</v>
      </c>
      <c r="E1430" s="238" t="s">
        <v>19</v>
      </c>
      <c r="F1430" s="239" t="s">
        <v>1780</v>
      </c>
      <c r="G1430" s="236"/>
      <c r="H1430" s="240">
        <v>1</v>
      </c>
      <c r="I1430" s="241"/>
      <c r="J1430" s="236"/>
      <c r="K1430" s="236"/>
      <c r="L1430" s="242"/>
      <c r="M1430" s="243"/>
      <c r="N1430" s="244"/>
      <c r="O1430" s="244"/>
      <c r="P1430" s="244"/>
      <c r="Q1430" s="244"/>
      <c r="R1430" s="244"/>
      <c r="S1430" s="244"/>
      <c r="T1430" s="245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6" t="s">
        <v>207</v>
      </c>
      <c r="AU1430" s="246" t="s">
        <v>82</v>
      </c>
      <c r="AV1430" s="13" t="s">
        <v>82</v>
      </c>
      <c r="AW1430" s="13" t="s">
        <v>33</v>
      </c>
      <c r="AX1430" s="13" t="s">
        <v>80</v>
      </c>
      <c r="AY1430" s="246" t="s">
        <v>197</v>
      </c>
    </row>
    <row r="1431" s="2" customFormat="1" ht="37.8" customHeight="1">
      <c r="A1431" s="40"/>
      <c r="B1431" s="41"/>
      <c r="C1431" s="282" t="s">
        <v>1787</v>
      </c>
      <c r="D1431" s="282" t="s">
        <v>602</v>
      </c>
      <c r="E1431" s="283" t="s">
        <v>1788</v>
      </c>
      <c r="F1431" s="284" t="s">
        <v>1789</v>
      </c>
      <c r="G1431" s="285" t="s">
        <v>211</v>
      </c>
      <c r="H1431" s="286">
        <v>4</v>
      </c>
      <c r="I1431" s="287"/>
      <c r="J1431" s="288">
        <f>ROUND(I1431*H1431,2)</f>
        <v>0</v>
      </c>
      <c r="K1431" s="289"/>
      <c r="L1431" s="290"/>
      <c r="M1431" s="291" t="s">
        <v>19</v>
      </c>
      <c r="N1431" s="292" t="s">
        <v>43</v>
      </c>
      <c r="O1431" s="86"/>
      <c r="P1431" s="226">
        <f>O1431*H1431</f>
        <v>0</v>
      </c>
      <c r="Q1431" s="226">
        <v>0.0138</v>
      </c>
      <c r="R1431" s="226">
        <f>Q1431*H1431</f>
        <v>0.055199999999999999</v>
      </c>
      <c r="S1431" s="226">
        <v>0</v>
      </c>
      <c r="T1431" s="227">
        <f>S1431*H1431</f>
        <v>0</v>
      </c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R1431" s="228" t="s">
        <v>658</v>
      </c>
      <c r="AT1431" s="228" t="s">
        <v>602</v>
      </c>
      <c r="AU1431" s="228" t="s">
        <v>82</v>
      </c>
      <c r="AY1431" s="19" t="s">
        <v>197</v>
      </c>
      <c r="BE1431" s="229">
        <f>IF(N1431="základní",J1431,0)</f>
        <v>0</v>
      </c>
      <c r="BF1431" s="229">
        <f>IF(N1431="snížená",J1431,0)</f>
        <v>0</v>
      </c>
      <c r="BG1431" s="229">
        <f>IF(N1431="zákl. přenesená",J1431,0)</f>
        <v>0</v>
      </c>
      <c r="BH1431" s="229">
        <f>IF(N1431="sníž. přenesená",J1431,0)</f>
        <v>0</v>
      </c>
      <c r="BI1431" s="229">
        <f>IF(N1431="nulová",J1431,0)</f>
        <v>0</v>
      </c>
      <c r="BJ1431" s="19" t="s">
        <v>80</v>
      </c>
      <c r="BK1431" s="229">
        <f>ROUND(I1431*H1431,2)</f>
        <v>0</v>
      </c>
      <c r="BL1431" s="19" t="s">
        <v>385</v>
      </c>
      <c r="BM1431" s="228" t="s">
        <v>1790</v>
      </c>
    </row>
    <row r="1432" s="13" customFormat="1">
      <c r="A1432" s="13"/>
      <c r="B1432" s="235"/>
      <c r="C1432" s="236"/>
      <c r="D1432" s="237" t="s">
        <v>207</v>
      </c>
      <c r="E1432" s="238" t="s">
        <v>19</v>
      </c>
      <c r="F1432" s="239" t="s">
        <v>1779</v>
      </c>
      <c r="G1432" s="236"/>
      <c r="H1432" s="240">
        <v>4</v>
      </c>
      <c r="I1432" s="241"/>
      <c r="J1432" s="236"/>
      <c r="K1432" s="236"/>
      <c r="L1432" s="242"/>
      <c r="M1432" s="243"/>
      <c r="N1432" s="244"/>
      <c r="O1432" s="244"/>
      <c r="P1432" s="244"/>
      <c r="Q1432" s="244"/>
      <c r="R1432" s="244"/>
      <c r="S1432" s="244"/>
      <c r="T1432" s="245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6" t="s">
        <v>207</v>
      </c>
      <c r="AU1432" s="246" t="s">
        <v>82</v>
      </c>
      <c r="AV1432" s="13" t="s">
        <v>82</v>
      </c>
      <c r="AW1432" s="13" t="s">
        <v>33</v>
      </c>
      <c r="AX1432" s="13" t="s">
        <v>80</v>
      </c>
      <c r="AY1432" s="246" t="s">
        <v>197</v>
      </c>
    </row>
    <row r="1433" s="2" customFormat="1" ht="24.15" customHeight="1">
      <c r="A1433" s="40"/>
      <c r="B1433" s="41"/>
      <c r="C1433" s="282" t="s">
        <v>1791</v>
      </c>
      <c r="D1433" s="282" t="s">
        <v>602</v>
      </c>
      <c r="E1433" s="283" t="s">
        <v>1792</v>
      </c>
      <c r="F1433" s="284" t="s">
        <v>1793</v>
      </c>
      <c r="G1433" s="285" t="s">
        <v>211</v>
      </c>
      <c r="H1433" s="286">
        <v>3</v>
      </c>
      <c r="I1433" s="287"/>
      <c r="J1433" s="288">
        <f>ROUND(I1433*H1433,2)</f>
        <v>0</v>
      </c>
      <c r="K1433" s="289"/>
      <c r="L1433" s="290"/>
      <c r="M1433" s="291" t="s">
        <v>19</v>
      </c>
      <c r="N1433" s="292" t="s">
        <v>43</v>
      </c>
      <c r="O1433" s="86"/>
      <c r="P1433" s="226">
        <f>O1433*H1433</f>
        <v>0</v>
      </c>
      <c r="Q1433" s="226">
        <v>0.0138</v>
      </c>
      <c r="R1433" s="226">
        <f>Q1433*H1433</f>
        <v>0.041399999999999999</v>
      </c>
      <c r="S1433" s="226">
        <v>0</v>
      </c>
      <c r="T1433" s="227">
        <f>S1433*H1433</f>
        <v>0</v>
      </c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R1433" s="228" t="s">
        <v>658</v>
      </c>
      <c r="AT1433" s="228" t="s">
        <v>602</v>
      </c>
      <c r="AU1433" s="228" t="s">
        <v>82</v>
      </c>
      <c r="AY1433" s="19" t="s">
        <v>197</v>
      </c>
      <c r="BE1433" s="229">
        <f>IF(N1433="základní",J1433,0)</f>
        <v>0</v>
      </c>
      <c r="BF1433" s="229">
        <f>IF(N1433="snížená",J1433,0)</f>
        <v>0</v>
      </c>
      <c r="BG1433" s="229">
        <f>IF(N1433="zákl. přenesená",J1433,0)</f>
        <v>0</v>
      </c>
      <c r="BH1433" s="229">
        <f>IF(N1433="sníž. přenesená",J1433,0)</f>
        <v>0</v>
      </c>
      <c r="BI1433" s="229">
        <f>IF(N1433="nulová",J1433,0)</f>
        <v>0</v>
      </c>
      <c r="BJ1433" s="19" t="s">
        <v>80</v>
      </c>
      <c r="BK1433" s="229">
        <f>ROUND(I1433*H1433,2)</f>
        <v>0</v>
      </c>
      <c r="BL1433" s="19" t="s">
        <v>385</v>
      </c>
      <c r="BM1433" s="228" t="s">
        <v>1794</v>
      </c>
    </row>
    <row r="1434" s="13" customFormat="1">
      <c r="A1434" s="13"/>
      <c r="B1434" s="235"/>
      <c r="C1434" s="236"/>
      <c r="D1434" s="237" t="s">
        <v>207</v>
      </c>
      <c r="E1434" s="238" t="s">
        <v>19</v>
      </c>
      <c r="F1434" s="239" t="s">
        <v>1778</v>
      </c>
      <c r="G1434" s="236"/>
      <c r="H1434" s="240">
        <v>2</v>
      </c>
      <c r="I1434" s="241"/>
      <c r="J1434" s="236"/>
      <c r="K1434" s="236"/>
      <c r="L1434" s="242"/>
      <c r="M1434" s="243"/>
      <c r="N1434" s="244"/>
      <c r="O1434" s="244"/>
      <c r="P1434" s="244"/>
      <c r="Q1434" s="244"/>
      <c r="R1434" s="244"/>
      <c r="S1434" s="244"/>
      <c r="T1434" s="245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6" t="s">
        <v>207</v>
      </c>
      <c r="AU1434" s="246" t="s">
        <v>82</v>
      </c>
      <c r="AV1434" s="13" t="s">
        <v>82</v>
      </c>
      <c r="AW1434" s="13" t="s">
        <v>33</v>
      </c>
      <c r="AX1434" s="13" t="s">
        <v>72</v>
      </c>
      <c r="AY1434" s="246" t="s">
        <v>197</v>
      </c>
    </row>
    <row r="1435" s="13" customFormat="1">
      <c r="A1435" s="13"/>
      <c r="B1435" s="235"/>
      <c r="C1435" s="236"/>
      <c r="D1435" s="237" t="s">
        <v>207</v>
      </c>
      <c r="E1435" s="238" t="s">
        <v>19</v>
      </c>
      <c r="F1435" s="239" t="s">
        <v>1782</v>
      </c>
      <c r="G1435" s="236"/>
      <c r="H1435" s="240">
        <v>1</v>
      </c>
      <c r="I1435" s="241"/>
      <c r="J1435" s="236"/>
      <c r="K1435" s="236"/>
      <c r="L1435" s="242"/>
      <c r="M1435" s="243"/>
      <c r="N1435" s="244"/>
      <c r="O1435" s="244"/>
      <c r="P1435" s="244"/>
      <c r="Q1435" s="244"/>
      <c r="R1435" s="244"/>
      <c r="S1435" s="244"/>
      <c r="T1435" s="245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46" t="s">
        <v>207</v>
      </c>
      <c r="AU1435" s="246" t="s">
        <v>82</v>
      </c>
      <c r="AV1435" s="13" t="s">
        <v>82</v>
      </c>
      <c r="AW1435" s="13" t="s">
        <v>33</v>
      </c>
      <c r="AX1435" s="13" t="s">
        <v>72</v>
      </c>
      <c r="AY1435" s="246" t="s">
        <v>197</v>
      </c>
    </row>
    <row r="1436" s="15" customFormat="1">
      <c r="A1436" s="15"/>
      <c r="B1436" s="257"/>
      <c r="C1436" s="258"/>
      <c r="D1436" s="237" t="s">
        <v>207</v>
      </c>
      <c r="E1436" s="259" t="s">
        <v>19</v>
      </c>
      <c r="F1436" s="260" t="s">
        <v>234</v>
      </c>
      <c r="G1436" s="258"/>
      <c r="H1436" s="261">
        <v>3</v>
      </c>
      <c r="I1436" s="262"/>
      <c r="J1436" s="258"/>
      <c r="K1436" s="258"/>
      <c r="L1436" s="263"/>
      <c r="M1436" s="264"/>
      <c r="N1436" s="265"/>
      <c r="O1436" s="265"/>
      <c r="P1436" s="265"/>
      <c r="Q1436" s="265"/>
      <c r="R1436" s="265"/>
      <c r="S1436" s="265"/>
      <c r="T1436" s="266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T1436" s="267" t="s">
        <v>207</v>
      </c>
      <c r="AU1436" s="267" t="s">
        <v>82</v>
      </c>
      <c r="AV1436" s="15" t="s">
        <v>203</v>
      </c>
      <c r="AW1436" s="15" t="s">
        <v>33</v>
      </c>
      <c r="AX1436" s="15" t="s">
        <v>80</v>
      </c>
      <c r="AY1436" s="267" t="s">
        <v>197</v>
      </c>
    </row>
    <row r="1437" s="2" customFormat="1" ht="37.8" customHeight="1">
      <c r="A1437" s="40"/>
      <c r="B1437" s="41"/>
      <c r="C1437" s="282" t="s">
        <v>1795</v>
      </c>
      <c r="D1437" s="282" t="s">
        <v>602</v>
      </c>
      <c r="E1437" s="283" t="s">
        <v>1796</v>
      </c>
      <c r="F1437" s="284" t="s">
        <v>1797</v>
      </c>
      <c r="G1437" s="285" t="s">
        <v>211</v>
      </c>
      <c r="H1437" s="286">
        <v>2</v>
      </c>
      <c r="I1437" s="287"/>
      <c r="J1437" s="288">
        <f>ROUND(I1437*H1437,2)</f>
        <v>0</v>
      </c>
      <c r="K1437" s="289"/>
      <c r="L1437" s="290"/>
      <c r="M1437" s="291" t="s">
        <v>19</v>
      </c>
      <c r="N1437" s="292" t="s">
        <v>43</v>
      </c>
      <c r="O1437" s="86"/>
      <c r="P1437" s="226">
        <f>O1437*H1437</f>
        <v>0</v>
      </c>
      <c r="Q1437" s="226">
        <v>0.0138</v>
      </c>
      <c r="R1437" s="226">
        <f>Q1437*H1437</f>
        <v>0.0276</v>
      </c>
      <c r="S1437" s="226">
        <v>0</v>
      </c>
      <c r="T1437" s="227">
        <f>S1437*H1437</f>
        <v>0</v>
      </c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R1437" s="228" t="s">
        <v>658</v>
      </c>
      <c r="AT1437" s="228" t="s">
        <v>602</v>
      </c>
      <c r="AU1437" s="228" t="s">
        <v>82</v>
      </c>
      <c r="AY1437" s="19" t="s">
        <v>197</v>
      </c>
      <c r="BE1437" s="229">
        <f>IF(N1437="základní",J1437,0)</f>
        <v>0</v>
      </c>
      <c r="BF1437" s="229">
        <f>IF(N1437="snížená",J1437,0)</f>
        <v>0</v>
      </c>
      <c r="BG1437" s="229">
        <f>IF(N1437="zákl. přenesená",J1437,0)</f>
        <v>0</v>
      </c>
      <c r="BH1437" s="229">
        <f>IF(N1437="sníž. přenesená",J1437,0)</f>
        <v>0</v>
      </c>
      <c r="BI1437" s="229">
        <f>IF(N1437="nulová",J1437,0)</f>
        <v>0</v>
      </c>
      <c r="BJ1437" s="19" t="s">
        <v>80</v>
      </c>
      <c r="BK1437" s="229">
        <f>ROUND(I1437*H1437,2)</f>
        <v>0</v>
      </c>
      <c r="BL1437" s="19" t="s">
        <v>385</v>
      </c>
      <c r="BM1437" s="228" t="s">
        <v>1798</v>
      </c>
    </row>
    <row r="1438" s="13" customFormat="1">
      <c r="A1438" s="13"/>
      <c r="B1438" s="235"/>
      <c r="C1438" s="236"/>
      <c r="D1438" s="237" t="s">
        <v>207</v>
      </c>
      <c r="E1438" s="238" t="s">
        <v>19</v>
      </c>
      <c r="F1438" s="239" t="s">
        <v>1781</v>
      </c>
      <c r="G1438" s="236"/>
      <c r="H1438" s="240">
        <v>2</v>
      </c>
      <c r="I1438" s="241"/>
      <c r="J1438" s="236"/>
      <c r="K1438" s="236"/>
      <c r="L1438" s="242"/>
      <c r="M1438" s="243"/>
      <c r="N1438" s="244"/>
      <c r="O1438" s="244"/>
      <c r="P1438" s="244"/>
      <c r="Q1438" s="244"/>
      <c r="R1438" s="244"/>
      <c r="S1438" s="244"/>
      <c r="T1438" s="245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6" t="s">
        <v>207</v>
      </c>
      <c r="AU1438" s="246" t="s">
        <v>82</v>
      </c>
      <c r="AV1438" s="13" t="s">
        <v>82</v>
      </c>
      <c r="AW1438" s="13" t="s">
        <v>33</v>
      </c>
      <c r="AX1438" s="13" t="s">
        <v>80</v>
      </c>
      <c r="AY1438" s="246" t="s">
        <v>197</v>
      </c>
    </row>
    <row r="1439" s="2" customFormat="1" ht="37.8" customHeight="1">
      <c r="A1439" s="40"/>
      <c r="B1439" s="41"/>
      <c r="C1439" s="216" t="s">
        <v>1799</v>
      </c>
      <c r="D1439" s="216" t="s">
        <v>199</v>
      </c>
      <c r="E1439" s="217" t="s">
        <v>1800</v>
      </c>
      <c r="F1439" s="218" t="s">
        <v>1801</v>
      </c>
      <c r="G1439" s="219" t="s">
        <v>211</v>
      </c>
      <c r="H1439" s="220">
        <v>2</v>
      </c>
      <c r="I1439" s="221"/>
      <c r="J1439" s="222">
        <f>ROUND(I1439*H1439,2)</f>
        <v>0</v>
      </c>
      <c r="K1439" s="223"/>
      <c r="L1439" s="46"/>
      <c r="M1439" s="224" t="s">
        <v>19</v>
      </c>
      <c r="N1439" s="225" t="s">
        <v>43</v>
      </c>
      <c r="O1439" s="86"/>
      <c r="P1439" s="226">
        <f>O1439*H1439</f>
        <v>0</v>
      </c>
      <c r="Q1439" s="226">
        <v>0</v>
      </c>
      <c r="R1439" s="226">
        <f>Q1439*H1439</f>
        <v>0</v>
      </c>
      <c r="S1439" s="226">
        <v>0</v>
      </c>
      <c r="T1439" s="227">
        <f>S1439*H1439</f>
        <v>0</v>
      </c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R1439" s="228" t="s">
        <v>385</v>
      </c>
      <c r="AT1439" s="228" t="s">
        <v>199</v>
      </c>
      <c r="AU1439" s="228" t="s">
        <v>82</v>
      </c>
      <c r="AY1439" s="19" t="s">
        <v>197</v>
      </c>
      <c r="BE1439" s="229">
        <f>IF(N1439="základní",J1439,0)</f>
        <v>0</v>
      </c>
      <c r="BF1439" s="229">
        <f>IF(N1439="snížená",J1439,0)</f>
        <v>0</v>
      </c>
      <c r="BG1439" s="229">
        <f>IF(N1439="zákl. přenesená",J1439,0)</f>
        <v>0</v>
      </c>
      <c r="BH1439" s="229">
        <f>IF(N1439="sníž. přenesená",J1439,0)</f>
        <v>0</v>
      </c>
      <c r="BI1439" s="229">
        <f>IF(N1439="nulová",J1439,0)</f>
        <v>0</v>
      </c>
      <c r="BJ1439" s="19" t="s">
        <v>80</v>
      </c>
      <c r="BK1439" s="229">
        <f>ROUND(I1439*H1439,2)</f>
        <v>0</v>
      </c>
      <c r="BL1439" s="19" t="s">
        <v>385</v>
      </c>
      <c r="BM1439" s="228" t="s">
        <v>1802</v>
      </c>
    </row>
    <row r="1440" s="2" customFormat="1">
      <c r="A1440" s="40"/>
      <c r="B1440" s="41"/>
      <c r="C1440" s="42"/>
      <c r="D1440" s="230" t="s">
        <v>205</v>
      </c>
      <c r="E1440" s="42"/>
      <c r="F1440" s="231" t="s">
        <v>1803</v>
      </c>
      <c r="G1440" s="42"/>
      <c r="H1440" s="42"/>
      <c r="I1440" s="232"/>
      <c r="J1440" s="42"/>
      <c r="K1440" s="42"/>
      <c r="L1440" s="46"/>
      <c r="M1440" s="233"/>
      <c r="N1440" s="234"/>
      <c r="O1440" s="86"/>
      <c r="P1440" s="86"/>
      <c r="Q1440" s="86"/>
      <c r="R1440" s="86"/>
      <c r="S1440" s="86"/>
      <c r="T1440" s="87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T1440" s="19" t="s">
        <v>205</v>
      </c>
      <c r="AU1440" s="19" t="s">
        <v>82</v>
      </c>
    </row>
    <row r="1441" s="13" customFormat="1">
      <c r="A1441" s="13"/>
      <c r="B1441" s="235"/>
      <c r="C1441" s="236"/>
      <c r="D1441" s="237" t="s">
        <v>207</v>
      </c>
      <c r="E1441" s="238" t="s">
        <v>19</v>
      </c>
      <c r="F1441" s="239" t="s">
        <v>1804</v>
      </c>
      <c r="G1441" s="236"/>
      <c r="H1441" s="240">
        <v>1</v>
      </c>
      <c r="I1441" s="241"/>
      <c r="J1441" s="236"/>
      <c r="K1441" s="236"/>
      <c r="L1441" s="242"/>
      <c r="M1441" s="243"/>
      <c r="N1441" s="244"/>
      <c r="O1441" s="244"/>
      <c r="P1441" s="244"/>
      <c r="Q1441" s="244"/>
      <c r="R1441" s="244"/>
      <c r="S1441" s="244"/>
      <c r="T1441" s="245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6" t="s">
        <v>207</v>
      </c>
      <c r="AU1441" s="246" t="s">
        <v>82</v>
      </c>
      <c r="AV1441" s="13" t="s">
        <v>82</v>
      </c>
      <c r="AW1441" s="13" t="s">
        <v>33</v>
      </c>
      <c r="AX1441" s="13" t="s">
        <v>72</v>
      </c>
      <c r="AY1441" s="246" t="s">
        <v>197</v>
      </c>
    </row>
    <row r="1442" s="13" customFormat="1">
      <c r="A1442" s="13"/>
      <c r="B1442" s="235"/>
      <c r="C1442" s="236"/>
      <c r="D1442" s="237" t="s">
        <v>207</v>
      </c>
      <c r="E1442" s="238" t="s">
        <v>19</v>
      </c>
      <c r="F1442" s="239" t="s">
        <v>1805</v>
      </c>
      <c r="G1442" s="236"/>
      <c r="H1442" s="240">
        <v>1</v>
      </c>
      <c r="I1442" s="241"/>
      <c r="J1442" s="236"/>
      <c r="K1442" s="236"/>
      <c r="L1442" s="242"/>
      <c r="M1442" s="243"/>
      <c r="N1442" s="244"/>
      <c r="O1442" s="244"/>
      <c r="P1442" s="244"/>
      <c r="Q1442" s="244"/>
      <c r="R1442" s="244"/>
      <c r="S1442" s="244"/>
      <c r="T1442" s="245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6" t="s">
        <v>207</v>
      </c>
      <c r="AU1442" s="246" t="s">
        <v>82</v>
      </c>
      <c r="AV1442" s="13" t="s">
        <v>82</v>
      </c>
      <c r="AW1442" s="13" t="s">
        <v>33</v>
      </c>
      <c r="AX1442" s="13" t="s">
        <v>72</v>
      </c>
      <c r="AY1442" s="246" t="s">
        <v>197</v>
      </c>
    </row>
    <row r="1443" s="15" customFormat="1">
      <c r="A1443" s="15"/>
      <c r="B1443" s="257"/>
      <c r="C1443" s="258"/>
      <c r="D1443" s="237" t="s">
        <v>207</v>
      </c>
      <c r="E1443" s="259" t="s">
        <v>19</v>
      </c>
      <c r="F1443" s="260" t="s">
        <v>234</v>
      </c>
      <c r="G1443" s="258"/>
      <c r="H1443" s="261">
        <v>2</v>
      </c>
      <c r="I1443" s="262"/>
      <c r="J1443" s="258"/>
      <c r="K1443" s="258"/>
      <c r="L1443" s="263"/>
      <c r="M1443" s="264"/>
      <c r="N1443" s="265"/>
      <c r="O1443" s="265"/>
      <c r="P1443" s="265"/>
      <c r="Q1443" s="265"/>
      <c r="R1443" s="265"/>
      <c r="S1443" s="265"/>
      <c r="T1443" s="266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7" t="s">
        <v>207</v>
      </c>
      <c r="AU1443" s="267" t="s">
        <v>82</v>
      </c>
      <c r="AV1443" s="15" t="s">
        <v>203</v>
      </c>
      <c r="AW1443" s="15" t="s">
        <v>33</v>
      </c>
      <c r="AX1443" s="15" t="s">
        <v>80</v>
      </c>
      <c r="AY1443" s="267" t="s">
        <v>197</v>
      </c>
    </row>
    <row r="1444" s="2" customFormat="1" ht="44.25" customHeight="1">
      <c r="A1444" s="40"/>
      <c r="B1444" s="41"/>
      <c r="C1444" s="216" t="s">
        <v>1806</v>
      </c>
      <c r="D1444" s="216" t="s">
        <v>199</v>
      </c>
      <c r="E1444" s="217" t="s">
        <v>1807</v>
      </c>
      <c r="F1444" s="218" t="s">
        <v>1808</v>
      </c>
      <c r="G1444" s="219" t="s">
        <v>211</v>
      </c>
      <c r="H1444" s="220">
        <v>2</v>
      </c>
      <c r="I1444" s="221"/>
      <c r="J1444" s="222">
        <f>ROUND(I1444*H1444,2)</f>
        <v>0</v>
      </c>
      <c r="K1444" s="223"/>
      <c r="L1444" s="46"/>
      <c r="M1444" s="224" t="s">
        <v>19</v>
      </c>
      <c r="N1444" s="225" t="s">
        <v>43</v>
      </c>
      <c r="O1444" s="86"/>
      <c r="P1444" s="226">
        <f>O1444*H1444</f>
        <v>0</v>
      </c>
      <c r="Q1444" s="226">
        <v>0</v>
      </c>
      <c r="R1444" s="226">
        <f>Q1444*H1444</f>
        <v>0</v>
      </c>
      <c r="S1444" s="226">
        <v>0</v>
      </c>
      <c r="T1444" s="227">
        <f>S1444*H1444</f>
        <v>0</v>
      </c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R1444" s="228" t="s">
        <v>385</v>
      </c>
      <c r="AT1444" s="228" t="s">
        <v>199</v>
      </c>
      <c r="AU1444" s="228" t="s">
        <v>82</v>
      </c>
      <c r="AY1444" s="19" t="s">
        <v>197</v>
      </c>
      <c r="BE1444" s="229">
        <f>IF(N1444="základní",J1444,0)</f>
        <v>0</v>
      </c>
      <c r="BF1444" s="229">
        <f>IF(N1444="snížená",J1444,0)</f>
        <v>0</v>
      </c>
      <c r="BG1444" s="229">
        <f>IF(N1444="zákl. přenesená",J1444,0)</f>
        <v>0</v>
      </c>
      <c r="BH1444" s="229">
        <f>IF(N1444="sníž. přenesená",J1444,0)</f>
        <v>0</v>
      </c>
      <c r="BI1444" s="229">
        <f>IF(N1444="nulová",J1444,0)</f>
        <v>0</v>
      </c>
      <c r="BJ1444" s="19" t="s">
        <v>80</v>
      </c>
      <c r="BK1444" s="229">
        <f>ROUND(I1444*H1444,2)</f>
        <v>0</v>
      </c>
      <c r="BL1444" s="19" t="s">
        <v>385</v>
      </c>
      <c r="BM1444" s="228" t="s">
        <v>1809</v>
      </c>
    </row>
    <row r="1445" s="2" customFormat="1">
      <c r="A1445" s="40"/>
      <c r="B1445" s="41"/>
      <c r="C1445" s="42"/>
      <c r="D1445" s="230" t="s">
        <v>205</v>
      </c>
      <c r="E1445" s="42"/>
      <c r="F1445" s="231" t="s">
        <v>1810</v>
      </c>
      <c r="G1445" s="42"/>
      <c r="H1445" s="42"/>
      <c r="I1445" s="232"/>
      <c r="J1445" s="42"/>
      <c r="K1445" s="42"/>
      <c r="L1445" s="46"/>
      <c r="M1445" s="233"/>
      <c r="N1445" s="234"/>
      <c r="O1445" s="86"/>
      <c r="P1445" s="86"/>
      <c r="Q1445" s="86"/>
      <c r="R1445" s="86"/>
      <c r="S1445" s="86"/>
      <c r="T1445" s="87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T1445" s="19" t="s">
        <v>205</v>
      </c>
      <c r="AU1445" s="19" t="s">
        <v>82</v>
      </c>
    </row>
    <row r="1446" s="13" customFormat="1">
      <c r="A1446" s="13"/>
      <c r="B1446" s="235"/>
      <c r="C1446" s="236"/>
      <c r="D1446" s="237" t="s">
        <v>207</v>
      </c>
      <c r="E1446" s="238" t="s">
        <v>19</v>
      </c>
      <c r="F1446" s="239" t="s">
        <v>1811</v>
      </c>
      <c r="G1446" s="236"/>
      <c r="H1446" s="240">
        <v>2</v>
      </c>
      <c r="I1446" s="241"/>
      <c r="J1446" s="236"/>
      <c r="K1446" s="236"/>
      <c r="L1446" s="242"/>
      <c r="M1446" s="243"/>
      <c r="N1446" s="244"/>
      <c r="O1446" s="244"/>
      <c r="P1446" s="244"/>
      <c r="Q1446" s="244"/>
      <c r="R1446" s="244"/>
      <c r="S1446" s="244"/>
      <c r="T1446" s="245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46" t="s">
        <v>207</v>
      </c>
      <c r="AU1446" s="246" t="s">
        <v>82</v>
      </c>
      <c r="AV1446" s="13" t="s">
        <v>82</v>
      </c>
      <c r="AW1446" s="13" t="s">
        <v>33</v>
      </c>
      <c r="AX1446" s="13" t="s">
        <v>80</v>
      </c>
      <c r="AY1446" s="246" t="s">
        <v>197</v>
      </c>
    </row>
    <row r="1447" s="2" customFormat="1" ht="44.25" customHeight="1">
      <c r="A1447" s="40"/>
      <c r="B1447" s="41"/>
      <c r="C1447" s="216" t="s">
        <v>1812</v>
      </c>
      <c r="D1447" s="216" t="s">
        <v>199</v>
      </c>
      <c r="E1447" s="217" t="s">
        <v>1813</v>
      </c>
      <c r="F1447" s="218" t="s">
        <v>1814</v>
      </c>
      <c r="G1447" s="219" t="s">
        <v>211</v>
      </c>
      <c r="H1447" s="220">
        <v>10</v>
      </c>
      <c r="I1447" s="221"/>
      <c r="J1447" s="222">
        <f>ROUND(I1447*H1447,2)</f>
        <v>0</v>
      </c>
      <c r="K1447" s="223"/>
      <c r="L1447" s="46"/>
      <c r="M1447" s="224" t="s">
        <v>19</v>
      </c>
      <c r="N1447" s="225" t="s">
        <v>43</v>
      </c>
      <c r="O1447" s="86"/>
      <c r="P1447" s="226">
        <f>O1447*H1447</f>
        <v>0</v>
      </c>
      <c r="Q1447" s="226">
        <v>0</v>
      </c>
      <c r="R1447" s="226">
        <f>Q1447*H1447</f>
        <v>0</v>
      </c>
      <c r="S1447" s="226">
        <v>0</v>
      </c>
      <c r="T1447" s="227">
        <f>S1447*H1447</f>
        <v>0</v>
      </c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R1447" s="228" t="s">
        <v>385</v>
      </c>
      <c r="AT1447" s="228" t="s">
        <v>199</v>
      </c>
      <c r="AU1447" s="228" t="s">
        <v>82</v>
      </c>
      <c r="AY1447" s="19" t="s">
        <v>197</v>
      </c>
      <c r="BE1447" s="229">
        <f>IF(N1447="základní",J1447,0)</f>
        <v>0</v>
      </c>
      <c r="BF1447" s="229">
        <f>IF(N1447="snížená",J1447,0)</f>
        <v>0</v>
      </c>
      <c r="BG1447" s="229">
        <f>IF(N1447="zákl. přenesená",J1447,0)</f>
        <v>0</v>
      </c>
      <c r="BH1447" s="229">
        <f>IF(N1447="sníž. přenesená",J1447,0)</f>
        <v>0</v>
      </c>
      <c r="BI1447" s="229">
        <f>IF(N1447="nulová",J1447,0)</f>
        <v>0</v>
      </c>
      <c r="BJ1447" s="19" t="s">
        <v>80</v>
      </c>
      <c r="BK1447" s="229">
        <f>ROUND(I1447*H1447,2)</f>
        <v>0</v>
      </c>
      <c r="BL1447" s="19" t="s">
        <v>385</v>
      </c>
      <c r="BM1447" s="228" t="s">
        <v>1815</v>
      </c>
    </row>
    <row r="1448" s="2" customFormat="1">
      <c r="A1448" s="40"/>
      <c r="B1448" s="41"/>
      <c r="C1448" s="42"/>
      <c r="D1448" s="230" t="s">
        <v>205</v>
      </c>
      <c r="E1448" s="42"/>
      <c r="F1448" s="231" t="s">
        <v>1816</v>
      </c>
      <c r="G1448" s="42"/>
      <c r="H1448" s="42"/>
      <c r="I1448" s="232"/>
      <c r="J1448" s="42"/>
      <c r="K1448" s="42"/>
      <c r="L1448" s="46"/>
      <c r="M1448" s="233"/>
      <c r="N1448" s="234"/>
      <c r="O1448" s="86"/>
      <c r="P1448" s="86"/>
      <c r="Q1448" s="86"/>
      <c r="R1448" s="86"/>
      <c r="S1448" s="86"/>
      <c r="T1448" s="87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T1448" s="19" t="s">
        <v>205</v>
      </c>
      <c r="AU1448" s="19" t="s">
        <v>82</v>
      </c>
    </row>
    <row r="1449" s="13" customFormat="1">
      <c r="A1449" s="13"/>
      <c r="B1449" s="235"/>
      <c r="C1449" s="236"/>
      <c r="D1449" s="237" t="s">
        <v>207</v>
      </c>
      <c r="E1449" s="238" t="s">
        <v>19</v>
      </c>
      <c r="F1449" s="239" t="s">
        <v>1817</v>
      </c>
      <c r="G1449" s="236"/>
      <c r="H1449" s="240">
        <v>5</v>
      </c>
      <c r="I1449" s="241"/>
      <c r="J1449" s="236"/>
      <c r="K1449" s="236"/>
      <c r="L1449" s="242"/>
      <c r="M1449" s="243"/>
      <c r="N1449" s="244"/>
      <c r="O1449" s="244"/>
      <c r="P1449" s="244"/>
      <c r="Q1449" s="244"/>
      <c r="R1449" s="244"/>
      <c r="S1449" s="244"/>
      <c r="T1449" s="245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6" t="s">
        <v>207</v>
      </c>
      <c r="AU1449" s="246" t="s">
        <v>82</v>
      </c>
      <c r="AV1449" s="13" t="s">
        <v>82</v>
      </c>
      <c r="AW1449" s="13" t="s">
        <v>33</v>
      </c>
      <c r="AX1449" s="13" t="s">
        <v>72</v>
      </c>
      <c r="AY1449" s="246" t="s">
        <v>197</v>
      </c>
    </row>
    <row r="1450" s="13" customFormat="1">
      <c r="A1450" s="13"/>
      <c r="B1450" s="235"/>
      <c r="C1450" s="236"/>
      <c r="D1450" s="237" t="s">
        <v>207</v>
      </c>
      <c r="E1450" s="238" t="s">
        <v>19</v>
      </c>
      <c r="F1450" s="239" t="s">
        <v>1818</v>
      </c>
      <c r="G1450" s="236"/>
      <c r="H1450" s="240">
        <v>5</v>
      </c>
      <c r="I1450" s="241"/>
      <c r="J1450" s="236"/>
      <c r="K1450" s="236"/>
      <c r="L1450" s="242"/>
      <c r="M1450" s="243"/>
      <c r="N1450" s="244"/>
      <c r="O1450" s="244"/>
      <c r="P1450" s="244"/>
      <c r="Q1450" s="244"/>
      <c r="R1450" s="244"/>
      <c r="S1450" s="244"/>
      <c r="T1450" s="245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6" t="s">
        <v>207</v>
      </c>
      <c r="AU1450" s="246" t="s">
        <v>82</v>
      </c>
      <c r="AV1450" s="13" t="s">
        <v>82</v>
      </c>
      <c r="AW1450" s="13" t="s">
        <v>33</v>
      </c>
      <c r="AX1450" s="13" t="s">
        <v>72</v>
      </c>
      <c r="AY1450" s="246" t="s">
        <v>197</v>
      </c>
    </row>
    <row r="1451" s="15" customFormat="1">
      <c r="A1451" s="15"/>
      <c r="B1451" s="257"/>
      <c r="C1451" s="258"/>
      <c r="D1451" s="237" t="s">
        <v>207</v>
      </c>
      <c r="E1451" s="259" t="s">
        <v>19</v>
      </c>
      <c r="F1451" s="260" t="s">
        <v>234</v>
      </c>
      <c r="G1451" s="258"/>
      <c r="H1451" s="261">
        <v>10</v>
      </c>
      <c r="I1451" s="262"/>
      <c r="J1451" s="258"/>
      <c r="K1451" s="258"/>
      <c r="L1451" s="263"/>
      <c r="M1451" s="264"/>
      <c r="N1451" s="265"/>
      <c r="O1451" s="265"/>
      <c r="P1451" s="265"/>
      <c r="Q1451" s="265"/>
      <c r="R1451" s="265"/>
      <c r="S1451" s="265"/>
      <c r="T1451" s="266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T1451" s="267" t="s">
        <v>207</v>
      </c>
      <c r="AU1451" s="267" t="s">
        <v>82</v>
      </c>
      <c r="AV1451" s="15" t="s">
        <v>203</v>
      </c>
      <c r="AW1451" s="15" t="s">
        <v>33</v>
      </c>
      <c r="AX1451" s="15" t="s">
        <v>80</v>
      </c>
      <c r="AY1451" s="267" t="s">
        <v>197</v>
      </c>
    </row>
    <row r="1452" s="2" customFormat="1" ht="16.5" customHeight="1">
      <c r="A1452" s="40"/>
      <c r="B1452" s="41"/>
      <c r="C1452" s="282" t="s">
        <v>1819</v>
      </c>
      <c r="D1452" s="282" t="s">
        <v>602</v>
      </c>
      <c r="E1452" s="283" t="s">
        <v>1820</v>
      </c>
      <c r="F1452" s="284" t="s">
        <v>1821</v>
      </c>
      <c r="G1452" s="285" t="s">
        <v>661</v>
      </c>
      <c r="H1452" s="286">
        <v>23.25</v>
      </c>
      <c r="I1452" s="287"/>
      <c r="J1452" s="288">
        <f>ROUND(I1452*H1452,2)</f>
        <v>0</v>
      </c>
      <c r="K1452" s="289"/>
      <c r="L1452" s="290"/>
      <c r="M1452" s="291" t="s">
        <v>19</v>
      </c>
      <c r="N1452" s="292" t="s">
        <v>43</v>
      </c>
      <c r="O1452" s="86"/>
      <c r="P1452" s="226">
        <f>O1452*H1452</f>
        <v>0</v>
      </c>
      <c r="Q1452" s="226">
        <v>0.0018</v>
      </c>
      <c r="R1452" s="226">
        <f>Q1452*H1452</f>
        <v>0.041849999999999998</v>
      </c>
      <c r="S1452" s="226">
        <v>0</v>
      </c>
      <c r="T1452" s="227">
        <f>S1452*H1452</f>
        <v>0</v>
      </c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R1452" s="228" t="s">
        <v>658</v>
      </c>
      <c r="AT1452" s="228" t="s">
        <v>602</v>
      </c>
      <c r="AU1452" s="228" t="s">
        <v>82</v>
      </c>
      <c r="AY1452" s="19" t="s">
        <v>197</v>
      </c>
      <c r="BE1452" s="229">
        <f>IF(N1452="základní",J1452,0)</f>
        <v>0</v>
      </c>
      <c r="BF1452" s="229">
        <f>IF(N1452="snížená",J1452,0)</f>
        <v>0</v>
      </c>
      <c r="BG1452" s="229">
        <f>IF(N1452="zákl. přenesená",J1452,0)</f>
        <v>0</v>
      </c>
      <c r="BH1452" s="229">
        <f>IF(N1452="sníž. přenesená",J1452,0)</f>
        <v>0</v>
      </c>
      <c r="BI1452" s="229">
        <f>IF(N1452="nulová",J1452,0)</f>
        <v>0</v>
      </c>
      <c r="BJ1452" s="19" t="s">
        <v>80</v>
      </c>
      <c r="BK1452" s="229">
        <f>ROUND(I1452*H1452,2)</f>
        <v>0</v>
      </c>
      <c r="BL1452" s="19" t="s">
        <v>385</v>
      </c>
      <c r="BM1452" s="228" t="s">
        <v>1822</v>
      </c>
    </row>
    <row r="1453" s="13" customFormat="1">
      <c r="A1453" s="13"/>
      <c r="B1453" s="235"/>
      <c r="C1453" s="236"/>
      <c r="D1453" s="237" t="s">
        <v>207</v>
      </c>
      <c r="E1453" s="238" t="s">
        <v>19</v>
      </c>
      <c r="F1453" s="239" t="s">
        <v>1823</v>
      </c>
      <c r="G1453" s="236"/>
      <c r="H1453" s="240">
        <v>13</v>
      </c>
      <c r="I1453" s="241"/>
      <c r="J1453" s="236"/>
      <c r="K1453" s="236"/>
      <c r="L1453" s="242"/>
      <c r="M1453" s="243"/>
      <c r="N1453" s="244"/>
      <c r="O1453" s="244"/>
      <c r="P1453" s="244"/>
      <c r="Q1453" s="244"/>
      <c r="R1453" s="244"/>
      <c r="S1453" s="244"/>
      <c r="T1453" s="245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6" t="s">
        <v>207</v>
      </c>
      <c r="AU1453" s="246" t="s">
        <v>82</v>
      </c>
      <c r="AV1453" s="13" t="s">
        <v>82</v>
      </c>
      <c r="AW1453" s="13" t="s">
        <v>33</v>
      </c>
      <c r="AX1453" s="13" t="s">
        <v>72</v>
      </c>
      <c r="AY1453" s="246" t="s">
        <v>197</v>
      </c>
    </row>
    <row r="1454" s="13" customFormat="1">
      <c r="A1454" s="13"/>
      <c r="B1454" s="235"/>
      <c r="C1454" s="236"/>
      <c r="D1454" s="237" t="s">
        <v>207</v>
      </c>
      <c r="E1454" s="238" t="s">
        <v>19</v>
      </c>
      <c r="F1454" s="239" t="s">
        <v>1824</v>
      </c>
      <c r="G1454" s="236"/>
      <c r="H1454" s="240">
        <v>10.25</v>
      </c>
      <c r="I1454" s="241"/>
      <c r="J1454" s="236"/>
      <c r="K1454" s="236"/>
      <c r="L1454" s="242"/>
      <c r="M1454" s="243"/>
      <c r="N1454" s="244"/>
      <c r="O1454" s="244"/>
      <c r="P1454" s="244"/>
      <c r="Q1454" s="244"/>
      <c r="R1454" s="244"/>
      <c r="S1454" s="244"/>
      <c r="T1454" s="245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46" t="s">
        <v>207</v>
      </c>
      <c r="AU1454" s="246" t="s">
        <v>82</v>
      </c>
      <c r="AV1454" s="13" t="s">
        <v>82</v>
      </c>
      <c r="AW1454" s="13" t="s">
        <v>33</v>
      </c>
      <c r="AX1454" s="13" t="s">
        <v>72</v>
      </c>
      <c r="AY1454" s="246" t="s">
        <v>197</v>
      </c>
    </row>
    <row r="1455" s="15" customFormat="1">
      <c r="A1455" s="15"/>
      <c r="B1455" s="257"/>
      <c r="C1455" s="258"/>
      <c r="D1455" s="237" t="s">
        <v>207</v>
      </c>
      <c r="E1455" s="259" t="s">
        <v>19</v>
      </c>
      <c r="F1455" s="260" t="s">
        <v>234</v>
      </c>
      <c r="G1455" s="258"/>
      <c r="H1455" s="261">
        <v>23.25</v>
      </c>
      <c r="I1455" s="262"/>
      <c r="J1455" s="258"/>
      <c r="K1455" s="258"/>
      <c r="L1455" s="263"/>
      <c r="M1455" s="264"/>
      <c r="N1455" s="265"/>
      <c r="O1455" s="265"/>
      <c r="P1455" s="265"/>
      <c r="Q1455" s="265"/>
      <c r="R1455" s="265"/>
      <c r="S1455" s="265"/>
      <c r="T1455" s="266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T1455" s="267" t="s">
        <v>207</v>
      </c>
      <c r="AU1455" s="267" t="s">
        <v>82</v>
      </c>
      <c r="AV1455" s="15" t="s">
        <v>203</v>
      </c>
      <c r="AW1455" s="15" t="s">
        <v>33</v>
      </c>
      <c r="AX1455" s="15" t="s">
        <v>80</v>
      </c>
      <c r="AY1455" s="267" t="s">
        <v>197</v>
      </c>
    </row>
    <row r="1456" s="2" customFormat="1" ht="49.05" customHeight="1">
      <c r="A1456" s="40"/>
      <c r="B1456" s="41"/>
      <c r="C1456" s="216" t="s">
        <v>1825</v>
      </c>
      <c r="D1456" s="216" t="s">
        <v>199</v>
      </c>
      <c r="E1456" s="217" t="s">
        <v>1826</v>
      </c>
      <c r="F1456" s="218" t="s">
        <v>1827</v>
      </c>
      <c r="G1456" s="219" t="s">
        <v>211</v>
      </c>
      <c r="H1456" s="220">
        <v>1</v>
      </c>
      <c r="I1456" s="221"/>
      <c r="J1456" s="222">
        <f>ROUND(I1456*H1456,2)</f>
        <v>0</v>
      </c>
      <c r="K1456" s="223"/>
      <c r="L1456" s="46"/>
      <c r="M1456" s="224" t="s">
        <v>19</v>
      </c>
      <c r="N1456" s="225" t="s">
        <v>43</v>
      </c>
      <c r="O1456" s="86"/>
      <c r="P1456" s="226">
        <f>O1456*H1456</f>
        <v>0</v>
      </c>
      <c r="Q1456" s="226">
        <v>0</v>
      </c>
      <c r="R1456" s="226">
        <f>Q1456*H1456</f>
        <v>0</v>
      </c>
      <c r="S1456" s="226">
        <v>0</v>
      </c>
      <c r="T1456" s="227">
        <f>S1456*H1456</f>
        <v>0</v>
      </c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R1456" s="228" t="s">
        <v>385</v>
      </c>
      <c r="AT1456" s="228" t="s">
        <v>199</v>
      </c>
      <c r="AU1456" s="228" t="s">
        <v>82</v>
      </c>
      <c r="AY1456" s="19" t="s">
        <v>197</v>
      </c>
      <c r="BE1456" s="229">
        <f>IF(N1456="základní",J1456,0)</f>
        <v>0</v>
      </c>
      <c r="BF1456" s="229">
        <f>IF(N1456="snížená",J1456,0)</f>
        <v>0</v>
      </c>
      <c r="BG1456" s="229">
        <f>IF(N1456="zákl. přenesená",J1456,0)</f>
        <v>0</v>
      </c>
      <c r="BH1456" s="229">
        <f>IF(N1456="sníž. přenesená",J1456,0)</f>
        <v>0</v>
      </c>
      <c r="BI1456" s="229">
        <f>IF(N1456="nulová",J1456,0)</f>
        <v>0</v>
      </c>
      <c r="BJ1456" s="19" t="s">
        <v>80</v>
      </c>
      <c r="BK1456" s="229">
        <f>ROUND(I1456*H1456,2)</f>
        <v>0</v>
      </c>
      <c r="BL1456" s="19" t="s">
        <v>385</v>
      </c>
      <c r="BM1456" s="228" t="s">
        <v>1828</v>
      </c>
    </row>
    <row r="1457" s="2" customFormat="1" ht="44.25" customHeight="1">
      <c r="A1457" s="40"/>
      <c r="B1457" s="41"/>
      <c r="C1457" s="216" t="s">
        <v>1829</v>
      </c>
      <c r="D1457" s="216" t="s">
        <v>199</v>
      </c>
      <c r="E1457" s="217" t="s">
        <v>1830</v>
      </c>
      <c r="F1457" s="218" t="s">
        <v>1831</v>
      </c>
      <c r="G1457" s="219" t="s">
        <v>1253</v>
      </c>
      <c r="H1457" s="293"/>
      <c r="I1457" s="221"/>
      <c r="J1457" s="222">
        <f>ROUND(I1457*H1457,2)</f>
        <v>0</v>
      </c>
      <c r="K1457" s="223"/>
      <c r="L1457" s="46"/>
      <c r="M1457" s="224" t="s">
        <v>19</v>
      </c>
      <c r="N1457" s="225" t="s">
        <v>43</v>
      </c>
      <c r="O1457" s="86"/>
      <c r="P1457" s="226">
        <f>O1457*H1457</f>
        <v>0</v>
      </c>
      <c r="Q1457" s="226">
        <v>0</v>
      </c>
      <c r="R1457" s="226">
        <f>Q1457*H1457</f>
        <v>0</v>
      </c>
      <c r="S1457" s="226">
        <v>0</v>
      </c>
      <c r="T1457" s="227">
        <f>S1457*H1457</f>
        <v>0</v>
      </c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R1457" s="228" t="s">
        <v>385</v>
      </c>
      <c r="AT1457" s="228" t="s">
        <v>199</v>
      </c>
      <c r="AU1457" s="228" t="s">
        <v>82</v>
      </c>
      <c r="AY1457" s="19" t="s">
        <v>197</v>
      </c>
      <c r="BE1457" s="229">
        <f>IF(N1457="základní",J1457,0)</f>
        <v>0</v>
      </c>
      <c r="BF1457" s="229">
        <f>IF(N1457="snížená",J1457,0)</f>
        <v>0</v>
      </c>
      <c r="BG1457" s="229">
        <f>IF(N1457="zákl. přenesená",J1457,0)</f>
        <v>0</v>
      </c>
      <c r="BH1457" s="229">
        <f>IF(N1457="sníž. přenesená",J1457,0)</f>
        <v>0</v>
      </c>
      <c r="BI1457" s="229">
        <f>IF(N1457="nulová",J1457,0)</f>
        <v>0</v>
      </c>
      <c r="BJ1457" s="19" t="s">
        <v>80</v>
      </c>
      <c r="BK1457" s="229">
        <f>ROUND(I1457*H1457,2)</f>
        <v>0</v>
      </c>
      <c r="BL1457" s="19" t="s">
        <v>385</v>
      </c>
      <c r="BM1457" s="228" t="s">
        <v>1832</v>
      </c>
    </row>
    <row r="1458" s="2" customFormat="1">
      <c r="A1458" s="40"/>
      <c r="B1458" s="41"/>
      <c r="C1458" s="42"/>
      <c r="D1458" s="230" t="s">
        <v>205</v>
      </c>
      <c r="E1458" s="42"/>
      <c r="F1458" s="231" t="s">
        <v>1833</v>
      </c>
      <c r="G1458" s="42"/>
      <c r="H1458" s="42"/>
      <c r="I1458" s="232"/>
      <c r="J1458" s="42"/>
      <c r="K1458" s="42"/>
      <c r="L1458" s="46"/>
      <c r="M1458" s="233"/>
      <c r="N1458" s="234"/>
      <c r="O1458" s="86"/>
      <c r="P1458" s="86"/>
      <c r="Q1458" s="86"/>
      <c r="R1458" s="86"/>
      <c r="S1458" s="86"/>
      <c r="T1458" s="87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T1458" s="19" t="s">
        <v>205</v>
      </c>
      <c r="AU1458" s="19" t="s">
        <v>82</v>
      </c>
    </row>
    <row r="1459" s="12" customFormat="1" ht="22.8" customHeight="1">
      <c r="A1459" s="12"/>
      <c r="B1459" s="200"/>
      <c r="C1459" s="201"/>
      <c r="D1459" s="202" t="s">
        <v>71</v>
      </c>
      <c r="E1459" s="214" t="s">
        <v>1834</v>
      </c>
      <c r="F1459" s="214" t="s">
        <v>1835</v>
      </c>
      <c r="G1459" s="201"/>
      <c r="H1459" s="201"/>
      <c r="I1459" s="204"/>
      <c r="J1459" s="215">
        <f>BK1459</f>
        <v>0</v>
      </c>
      <c r="K1459" s="201"/>
      <c r="L1459" s="206"/>
      <c r="M1459" s="207"/>
      <c r="N1459" s="208"/>
      <c r="O1459" s="208"/>
      <c r="P1459" s="209">
        <f>SUM(P1460:P1520)</f>
        <v>0</v>
      </c>
      <c r="Q1459" s="208"/>
      <c r="R1459" s="209">
        <f>SUM(R1460:R1520)</f>
        <v>3.9005631699999999</v>
      </c>
      <c r="S1459" s="208"/>
      <c r="T1459" s="210">
        <f>SUM(T1460:T1520)</f>
        <v>0</v>
      </c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R1459" s="211" t="s">
        <v>82</v>
      </c>
      <c r="AT1459" s="212" t="s">
        <v>71</v>
      </c>
      <c r="AU1459" s="212" t="s">
        <v>80</v>
      </c>
      <c r="AY1459" s="211" t="s">
        <v>197</v>
      </c>
      <c r="BK1459" s="213">
        <f>SUM(BK1460:BK1520)</f>
        <v>0</v>
      </c>
    </row>
    <row r="1460" s="2" customFormat="1" ht="37.8" customHeight="1">
      <c r="A1460" s="40"/>
      <c r="B1460" s="41"/>
      <c r="C1460" s="216" t="s">
        <v>1836</v>
      </c>
      <c r="D1460" s="216" t="s">
        <v>199</v>
      </c>
      <c r="E1460" s="217" t="s">
        <v>1837</v>
      </c>
      <c r="F1460" s="218" t="s">
        <v>1838</v>
      </c>
      <c r="G1460" s="219" t="s">
        <v>661</v>
      </c>
      <c r="H1460" s="220">
        <v>7.1840000000000002</v>
      </c>
      <c r="I1460" s="221"/>
      <c r="J1460" s="222">
        <f>ROUND(I1460*H1460,2)</f>
        <v>0</v>
      </c>
      <c r="K1460" s="223"/>
      <c r="L1460" s="46"/>
      <c r="M1460" s="224" t="s">
        <v>19</v>
      </c>
      <c r="N1460" s="225" t="s">
        <v>43</v>
      </c>
      <c r="O1460" s="86"/>
      <c r="P1460" s="226">
        <f>O1460*H1460</f>
        <v>0</v>
      </c>
      <c r="Q1460" s="226">
        <v>0</v>
      </c>
      <c r="R1460" s="226">
        <f>Q1460*H1460</f>
        <v>0</v>
      </c>
      <c r="S1460" s="226">
        <v>0</v>
      </c>
      <c r="T1460" s="227">
        <f>S1460*H1460</f>
        <v>0</v>
      </c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R1460" s="228" t="s">
        <v>385</v>
      </c>
      <c r="AT1460" s="228" t="s">
        <v>199</v>
      </c>
      <c r="AU1460" s="228" t="s">
        <v>82</v>
      </c>
      <c r="AY1460" s="19" t="s">
        <v>197</v>
      </c>
      <c r="BE1460" s="229">
        <f>IF(N1460="základní",J1460,0)</f>
        <v>0</v>
      </c>
      <c r="BF1460" s="229">
        <f>IF(N1460="snížená",J1460,0)</f>
        <v>0</v>
      </c>
      <c r="BG1460" s="229">
        <f>IF(N1460="zákl. přenesená",J1460,0)</f>
        <v>0</v>
      </c>
      <c r="BH1460" s="229">
        <f>IF(N1460="sníž. přenesená",J1460,0)</f>
        <v>0</v>
      </c>
      <c r="BI1460" s="229">
        <f>IF(N1460="nulová",J1460,0)</f>
        <v>0</v>
      </c>
      <c r="BJ1460" s="19" t="s">
        <v>80</v>
      </c>
      <c r="BK1460" s="229">
        <f>ROUND(I1460*H1460,2)</f>
        <v>0</v>
      </c>
      <c r="BL1460" s="19" t="s">
        <v>385</v>
      </c>
      <c r="BM1460" s="228" t="s">
        <v>1839</v>
      </c>
    </row>
    <row r="1461" s="2" customFormat="1">
      <c r="A1461" s="40"/>
      <c r="B1461" s="41"/>
      <c r="C1461" s="42"/>
      <c r="D1461" s="230" t="s">
        <v>205</v>
      </c>
      <c r="E1461" s="42"/>
      <c r="F1461" s="231" t="s">
        <v>1840</v>
      </c>
      <c r="G1461" s="42"/>
      <c r="H1461" s="42"/>
      <c r="I1461" s="232"/>
      <c r="J1461" s="42"/>
      <c r="K1461" s="42"/>
      <c r="L1461" s="46"/>
      <c r="M1461" s="233"/>
      <c r="N1461" s="234"/>
      <c r="O1461" s="86"/>
      <c r="P1461" s="86"/>
      <c r="Q1461" s="86"/>
      <c r="R1461" s="86"/>
      <c r="S1461" s="86"/>
      <c r="T1461" s="87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T1461" s="19" t="s">
        <v>205</v>
      </c>
      <c r="AU1461" s="19" t="s">
        <v>82</v>
      </c>
    </row>
    <row r="1462" s="14" customFormat="1">
      <c r="A1462" s="14"/>
      <c r="B1462" s="247"/>
      <c r="C1462" s="248"/>
      <c r="D1462" s="237" t="s">
        <v>207</v>
      </c>
      <c r="E1462" s="249" t="s">
        <v>19</v>
      </c>
      <c r="F1462" s="250" t="s">
        <v>1841</v>
      </c>
      <c r="G1462" s="248"/>
      <c r="H1462" s="249" t="s">
        <v>19</v>
      </c>
      <c r="I1462" s="251"/>
      <c r="J1462" s="248"/>
      <c r="K1462" s="248"/>
      <c r="L1462" s="252"/>
      <c r="M1462" s="253"/>
      <c r="N1462" s="254"/>
      <c r="O1462" s="254"/>
      <c r="P1462" s="254"/>
      <c r="Q1462" s="254"/>
      <c r="R1462" s="254"/>
      <c r="S1462" s="254"/>
      <c r="T1462" s="255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6" t="s">
        <v>207</v>
      </c>
      <c r="AU1462" s="256" t="s">
        <v>82</v>
      </c>
      <c r="AV1462" s="14" t="s">
        <v>80</v>
      </c>
      <c r="AW1462" s="14" t="s">
        <v>33</v>
      </c>
      <c r="AX1462" s="14" t="s">
        <v>72</v>
      </c>
      <c r="AY1462" s="256" t="s">
        <v>197</v>
      </c>
    </row>
    <row r="1463" s="14" customFormat="1">
      <c r="A1463" s="14"/>
      <c r="B1463" s="247"/>
      <c r="C1463" s="248"/>
      <c r="D1463" s="237" t="s">
        <v>207</v>
      </c>
      <c r="E1463" s="249" t="s">
        <v>19</v>
      </c>
      <c r="F1463" s="250" t="s">
        <v>1842</v>
      </c>
      <c r="G1463" s="248"/>
      <c r="H1463" s="249" t="s">
        <v>19</v>
      </c>
      <c r="I1463" s="251"/>
      <c r="J1463" s="248"/>
      <c r="K1463" s="248"/>
      <c r="L1463" s="252"/>
      <c r="M1463" s="253"/>
      <c r="N1463" s="254"/>
      <c r="O1463" s="254"/>
      <c r="P1463" s="254"/>
      <c r="Q1463" s="254"/>
      <c r="R1463" s="254"/>
      <c r="S1463" s="254"/>
      <c r="T1463" s="255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56" t="s">
        <v>207</v>
      </c>
      <c r="AU1463" s="256" t="s">
        <v>82</v>
      </c>
      <c r="AV1463" s="14" t="s">
        <v>80</v>
      </c>
      <c r="AW1463" s="14" t="s">
        <v>33</v>
      </c>
      <c r="AX1463" s="14" t="s">
        <v>72</v>
      </c>
      <c r="AY1463" s="256" t="s">
        <v>197</v>
      </c>
    </row>
    <row r="1464" s="13" customFormat="1">
      <c r="A1464" s="13"/>
      <c r="B1464" s="235"/>
      <c r="C1464" s="236"/>
      <c r="D1464" s="237" t="s">
        <v>207</v>
      </c>
      <c r="E1464" s="238" t="s">
        <v>19</v>
      </c>
      <c r="F1464" s="239" t="s">
        <v>1843</v>
      </c>
      <c r="G1464" s="236"/>
      <c r="H1464" s="240">
        <v>7.1840000000000002</v>
      </c>
      <c r="I1464" s="241"/>
      <c r="J1464" s="236"/>
      <c r="K1464" s="236"/>
      <c r="L1464" s="242"/>
      <c r="M1464" s="243"/>
      <c r="N1464" s="244"/>
      <c r="O1464" s="244"/>
      <c r="P1464" s="244"/>
      <c r="Q1464" s="244"/>
      <c r="R1464" s="244"/>
      <c r="S1464" s="244"/>
      <c r="T1464" s="245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6" t="s">
        <v>207</v>
      </c>
      <c r="AU1464" s="246" t="s">
        <v>82</v>
      </c>
      <c r="AV1464" s="13" t="s">
        <v>82</v>
      </c>
      <c r="AW1464" s="13" t="s">
        <v>33</v>
      </c>
      <c r="AX1464" s="13" t="s">
        <v>80</v>
      </c>
      <c r="AY1464" s="246" t="s">
        <v>197</v>
      </c>
    </row>
    <row r="1465" s="2" customFormat="1" ht="44.25" customHeight="1">
      <c r="A1465" s="40"/>
      <c r="B1465" s="41"/>
      <c r="C1465" s="282" t="s">
        <v>1844</v>
      </c>
      <c r="D1465" s="282" t="s">
        <v>602</v>
      </c>
      <c r="E1465" s="283" t="s">
        <v>1845</v>
      </c>
      <c r="F1465" s="284" t="s">
        <v>1846</v>
      </c>
      <c r="G1465" s="285" t="s">
        <v>211</v>
      </c>
      <c r="H1465" s="286">
        <v>1</v>
      </c>
      <c r="I1465" s="287"/>
      <c r="J1465" s="288">
        <f>ROUND(I1465*H1465,2)</f>
        <v>0</v>
      </c>
      <c r="K1465" s="289"/>
      <c r="L1465" s="290"/>
      <c r="M1465" s="291" t="s">
        <v>19</v>
      </c>
      <c r="N1465" s="292" t="s">
        <v>43</v>
      </c>
      <c r="O1465" s="86"/>
      <c r="P1465" s="226">
        <f>O1465*H1465</f>
        <v>0</v>
      </c>
      <c r="Q1465" s="226">
        <v>0.192</v>
      </c>
      <c r="R1465" s="226">
        <f>Q1465*H1465</f>
        <v>0.192</v>
      </c>
      <c r="S1465" s="226">
        <v>0</v>
      </c>
      <c r="T1465" s="227">
        <f>S1465*H1465</f>
        <v>0</v>
      </c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R1465" s="228" t="s">
        <v>658</v>
      </c>
      <c r="AT1465" s="228" t="s">
        <v>602</v>
      </c>
      <c r="AU1465" s="228" t="s">
        <v>82</v>
      </c>
      <c r="AY1465" s="19" t="s">
        <v>197</v>
      </c>
      <c r="BE1465" s="229">
        <f>IF(N1465="základní",J1465,0)</f>
        <v>0</v>
      </c>
      <c r="BF1465" s="229">
        <f>IF(N1465="snížená",J1465,0)</f>
        <v>0</v>
      </c>
      <c r="BG1465" s="229">
        <f>IF(N1465="zákl. přenesená",J1465,0)</f>
        <v>0</v>
      </c>
      <c r="BH1465" s="229">
        <f>IF(N1465="sníž. přenesená",J1465,0)</f>
        <v>0</v>
      </c>
      <c r="BI1465" s="229">
        <f>IF(N1465="nulová",J1465,0)</f>
        <v>0</v>
      </c>
      <c r="BJ1465" s="19" t="s">
        <v>80</v>
      </c>
      <c r="BK1465" s="229">
        <f>ROUND(I1465*H1465,2)</f>
        <v>0</v>
      </c>
      <c r="BL1465" s="19" t="s">
        <v>385</v>
      </c>
      <c r="BM1465" s="228" t="s">
        <v>1847</v>
      </c>
    </row>
    <row r="1466" s="2" customFormat="1" ht="24.15" customHeight="1">
      <c r="A1466" s="40"/>
      <c r="B1466" s="41"/>
      <c r="C1466" s="282" t="s">
        <v>1848</v>
      </c>
      <c r="D1466" s="282" t="s">
        <v>602</v>
      </c>
      <c r="E1466" s="283" t="s">
        <v>1849</v>
      </c>
      <c r="F1466" s="284" t="s">
        <v>1850</v>
      </c>
      <c r="G1466" s="285" t="s">
        <v>211</v>
      </c>
      <c r="H1466" s="286">
        <v>18</v>
      </c>
      <c r="I1466" s="287"/>
      <c r="J1466" s="288">
        <f>ROUND(I1466*H1466,2)</f>
        <v>0</v>
      </c>
      <c r="K1466" s="289"/>
      <c r="L1466" s="290"/>
      <c r="M1466" s="291" t="s">
        <v>19</v>
      </c>
      <c r="N1466" s="292" t="s">
        <v>43</v>
      </c>
      <c r="O1466" s="86"/>
      <c r="P1466" s="226">
        <f>O1466*H1466</f>
        <v>0</v>
      </c>
      <c r="Q1466" s="226">
        <v>0.089999999999999997</v>
      </c>
      <c r="R1466" s="226">
        <f>Q1466*H1466</f>
        <v>1.6199999999999999</v>
      </c>
      <c r="S1466" s="226">
        <v>0</v>
      </c>
      <c r="T1466" s="227">
        <f>S1466*H1466</f>
        <v>0</v>
      </c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R1466" s="228" t="s">
        <v>658</v>
      </c>
      <c r="AT1466" s="228" t="s">
        <v>602</v>
      </c>
      <c r="AU1466" s="228" t="s">
        <v>82</v>
      </c>
      <c r="AY1466" s="19" t="s">
        <v>197</v>
      </c>
      <c r="BE1466" s="229">
        <f>IF(N1466="základní",J1466,0)</f>
        <v>0</v>
      </c>
      <c r="BF1466" s="229">
        <f>IF(N1466="snížená",J1466,0)</f>
        <v>0</v>
      </c>
      <c r="BG1466" s="229">
        <f>IF(N1466="zákl. přenesená",J1466,0)</f>
        <v>0</v>
      </c>
      <c r="BH1466" s="229">
        <f>IF(N1466="sníž. přenesená",J1466,0)</f>
        <v>0</v>
      </c>
      <c r="BI1466" s="229">
        <f>IF(N1466="nulová",J1466,0)</f>
        <v>0</v>
      </c>
      <c r="BJ1466" s="19" t="s">
        <v>80</v>
      </c>
      <c r="BK1466" s="229">
        <f>ROUND(I1466*H1466,2)</f>
        <v>0</v>
      </c>
      <c r="BL1466" s="19" t="s">
        <v>385</v>
      </c>
      <c r="BM1466" s="228" t="s">
        <v>1851</v>
      </c>
    </row>
    <row r="1467" s="2" customFormat="1" ht="33" customHeight="1">
      <c r="A1467" s="40"/>
      <c r="B1467" s="41"/>
      <c r="C1467" s="282" t="s">
        <v>1852</v>
      </c>
      <c r="D1467" s="282" t="s">
        <v>602</v>
      </c>
      <c r="E1467" s="283" t="s">
        <v>1853</v>
      </c>
      <c r="F1467" s="284" t="s">
        <v>1854</v>
      </c>
      <c r="G1467" s="285" t="s">
        <v>211</v>
      </c>
      <c r="H1467" s="286">
        <v>1</v>
      </c>
      <c r="I1467" s="287"/>
      <c r="J1467" s="288">
        <f>ROUND(I1467*H1467,2)</f>
        <v>0</v>
      </c>
      <c r="K1467" s="289"/>
      <c r="L1467" s="290"/>
      <c r="M1467" s="291" t="s">
        <v>19</v>
      </c>
      <c r="N1467" s="292" t="s">
        <v>43</v>
      </c>
      <c r="O1467" s="86"/>
      <c r="P1467" s="226">
        <f>O1467*H1467</f>
        <v>0</v>
      </c>
      <c r="Q1467" s="226">
        <v>0.089999999999999997</v>
      </c>
      <c r="R1467" s="226">
        <f>Q1467*H1467</f>
        <v>0.089999999999999997</v>
      </c>
      <c r="S1467" s="226">
        <v>0</v>
      </c>
      <c r="T1467" s="227">
        <f>S1467*H1467</f>
        <v>0</v>
      </c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R1467" s="228" t="s">
        <v>658</v>
      </c>
      <c r="AT1467" s="228" t="s">
        <v>602</v>
      </c>
      <c r="AU1467" s="228" t="s">
        <v>82</v>
      </c>
      <c r="AY1467" s="19" t="s">
        <v>197</v>
      </c>
      <c r="BE1467" s="229">
        <f>IF(N1467="základní",J1467,0)</f>
        <v>0</v>
      </c>
      <c r="BF1467" s="229">
        <f>IF(N1467="snížená",J1467,0)</f>
        <v>0</v>
      </c>
      <c r="BG1467" s="229">
        <f>IF(N1467="zákl. přenesená",J1467,0)</f>
        <v>0</v>
      </c>
      <c r="BH1467" s="229">
        <f>IF(N1467="sníž. přenesená",J1467,0)</f>
        <v>0</v>
      </c>
      <c r="BI1467" s="229">
        <f>IF(N1467="nulová",J1467,0)</f>
        <v>0</v>
      </c>
      <c r="BJ1467" s="19" t="s">
        <v>80</v>
      </c>
      <c r="BK1467" s="229">
        <f>ROUND(I1467*H1467,2)</f>
        <v>0</v>
      </c>
      <c r="BL1467" s="19" t="s">
        <v>385</v>
      </c>
      <c r="BM1467" s="228" t="s">
        <v>1855</v>
      </c>
    </row>
    <row r="1468" s="2" customFormat="1" ht="37.8" customHeight="1">
      <c r="A1468" s="40"/>
      <c r="B1468" s="41"/>
      <c r="C1468" s="216" t="s">
        <v>1856</v>
      </c>
      <c r="D1468" s="216" t="s">
        <v>199</v>
      </c>
      <c r="E1468" s="217" t="s">
        <v>1857</v>
      </c>
      <c r="F1468" s="218" t="s">
        <v>1858</v>
      </c>
      <c r="G1468" s="219" t="s">
        <v>661</v>
      </c>
      <c r="H1468" s="220">
        <v>8.1839999999999993</v>
      </c>
      <c r="I1468" s="221"/>
      <c r="J1468" s="222">
        <f>ROUND(I1468*H1468,2)</f>
        <v>0</v>
      </c>
      <c r="K1468" s="223"/>
      <c r="L1468" s="46"/>
      <c r="M1468" s="224" t="s">
        <v>19</v>
      </c>
      <c r="N1468" s="225" t="s">
        <v>43</v>
      </c>
      <c r="O1468" s="86"/>
      <c r="P1468" s="226">
        <f>O1468*H1468</f>
        <v>0</v>
      </c>
      <c r="Q1468" s="226">
        <v>0</v>
      </c>
      <c r="R1468" s="226">
        <f>Q1468*H1468</f>
        <v>0</v>
      </c>
      <c r="S1468" s="226">
        <v>0</v>
      </c>
      <c r="T1468" s="227">
        <f>S1468*H1468</f>
        <v>0</v>
      </c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R1468" s="228" t="s">
        <v>385</v>
      </c>
      <c r="AT1468" s="228" t="s">
        <v>199</v>
      </c>
      <c r="AU1468" s="228" t="s">
        <v>82</v>
      </c>
      <c r="AY1468" s="19" t="s">
        <v>197</v>
      </c>
      <c r="BE1468" s="229">
        <f>IF(N1468="základní",J1468,0)</f>
        <v>0</v>
      </c>
      <c r="BF1468" s="229">
        <f>IF(N1468="snížená",J1468,0)</f>
        <v>0</v>
      </c>
      <c r="BG1468" s="229">
        <f>IF(N1468="zákl. přenesená",J1468,0)</f>
        <v>0</v>
      </c>
      <c r="BH1468" s="229">
        <f>IF(N1468="sníž. přenesená",J1468,0)</f>
        <v>0</v>
      </c>
      <c r="BI1468" s="229">
        <f>IF(N1468="nulová",J1468,0)</f>
        <v>0</v>
      </c>
      <c r="BJ1468" s="19" t="s">
        <v>80</v>
      </c>
      <c r="BK1468" s="229">
        <f>ROUND(I1468*H1468,2)</f>
        <v>0</v>
      </c>
      <c r="BL1468" s="19" t="s">
        <v>385</v>
      </c>
      <c r="BM1468" s="228" t="s">
        <v>1859</v>
      </c>
    </row>
    <row r="1469" s="2" customFormat="1">
      <c r="A1469" s="40"/>
      <c r="B1469" s="41"/>
      <c r="C1469" s="42"/>
      <c r="D1469" s="230" t="s">
        <v>205</v>
      </c>
      <c r="E1469" s="42"/>
      <c r="F1469" s="231" t="s">
        <v>1860</v>
      </c>
      <c r="G1469" s="42"/>
      <c r="H1469" s="42"/>
      <c r="I1469" s="232"/>
      <c r="J1469" s="42"/>
      <c r="K1469" s="42"/>
      <c r="L1469" s="46"/>
      <c r="M1469" s="233"/>
      <c r="N1469" s="234"/>
      <c r="O1469" s="86"/>
      <c r="P1469" s="86"/>
      <c r="Q1469" s="86"/>
      <c r="R1469" s="86"/>
      <c r="S1469" s="86"/>
      <c r="T1469" s="87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T1469" s="19" t="s">
        <v>205</v>
      </c>
      <c r="AU1469" s="19" t="s">
        <v>82</v>
      </c>
    </row>
    <row r="1470" s="14" customFormat="1">
      <c r="A1470" s="14"/>
      <c r="B1470" s="247"/>
      <c r="C1470" s="248"/>
      <c r="D1470" s="237" t="s">
        <v>207</v>
      </c>
      <c r="E1470" s="249" t="s">
        <v>19</v>
      </c>
      <c r="F1470" s="250" t="s">
        <v>1841</v>
      </c>
      <c r="G1470" s="248"/>
      <c r="H1470" s="249" t="s">
        <v>19</v>
      </c>
      <c r="I1470" s="251"/>
      <c r="J1470" s="248"/>
      <c r="K1470" s="248"/>
      <c r="L1470" s="252"/>
      <c r="M1470" s="253"/>
      <c r="N1470" s="254"/>
      <c r="O1470" s="254"/>
      <c r="P1470" s="254"/>
      <c r="Q1470" s="254"/>
      <c r="R1470" s="254"/>
      <c r="S1470" s="254"/>
      <c r="T1470" s="255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6" t="s">
        <v>207</v>
      </c>
      <c r="AU1470" s="256" t="s">
        <v>82</v>
      </c>
      <c r="AV1470" s="14" t="s">
        <v>80</v>
      </c>
      <c r="AW1470" s="14" t="s">
        <v>33</v>
      </c>
      <c r="AX1470" s="14" t="s">
        <v>72</v>
      </c>
      <c r="AY1470" s="256" t="s">
        <v>197</v>
      </c>
    </row>
    <row r="1471" s="14" customFormat="1">
      <c r="A1471" s="14"/>
      <c r="B1471" s="247"/>
      <c r="C1471" s="248"/>
      <c r="D1471" s="237" t="s">
        <v>207</v>
      </c>
      <c r="E1471" s="249" t="s">
        <v>19</v>
      </c>
      <c r="F1471" s="250" t="s">
        <v>1842</v>
      </c>
      <c r="G1471" s="248"/>
      <c r="H1471" s="249" t="s">
        <v>19</v>
      </c>
      <c r="I1471" s="251"/>
      <c r="J1471" s="248"/>
      <c r="K1471" s="248"/>
      <c r="L1471" s="252"/>
      <c r="M1471" s="253"/>
      <c r="N1471" s="254"/>
      <c r="O1471" s="254"/>
      <c r="P1471" s="254"/>
      <c r="Q1471" s="254"/>
      <c r="R1471" s="254"/>
      <c r="S1471" s="254"/>
      <c r="T1471" s="255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6" t="s">
        <v>207</v>
      </c>
      <c r="AU1471" s="256" t="s">
        <v>82</v>
      </c>
      <c r="AV1471" s="14" t="s">
        <v>80</v>
      </c>
      <c r="AW1471" s="14" t="s">
        <v>33</v>
      </c>
      <c r="AX1471" s="14" t="s">
        <v>72</v>
      </c>
      <c r="AY1471" s="256" t="s">
        <v>197</v>
      </c>
    </row>
    <row r="1472" s="13" customFormat="1">
      <c r="A1472" s="13"/>
      <c r="B1472" s="235"/>
      <c r="C1472" s="236"/>
      <c r="D1472" s="237" t="s">
        <v>207</v>
      </c>
      <c r="E1472" s="238" t="s">
        <v>19</v>
      </c>
      <c r="F1472" s="239" t="s">
        <v>1861</v>
      </c>
      <c r="G1472" s="236"/>
      <c r="H1472" s="240">
        <v>8.1839999999999993</v>
      </c>
      <c r="I1472" s="241"/>
      <c r="J1472" s="236"/>
      <c r="K1472" s="236"/>
      <c r="L1472" s="242"/>
      <c r="M1472" s="243"/>
      <c r="N1472" s="244"/>
      <c r="O1472" s="244"/>
      <c r="P1472" s="244"/>
      <c r="Q1472" s="244"/>
      <c r="R1472" s="244"/>
      <c r="S1472" s="244"/>
      <c r="T1472" s="245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46" t="s">
        <v>207</v>
      </c>
      <c r="AU1472" s="246" t="s">
        <v>82</v>
      </c>
      <c r="AV1472" s="13" t="s">
        <v>82</v>
      </c>
      <c r="AW1472" s="13" t="s">
        <v>33</v>
      </c>
      <c r="AX1472" s="13" t="s">
        <v>80</v>
      </c>
      <c r="AY1472" s="246" t="s">
        <v>197</v>
      </c>
    </row>
    <row r="1473" s="2" customFormat="1" ht="33" customHeight="1">
      <c r="A1473" s="40"/>
      <c r="B1473" s="41"/>
      <c r="C1473" s="282" t="s">
        <v>1862</v>
      </c>
      <c r="D1473" s="282" t="s">
        <v>602</v>
      </c>
      <c r="E1473" s="283" t="s">
        <v>1863</v>
      </c>
      <c r="F1473" s="284" t="s">
        <v>1854</v>
      </c>
      <c r="G1473" s="285" t="s">
        <v>211</v>
      </c>
      <c r="H1473" s="286">
        <v>8.1839999999999993</v>
      </c>
      <c r="I1473" s="287"/>
      <c r="J1473" s="288">
        <f>ROUND(I1473*H1473,2)</f>
        <v>0</v>
      </c>
      <c r="K1473" s="289"/>
      <c r="L1473" s="290"/>
      <c r="M1473" s="291" t="s">
        <v>19</v>
      </c>
      <c r="N1473" s="292" t="s">
        <v>43</v>
      </c>
      <c r="O1473" s="86"/>
      <c r="P1473" s="226">
        <f>O1473*H1473</f>
        <v>0</v>
      </c>
      <c r="Q1473" s="226">
        <v>0.089999999999999997</v>
      </c>
      <c r="R1473" s="226">
        <f>Q1473*H1473</f>
        <v>0.73655999999999988</v>
      </c>
      <c r="S1473" s="226">
        <v>0</v>
      </c>
      <c r="T1473" s="227">
        <f>S1473*H1473</f>
        <v>0</v>
      </c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R1473" s="228" t="s">
        <v>658</v>
      </c>
      <c r="AT1473" s="228" t="s">
        <v>602</v>
      </c>
      <c r="AU1473" s="228" t="s">
        <v>82</v>
      </c>
      <c r="AY1473" s="19" t="s">
        <v>197</v>
      </c>
      <c r="BE1473" s="229">
        <f>IF(N1473="základní",J1473,0)</f>
        <v>0</v>
      </c>
      <c r="BF1473" s="229">
        <f>IF(N1473="snížená",J1473,0)</f>
        <v>0</v>
      </c>
      <c r="BG1473" s="229">
        <f>IF(N1473="zákl. přenesená",J1473,0)</f>
        <v>0</v>
      </c>
      <c r="BH1473" s="229">
        <f>IF(N1473="sníž. přenesená",J1473,0)</f>
        <v>0</v>
      </c>
      <c r="BI1473" s="229">
        <f>IF(N1473="nulová",J1473,0)</f>
        <v>0</v>
      </c>
      <c r="BJ1473" s="19" t="s">
        <v>80</v>
      </c>
      <c r="BK1473" s="229">
        <f>ROUND(I1473*H1473,2)</f>
        <v>0</v>
      </c>
      <c r="BL1473" s="19" t="s">
        <v>385</v>
      </c>
      <c r="BM1473" s="228" t="s">
        <v>1864</v>
      </c>
    </row>
    <row r="1474" s="2" customFormat="1" ht="24.15" customHeight="1">
      <c r="A1474" s="40"/>
      <c r="B1474" s="41"/>
      <c r="C1474" s="216" t="s">
        <v>1865</v>
      </c>
      <c r="D1474" s="216" t="s">
        <v>199</v>
      </c>
      <c r="E1474" s="217" t="s">
        <v>1866</v>
      </c>
      <c r="F1474" s="218" t="s">
        <v>1867</v>
      </c>
      <c r="G1474" s="219" t="s">
        <v>211</v>
      </c>
      <c r="H1474" s="220">
        <v>1</v>
      </c>
      <c r="I1474" s="221"/>
      <c r="J1474" s="222">
        <f>ROUND(I1474*H1474,2)</f>
        <v>0</v>
      </c>
      <c r="K1474" s="223"/>
      <c r="L1474" s="46"/>
      <c r="M1474" s="224" t="s">
        <v>19</v>
      </c>
      <c r="N1474" s="225" t="s">
        <v>43</v>
      </c>
      <c r="O1474" s="86"/>
      <c r="P1474" s="226">
        <f>O1474*H1474</f>
        <v>0</v>
      </c>
      <c r="Q1474" s="226">
        <v>0</v>
      </c>
      <c r="R1474" s="226">
        <f>Q1474*H1474</f>
        <v>0</v>
      </c>
      <c r="S1474" s="226">
        <v>0</v>
      </c>
      <c r="T1474" s="227">
        <f>S1474*H1474</f>
        <v>0</v>
      </c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R1474" s="228" t="s">
        <v>385</v>
      </c>
      <c r="AT1474" s="228" t="s">
        <v>199</v>
      </c>
      <c r="AU1474" s="228" t="s">
        <v>82</v>
      </c>
      <c r="AY1474" s="19" t="s">
        <v>197</v>
      </c>
      <c r="BE1474" s="229">
        <f>IF(N1474="základní",J1474,0)</f>
        <v>0</v>
      </c>
      <c r="BF1474" s="229">
        <f>IF(N1474="snížená",J1474,0)</f>
        <v>0</v>
      </c>
      <c r="BG1474" s="229">
        <f>IF(N1474="zákl. přenesená",J1474,0)</f>
        <v>0</v>
      </c>
      <c r="BH1474" s="229">
        <f>IF(N1474="sníž. přenesená",J1474,0)</f>
        <v>0</v>
      </c>
      <c r="BI1474" s="229">
        <f>IF(N1474="nulová",J1474,0)</f>
        <v>0</v>
      </c>
      <c r="BJ1474" s="19" t="s">
        <v>80</v>
      </c>
      <c r="BK1474" s="229">
        <f>ROUND(I1474*H1474,2)</f>
        <v>0</v>
      </c>
      <c r="BL1474" s="19" t="s">
        <v>385</v>
      </c>
      <c r="BM1474" s="228" t="s">
        <v>1868</v>
      </c>
    </row>
    <row r="1475" s="2" customFormat="1">
      <c r="A1475" s="40"/>
      <c r="B1475" s="41"/>
      <c r="C1475" s="42"/>
      <c r="D1475" s="230" t="s">
        <v>205</v>
      </c>
      <c r="E1475" s="42"/>
      <c r="F1475" s="231" t="s">
        <v>1869</v>
      </c>
      <c r="G1475" s="42"/>
      <c r="H1475" s="42"/>
      <c r="I1475" s="232"/>
      <c r="J1475" s="42"/>
      <c r="K1475" s="42"/>
      <c r="L1475" s="46"/>
      <c r="M1475" s="233"/>
      <c r="N1475" s="234"/>
      <c r="O1475" s="86"/>
      <c r="P1475" s="86"/>
      <c r="Q1475" s="86"/>
      <c r="R1475" s="86"/>
      <c r="S1475" s="86"/>
      <c r="T1475" s="87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T1475" s="19" t="s">
        <v>205</v>
      </c>
      <c r="AU1475" s="19" t="s">
        <v>82</v>
      </c>
    </row>
    <row r="1476" s="13" customFormat="1">
      <c r="A1476" s="13"/>
      <c r="B1476" s="235"/>
      <c r="C1476" s="236"/>
      <c r="D1476" s="237" t="s">
        <v>207</v>
      </c>
      <c r="E1476" s="238" t="s">
        <v>19</v>
      </c>
      <c r="F1476" s="239" t="s">
        <v>1870</v>
      </c>
      <c r="G1476" s="236"/>
      <c r="H1476" s="240">
        <v>1</v>
      </c>
      <c r="I1476" s="241"/>
      <c r="J1476" s="236"/>
      <c r="K1476" s="236"/>
      <c r="L1476" s="242"/>
      <c r="M1476" s="243"/>
      <c r="N1476" s="244"/>
      <c r="O1476" s="244"/>
      <c r="P1476" s="244"/>
      <c r="Q1476" s="244"/>
      <c r="R1476" s="244"/>
      <c r="S1476" s="244"/>
      <c r="T1476" s="245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6" t="s">
        <v>207</v>
      </c>
      <c r="AU1476" s="246" t="s">
        <v>82</v>
      </c>
      <c r="AV1476" s="13" t="s">
        <v>82</v>
      </c>
      <c r="AW1476" s="13" t="s">
        <v>33</v>
      </c>
      <c r="AX1476" s="13" t="s">
        <v>80</v>
      </c>
      <c r="AY1476" s="246" t="s">
        <v>197</v>
      </c>
    </row>
    <row r="1477" s="2" customFormat="1" ht="33" customHeight="1">
      <c r="A1477" s="40"/>
      <c r="B1477" s="41"/>
      <c r="C1477" s="282" t="s">
        <v>1871</v>
      </c>
      <c r="D1477" s="282" t="s">
        <v>602</v>
      </c>
      <c r="E1477" s="283" t="s">
        <v>1872</v>
      </c>
      <c r="F1477" s="284" t="s">
        <v>1873</v>
      </c>
      <c r="G1477" s="285" t="s">
        <v>202</v>
      </c>
      <c r="H1477" s="286">
        <v>2.3500000000000001</v>
      </c>
      <c r="I1477" s="287"/>
      <c r="J1477" s="288">
        <f>ROUND(I1477*H1477,2)</f>
        <v>0</v>
      </c>
      <c r="K1477" s="289"/>
      <c r="L1477" s="290"/>
      <c r="M1477" s="291" t="s">
        <v>19</v>
      </c>
      <c r="N1477" s="292" t="s">
        <v>43</v>
      </c>
      <c r="O1477" s="86"/>
      <c r="P1477" s="226">
        <f>O1477*H1477</f>
        <v>0</v>
      </c>
      <c r="Q1477" s="226">
        <v>0.03227</v>
      </c>
      <c r="R1477" s="226">
        <f>Q1477*H1477</f>
        <v>0.075834499999999999</v>
      </c>
      <c r="S1477" s="226">
        <v>0</v>
      </c>
      <c r="T1477" s="227">
        <f>S1477*H1477</f>
        <v>0</v>
      </c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R1477" s="228" t="s">
        <v>658</v>
      </c>
      <c r="AT1477" s="228" t="s">
        <v>602</v>
      </c>
      <c r="AU1477" s="228" t="s">
        <v>82</v>
      </c>
      <c r="AY1477" s="19" t="s">
        <v>197</v>
      </c>
      <c r="BE1477" s="229">
        <f>IF(N1477="základní",J1477,0)</f>
        <v>0</v>
      </c>
      <c r="BF1477" s="229">
        <f>IF(N1477="snížená",J1477,0)</f>
        <v>0</v>
      </c>
      <c r="BG1477" s="229">
        <f>IF(N1477="zákl. přenesená",J1477,0)</f>
        <v>0</v>
      </c>
      <c r="BH1477" s="229">
        <f>IF(N1477="sníž. přenesená",J1477,0)</f>
        <v>0</v>
      </c>
      <c r="BI1477" s="229">
        <f>IF(N1477="nulová",J1477,0)</f>
        <v>0</v>
      </c>
      <c r="BJ1477" s="19" t="s">
        <v>80</v>
      </c>
      <c r="BK1477" s="229">
        <f>ROUND(I1477*H1477,2)</f>
        <v>0</v>
      </c>
      <c r="BL1477" s="19" t="s">
        <v>385</v>
      </c>
      <c r="BM1477" s="228" t="s">
        <v>1874</v>
      </c>
    </row>
    <row r="1478" s="13" customFormat="1">
      <c r="A1478" s="13"/>
      <c r="B1478" s="235"/>
      <c r="C1478" s="236"/>
      <c r="D1478" s="237" t="s">
        <v>207</v>
      </c>
      <c r="E1478" s="238" t="s">
        <v>19</v>
      </c>
      <c r="F1478" s="239" t="s">
        <v>1875</v>
      </c>
      <c r="G1478" s="236"/>
      <c r="H1478" s="240">
        <v>2.3500000000000001</v>
      </c>
      <c r="I1478" s="241"/>
      <c r="J1478" s="236"/>
      <c r="K1478" s="236"/>
      <c r="L1478" s="242"/>
      <c r="M1478" s="243"/>
      <c r="N1478" s="244"/>
      <c r="O1478" s="244"/>
      <c r="P1478" s="244"/>
      <c r="Q1478" s="244"/>
      <c r="R1478" s="244"/>
      <c r="S1478" s="244"/>
      <c r="T1478" s="245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6" t="s">
        <v>207</v>
      </c>
      <c r="AU1478" s="246" t="s">
        <v>82</v>
      </c>
      <c r="AV1478" s="13" t="s">
        <v>82</v>
      </c>
      <c r="AW1478" s="13" t="s">
        <v>33</v>
      </c>
      <c r="AX1478" s="13" t="s">
        <v>80</v>
      </c>
      <c r="AY1478" s="246" t="s">
        <v>197</v>
      </c>
    </row>
    <row r="1479" s="2" customFormat="1" ht="24.15" customHeight="1">
      <c r="A1479" s="40"/>
      <c r="B1479" s="41"/>
      <c r="C1479" s="216" t="s">
        <v>1876</v>
      </c>
      <c r="D1479" s="216" t="s">
        <v>199</v>
      </c>
      <c r="E1479" s="217" t="s">
        <v>1877</v>
      </c>
      <c r="F1479" s="218" t="s">
        <v>1878</v>
      </c>
      <c r="G1479" s="219" t="s">
        <v>211</v>
      </c>
      <c r="H1479" s="220">
        <v>2</v>
      </c>
      <c r="I1479" s="221"/>
      <c r="J1479" s="222">
        <f>ROUND(I1479*H1479,2)</f>
        <v>0</v>
      </c>
      <c r="K1479" s="223"/>
      <c r="L1479" s="46"/>
      <c r="M1479" s="224" t="s">
        <v>19</v>
      </c>
      <c r="N1479" s="225" t="s">
        <v>43</v>
      </c>
      <c r="O1479" s="86"/>
      <c r="P1479" s="226">
        <f>O1479*H1479</f>
        <v>0</v>
      </c>
      <c r="Q1479" s="226">
        <v>0</v>
      </c>
      <c r="R1479" s="226">
        <f>Q1479*H1479</f>
        <v>0</v>
      </c>
      <c r="S1479" s="226">
        <v>0</v>
      </c>
      <c r="T1479" s="227">
        <f>S1479*H1479</f>
        <v>0</v>
      </c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R1479" s="228" t="s">
        <v>385</v>
      </c>
      <c r="AT1479" s="228" t="s">
        <v>199</v>
      </c>
      <c r="AU1479" s="228" t="s">
        <v>82</v>
      </c>
      <c r="AY1479" s="19" t="s">
        <v>197</v>
      </c>
      <c r="BE1479" s="229">
        <f>IF(N1479="základní",J1479,0)</f>
        <v>0</v>
      </c>
      <c r="BF1479" s="229">
        <f>IF(N1479="snížená",J1479,0)</f>
        <v>0</v>
      </c>
      <c r="BG1479" s="229">
        <f>IF(N1479="zákl. přenesená",J1479,0)</f>
        <v>0</v>
      </c>
      <c r="BH1479" s="229">
        <f>IF(N1479="sníž. přenesená",J1479,0)</f>
        <v>0</v>
      </c>
      <c r="BI1479" s="229">
        <f>IF(N1479="nulová",J1479,0)</f>
        <v>0</v>
      </c>
      <c r="BJ1479" s="19" t="s">
        <v>80</v>
      </c>
      <c r="BK1479" s="229">
        <f>ROUND(I1479*H1479,2)</f>
        <v>0</v>
      </c>
      <c r="BL1479" s="19" t="s">
        <v>385</v>
      </c>
      <c r="BM1479" s="228" t="s">
        <v>1879</v>
      </c>
    </row>
    <row r="1480" s="2" customFormat="1">
      <c r="A1480" s="40"/>
      <c r="B1480" s="41"/>
      <c r="C1480" s="42"/>
      <c r="D1480" s="230" t="s">
        <v>205</v>
      </c>
      <c r="E1480" s="42"/>
      <c r="F1480" s="231" t="s">
        <v>1880</v>
      </c>
      <c r="G1480" s="42"/>
      <c r="H1480" s="42"/>
      <c r="I1480" s="232"/>
      <c r="J1480" s="42"/>
      <c r="K1480" s="42"/>
      <c r="L1480" s="46"/>
      <c r="M1480" s="233"/>
      <c r="N1480" s="234"/>
      <c r="O1480" s="86"/>
      <c r="P1480" s="86"/>
      <c r="Q1480" s="86"/>
      <c r="R1480" s="86"/>
      <c r="S1480" s="86"/>
      <c r="T1480" s="87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T1480" s="19" t="s">
        <v>205</v>
      </c>
      <c r="AU1480" s="19" t="s">
        <v>82</v>
      </c>
    </row>
    <row r="1481" s="13" customFormat="1">
      <c r="A1481" s="13"/>
      <c r="B1481" s="235"/>
      <c r="C1481" s="236"/>
      <c r="D1481" s="237" t="s">
        <v>207</v>
      </c>
      <c r="E1481" s="238" t="s">
        <v>19</v>
      </c>
      <c r="F1481" s="239" t="s">
        <v>1881</v>
      </c>
      <c r="G1481" s="236"/>
      <c r="H1481" s="240">
        <v>2</v>
      </c>
      <c r="I1481" s="241"/>
      <c r="J1481" s="236"/>
      <c r="K1481" s="236"/>
      <c r="L1481" s="242"/>
      <c r="M1481" s="243"/>
      <c r="N1481" s="244"/>
      <c r="O1481" s="244"/>
      <c r="P1481" s="244"/>
      <c r="Q1481" s="244"/>
      <c r="R1481" s="244"/>
      <c r="S1481" s="244"/>
      <c r="T1481" s="245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6" t="s">
        <v>207</v>
      </c>
      <c r="AU1481" s="246" t="s">
        <v>82</v>
      </c>
      <c r="AV1481" s="13" t="s">
        <v>82</v>
      </c>
      <c r="AW1481" s="13" t="s">
        <v>33</v>
      </c>
      <c r="AX1481" s="13" t="s">
        <v>80</v>
      </c>
      <c r="AY1481" s="246" t="s">
        <v>197</v>
      </c>
    </row>
    <row r="1482" s="2" customFormat="1" ht="37.8" customHeight="1">
      <c r="A1482" s="40"/>
      <c r="B1482" s="41"/>
      <c r="C1482" s="282" t="s">
        <v>1882</v>
      </c>
      <c r="D1482" s="282" t="s">
        <v>602</v>
      </c>
      <c r="E1482" s="283" t="s">
        <v>1883</v>
      </c>
      <c r="F1482" s="284" t="s">
        <v>1884</v>
      </c>
      <c r="G1482" s="285" t="s">
        <v>202</v>
      </c>
      <c r="H1482" s="286">
        <v>5.2290000000000001</v>
      </c>
      <c r="I1482" s="287"/>
      <c r="J1482" s="288">
        <f>ROUND(I1482*H1482,2)</f>
        <v>0</v>
      </c>
      <c r="K1482" s="289"/>
      <c r="L1482" s="290"/>
      <c r="M1482" s="291" t="s">
        <v>19</v>
      </c>
      <c r="N1482" s="292" t="s">
        <v>43</v>
      </c>
      <c r="O1482" s="86"/>
      <c r="P1482" s="226">
        <f>O1482*H1482</f>
        <v>0</v>
      </c>
      <c r="Q1482" s="226">
        <v>0.01908</v>
      </c>
      <c r="R1482" s="226">
        <f>Q1482*H1482</f>
        <v>0.099769319999999995</v>
      </c>
      <c r="S1482" s="226">
        <v>0</v>
      </c>
      <c r="T1482" s="227">
        <f>S1482*H1482</f>
        <v>0</v>
      </c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R1482" s="228" t="s">
        <v>658</v>
      </c>
      <c r="AT1482" s="228" t="s">
        <v>602</v>
      </c>
      <c r="AU1482" s="228" t="s">
        <v>82</v>
      </c>
      <c r="AY1482" s="19" t="s">
        <v>197</v>
      </c>
      <c r="BE1482" s="229">
        <f>IF(N1482="základní",J1482,0)</f>
        <v>0</v>
      </c>
      <c r="BF1482" s="229">
        <f>IF(N1482="snížená",J1482,0)</f>
        <v>0</v>
      </c>
      <c r="BG1482" s="229">
        <f>IF(N1482="zákl. přenesená",J1482,0)</f>
        <v>0</v>
      </c>
      <c r="BH1482" s="229">
        <f>IF(N1482="sníž. přenesená",J1482,0)</f>
        <v>0</v>
      </c>
      <c r="BI1482" s="229">
        <f>IF(N1482="nulová",J1482,0)</f>
        <v>0</v>
      </c>
      <c r="BJ1482" s="19" t="s">
        <v>80</v>
      </c>
      <c r="BK1482" s="229">
        <f>ROUND(I1482*H1482,2)</f>
        <v>0</v>
      </c>
      <c r="BL1482" s="19" t="s">
        <v>385</v>
      </c>
      <c r="BM1482" s="228" t="s">
        <v>1885</v>
      </c>
    </row>
    <row r="1483" s="13" customFormat="1">
      <c r="A1483" s="13"/>
      <c r="B1483" s="235"/>
      <c r="C1483" s="236"/>
      <c r="D1483" s="237" t="s">
        <v>207</v>
      </c>
      <c r="E1483" s="238" t="s">
        <v>19</v>
      </c>
      <c r="F1483" s="239" t="s">
        <v>1886</v>
      </c>
      <c r="G1483" s="236"/>
      <c r="H1483" s="240">
        <v>5.2290000000000001</v>
      </c>
      <c r="I1483" s="241"/>
      <c r="J1483" s="236"/>
      <c r="K1483" s="236"/>
      <c r="L1483" s="242"/>
      <c r="M1483" s="243"/>
      <c r="N1483" s="244"/>
      <c r="O1483" s="244"/>
      <c r="P1483" s="244"/>
      <c r="Q1483" s="244"/>
      <c r="R1483" s="244"/>
      <c r="S1483" s="244"/>
      <c r="T1483" s="245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6" t="s">
        <v>207</v>
      </c>
      <c r="AU1483" s="246" t="s">
        <v>82</v>
      </c>
      <c r="AV1483" s="13" t="s">
        <v>82</v>
      </c>
      <c r="AW1483" s="13" t="s">
        <v>33</v>
      </c>
      <c r="AX1483" s="13" t="s">
        <v>80</v>
      </c>
      <c r="AY1483" s="246" t="s">
        <v>197</v>
      </c>
    </row>
    <row r="1484" s="2" customFormat="1" ht="24.15" customHeight="1">
      <c r="A1484" s="40"/>
      <c r="B1484" s="41"/>
      <c r="C1484" s="216" t="s">
        <v>1887</v>
      </c>
      <c r="D1484" s="216" t="s">
        <v>199</v>
      </c>
      <c r="E1484" s="217" t="s">
        <v>1888</v>
      </c>
      <c r="F1484" s="218" t="s">
        <v>1889</v>
      </c>
      <c r="G1484" s="219" t="s">
        <v>211</v>
      </c>
      <c r="H1484" s="220">
        <v>1</v>
      </c>
      <c r="I1484" s="221"/>
      <c r="J1484" s="222">
        <f>ROUND(I1484*H1484,2)</f>
        <v>0</v>
      </c>
      <c r="K1484" s="223"/>
      <c r="L1484" s="46"/>
      <c r="M1484" s="224" t="s">
        <v>19</v>
      </c>
      <c r="N1484" s="225" t="s">
        <v>43</v>
      </c>
      <c r="O1484" s="86"/>
      <c r="P1484" s="226">
        <f>O1484*H1484</f>
        <v>0</v>
      </c>
      <c r="Q1484" s="226">
        <v>0</v>
      </c>
      <c r="R1484" s="226">
        <f>Q1484*H1484</f>
        <v>0</v>
      </c>
      <c r="S1484" s="226">
        <v>0</v>
      </c>
      <c r="T1484" s="227">
        <f>S1484*H1484</f>
        <v>0</v>
      </c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R1484" s="228" t="s">
        <v>385</v>
      </c>
      <c r="AT1484" s="228" t="s">
        <v>199</v>
      </c>
      <c r="AU1484" s="228" t="s">
        <v>82</v>
      </c>
      <c r="AY1484" s="19" t="s">
        <v>197</v>
      </c>
      <c r="BE1484" s="229">
        <f>IF(N1484="základní",J1484,0)</f>
        <v>0</v>
      </c>
      <c r="BF1484" s="229">
        <f>IF(N1484="snížená",J1484,0)</f>
        <v>0</v>
      </c>
      <c r="BG1484" s="229">
        <f>IF(N1484="zákl. přenesená",J1484,0)</f>
        <v>0</v>
      </c>
      <c r="BH1484" s="229">
        <f>IF(N1484="sníž. přenesená",J1484,0)</f>
        <v>0</v>
      </c>
      <c r="BI1484" s="229">
        <f>IF(N1484="nulová",J1484,0)</f>
        <v>0</v>
      </c>
      <c r="BJ1484" s="19" t="s">
        <v>80</v>
      </c>
      <c r="BK1484" s="229">
        <f>ROUND(I1484*H1484,2)</f>
        <v>0</v>
      </c>
      <c r="BL1484" s="19" t="s">
        <v>385</v>
      </c>
      <c r="BM1484" s="228" t="s">
        <v>1890</v>
      </c>
    </row>
    <row r="1485" s="2" customFormat="1">
      <c r="A1485" s="40"/>
      <c r="B1485" s="41"/>
      <c r="C1485" s="42"/>
      <c r="D1485" s="230" t="s">
        <v>205</v>
      </c>
      <c r="E1485" s="42"/>
      <c r="F1485" s="231" t="s">
        <v>1891</v>
      </c>
      <c r="G1485" s="42"/>
      <c r="H1485" s="42"/>
      <c r="I1485" s="232"/>
      <c r="J1485" s="42"/>
      <c r="K1485" s="42"/>
      <c r="L1485" s="46"/>
      <c r="M1485" s="233"/>
      <c r="N1485" s="234"/>
      <c r="O1485" s="86"/>
      <c r="P1485" s="86"/>
      <c r="Q1485" s="86"/>
      <c r="R1485" s="86"/>
      <c r="S1485" s="86"/>
      <c r="T1485" s="87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T1485" s="19" t="s">
        <v>205</v>
      </c>
      <c r="AU1485" s="19" t="s">
        <v>82</v>
      </c>
    </row>
    <row r="1486" s="13" customFormat="1">
      <c r="A1486" s="13"/>
      <c r="B1486" s="235"/>
      <c r="C1486" s="236"/>
      <c r="D1486" s="237" t="s">
        <v>207</v>
      </c>
      <c r="E1486" s="238" t="s">
        <v>19</v>
      </c>
      <c r="F1486" s="239" t="s">
        <v>1892</v>
      </c>
      <c r="G1486" s="236"/>
      <c r="H1486" s="240">
        <v>1</v>
      </c>
      <c r="I1486" s="241"/>
      <c r="J1486" s="236"/>
      <c r="K1486" s="236"/>
      <c r="L1486" s="242"/>
      <c r="M1486" s="243"/>
      <c r="N1486" s="244"/>
      <c r="O1486" s="244"/>
      <c r="P1486" s="244"/>
      <c r="Q1486" s="244"/>
      <c r="R1486" s="244"/>
      <c r="S1486" s="244"/>
      <c r="T1486" s="245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6" t="s">
        <v>207</v>
      </c>
      <c r="AU1486" s="246" t="s">
        <v>82</v>
      </c>
      <c r="AV1486" s="13" t="s">
        <v>82</v>
      </c>
      <c r="AW1486" s="13" t="s">
        <v>33</v>
      </c>
      <c r="AX1486" s="13" t="s">
        <v>80</v>
      </c>
      <c r="AY1486" s="246" t="s">
        <v>197</v>
      </c>
    </row>
    <row r="1487" s="2" customFormat="1" ht="37.8" customHeight="1">
      <c r="A1487" s="40"/>
      <c r="B1487" s="41"/>
      <c r="C1487" s="282" t="s">
        <v>1893</v>
      </c>
      <c r="D1487" s="282" t="s">
        <v>602</v>
      </c>
      <c r="E1487" s="283" t="s">
        <v>1894</v>
      </c>
      <c r="F1487" s="284" t="s">
        <v>1895</v>
      </c>
      <c r="G1487" s="285" t="s">
        <v>202</v>
      </c>
      <c r="H1487" s="286">
        <v>3.6749999999999998</v>
      </c>
      <c r="I1487" s="287"/>
      <c r="J1487" s="288">
        <f>ROUND(I1487*H1487,2)</f>
        <v>0</v>
      </c>
      <c r="K1487" s="289"/>
      <c r="L1487" s="290"/>
      <c r="M1487" s="291" t="s">
        <v>19</v>
      </c>
      <c r="N1487" s="292" t="s">
        <v>43</v>
      </c>
      <c r="O1487" s="86"/>
      <c r="P1487" s="226">
        <f>O1487*H1487</f>
        <v>0</v>
      </c>
      <c r="Q1487" s="226">
        <v>0.038289999999999998</v>
      </c>
      <c r="R1487" s="226">
        <f>Q1487*H1487</f>
        <v>0.14071574999999997</v>
      </c>
      <c r="S1487" s="226">
        <v>0</v>
      </c>
      <c r="T1487" s="227">
        <f>S1487*H1487</f>
        <v>0</v>
      </c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R1487" s="228" t="s">
        <v>658</v>
      </c>
      <c r="AT1487" s="228" t="s">
        <v>602</v>
      </c>
      <c r="AU1487" s="228" t="s">
        <v>82</v>
      </c>
      <c r="AY1487" s="19" t="s">
        <v>197</v>
      </c>
      <c r="BE1487" s="229">
        <f>IF(N1487="základní",J1487,0)</f>
        <v>0</v>
      </c>
      <c r="BF1487" s="229">
        <f>IF(N1487="snížená",J1487,0)</f>
        <v>0</v>
      </c>
      <c r="BG1487" s="229">
        <f>IF(N1487="zákl. přenesená",J1487,0)</f>
        <v>0</v>
      </c>
      <c r="BH1487" s="229">
        <f>IF(N1487="sníž. přenesená",J1487,0)</f>
        <v>0</v>
      </c>
      <c r="BI1487" s="229">
        <f>IF(N1487="nulová",J1487,0)</f>
        <v>0</v>
      </c>
      <c r="BJ1487" s="19" t="s">
        <v>80</v>
      </c>
      <c r="BK1487" s="229">
        <f>ROUND(I1487*H1487,2)</f>
        <v>0</v>
      </c>
      <c r="BL1487" s="19" t="s">
        <v>385</v>
      </c>
      <c r="BM1487" s="228" t="s">
        <v>1896</v>
      </c>
    </row>
    <row r="1488" s="13" customFormat="1">
      <c r="A1488" s="13"/>
      <c r="B1488" s="235"/>
      <c r="C1488" s="236"/>
      <c r="D1488" s="237" t="s">
        <v>207</v>
      </c>
      <c r="E1488" s="238" t="s">
        <v>19</v>
      </c>
      <c r="F1488" s="239" t="s">
        <v>1897</v>
      </c>
      <c r="G1488" s="236"/>
      <c r="H1488" s="240">
        <v>3.6749999999999998</v>
      </c>
      <c r="I1488" s="241"/>
      <c r="J1488" s="236"/>
      <c r="K1488" s="236"/>
      <c r="L1488" s="242"/>
      <c r="M1488" s="243"/>
      <c r="N1488" s="244"/>
      <c r="O1488" s="244"/>
      <c r="P1488" s="244"/>
      <c r="Q1488" s="244"/>
      <c r="R1488" s="244"/>
      <c r="S1488" s="244"/>
      <c r="T1488" s="245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6" t="s">
        <v>207</v>
      </c>
      <c r="AU1488" s="246" t="s">
        <v>82</v>
      </c>
      <c r="AV1488" s="13" t="s">
        <v>82</v>
      </c>
      <c r="AW1488" s="13" t="s">
        <v>33</v>
      </c>
      <c r="AX1488" s="13" t="s">
        <v>80</v>
      </c>
      <c r="AY1488" s="246" t="s">
        <v>197</v>
      </c>
    </row>
    <row r="1489" s="2" customFormat="1" ht="44.25" customHeight="1">
      <c r="A1489" s="40"/>
      <c r="B1489" s="41"/>
      <c r="C1489" s="216" t="s">
        <v>1898</v>
      </c>
      <c r="D1489" s="216" t="s">
        <v>199</v>
      </c>
      <c r="E1489" s="217" t="s">
        <v>1899</v>
      </c>
      <c r="F1489" s="218" t="s">
        <v>1900</v>
      </c>
      <c r="G1489" s="219" t="s">
        <v>211</v>
      </c>
      <c r="H1489" s="220">
        <v>6</v>
      </c>
      <c r="I1489" s="221"/>
      <c r="J1489" s="222">
        <f>ROUND(I1489*H1489,2)</f>
        <v>0</v>
      </c>
      <c r="K1489" s="223"/>
      <c r="L1489" s="46"/>
      <c r="M1489" s="224" t="s">
        <v>19</v>
      </c>
      <c r="N1489" s="225" t="s">
        <v>43</v>
      </c>
      <c r="O1489" s="86"/>
      <c r="P1489" s="226">
        <f>O1489*H1489</f>
        <v>0</v>
      </c>
      <c r="Q1489" s="226">
        <v>0</v>
      </c>
      <c r="R1489" s="226">
        <f>Q1489*H1489</f>
        <v>0</v>
      </c>
      <c r="S1489" s="226">
        <v>0</v>
      </c>
      <c r="T1489" s="227">
        <f>S1489*H1489</f>
        <v>0</v>
      </c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R1489" s="228" t="s">
        <v>385</v>
      </c>
      <c r="AT1489" s="228" t="s">
        <v>199</v>
      </c>
      <c r="AU1489" s="228" t="s">
        <v>82</v>
      </c>
      <c r="AY1489" s="19" t="s">
        <v>197</v>
      </c>
      <c r="BE1489" s="229">
        <f>IF(N1489="základní",J1489,0)</f>
        <v>0</v>
      </c>
      <c r="BF1489" s="229">
        <f>IF(N1489="snížená",J1489,0)</f>
        <v>0</v>
      </c>
      <c r="BG1489" s="229">
        <f>IF(N1489="zákl. přenesená",J1489,0)</f>
        <v>0</v>
      </c>
      <c r="BH1489" s="229">
        <f>IF(N1489="sníž. přenesená",J1489,0)</f>
        <v>0</v>
      </c>
      <c r="BI1489" s="229">
        <f>IF(N1489="nulová",J1489,0)</f>
        <v>0</v>
      </c>
      <c r="BJ1489" s="19" t="s">
        <v>80</v>
      </c>
      <c r="BK1489" s="229">
        <f>ROUND(I1489*H1489,2)</f>
        <v>0</v>
      </c>
      <c r="BL1489" s="19" t="s">
        <v>385</v>
      </c>
      <c r="BM1489" s="228" t="s">
        <v>1901</v>
      </c>
    </row>
    <row r="1490" s="2" customFormat="1">
      <c r="A1490" s="40"/>
      <c r="B1490" s="41"/>
      <c r="C1490" s="42"/>
      <c r="D1490" s="230" t="s">
        <v>205</v>
      </c>
      <c r="E1490" s="42"/>
      <c r="F1490" s="231" t="s">
        <v>1902</v>
      </c>
      <c r="G1490" s="42"/>
      <c r="H1490" s="42"/>
      <c r="I1490" s="232"/>
      <c r="J1490" s="42"/>
      <c r="K1490" s="42"/>
      <c r="L1490" s="46"/>
      <c r="M1490" s="233"/>
      <c r="N1490" s="234"/>
      <c r="O1490" s="86"/>
      <c r="P1490" s="86"/>
      <c r="Q1490" s="86"/>
      <c r="R1490" s="86"/>
      <c r="S1490" s="86"/>
      <c r="T1490" s="87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T1490" s="19" t="s">
        <v>205</v>
      </c>
      <c r="AU1490" s="19" t="s">
        <v>82</v>
      </c>
    </row>
    <row r="1491" s="13" customFormat="1">
      <c r="A1491" s="13"/>
      <c r="B1491" s="235"/>
      <c r="C1491" s="236"/>
      <c r="D1491" s="237" t="s">
        <v>207</v>
      </c>
      <c r="E1491" s="238" t="s">
        <v>19</v>
      </c>
      <c r="F1491" s="239" t="s">
        <v>1903</v>
      </c>
      <c r="G1491" s="236"/>
      <c r="H1491" s="240">
        <v>6</v>
      </c>
      <c r="I1491" s="241"/>
      <c r="J1491" s="236"/>
      <c r="K1491" s="236"/>
      <c r="L1491" s="242"/>
      <c r="M1491" s="243"/>
      <c r="N1491" s="244"/>
      <c r="O1491" s="244"/>
      <c r="P1491" s="244"/>
      <c r="Q1491" s="244"/>
      <c r="R1491" s="244"/>
      <c r="S1491" s="244"/>
      <c r="T1491" s="245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6" t="s">
        <v>207</v>
      </c>
      <c r="AU1491" s="246" t="s">
        <v>82</v>
      </c>
      <c r="AV1491" s="13" t="s">
        <v>82</v>
      </c>
      <c r="AW1491" s="13" t="s">
        <v>33</v>
      </c>
      <c r="AX1491" s="13" t="s">
        <v>80</v>
      </c>
      <c r="AY1491" s="246" t="s">
        <v>197</v>
      </c>
    </row>
    <row r="1492" s="2" customFormat="1" ht="33" customHeight="1">
      <c r="A1492" s="40"/>
      <c r="B1492" s="41"/>
      <c r="C1492" s="282" t="s">
        <v>1904</v>
      </c>
      <c r="D1492" s="282" t="s">
        <v>602</v>
      </c>
      <c r="E1492" s="283" t="s">
        <v>1905</v>
      </c>
      <c r="F1492" s="284" t="s">
        <v>1906</v>
      </c>
      <c r="G1492" s="285" t="s">
        <v>211</v>
      </c>
      <c r="H1492" s="286">
        <v>6</v>
      </c>
      <c r="I1492" s="287"/>
      <c r="J1492" s="288">
        <f>ROUND(I1492*H1492,2)</f>
        <v>0</v>
      </c>
      <c r="K1492" s="289"/>
      <c r="L1492" s="290"/>
      <c r="M1492" s="291" t="s">
        <v>19</v>
      </c>
      <c r="N1492" s="292" t="s">
        <v>43</v>
      </c>
      <c r="O1492" s="86"/>
      <c r="P1492" s="226">
        <f>O1492*H1492</f>
        <v>0</v>
      </c>
      <c r="Q1492" s="226">
        <v>0.00088999999999999995</v>
      </c>
      <c r="R1492" s="226">
        <f>Q1492*H1492</f>
        <v>0.0053399999999999993</v>
      </c>
      <c r="S1492" s="226">
        <v>0</v>
      </c>
      <c r="T1492" s="227">
        <f>S1492*H1492</f>
        <v>0</v>
      </c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R1492" s="228" t="s">
        <v>658</v>
      </c>
      <c r="AT1492" s="228" t="s">
        <v>602</v>
      </c>
      <c r="AU1492" s="228" t="s">
        <v>82</v>
      </c>
      <c r="AY1492" s="19" t="s">
        <v>197</v>
      </c>
      <c r="BE1492" s="229">
        <f>IF(N1492="základní",J1492,0)</f>
        <v>0</v>
      </c>
      <c r="BF1492" s="229">
        <f>IF(N1492="snížená",J1492,0)</f>
        <v>0</v>
      </c>
      <c r="BG1492" s="229">
        <f>IF(N1492="zákl. přenesená",J1492,0)</f>
        <v>0</v>
      </c>
      <c r="BH1492" s="229">
        <f>IF(N1492="sníž. přenesená",J1492,0)</f>
        <v>0</v>
      </c>
      <c r="BI1492" s="229">
        <f>IF(N1492="nulová",J1492,0)</f>
        <v>0</v>
      </c>
      <c r="BJ1492" s="19" t="s">
        <v>80</v>
      </c>
      <c r="BK1492" s="229">
        <f>ROUND(I1492*H1492,2)</f>
        <v>0</v>
      </c>
      <c r="BL1492" s="19" t="s">
        <v>385</v>
      </c>
      <c r="BM1492" s="228" t="s">
        <v>1907</v>
      </c>
    </row>
    <row r="1493" s="2" customFormat="1" ht="49.05" customHeight="1">
      <c r="A1493" s="40"/>
      <c r="B1493" s="41"/>
      <c r="C1493" s="216" t="s">
        <v>1908</v>
      </c>
      <c r="D1493" s="216" t="s">
        <v>199</v>
      </c>
      <c r="E1493" s="217" t="s">
        <v>1909</v>
      </c>
      <c r="F1493" s="218" t="s">
        <v>1910</v>
      </c>
      <c r="G1493" s="219" t="s">
        <v>211</v>
      </c>
      <c r="H1493" s="220">
        <v>6</v>
      </c>
      <c r="I1493" s="221"/>
      <c r="J1493" s="222">
        <f>ROUND(I1493*H1493,2)</f>
        <v>0</v>
      </c>
      <c r="K1493" s="223"/>
      <c r="L1493" s="46"/>
      <c r="M1493" s="224" t="s">
        <v>19</v>
      </c>
      <c r="N1493" s="225" t="s">
        <v>43</v>
      </c>
      <c r="O1493" s="86"/>
      <c r="P1493" s="226">
        <f>O1493*H1493</f>
        <v>0</v>
      </c>
      <c r="Q1493" s="226">
        <v>0</v>
      </c>
      <c r="R1493" s="226">
        <f>Q1493*H1493</f>
        <v>0</v>
      </c>
      <c r="S1493" s="226">
        <v>0</v>
      </c>
      <c r="T1493" s="227">
        <f>S1493*H1493</f>
        <v>0</v>
      </c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R1493" s="228" t="s">
        <v>385</v>
      </c>
      <c r="AT1493" s="228" t="s">
        <v>199</v>
      </c>
      <c r="AU1493" s="228" t="s">
        <v>82</v>
      </c>
      <c r="AY1493" s="19" t="s">
        <v>197</v>
      </c>
      <c r="BE1493" s="229">
        <f>IF(N1493="základní",J1493,0)</f>
        <v>0</v>
      </c>
      <c r="BF1493" s="229">
        <f>IF(N1493="snížená",J1493,0)</f>
        <v>0</v>
      </c>
      <c r="BG1493" s="229">
        <f>IF(N1493="zákl. přenesená",J1493,0)</f>
        <v>0</v>
      </c>
      <c r="BH1493" s="229">
        <f>IF(N1493="sníž. přenesená",J1493,0)</f>
        <v>0</v>
      </c>
      <c r="BI1493" s="229">
        <f>IF(N1493="nulová",J1493,0)</f>
        <v>0</v>
      </c>
      <c r="BJ1493" s="19" t="s">
        <v>80</v>
      </c>
      <c r="BK1493" s="229">
        <f>ROUND(I1493*H1493,2)</f>
        <v>0</v>
      </c>
      <c r="BL1493" s="19" t="s">
        <v>385</v>
      </c>
      <c r="BM1493" s="228" t="s">
        <v>1911</v>
      </c>
    </row>
    <row r="1494" s="2" customFormat="1">
      <c r="A1494" s="40"/>
      <c r="B1494" s="41"/>
      <c r="C1494" s="42"/>
      <c r="D1494" s="230" t="s">
        <v>205</v>
      </c>
      <c r="E1494" s="42"/>
      <c r="F1494" s="231" t="s">
        <v>1912</v>
      </c>
      <c r="G1494" s="42"/>
      <c r="H1494" s="42"/>
      <c r="I1494" s="232"/>
      <c r="J1494" s="42"/>
      <c r="K1494" s="42"/>
      <c r="L1494" s="46"/>
      <c r="M1494" s="233"/>
      <c r="N1494" s="234"/>
      <c r="O1494" s="86"/>
      <c r="P1494" s="86"/>
      <c r="Q1494" s="86"/>
      <c r="R1494" s="86"/>
      <c r="S1494" s="86"/>
      <c r="T1494" s="87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T1494" s="19" t="s">
        <v>205</v>
      </c>
      <c r="AU1494" s="19" t="s">
        <v>82</v>
      </c>
    </row>
    <row r="1495" s="2" customFormat="1" ht="33" customHeight="1">
      <c r="A1495" s="40"/>
      <c r="B1495" s="41"/>
      <c r="C1495" s="282" t="s">
        <v>1913</v>
      </c>
      <c r="D1495" s="282" t="s">
        <v>602</v>
      </c>
      <c r="E1495" s="283" t="s">
        <v>1914</v>
      </c>
      <c r="F1495" s="284" t="s">
        <v>1915</v>
      </c>
      <c r="G1495" s="285" t="s">
        <v>661</v>
      </c>
      <c r="H1495" s="286">
        <v>22.105</v>
      </c>
      <c r="I1495" s="287"/>
      <c r="J1495" s="288">
        <f>ROUND(I1495*H1495,2)</f>
        <v>0</v>
      </c>
      <c r="K1495" s="289"/>
      <c r="L1495" s="290"/>
      <c r="M1495" s="291" t="s">
        <v>19</v>
      </c>
      <c r="N1495" s="292" t="s">
        <v>43</v>
      </c>
      <c r="O1495" s="86"/>
      <c r="P1495" s="226">
        <f>O1495*H1495</f>
        <v>0</v>
      </c>
      <c r="Q1495" s="226">
        <v>0.00014999999999999999</v>
      </c>
      <c r="R1495" s="226">
        <f>Q1495*H1495</f>
        <v>0.0033157499999999997</v>
      </c>
      <c r="S1495" s="226">
        <v>0</v>
      </c>
      <c r="T1495" s="227">
        <f>S1495*H1495</f>
        <v>0</v>
      </c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R1495" s="228" t="s">
        <v>658</v>
      </c>
      <c r="AT1495" s="228" t="s">
        <v>602</v>
      </c>
      <c r="AU1495" s="228" t="s">
        <v>82</v>
      </c>
      <c r="AY1495" s="19" t="s">
        <v>197</v>
      </c>
      <c r="BE1495" s="229">
        <f>IF(N1495="základní",J1495,0)</f>
        <v>0</v>
      </c>
      <c r="BF1495" s="229">
        <f>IF(N1495="snížená",J1495,0)</f>
        <v>0</v>
      </c>
      <c r="BG1495" s="229">
        <f>IF(N1495="zákl. přenesená",J1495,0)</f>
        <v>0</v>
      </c>
      <c r="BH1495" s="229">
        <f>IF(N1495="sníž. přenesená",J1495,0)</f>
        <v>0</v>
      </c>
      <c r="BI1495" s="229">
        <f>IF(N1495="nulová",J1495,0)</f>
        <v>0</v>
      </c>
      <c r="BJ1495" s="19" t="s">
        <v>80</v>
      </c>
      <c r="BK1495" s="229">
        <f>ROUND(I1495*H1495,2)</f>
        <v>0</v>
      </c>
      <c r="BL1495" s="19" t="s">
        <v>385</v>
      </c>
      <c r="BM1495" s="228" t="s">
        <v>1916</v>
      </c>
    </row>
    <row r="1496" s="13" customFormat="1">
      <c r="A1496" s="13"/>
      <c r="B1496" s="235"/>
      <c r="C1496" s="236"/>
      <c r="D1496" s="237" t="s">
        <v>207</v>
      </c>
      <c r="E1496" s="238" t="s">
        <v>19</v>
      </c>
      <c r="F1496" s="239" t="s">
        <v>1917</v>
      </c>
      <c r="G1496" s="236"/>
      <c r="H1496" s="240">
        <v>22.105</v>
      </c>
      <c r="I1496" s="241"/>
      <c r="J1496" s="236"/>
      <c r="K1496" s="236"/>
      <c r="L1496" s="242"/>
      <c r="M1496" s="243"/>
      <c r="N1496" s="244"/>
      <c r="O1496" s="244"/>
      <c r="P1496" s="244"/>
      <c r="Q1496" s="244"/>
      <c r="R1496" s="244"/>
      <c r="S1496" s="244"/>
      <c r="T1496" s="245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6" t="s">
        <v>207</v>
      </c>
      <c r="AU1496" s="246" t="s">
        <v>82</v>
      </c>
      <c r="AV1496" s="13" t="s">
        <v>82</v>
      </c>
      <c r="AW1496" s="13" t="s">
        <v>33</v>
      </c>
      <c r="AX1496" s="13" t="s">
        <v>80</v>
      </c>
      <c r="AY1496" s="246" t="s">
        <v>197</v>
      </c>
    </row>
    <row r="1497" s="2" customFormat="1" ht="44.25" customHeight="1">
      <c r="A1497" s="40"/>
      <c r="B1497" s="41"/>
      <c r="C1497" s="216" t="s">
        <v>1918</v>
      </c>
      <c r="D1497" s="216" t="s">
        <v>199</v>
      </c>
      <c r="E1497" s="217" t="s">
        <v>1919</v>
      </c>
      <c r="F1497" s="218" t="s">
        <v>1920</v>
      </c>
      <c r="G1497" s="219" t="s">
        <v>211</v>
      </c>
      <c r="H1497" s="220">
        <v>1</v>
      </c>
      <c r="I1497" s="221"/>
      <c r="J1497" s="222">
        <f>ROUND(I1497*H1497,2)</f>
        <v>0</v>
      </c>
      <c r="K1497" s="223"/>
      <c r="L1497" s="46"/>
      <c r="M1497" s="224" t="s">
        <v>19</v>
      </c>
      <c r="N1497" s="225" t="s">
        <v>43</v>
      </c>
      <c r="O1497" s="86"/>
      <c r="P1497" s="226">
        <f>O1497*H1497</f>
        <v>0</v>
      </c>
      <c r="Q1497" s="226">
        <v>4.0000000000000003E-05</v>
      </c>
      <c r="R1497" s="226">
        <f>Q1497*H1497</f>
        <v>4.0000000000000003E-05</v>
      </c>
      <c r="S1497" s="226">
        <v>0</v>
      </c>
      <c r="T1497" s="227">
        <f>S1497*H1497</f>
        <v>0</v>
      </c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R1497" s="228" t="s">
        <v>385</v>
      </c>
      <c r="AT1497" s="228" t="s">
        <v>199</v>
      </c>
      <c r="AU1497" s="228" t="s">
        <v>82</v>
      </c>
      <c r="AY1497" s="19" t="s">
        <v>197</v>
      </c>
      <c r="BE1497" s="229">
        <f>IF(N1497="základní",J1497,0)</f>
        <v>0</v>
      </c>
      <c r="BF1497" s="229">
        <f>IF(N1497="snížená",J1497,0)</f>
        <v>0</v>
      </c>
      <c r="BG1497" s="229">
        <f>IF(N1497="zákl. přenesená",J1497,0)</f>
        <v>0</v>
      </c>
      <c r="BH1497" s="229">
        <f>IF(N1497="sníž. přenesená",J1497,0)</f>
        <v>0</v>
      </c>
      <c r="BI1497" s="229">
        <f>IF(N1497="nulová",J1497,0)</f>
        <v>0</v>
      </c>
      <c r="BJ1497" s="19" t="s">
        <v>80</v>
      </c>
      <c r="BK1497" s="229">
        <f>ROUND(I1497*H1497,2)</f>
        <v>0</v>
      </c>
      <c r="BL1497" s="19" t="s">
        <v>385</v>
      </c>
      <c r="BM1497" s="228" t="s">
        <v>1921</v>
      </c>
    </row>
    <row r="1498" s="2" customFormat="1">
      <c r="A1498" s="40"/>
      <c r="B1498" s="41"/>
      <c r="C1498" s="42"/>
      <c r="D1498" s="230" t="s">
        <v>205</v>
      </c>
      <c r="E1498" s="42"/>
      <c r="F1498" s="231" t="s">
        <v>1922</v>
      </c>
      <c r="G1498" s="42"/>
      <c r="H1498" s="42"/>
      <c r="I1498" s="232"/>
      <c r="J1498" s="42"/>
      <c r="K1498" s="42"/>
      <c r="L1498" s="46"/>
      <c r="M1498" s="233"/>
      <c r="N1498" s="234"/>
      <c r="O1498" s="86"/>
      <c r="P1498" s="86"/>
      <c r="Q1498" s="86"/>
      <c r="R1498" s="86"/>
      <c r="S1498" s="86"/>
      <c r="T1498" s="87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T1498" s="19" t="s">
        <v>205</v>
      </c>
      <c r="AU1498" s="19" t="s">
        <v>82</v>
      </c>
    </row>
    <row r="1499" s="2" customFormat="1" ht="44.25" customHeight="1">
      <c r="A1499" s="40"/>
      <c r="B1499" s="41"/>
      <c r="C1499" s="216" t="s">
        <v>1923</v>
      </c>
      <c r="D1499" s="216" t="s">
        <v>199</v>
      </c>
      <c r="E1499" s="217" t="s">
        <v>1924</v>
      </c>
      <c r="F1499" s="218" t="s">
        <v>1925</v>
      </c>
      <c r="G1499" s="219" t="s">
        <v>211</v>
      </c>
      <c r="H1499" s="220">
        <v>1</v>
      </c>
      <c r="I1499" s="221"/>
      <c r="J1499" s="222">
        <f>ROUND(I1499*H1499,2)</f>
        <v>0</v>
      </c>
      <c r="K1499" s="223"/>
      <c r="L1499" s="46"/>
      <c r="M1499" s="224" t="s">
        <v>19</v>
      </c>
      <c r="N1499" s="225" t="s">
        <v>43</v>
      </c>
      <c r="O1499" s="86"/>
      <c r="P1499" s="226">
        <f>O1499*H1499</f>
        <v>0</v>
      </c>
      <c r="Q1499" s="226">
        <v>4.0000000000000003E-05</v>
      </c>
      <c r="R1499" s="226">
        <f>Q1499*H1499</f>
        <v>4.0000000000000003E-05</v>
      </c>
      <c r="S1499" s="226">
        <v>0</v>
      </c>
      <c r="T1499" s="227">
        <f>S1499*H1499</f>
        <v>0</v>
      </c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R1499" s="228" t="s">
        <v>385</v>
      </c>
      <c r="AT1499" s="228" t="s">
        <v>199</v>
      </c>
      <c r="AU1499" s="228" t="s">
        <v>82</v>
      </c>
      <c r="AY1499" s="19" t="s">
        <v>197</v>
      </c>
      <c r="BE1499" s="229">
        <f>IF(N1499="základní",J1499,0)</f>
        <v>0</v>
      </c>
      <c r="BF1499" s="229">
        <f>IF(N1499="snížená",J1499,0)</f>
        <v>0</v>
      </c>
      <c r="BG1499" s="229">
        <f>IF(N1499="zákl. přenesená",J1499,0)</f>
        <v>0</v>
      </c>
      <c r="BH1499" s="229">
        <f>IF(N1499="sníž. přenesená",J1499,0)</f>
        <v>0</v>
      </c>
      <c r="BI1499" s="229">
        <f>IF(N1499="nulová",J1499,0)</f>
        <v>0</v>
      </c>
      <c r="BJ1499" s="19" t="s">
        <v>80</v>
      </c>
      <c r="BK1499" s="229">
        <f>ROUND(I1499*H1499,2)</f>
        <v>0</v>
      </c>
      <c r="BL1499" s="19" t="s">
        <v>385</v>
      </c>
      <c r="BM1499" s="228" t="s">
        <v>1926</v>
      </c>
    </row>
    <row r="1500" s="2" customFormat="1">
      <c r="A1500" s="40"/>
      <c r="B1500" s="41"/>
      <c r="C1500" s="42"/>
      <c r="D1500" s="230" t="s">
        <v>205</v>
      </c>
      <c r="E1500" s="42"/>
      <c r="F1500" s="231" t="s">
        <v>1927</v>
      </c>
      <c r="G1500" s="42"/>
      <c r="H1500" s="42"/>
      <c r="I1500" s="232"/>
      <c r="J1500" s="42"/>
      <c r="K1500" s="42"/>
      <c r="L1500" s="46"/>
      <c r="M1500" s="233"/>
      <c r="N1500" s="234"/>
      <c r="O1500" s="86"/>
      <c r="P1500" s="86"/>
      <c r="Q1500" s="86"/>
      <c r="R1500" s="86"/>
      <c r="S1500" s="86"/>
      <c r="T1500" s="87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T1500" s="19" t="s">
        <v>205</v>
      </c>
      <c r="AU1500" s="19" t="s">
        <v>82</v>
      </c>
    </row>
    <row r="1501" s="2" customFormat="1" ht="49.05" customHeight="1">
      <c r="A1501" s="40"/>
      <c r="B1501" s="41"/>
      <c r="C1501" s="282" t="s">
        <v>1928</v>
      </c>
      <c r="D1501" s="282" t="s">
        <v>602</v>
      </c>
      <c r="E1501" s="283" t="s">
        <v>1929</v>
      </c>
      <c r="F1501" s="284" t="s">
        <v>1930</v>
      </c>
      <c r="G1501" s="285" t="s">
        <v>211</v>
      </c>
      <c r="H1501" s="286">
        <v>1</v>
      </c>
      <c r="I1501" s="287"/>
      <c r="J1501" s="288">
        <f>ROUND(I1501*H1501,2)</f>
        <v>0</v>
      </c>
      <c r="K1501" s="289"/>
      <c r="L1501" s="290"/>
      <c r="M1501" s="291" t="s">
        <v>19</v>
      </c>
      <c r="N1501" s="292" t="s">
        <v>43</v>
      </c>
      <c r="O1501" s="86"/>
      <c r="P1501" s="226">
        <f>O1501*H1501</f>
        <v>0</v>
      </c>
      <c r="Q1501" s="226">
        <v>0.014999999999999999</v>
      </c>
      <c r="R1501" s="226">
        <f>Q1501*H1501</f>
        <v>0.014999999999999999</v>
      </c>
      <c r="S1501" s="226">
        <v>0</v>
      </c>
      <c r="T1501" s="227">
        <f>S1501*H1501</f>
        <v>0</v>
      </c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R1501" s="228" t="s">
        <v>658</v>
      </c>
      <c r="AT1501" s="228" t="s">
        <v>602</v>
      </c>
      <c r="AU1501" s="228" t="s">
        <v>82</v>
      </c>
      <c r="AY1501" s="19" t="s">
        <v>197</v>
      </c>
      <c r="BE1501" s="229">
        <f>IF(N1501="základní",J1501,0)</f>
        <v>0</v>
      </c>
      <c r="BF1501" s="229">
        <f>IF(N1501="snížená",J1501,0)</f>
        <v>0</v>
      </c>
      <c r="BG1501" s="229">
        <f>IF(N1501="zákl. přenesená",J1501,0)</f>
        <v>0</v>
      </c>
      <c r="BH1501" s="229">
        <f>IF(N1501="sníž. přenesená",J1501,0)</f>
        <v>0</v>
      </c>
      <c r="BI1501" s="229">
        <f>IF(N1501="nulová",J1501,0)</f>
        <v>0</v>
      </c>
      <c r="BJ1501" s="19" t="s">
        <v>80</v>
      </c>
      <c r="BK1501" s="229">
        <f>ROUND(I1501*H1501,2)</f>
        <v>0</v>
      </c>
      <c r="BL1501" s="19" t="s">
        <v>385</v>
      </c>
      <c r="BM1501" s="228" t="s">
        <v>1931</v>
      </c>
    </row>
    <row r="1502" s="2" customFormat="1" ht="49.05" customHeight="1">
      <c r="A1502" s="40"/>
      <c r="B1502" s="41"/>
      <c r="C1502" s="282" t="s">
        <v>1932</v>
      </c>
      <c r="D1502" s="282" t="s">
        <v>602</v>
      </c>
      <c r="E1502" s="283" t="s">
        <v>1933</v>
      </c>
      <c r="F1502" s="284" t="s">
        <v>1934</v>
      </c>
      <c r="G1502" s="285" t="s">
        <v>211</v>
      </c>
      <c r="H1502" s="286">
        <v>1</v>
      </c>
      <c r="I1502" s="287"/>
      <c r="J1502" s="288">
        <f>ROUND(I1502*H1502,2)</f>
        <v>0</v>
      </c>
      <c r="K1502" s="289"/>
      <c r="L1502" s="290"/>
      <c r="M1502" s="291" t="s">
        <v>19</v>
      </c>
      <c r="N1502" s="292" t="s">
        <v>43</v>
      </c>
      <c r="O1502" s="86"/>
      <c r="P1502" s="226">
        <f>O1502*H1502</f>
        <v>0</v>
      </c>
      <c r="Q1502" s="226">
        <v>0.02</v>
      </c>
      <c r="R1502" s="226">
        <f>Q1502*H1502</f>
        <v>0.02</v>
      </c>
      <c r="S1502" s="226">
        <v>0</v>
      </c>
      <c r="T1502" s="227">
        <f>S1502*H1502</f>
        <v>0</v>
      </c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R1502" s="228" t="s">
        <v>658</v>
      </c>
      <c r="AT1502" s="228" t="s">
        <v>602</v>
      </c>
      <c r="AU1502" s="228" t="s">
        <v>82</v>
      </c>
      <c r="AY1502" s="19" t="s">
        <v>197</v>
      </c>
      <c r="BE1502" s="229">
        <f>IF(N1502="základní",J1502,0)</f>
        <v>0</v>
      </c>
      <c r="BF1502" s="229">
        <f>IF(N1502="snížená",J1502,0)</f>
        <v>0</v>
      </c>
      <c r="BG1502" s="229">
        <f>IF(N1502="zákl. přenesená",J1502,0)</f>
        <v>0</v>
      </c>
      <c r="BH1502" s="229">
        <f>IF(N1502="sníž. přenesená",J1502,0)</f>
        <v>0</v>
      </c>
      <c r="BI1502" s="229">
        <f>IF(N1502="nulová",J1502,0)</f>
        <v>0</v>
      </c>
      <c r="BJ1502" s="19" t="s">
        <v>80</v>
      </c>
      <c r="BK1502" s="229">
        <f>ROUND(I1502*H1502,2)</f>
        <v>0</v>
      </c>
      <c r="BL1502" s="19" t="s">
        <v>385</v>
      </c>
      <c r="BM1502" s="228" t="s">
        <v>1935</v>
      </c>
    </row>
    <row r="1503" s="2" customFormat="1" ht="24.15" customHeight="1">
      <c r="A1503" s="40"/>
      <c r="B1503" s="41"/>
      <c r="C1503" s="216" t="s">
        <v>1936</v>
      </c>
      <c r="D1503" s="216" t="s">
        <v>199</v>
      </c>
      <c r="E1503" s="217" t="s">
        <v>1937</v>
      </c>
      <c r="F1503" s="218" t="s">
        <v>1938</v>
      </c>
      <c r="G1503" s="219" t="s">
        <v>1436</v>
      </c>
      <c r="H1503" s="220">
        <v>796.22199999999998</v>
      </c>
      <c r="I1503" s="221"/>
      <c r="J1503" s="222">
        <f>ROUND(I1503*H1503,2)</f>
        <v>0</v>
      </c>
      <c r="K1503" s="223"/>
      <c r="L1503" s="46"/>
      <c r="M1503" s="224" t="s">
        <v>19</v>
      </c>
      <c r="N1503" s="225" t="s">
        <v>43</v>
      </c>
      <c r="O1503" s="86"/>
      <c r="P1503" s="226">
        <f>O1503*H1503</f>
        <v>0</v>
      </c>
      <c r="Q1503" s="226">
        <v>5.0000000000000002E-05</v>
      </c>
      <c r="R1503" s="226">
        <f>Q1503*H1503</f>
        <v>0.039811100000000002</v>
      </c>
      <c r="S1503" s="226">
        <v>0</v>
      </c>
      <c r="T1503" s="227">
        <f>S1503*H1503</f>
        <v>0</v>
      </c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R1503" s="228" t="s">
        <v>385</v>
      </c>
      <c r="AT1503" s="228" t="s">
        <v>199</v>
      </c>
      <c r="AU1503" s="228" t="s">
        <v>82</v>
      </c>
      <c r="AY1503" s="19" t="s">
        <v>197</v>
      </c>
      <c r="BE1503" s="229">
        <f>IF(N1503="základní",J1503,0)</f>
        <v>0</v>
      </c>
      <c r="BF1503" s="229">
        <f>IF(N1503="snížená",J1503,0)</f>
        <v>0</v>
      </c>
      <c r="BG1503" s="229">
        <f>IF(N1503="zákl. přenesená",J1503,0)</f>
        <v>0</v>
      </c>
      <c r="BH1503" s="229">
        <f>IF(N1503="sníž. přenesená",J1503,0)</f>
        <v>0</v>
      </c>
      <c r="BI1503" s="229">
        <f>IF(N1503="nulová",J1503,0)</f>
        <v>0</v>
      </c>
      <c r="BJ1503" s="19" t="s">
        <v>80</v>
      </c>
      <c r="BK1503" s="229">
        <f>ROUND(I1503*H1503,2)</f>
        <v>0</v>
      </c>
      <c r="BL1503" s="19" t="s">
        <v>385</v>
      </c>
      <c r="BM1503" s="228" t="s">
        <v>1939</v>
      </c>
    </row>
    <row r="1504" s="2" customFormat="1">
      <c r="A1504" s="40"/>
      <c r="B1504" s="41"/>
      <c r="C1504" s="42"/>
      <c r="D1504" s="230" t="s">
        <v>205</v>
      </c>
      <c r="E1504" s="42"/>
      <c r="F1504" s="231" t="s">
        <v>1940</v>
      </c>
      <c r="G1504" s="42"/>
      <c r="H1504" s="42"/>
      <c r="I1504" s="232"/>
      <c r="J1504" s="42"/>
      <c r="K1504" s="42"/>
      <c r="L1504" s="46"/>
      <c r="M1504" s="233"/>
      <c r="N1504" s="234"/>
      <c r="O1504" s="86"/>
      <c r="P1504" s="86"/>
      <c r="Q1504" s="86"/>
      <c r="R1504" s="86"/>
      <c r="S1504" s="86"/>
      <c r="T1504" s="87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T1504" s="19" t="s">
        <v>205</v>
      </c>
      <c r="AU1504" s="19" t="s">
        <v>82</v>
      </c>
    </row>
    <row r="1505" s="14" customFormat="1">
      <c r="A1505" s="14"/>
      <c r="B1505" s="247"/>
      <c r="C1505" s="248"/>
      <c r="D1505" s="237" t="s">
        <v>207</v>
      </c>
      <c r="E1505" s="249" t="s">
        <v>19</v>
      </c>
      <c r="F1505" s="250" t="s">
        <v>1941</v>
      </c>
      <c r="G1505" s="248"/>
      <c r="H1505" s="249" t="s">
        <v>19</v>
      </c>
      <c r="I1505" s="251"/>
      <c r="J1505" s="248"/>
      <c r="K1505" s="248"/>
      <c r="L1505" s="252"/>
      <c r="M1505" s="253"/>
      <c r="N1505" s="254"/>
      <c r="O1505" s="254"/>
      <c r="P1505" s="254"/>
      <c r="Q1505" s="254"/>
      <c r="R1505" s="254"/>
      <c r="S1505" s="254"/>
      <c r="T1505" s="255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6" t="s">
        <v>207</v>
      </c>
      <c r="AU1505" s="256" t="s">
        <v>82</v>
      </c>
      <c r="AV1505" s="14" t="s">
        <v>80</v>
      </c>
      <c r="AW1505" s="14" t="s">
        <v>33</v>
      </c>
      <c r="AX1505" s="14" t="s">
        <v>72</v>
      </c>
      <c r="AY1505" s="256" t="s">
        <v>197</v>
      </c>
    </row>
    <row r="1506" s="14" customFormat="1">
      <c r="A1506" s="14"/>
      <c r="B1506" s="247"/>
      <c r="C1506" s="248"/>
      <c r="D1506" s="237" t="s">
        <v>207</v>
      </c>
      <c r="E1506" s="249" t="s">
        <v>19</v>
      </c>
      <c r="F1506" s="250" t="s">
        <v>1942</v>
      </c>
      <c r="G1506" s="248"/>
      <c r="H1506" s="249" t="s">
        <v>19</v>
      </c>
      <c r="I1506" s="251"/>
      <c r="J1506" s="248"/>
      <c r="K1506" s="248"/>
      <c r="L1506" s="252"/>
      <c r="M1506" s="253"/>
      <c r="N1506" s="254"/>
      <c r="O1506" s="254"/>
      <c r="P1506" s="254"/>
      <c r="Q1506" s="254"/>
      <c r="R1506" s="254"/>
      <c r="S1506" s="254"/>
      <c r="T1506" s="255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6" t="s">
        <v>207</v>
      </c>
      <c r="AU1506" s="256" t="s">
        <v>82</v>
      </c>
      <c r="AV1506" s="14" t="s">
        <v>80</v>
      </c>
      <c r="AW1506" s="14" t="s">
        <v>33</v>
      </c>
      <c r="AX1506" s="14" t="s">
        <v>72</v>
      </c>
      <c r="AY1506" s="256" t="s">
        <v>197</v>
      </c>
    </row>
    <row r="1507" s="13" customFormat="1">
      <c r="A1507" s="13"/>
      <c r="B1507" s="235"/>
      <c r="C1507" s="236"/>
      <c r="D1507" s="237" t="s">
        <v>207</v>
      </c>
      <c r="E1507" s="238" t="s">
        <v>19</v>
      </c>
      <c r="F1507" s="239" t="s">
        <v>1943</v>
      </c>
      <c r="G1507" s="236"/>
      <c r="H1507" s="240">
        <v>796.22199999999998</v>
      </c>
      <c r="I1507" s="241"/>
      <c r="J1507" s="236"/>
      <c r="K1507" s="236"/>
      <c r="L1507" s="242"/>
      <c r="M1507" s="243"/>
      <c r="N1507" s="244"/>
      <c r="O1507" s="244"/>
      <c r="P1507" s="244"/>
      <c r="Q1507" s="244"/>
      <c r="R1507" s="244"/>
      <c r="S1507" s="244"/>
      <c r="T1507" s="245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6" t="s">
        <v>207</v>
      </c>
      <c r="AU1507" s="246" t="s">
        <v>82</v>
      </c>
      <c r="AV1507" s="13" t="s">
        <v>82</v>
      </c>
      <c r="AW1507" s="13" t="s">
        <v>33</v>
      </c>
      <c r="AX1507" s="13" t="s">
        <v>80</v>
      </c>
      <c r="AY1507" s="246" t="s">
        <v>197</v>
      </c>
    </row>
    <row r="1508" s="2" customFormat="1" ht="24.15" customHeight="1">
      <c r="A1508" s="40"/>
      <c r="B1508" s="41"/>
      <c r="C1508" s="282" t="s">
        <v>1944</v>
      </c>
      <c r="D1508" s="282" t="s">
        <v>602</v>
      </c>
      <c r="E1508" s="283" t="s">
        <v>1945</v>
      </c>
      <c r="F1508" s="284" t="s">
        <v>1946</v>
      </c>
      <c r="G1508" s="285" t="s">
        <v>217</v>
      </c>
      <c r="H1508" s="286">
        <v>0.84299999999999997</v>
      </c>
      <c r="I1508" s="287"/>
      <c r="J1508" s="288">
        <f>ROUND(I1508*H1508,2)</f>
        <v>0</v>
      </c>
      <c r="K1508" s="289"/>
      <c r="L1508" s="290"/>
      <c r="M1508" s="291" t="s">
        <v>19</v>
      </c>
      <c r="N1508" s="292" t="s">
        <v>43</v>
      </c>
      <c r="O1508" s="86"/>
      <c r="P1508" s="226">
        <f>O1508*H1508</f>
        <v>0</v>
      </c>
      <c r="Q1508" s="226">
        <v>1</v>
      </c>
      <c r="R1508" s="226">
        <f>Q1508*H1508</f>
        <v>0.84299999999999997</v>
      </c>
      <c r="S1508" s="226">
        <v>0</v>
      </c>
      <c r="T1508" s="227">
        <f>S1508*H1508</f>
        <v>0</v>
      </c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R1508" s="228" t="s">
        <v>658</v>
      </c>
      <c r="AT1508" s="228" t="s">
        <v>602</v>
      </c>
      <c r="AU1508" s="228" t="s">
        <v>82</v>
      </c>
      <c r="AY1508" s="19" t="s">
        <v>197</v>
      </c>
      <c r="BE1508" s="229">
        <f>IF(N1508="základní",J1508,0)</f>
        <v>0</v>
      </c>
      <c r="BF1508" s="229">
        <f>IF(N1508="snížená",J1508,0)</f>
        <v>0</v>
      </c>
      <c r="BG1508" s="229">
        <f>IF(N1508="zákl. přenesená",J1508,0)</f>
        <v>0</v>
      </c>
      <c r="BH1508" s="229">
        <f>IF(N1508="sníž. přenesená",J1508,0)</f>
        <v>0</v>
      </c>
      <c r="BI1508" s="229">
        <f>IF(N1508="nulová",J1508,0)</f>
        <v>0</v>
      </c>
      <c r="BJ1508" s="19" t="s">
        <v>80</v>
      </c>
      <c r="BK1508" s="229">
        <f>ROUND(I1508*H1508,2)</f>
        <v>0</v>
      </c>
      <c r="BL1508" s="19" t="s">
        <v>385</v>
      </c>
      <c r="BM1508" s="228" t="s">
        <v>1947</v>
      </c>
    </row>
    <row r="1509" s="14" customFormat="1">
      <c r="A1509" s="14"/>
      <c r="B1509" s="247"/>
      <c r="C1509" s="248"/>
      <c r="D1509" s="237" t="s">
        <v>207</v>
      </c>
      <c r="E1509" s="249" t="s">
        <v>19</v>
      </c>
      <c r="F1509" s="250" t="s">
        <v>1941</v>
      </c>
      <c r="G1509" s="248"/>
      <c r="H1509" s="249" t="s">
        <v>19</v>
      </c>
      <c r="I1509" s="251"/>
      <c r="J1509" s="248"/>
      <c r="K1509" s="248"/>
      <c r="L1509" s="252"/>
      <c r="M1509" s="253"/>
      <c r="N1509" s="254"/>
      <c r="O1509" s="254"/>
      <c r="P1509" s="254"/>
      <c r="Q1509" s="254"/>
      <c r="R1509" s="254"/>
      <c r="S1509" s="254"/>
      <c r="T1509" s="255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6" t="s">
        <v>207</v>
      </c>
      <c r="AU1509" s="256" t="s">
        <v>82</v>
      </c>
      <c r="AV1509" s="14" t="s">
        <v>80</v>
      </c>
      <c r="AW1509" s="14" t="s">
        <v>33</v>
      </c>
      <c r="AX1509" s="14" t="s">
        <v>72</v>
      </c>
      <c r="AY1509" s="256" t="s">
        <v>197</v>
      </c>
    </row>
    <row r="1510" s="14" customFormat="1">
      <c r="A1510" s="14"/>
      <c r="B1510" s="247"/>
      <c r="C1510" s="248"/>
      <c r="D1510" s="237" t="s">
        <v>207</v>
      </c>
      <c r="E1510" s="249" t="s">
        <v>19</v>
      </c>
      <c r="F1510" s="250" t="s">
        <v>1942</v>
      </c>
      <c r="G1510" s="248"/>
      <c r="H1510" s="249" t="s">
        <v>19</v>
      </c>
      <c r="I1510" s="251"/>
      <c r="J1510" s="248"/>
      <c r="K1510" s="248"/>
      <c r="L1510" s="252"/>
      <c r="M1510" s="253"/>
      <c r="N1510" s="254"/>
      <c r="O1510" s="254"/>
      <c r="P1510" s="254"/>
      <c r="Q1510" s="254"/>
      <c r="R1510" s="254"/>
      <c r="S1510" s="254"/>
      <c r="T1510" s="255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6" t="s">
        <v>207</v>
      </c>
      <c r="AU1510" s="256" t="s">
        <v>82</v>
      </c>
      <c r="AV1510" s="14" t="s">
        <v>80</v>
      </c>
      <c r="AW1510" s="14" t="s">
        <v>33</v>
      </c>
      <c r="AX1510" s="14" t="s">
        <v>72</v>
      </c>
      <c r="AY1510" s="256" t="s">
        <v>197</v>
      </c>
    </row>
    <row r="1511" s="13" customFormat="1">
      <c r="A1511" s="13"/>
      <c r="B1511" s="235"/>
      <c r="C1511" s="236"/>
      <c r="D1511" s="237" t="s">
        <v>207</v>
      </c>
      <c r="E1511" s="238" t="s">
        <v>19</v>
      </c>
      <c r="F1511" s="239" t="s">
        <v>1948</v>
      </c>
      <c r="G1511" s="236"/>
      <c r="H1511" s="240">
        <v>0.84299999999999997</v>
      </c>
      <c r="I1511" s="241"/>
      <c r="J1511" s="236"/>
      <c r="K1511" s="236"/>
      <c r="L1511" s="242"/>
      <c r="M1511" s="243"/>
      <c r="N1511" s="244"/>
      <c r="O1511" s="244"/>
      <c r="P1511" s="244"/>
      <c r="Q1511" s="244"/>
      <c r="R1511" s="244"/>
      <c r="S1511" s="244"/>
      <c r="T1511" s="245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46" t="s">
        <v>207</v>
      </c>
      <c r="AU1511" s="246" t="s">
        <v>82</v>
      </c>
      <c r="AV1511" s="13" t="s">
        <v>82</v>
      </c>
      <c r="AW1511" s="13" t="s">
        <v>33</v>
      </c>
      <c r="AX1511" s="13" t="s">
        <v>80</v>
      </c>
      <c r="AY1511" s="246" t="s">
        <v>197</v>
      </c>
    </row>
    <row r="1512" s="2" customFormat="1" ht="24.15" customHeight="1">
      <c r="A1512" s="40"/>
      <c r="B1512" s="41"/>
      <c r="C1512" s="216" t="s">
        <v>1949</v>
      </c>
      <c r="D1512" s="216" t="s">
        <v>199</v>
      </c>
      <c r="E1512" s="217" t="s">
        <v>1950</v>
      </c>
      <c r="F1512" s="218" t="s">
        <v>1951</v>
      </c>
      <c r="G1512" s="219" t="s">
        <v>1436</v>
      </c>
      <c r="H1512" s="220">
        <v>382.73500000000001</v>
      </c>
      <c r="I1512" s="221"/>
      <c r="J1512" s="222">
        <f>ROUND(I1512*H1512,2)</f>
        <v>0</v>
      </c>
      <c r="K1512" s="223"/>
      <c r="L1512" s="46"/>
      <c r="M1512" s="224" t="s">
        <v>19</v>
      </c>
      <c r="N1512" s="225" t="s">
        <v>43</v>
      </c>
      <c r="O1512" s="86"/>
      <c r="P1512" s="226">
        <f>O1512*H1512</f>
        <v>0</v>
      </c>
      <c r="Q1512" s="226">
        <v>5.0000000000000002E-05</v>
      </c>
      <c r="R1512" s="226">
        <f>Q1512*H1512</f>
        <v>0.019136750000000001</v>
      </c>
      <c r="S1512" s="226">
        <v>0</v>
      </c>
      <c r="T1512" s="227">
        <f>S1512*H1512</f>
        <v>0</v>
      </c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R1512" s="228" t="s">
        <v>385</v>
      </c>
      <c r="AT1512" s="228" t="s">
        <v>199</v>
      </c>
      <c r="AU1512" s="228" t="s">
        <v>82</v>
      </c>
      <c r="AY1512" s="19" t="s">
        <v>197</v>
      </c>
      <c r="BE1512" s="229">
        <f>IF(N1512="základní",J1512,0)</f>
        <v>0</v>
      </c>
      <c r="BF1512" s="229">
        <f>IF(N1512="snížená",J1512,0)</f>
        <v>0</v>
      </c>
      <c r="BG1512" s="229">
        <f>IF(N1512="zákl. přenesená",J1512,0)</f>
        <v>0</v>
      </c>
      <c r="BH1512" s="229">
        <f>IF(N1512="sníž. přenesená",J1512,0)</f>
        <v>0</v>
      </c>
      <c r="BI1512" s="229">
        <f>IF(N1512="nulová",J1512,0)</f>
        <v>0</v>
      </c>
      <c r="BJ1512" s="19" t="s">
        <v>80</v>
      </c>
      <c r="BK1512" s="229">
        <f>ROUND(I1512*H1512,2)</f>
        <v>0</v>
      </c>
      <c r="BL1512" s="19" t="s">
        <v>385</v>
      </c>
      <c r="BM1512" s="228" t="s">
        <v>1952</v>
      </c>
    </row>
    <row r="1513" s="2" customFormat="1">
      <c r="A1513" s="40"/>
      <c r="B1513" s="41"/>
      <c r="C1513" s="42"/>
      <c r="D1513" s="230" t="s">
        <v>205</v>
      </c>
      <c r="E1513" s="42"/>
      <c r="F1513" s="231" t="s">
        <v>1953</v>
      </c>
      <c r="G1513" s="42"/>
      <c r="H1513" s="42"/>
      <c r="I1513" s="232"/>
      <c r="J1513" s="42"/>
      <c r="K1513" s="42"/>
      <c r="L1513" s="46"/>
      <c r="M1513" s="233"/>
      <c r="N1513" s="234"/>
      <c r="O1513" s="86"/>
      <c r="P1513" s="86"/>
      <c r="Q1513" s="86"/>
      <c r="R1513" s="86"/>
      <c r="S1513" s="86"/>
      <c r="T1513" s="87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T1513" s="19" t="s">
        <v>205</v>
      </c>
      <c r="AU1513" s="19" t="s">
        <v>82</v>
      </c>
    </row>
    <row r="1514" s="14" customFormat="1">
      <c r="A1514" s="14"/>
      <c r="B1514" s="247"/>
      <c r="C1514" s="248"/>
      <c r="D1514" s="237" t="s">
        <v>207</v>
      </c>
      <c r="E1514" s="249" t="s">
        <v>19</v>
      </c>
      <c r="F1514" s="250" t="s">
        <v>1954</v>
      </c>
      <c r="G1514" s="248"/>
      <c r="H1514" s="249" t="s">
        <v>19</v>
      </c>
      <c r="I1514" s="251"/>
      <c r="J1514" s="248"/>
      <c r="K1514" s="248"/>
      <c r="L1514" s="252"/>
      <c r="M1514" s="253"/>
      <c r="N1514" s="254"/>
      <c r="O1514" s="254"/>
      <c r="P1514" s="254"/>
      <c r="Q1514" s="254"/>
      <c r="R1514" s="254"/>
      <c r="S1514" s="254"/>
      <c r="T1514" s="255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6" t="s">
        <v>207</v>
      </c>
      <c r="AU1514" s="256" t="s">
        <v>82</v>
      </c>
      <c r="AV1514" s="14" t="s">
        <v>80</v>
      </c>
      <c r="AW1514" s="14" t="s">
        <v>33</v>
      </c>
      <c r="AX1514" s="14" t="s">
        <v>72</v>
      </c>
      <c r="AY1514" s="256" t="s">
        <v>197</v>
      </c>
    </row>
    <row r="1515" s="13" customFormat="1">
      <c r="A1515" s="13"/>
      <c r="B1515" s="235"/>
      <c r="C1515" s="236"/>
      <c r="D1515" s="237" t="s">
        <v>207</v>
      </c>
      <c r="E1515" s="238" t="s">
        <v>19</v>
      </c>
      <c r="F1515" s="239" t="s">
        <v>1955</v>
      </c>
      <c r="G1515" s="236"/>
      <c r="H1515" s="240">
        <v>382.73500000000001</v>
      </c>
      <c r="I1515" s="241"/>
      <c r="J1515" s="236"/>
      <c r="K1515" s="236"/>
      <c r="L1515" s="242"/>
      <c r="M1515" s="243"/>
      <c r="N1515" s="244"/>
      <c r="O1515" s="244"/>
      <c r="P1515" s="244"/>
      <c r="Q1515" s="244"/>
      <c r="R1515" s="244"/>
      <c r="S1515" s="244"/>
      <c r="T1515" s="245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6" t="s">
        <v>207</v>
      </c>
      <c r="AU1515" s="246" t="s">
        <v>82</v>
      </c>
      <c r="AV1515" s="13" t="s">
        <v>82</v>
      </c>
      <c r="AW1515" s="13" t="s">
        <v>33</v>
      </c>
      <c r="AX1515" s="13" t="s">
        <v>80</v>
      </c>
      <c r="AY1515" s="246" t="s">
        <v>197</v>
      </c>
    </row>
    <row r="1516" s="2" customFormat="1" ht="16.5" customHeight="1">
      <c r="A1516" s="40"/>
      <c r="B1516" s="41"/>
      <c r="C1516" s="282" t="s">
        <v>1956</v>
      </c>
      <c r="D1516" s="282" t="s">
        <v>602</v>
      </c>
      <c r="E1516" s="283" t="s">
        <v>1957</v>
      </c>
      <c r="F1516" s="284" t="s">
        <v>1958</v>
      </c>
      <c r="G1516" s="285" t="s">
        <v>1436</v>
      </c>
      <c r="H1516" s="286">
        <v>405.24799999999999</v>
      </c>
      <c r="I1516" s="287"/>
      <c r="J1516" s="288">
        <f>ROUND(I1516*H1516,2)</f>
        <v>0</v>
      </c>
      <c r="K1516" s="289"/>
      <c r="L1516" s="290"/>
      <c r="M1516" s="291" t="s">
        <v>19</v>
      </c>
      <c r="N1516" s="292" t="s">
        <v>43</v>
      </c>
      <c r="O1516" s="86"/>
      <c r="P1516" s="226">
        <f>O1516*H1516</f>
        <v>0</v>
      </c>
      <c r="Q1516" s="226">
        <v>0</v>
      </c>
      <c r="R1516" s="226">
        <f>Q1516*H1516</f>
        <v>0</v>
      </c>
      <c r="S1516" s="226">
        <v>0</v>
      </c>
      <c r="T1516" s="227">
        <f>S1516*H1516</f>
        <v>0</v>
      </c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R1516" s="228" t="s">
        <v>658</v>
      </c>
      <c r="AT1516" s="228" t="s">
        <v>602</v>
      </c>
      <c r="AU1516" s="228" t="s">
        <v>82</v>
      </c>
      <c r="AY1516" s="19" t="s">
        <v>197</v>
      </c>
      <c r="BE1516" s="229">
        <f>IF(N1516="základní",J1516,0)</f>
        <v>0</v>
      </c>
      <c r="BF1516" s="229">
        <f>IF(N1516="snížená",J1516,0)</f>
        <v>0</v>
      </c>
      <c r="BG1516" s="229">
        <f>IF(N1516="zákl. přenesená",J1516,0)</f>
        <v>0</v>
      </c>
      <c r="BH1516" s="229">
        <f>IF(N1516="sníž. přenesená",J1516,0)</f>
        <v>0</v>
      </c>
      <c r="BI1516" s="229">
        <f>IF(N1516="nulová",J1516,0)</f>
        <v>0</v>
      </c>
      <c r="BJ1516" s="19" t="s">
        <v>80</v>
      </c>
      <c r="BK1516" s="229">
        <f>ROUND(I1516*H1516,2)</f>
        <v>0</v>
      </c>
      <c r="BL1516" s="19" t="s">
        <v>385</v>
      </c>
      <c r="BM1516" s="228" t="s">
        <v>1959</v>
      </c>
    </row>
    <row r="1517" s="14" customFormat="1">
      <c r="A1517" s="14"/>
      <c r="B1517" s="247"/>
      <c r="C1517" s="248"/>
      <c r="D1517" s="237" t="s">
        <v>207</v>
      </c>
      <c r="E1517" s="249" t="s">
        <v>19</v>
      </c>
      <c r="F1517" s="250" t="s">
        <v>1954</v>
      </c>
      <c r="G1517" s="248"/>
      <c r="H1517" s="249" t="s">
        <v>19</v>
      </c>
      <c r="I1517" s="251"/>
      <c r="J1517" s="248"/>
      <c r="K1517" s="248"/>
      <c r="L1517" s="252"/>
      <c r="M1517" s="253"/>
      <c r="N1517" s="254"/>
      <c r="O1517" s="254"/>
      <c r="P1517" s="254"/>
      <c r="Q1517" s="254"/>
      <c r="R1517" s="254"/>
      <c r="S1517" s="254"/>
      <c r="T1517" s="255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6" t="s">
        <v>207</v>
      </c>
      <c r="AU1517" s="256" t="s">
        <v>82</v>
      </c>
      <c r="AV1517" s="14" t="s">
        <v>80</v>
      </c>
      <c r="AW1517" s="14" t="s">
        <v>33</v>
      </c>
      <c r="AX1517" s="14" t="s">
        <v>72</v>
      </c>
      <c r="AY1517" s="256" t="s">
        <v>197</v>
      </c>
    </row>
    <row r="1518" s="13" customFormat="1">
      <c r="A1518" s="13"/>
      <c r="B1518" s="235"/>
      <c r="C1518" s="236"/>
      <c r="D1518" s="237" t="s">
        <v>207</v>
      </c>
      <c r="E1518" s="238" t="s">
        <v>19</v>
      </c>
      <c r="F1518" s="239" t="s">
        <v>1960</v>
      </c>
      <c r="G1518" s="236"/>
      <c r="H1518" s="240">
        <v>405.24799999999999</v>
      </c>
      <c r="I1518" s="241"/>
      <c r="J1518" s="236"/>
      <c r="K1518" s="236"/>
      <c r="L1518" s="242"/>
      <c r="M1518" s="243"/>
      <c r="N1518" s="244"/>
      <c r="O1518" s="244"/>
      <c r="P1518" s="244"/>
      <c r="Q1518" s="244"/>
      <c r="R1518" s="244"/>
      <c r="S1518" s="244"/>
      <c r="T1518" s="245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6" t="s">
        <v>207</v>
      </c>
      <c r="AU1518" s="246" t="s">
        <v>82</v>
      </c>
      <c r="AV1518" s="13" t="s">
        <v>82</v>
      </c>
      <c r="AW1518" s="13" t="s">
        <v>33</v>
      </c>
      <c r="AX1518" s="13" t="s">
        <v>80</v>
      </c>
      <c r="AY1518" s="246" t="s">
        <v>197</v>
      </c>
    </row>
    <row r="1519" s="2" customFormat="1" ht="44.25" customHeight="1">
      <c r="A1519" s="40"/>
      <c r="B1519" s="41"/>
      <c r="C1519" s="216" t="s">
        <v>1961</v>
      </c>
      <c r="D1519" s="216" t="s">
        <v>199</v>
      </c>
      <c r="E1519" s="217" t="s">
        <v>1962</v>
      </c>
      <c r="F1519" s="218" t="s">
        <v>1963</v>
      </c>
      <c r="G1519" s="219" t="s">
        <v>1253</v>
      </c>
      <c r="H1519" s="293"/>
      <c r="I1519" s="221"/>
      <c r="J1519" s="222">
        <f>ROUND(I1519*H1519,2)</f>
        <v>0</v>
      </c>
      <c r="K1519" s="223"/>
      <c r="L1519" s="46"/>
      <c r="M1519" s="224" t="s">
        <v>19</v>
      </c>
      <c r="N1519" s="225" t="s">
        <v>43</v>
      </c>
      <c r="O1519" s="86"/>
      <c r="P1519" s="226">
        <f>O1519*H1519</f>
        <v>0</v>
      </c>
      <c r="Q1519" s="226">
        <v>0</v>
      </c>
      <c r="R1519" s="226">
        <f>Q1519*H1519</f>
        <v>0</v>
      </c>
      <c r="S1519" s="226">
        <v>0</v>
      </c>
      <c r="T1519" s="227">
        <f>S1519*H1519</f>
        <v>0</v>
      </c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R1519" s="228" t="s">
        <v>385</v>
      </c>
      <c r="AT1519" s="228" t="s">
        <v>199</v>
      </c>
      <c r="AU1519" s="228" t="s">
        <v>82</v>
      </c>
      <c r="AY1519" s="19" t="s">
        <v>197</v>
      </c>
      <c r="BE1519" s="229">
        <f>IF(N1519="základní",J1519,0)</f>
        <v>0</v>
      </c>
      <c r="BF1519" s="229">
        <f>IF(N1519="snížená",J1519,0)</f>
        <v>0</v>
      </c>
      <c r="BG1519" s="229">
        <f>IF(N1519="zákl. přenesená",J1519,0)</f>
        <v>0</v>
      </c>
      <c r="BH1519" s="229">
        <f>IF(N1519="sníž. přenesená",J1519,0)</f>
        <v>0</v>
      </c>
      <c r="BI1519" s="229">
        <f>IF(N1519="nulová",J1519,0)</f>
        <v>0</v>
      </c>
      <c r="BJ1519" s="19" t="s">
        <v>80</v>
      </c>
      <c r="BK1519" s="229">
        <f>ROUND(I1519*H1519,2)</f>
        <v>0</v>
      </c>
      <c r="BL1519" s="19" t="s">
        <v>385</v>
      </c>
      <c r="BM1519" s="228" t="s">
        <v>1964</v>
      </c>
    </row>
    <row r="1520" s="2" customFormat="1">
      <c r="A1520" s="40"/>
      <c r="B1520" s="41"/>
      <c r="C1520" s="42"/>
      <c r="D1520" s="230" t="s">
        <v>205</v>
      </c>
      <c r="E1520" s="42"/>
      <c r="F1520" s="231" t="s">
        <v>1965</v>
      </c>
      <c r="G1520" s="42"/>
      <c r="H1520" s="42"/>
      <c r="I1520" s="232"/>
      <c r="J1520" s="42"/>
      <c r="K1520" s="42"/>
      <c r="L1520" s="46"/>
      <c r="M1520" s="233"/>
      <c r="N1520" s="234"/>
      <c r="O1520" s="86"/>
      <c r="P1520" s="86"/>
      <c r="Q1520" s="86"/>
      <c r="R1520" s="86"/>
      <c r="S1520" s="86"/>
      <c r="T1520" s="87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T1520" s="19" t="s">
        <v>205</v>
      </c>
      <c r="AU1520" s="19" t="s">
        <v>82</v>
      </c>
    </row>
    <row r="1521" s="12" customFormat="1" ht="22.8" customHeight="1">
      <c r="A1521" s="12"/>
      <c r="B1521" s="200"/>
      <c r="C1521" s="201"/>
      <c r="D1521" s="202" t="s">
        <v>71</v>
      </c>
      <c r="E1521" s="214" t="s">
        <v>1966</v>
      </c>
      <c r="F1521" s="214" t="s">
        <v>1967</v>
      </c>
      <c r="G1521" s="201"/>
      <c r="H1521" s="201"/>
      <c r="I1521" s="204"/>
      <c r="J1521" s="215">
        <f>BK1521</f>
        <v>0</v>
      </c>
      <c r="K1521" s="201"/>
      <c r="L1521" s="206"/>
      <c r="M1521" s="207"/>
      <c r="N1521" s="208"/>
      <c r="O1521" s="208"/>
      <c r="P1521" s="209">
        <f>SUM(P1522:P1571)</f>
        <v>0</v>
      </c>
      <c r="Q1521" s="208"/>
      <c r="R1521" s="209">
        <f>SUM(R1522:R1571)</f>
        <v>9.6537628800000004</v>
      </c>
      <c r="S1521" s="208"/>
      <c r="T1521" s="210">
        <f>SUM(T1522:T1571)</f>
        <v>0</v>
      </c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R1521" s="211" t="s">
        <v>82</v>
      </c>
      <c r="AT1521" s="212" t="s">
        <v>71</v>
      </c>
      <c r="AU1521" s="212" t="s">
        <v>80</v>
      </c>
      <c r="AY1521" s="211" t="s">
        <v>197</v>
      </c>
      <c r="BK1521" s="213">
        <f>SUM(BK1522:BK1571)</f>
        <v>0</v>
      </c>
    </row>
    <row r="1522" s="2" customFormat="1" ht="24.15" customHeight="1">
      <c r="A1522" s="40"/>
      <c r="B1522" s="41"/>
      <c r="C1522" s="216" t="s">
        <v>1968</v>
      </c>
      <c r="D1522" s="216" t="s">
        <v>199</v>
      </c>
      <c r="E1522" s="217" t="s">
        <v>1969</v>
      </c>
      <c r="F1522" s="218" t="s">
        <v>1970</v>
      </c>
      <c r="G1522" s="219" t="s">
        <v>202</v>
      </c>
      <c r="H1522" s="220">
        <v>187.845</v>
      </c>
      <c r="I1522" s="221"/>
      <c r="J1522" s="222">
        <f>ROUND(I1522*H1522,2)</f>
        <v>0</v>
      </c>
      <c r="K1522" s="223"/>
      <c r="L1522" s="46"/>
      <c r="M1522" s="224" t="s">
        <v>19</v>
      </c>
      <c r="N1522" s="225" t="s">
        <v>43</v>
      </c>
      <c r="O1522" s="86"/>
      <c r="P1522" s="226">
        <f>O1522*H1522</f>
        <v>0</v>
      </c>
      <c r="Q1522" s="226">
        <v>0.00029999999999999997</v>
      </c>
      <c r="R1522" s="226">
        <f>Q1522*H1522</f>
        <v>0.056353499999999994</v>
      </c>
      <c r="S1522" s="226">
        <v>0</v>
      </c>
      <c r="T1522" s="227">
        <f>S1522*H1522</f>
        <v>0</v>
      </c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R1522" s="228" t="s">
        <v>385</v>
      </c>
      <c r="AT1522" s="228" t="s">
        <v>199</v>
      </c>
      <c r="AU1522" s="228" t="s">
        <v>82</v>
      </c>
      <c r="AY1522" s="19" t="s">
        <v>197</v>
      </c>
      <c r="BE1522" s="229">
        <f>IF(N1522="základní",J1522,0)</f>
        <v>0</v>
      </c>
      <c r="BF1522" s="229">
        <f>IF(N1522="snížená",J1522,0)</f>
        <v>0</v>
      </c>
      <c r="BG1522" s="229">
        <f>IF(N1522="zákl. přenesená",J1522,0)</f>
        <v>0</v>
      </c>
      <c r="BH1522" s="229">
        <f>IF(N1522="sníž. přenesená",J1522,0)</f>
        <v>0</v>
      </c>
      <c r="BI1522" s="229">
        <f>IF(N1522="nulová",J1522,0)</f>
        <v>0</v>
      </c>
      <c r="BJ1522" s="19" t="s">
        <v>80</v>
      </c>
      <c r="BK1522" s="229">
        <f>ROUND(I1522*H1522,2)</f>
        <v>0</v>
      </c>
      <c r="BL1522" s="19" t="s">
        <v>385</v>
      </c>
      <c r="BM1522" s="228" t="s">
        <v>1971</v>
      </c>
    </row>
    <row r="1523" s="2" customFormat="1">
      <c r="A1523" s="40"/>
      <c r="B1523" s="41"/>
      <c r="C1523" s="42"/>
      <c r="D1523" s="230" t="s">
        <v>205</v>
      </c>
      <c r="E1523" s="42"/>
      <c r="F1523" s="231" t="s">
        <v>1972</v>
      </c>
      <c r="G1523" s="42"/>
      <c r="H1523" s="42"/>
      <c r="I1523" s="232"/>
      <c r="J1523" s="42"/>
      <c r="K1523" s="42"/>
      <c r="L1523" s="46"/>
      <c r="M1523" s="233"/>
      <c r="N1523" s="234"/>
      <c r="O1523" s="86"/>
      <c r="P1523" s="86"/>
      <c r="Q1523" s="86"/>
      <c r="R1523" s="86"/>
      <c r="S1523" s="86"/>
      <c r="T1523" s="87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T1523" s="19" t="s">
        <v>205</v>
      </c>
      <c r="AU1523" s="19" t="s">
        <v>82</v>
      </c>
    </row>
    <row r="1524" s="13" customFormat="1">
      <c r="A1524" s="13"/>
      <c r="B1524" s="235"/>
      <c r="C1524" s="236"/>
      <c r="D1524" s="237" t="s">
        <v>207</v>
      </c>
      <c r="E1524" s="238" t="s">
        <v>19</v>
      </c>
      <c r="F1524" s="239" t="s">
        <v>1973</v>
      </c>
      <c r="G1524" s="236"/>
      <c r="H1524" s="240">
        <v>187.845</v>
      </c>
      <c r="I1524" s="241"/>
      <c r="J1524" s="236"/>
      <c r="K1524" s="236"/>
      <c r="L1524" s="242"/>
      <c r="M1524" s="243"/>
      <c r="N1524" s="244"/>
      <c r="O1524" s="244"/>
      <c r="P1524" s="244"/>
      <c r="Q1524" s="244"/>
      <c r="R1524" s="244"/>
      <c r="S1524" s="244"/>
      <c r="T1524" s="245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46" t="s">
        <v>207</v>
      </c>
      <c r="AU1524" s="246" t="s">
        <v>82</v>
      </c>
      <c r="AV1524" s="13" t="s">
        <v>82</v>
      </c>
      <c r="AW1524" s="13" t="s">
        <v>33</v>
      </c>
      <c r="AX1524" s="13" t="s">
        <v>80</v>
      </c>
      <c r="AY1524" s="246" t="s">
        <v>197</v>
      </c>
    </row>
    <row r="1525" s="2" customFormat="1" ht="37.8" customHeight="1">
      <c r="A1525" s="40"/>
      <c r="B1525" s="41"/>
      <c r="C1525" s="216" t="s">
        <v>1974</v>
      </c>
      <c r="D1525" s="216" t="s">
        <v>199</v>
      </c>
      <c r="E1525" s="217" t="s">
        <v>1975</v>
      </c>
      <c r="F1525" s="218" t="s">
        <v>1976</v>
      </c>
      <c r="G1525" s="219" t="s">
        <v>202</v>
      </c>
      <c r="H1525" s="220">
        <v>187.845</v>
      </c>
      <c r="I1525" s="221"/>
      <c r="J1525" s="222">
        <f>ROUND(I1525*H1525,2)</f>
        <v>0</v>
      </c>
      <c r="K1525" s="223"/>
      <c r="L1525" s="46"/>
      <c r="M1525" s="224" t="s">
        <v>19</v>
      </c>
      <c r="N1525" s="225" t="s">
        <v>43</v>
      </c>
      <c r="O1525" s="86"/>
      <c r="P1525" s="226">
        <f>O1525*H1525</f>
        <v>0</v>
      </c>
      <c r="Q1525" s="226">
        <v>0.0044999999999999997</v>
      </c>
      <c r="R1525" s="226">
        <f>Q1525*H1525</f>
        <v>0.84530249999999996</v>
      </c>
      <c r="S1525" s="226">
        <v>0</v>
      </c>
      <c r="T1525" s="227">
        <f>S1525*H1525</f>
        <v>0</v>
      </c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R1525" s="228" t="s">
        <v>385</v>
      </c>
      <c r="AT1525" s="228" t="s">
        <v>199</v>
      </c>
      <c r="AU1525" s="228" t="s">
        <v>82</v>
      </c>
      <c r="AY1525" s="19" t="s">
        <v>197</v>
      </c>
      <c r="BE1525" s="229">
        <f>IF(N1525="základní",J1525,0)</f>
        <v>0</v>
      </c>
      <c r="BF1525" s="229">
        <f>IF(N1525="snížená",J1525,0)</f>
        <v>0</v>
      </c>
      <c r="BG1525" s="229">
        <f>IF(N1525="zákl. přenesená",J1525,0)</f>
        <v>0</v>
      </c>
      <c r="BH1525" s="229">
        <f>IF(N1525="sníž. přenesená",J1525,0)</f>
        <v>0</v>
      </c>
      <c r="BI1525" s="229">
        <f>IF(N1525="nulová",J1525,0)</f>
        <v>0</v>
      </c>
      <c r="BJ1525" s="19" t="s">
        <v>80</v>
      </c>
      <c r="BK1525" s="229">
        <f>ROUND(I1525*H1525,2)</f>
        <v>0</v>
      </c>
      <c r="BL1525" s="19" t="s">
        <v>385</v>
      </c>
      <c r="BM1525" s="228" t="s">
        <v>1977</v>
      </c>
    </row>
    <row r="1526" s="2" customFormat="1">
      <c r="A1526" s="40"/>
      <c r="B1526" s="41"/>
      <c r="C1526" s="42"/>
      <c r="D1526" s="230" t="s">
        <v>205</v>
      </c>
      <c r="E1526" s="42"/>
      <c r="F1526" s="231" t="s">
        <v>1978</v>
      </c>
      <c r="G1526" s="42"/>
      <c r="H1526" s="42"/>
      <c r="I1526" s="232"/>
      <c r="J1526" s="42"/>
      <c r="K1526" s="42"/>
      <c r="L1526" s="46"/>
      <c r="M1526" s="233"/>
      <c r="N1526" s="234"/>
      <c r="O1526" s="86"/>
      <c r="P1526" s="86"/>
      <c r="Q1526" s="86"/>
      <c r="R1526" s="86"/>
      <c r="S1526" s="86"/>
      <c r="T1526" s="87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T1526" s="19" t="s">
        <v>205</v>
      </c>
      <c r="AU1526" s="19" t="s">
        <v>82</v>
      </c>
    </row>
    <row r="1527" s="2" customFormat="1" ht="33" customHeight="1">
      <c r="A1527" s="40"/>
      <c r="B1527" s="41"/>
      <c r="C1527" s="216" t="s">
        <v>1979</v>
      </c>
      <c r="D1527" s="216" t="s">
        <v>199</v>
      </c>
      <c r="E1527" s="217" t="s">
        <v>1980</v>
      </c>
      <c r="F1527" s="218" t="s">
        <v>1981</v>
      </c>
      <c r="G1527" s="219" t="s">
        <v>661</v>
      </c>
      <c r="H1527" s="220">
        <v>15.75</v>
      </c>
      <c r="I1527" s="221"/>
      <c r="J1527" s="222">
        <f>ROUND(I1527*H1527,2)</f>
        <v>0</v>
      </c>
      <c r="K1527" s="223"/>
      <c r="L1527" s="46"/>
      <c r="M1527" s="224" t="s">
        <v>19</v>
      </c>
      <c r="N1527" s="225" t="s">
        <v>43</v>
      </c>
      <c r="O1527" s="86"/>
      <c r="P1527" s="226">
        <f>O1527*H1527</f>
        <v>0</v>
      </c>
      <c r="Q1527" s="226">
        <v>0.00042999999999999999</v>
      </c>
      <c r="R1527" s="226">
        <f>Q1527*H1527</f>
        <v>0.0067724999999999999</v>
      </c>
      <c r="S1527" s="226">
        <v>0</v>
      </c>
      <c r="T1527" s="227">
        <f>S1527*H1527</f>
        <v>0</v>
      </c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R1527" s="228" t="s">
        <v>385</v>
      </c>
      <c r="AT1527" s="228" t="s">
        <v>199</v>
      </c>
      <c r="AU1527" s="228" t="s">
        <v>82</v>
      </c>
      <c r="AY1527" s="19" t="s">
        <v>197</v>
      </c>
      <c r="BE1527" s="229">
        <f>IF(N1527="základní",J1527,0)</f>
        <v>0</v>
      </c>
      <c r="BF1527" s="229">
        <f>IF(N1527="snížená",J1527,0)</f>
        <v>0</v>
      </c>
      <c r="BG1527" s="229">
        <f>IF(N1527="zákl. přenesená",J1527,0)</f>
        <v>0</v>
      </c>
      <c r="BH1527" s="229">
        <f>IF(N1527="sníž. přenesená",J1527,0)</f>
        <v>0</v>
      </c>
      <c r="BI1527" s="229">
        <f>IF(N1527="nulová",J1527,0)</f>
        <v>0</v>
      </c>
      <c r="BJ1527" s="19" t="s">
        <v>80</v>
      </c>
      <c r="BK1527" s="229">
        <f>ROUND(I1527*H1527,2)</f>
        <v>0</v>
      </c>
      <c r="BL1527" s="19" t="s">
        <v>385</v>
      </c>
      <c r="BM1527" s="228" t="s">
        <v>1982</v>
      </c>
    </row>
    <row r="1528" s="2" customFormat="1">
      <c r="A1528" s="40"/>
      <c r="B1528" s="41"/>
      <c r="C1528" s="42"/>
      <c r="D1528" s="230" t="s">
        <v>205</v>
      </c>
      <c r="E1528" s="42"/>
      <c r="F1528" s="231" t="s">
        <v>1983</v>
      </c>
      <c r="G1528" s="42"/>
      <c r="H1528" s="42"/>
      <c r="I1528" s="232"/>
      <c r="J1528" s="42"/>
      <c r="K1528" s="42"/>
      <c r="L1528" s="46"/>
      <c r="M1528" s="233"/>
      <c r="N1528" s="234"/>
      <c r="O1528" s="86"/>
      <c r="P1528" s="86"/>
      <c r="Q1528" s="86"/>
      <c r="R1528" s="86"/>
      <c r="S1528" s="86"/>
      <c r="T1528" s="87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T1528" s="19" t="s">
        <v>205</v>
      </c>
      <c r="AU1528" s="19" t="s">
        <v>82</v>
      </c>
    </row>
    <row r="1529" s="14" customFormat="1">
      <c r="A1529" s="14"/>
      <c r="B1529" s="247"/>
      <c r="C1529" s="248"/>
      <c r="D1529" s="237" t="s">
        <v>207</v>
      </c>
      <c r="E1529" s="249" t="s">
        <v>19</v>
      </c>
      <c r="F1529" s="250" t="s">
        <v>519</v>
      </c>
      <c r="G1529" s="248"/>
      <c r="H1529" s="249" t="s">
        <v>19</v>
      </c>
      <c r="I1529" s="251"/>
      <c r="J1529" s="248"/>
      <c r="K1529" s="248"/>
      <c r="L1529" s="252"/>
      <c r="M1529" s="253"/>
      <c r="N1529" s="254"/>
      <c r="O1529" s="254"/>
      <c r="P1529" s="254"/>
      <c r="Q1529" s="254"/>
      <c r="R1529" s="254"/>
      <c r="S1529" s="254"/>
      <c r="T1529" s="255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6" t="s">
        <v>207</v>
      </c>
      <c r="AU1529" s="256" t="s">
        <v>82</v>
      </c>
      <c r="AV1529" s="14" t="s">
        <v>80</v>
      </c>
      <c r="AW1529" s="14" t="s">
        <v>33</v>
      </c>
      <c r="AX1529" s="14" t="s">
        <v>72</v>
      </c>
      <c r="AY1529" s="256" t="s">
        <v>197</v>
      </c>
    </row>
    <row r="1530" s="13" customFormat="1">
      <c r="A1530" s="13"/>
      <c r="B1530" s="235"/>
      <c r="C1530" s="236"/>
      <c r="D1530" s="237" t="s">
        <v>207</v>
      </c>
      <c r="E1530" s="238" t="s">
        <v>19</v>
      </c>
      <c r="F1530" s="239" t="s">
        <v>1984</v>
      </c>
      <c r="G1530" s="236"/>
      <c r="H1530" s="240">
        <v>2</v>
      </c>
      <c r="I1530" s="241"/>
      <c r="J1530" s="236"/>
      <c r="K1530" s="236"/>
      <c r="L1530" s="242"/>
      <c r="M1530" s="243"/>
      <c r="N1530" s="244"/>
      <c r="O1530" s="244"/>
      <c r="P1530" s="244"/>
      <c r="Q1530" s="244"/>
      <c r="R1530" s="244"/>
      <c r="S1530" s="244"/>
      <c r="T1530" s="245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6" t="s">
        <v>207</v>
      </c>
      <c r="AU1530" s="246" t="s">
        <v>82</v>
      </c>
      <c r="AV1530" s="13" t="s">
        <v>82</v>
      </c>
      <c r="AW1530" s="13" t="s">
        <v>33</v>
      </c>
      <c r="AX1530" s="13" t="s">
        <v>72</v>
      </c>
      <c r="AY1530" s="246" t="s">
        <v>197</v>
      </c>
    </row>
    <row r="1531" s="13" customFormat="1">
      <c r="A1531" s="13"/>
      <c r="B1531" s="235"/>
      <c r="C1531" s="236"/>
      <c r="D1531" s="237" t="s">
        <v>207</v>
      </c>
      <c r="E1531" s="238" t="s">
        <v>19</v>
      </c>
      <c r="F1531" s="239" t="s">
        <v>1985</v>
      </c>
      <c r="G1531" s="236"/>
      <c r="H1531" s="240">
        <v>6.5999999999999996</v>
      </c>
      <c r="I1531" s="241"/>
      <c r="J1531" s="236"/>
      <c r="K1531" s="236"/>
      <c r="L1531" s="242"/>
      <c r="M1531" s="243"/>
      <c r="N1531" s="244"/>
      <c r="O1531" s="244"/>
      <c r="P1531" s="244"/>
      <c r="Q1531" s="244"/>
      <c r="R1531" s="244"/>
      <c r="S1531" s="244"/>
      <c r="T1531" s="245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46" t="s">
        <v>207</v>
      </c>
      <c r="AU1531" s="246" t="s">
        <v>82</v>
      </c>
      <c r="AV1531" s="13" t="s">
        <v>82</v>
      </c>
      <c r="AW1531" s="13" t="s">
        <v>33</v>
      </c>
      <c r="AX1531" s="13" t="s">
        <v>72</v>
      </c>
      <c r="AY1531" s="246" t="s">
        <v>197</v>
      </c>
    </row>
    <row r="1532" s="14" customFormat="1">
      <c r="A1532" s="14"/>
      <c r="B1532" s="247"/>
      <c r="C1532" s="248"/>
      <c r="D1532" s="237" t="s">
        <v>207</v>
      </c>
      <c r="E1532" s="249" t="s">
        <v>19</v>
      </c>
      <c r="F1532" s="250" t="s">
        <v>525</v>
      </c>
      <c r="G1532" s="248"/>
      <c r="H1532" s="249" t="s">
        <v>19</v>
      </c>
      <c r="I1532" s="251"/>
      <c r="J1532" s="248"/>
      <c r="K1532" s="248"/>
      <c r="L1532" s="252"/>
      <c r="M1532" s="253"/>
      <c r="N1532" s="254"/>
      <c r="O1532" s="254"/>
      <c r="P1532" s="254"/>
      <c r="Q1532" s="254"/>
      <c r="R1532" s="254"/>
      <c r="S1532" s="254"/>
      <c r="T1532" s="255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6" t="s">
        <v>207</v>
      </c>
      <c r="AU1532" s="256" t="s">
        <v>82</v>
      </c>
      <c r="AV1532" s="14" t="s">
        <v>80</v>
      </c>
      <c r="AW1532" s="14" t="s">
        <v>33</v>
      </c>
      <c r="AX1532" s="14" t="s">
        <v>72</v>
      </c>
      <c r="AY1532" s="256" t="s">
        <v>197</v>
      </c>
    </row>
    <row r="1533" s="13" customFormat="1">
      <c r="A1533" s="13"/>
      <c r="B1533" s="235"/>
      <c r="C1533" s="236"/>
      <c r="D1533" s="237" t="s">
        <v>207</v>
      </c>
      <c r="E1533" s="238" t="s">
        <v>19</v>
      </c>
      <c r="F1533" s="239" t="s">
        <v>1986</v>
      </c>
      <c r="G1533" s="236"/>
      <c r="H1533" s="240">
        <v>7.1500000000000004</v>
      </c>
      <c r="I1533" s="241"/>
      <c r="J1533" s="236"/>
      <c r="K1533" s="236"/>
      <c r="L1533" s="242"/>
      <c r="M1533" s="243"/>
      <c r="N1533" s="244"/>
      <c r="O1533" s="244"/>
      <c r="P1533" s="244"/>
      <c r="Q1533" s="244"/>
      <c r="R1533" s="244"/>
      <c r="S1533" s="244"/>
      <c r="T1533" s="245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6" t="s">
        <v>207</v>
      </c>
      <c r="AU1533" s="246" t="s">
        <v>82</v>
      </c>
      <c r="AV1533" s="13" t="s">
        <v>82</v>
      </c>
      <c r="AW1533" s="13" t="s">
        <v>33</v>
      </c>
      <c r="AX1533" s="13" t="s">
        <v>72</v>
      </c>
      <c r="AY1533" s="246" t="s">
        <v>197</v>
      </c>
    </row>
    <row r="1534" s="15" customFormat="1">
      <c r="A1534" s="15"/>
      <c r="B1534" s="257"/>
      <c r="C1534" s="258"/>
      <c r="D1534" s="237" t="s">
        <v>207</v>
      </c>
      <c r="E1534" s="259" t="s">
        <v>19</v>
      </c>
      <c r="F1534" s="260" t="s">
        <v>234</v>
      </c>
      <c r="G1534" s="258"/>
      <c r="H1534" s="261">
        <v>15.75</v>
      </c>
      <c r="I1534" s="262"/>
      <c r="J1534" s="258"/>
      <c r="K1534" s="258"/>
      <c r="L1534" s="263"/>
      <c r="M1534" s="264"/>
      <c r="N1534" s="265"/>
      <c r="O1534" s="265"/>
      <c r="P1534" s="265"/>
      <c r="Q1534" s="265"/>
      <c r="R1534" s="265"/>
      <c r="S1534" s="265"/>
      <c r="T1534" s="266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T1534" s="267" t="s">
        <v>207</v>
      </c>
      <c r="AU1534" s="267" t="s">
        <v>82</v>
      </c>
      <c r="AV1534" s="15" t="s">
        <v>203</v>
      </c>
      <c r="AW1534" s="15" t="s">
        <v>33</v>
      </c>
      <c r="AX1534" s="15" t="s">
        <v>80</v>
      </c>
      <c r="AY1534" s="267" t="s">
        <v>197</v>
      </c>
    </row>
    <row r="1535" s="2" customFormat="1" ht="24.15" customHeight="1">
      <c r="A1535" s="40"/>
      <c r="B1535" s="41"/>
      <c r="C1535" s="282" t="s">
        <v>1987</v>
      </c>
      <c r="D1535" s="282" t="s">
        <v>602</v>
      </c>
      <c r="E1535" s="283" t="s">
        <v>1988</v>
      </c>
      <c r="F1535" s="284" t="s">
        <v>1989</v>
      </c>
      <c r="G1535" s="285" t="s">
        <v>211</v>
      </c>
      <c r="H1535" s="286">
        <v>38.981000000000002</v>
      </c>
      <c r="I1535" s="287"/>
      <c r="J1535" s="288">
        <f>ROUND(I1535*H1535,2)</f>
        <v>0</v>
      </c>
      <c r="K1535" s="289"/>
      <c r="L1535" s="290"/>
      <c r="M1535" s="291" t="s">
        <v>19</v>
      </c>
      <c r="N1535" s="292" t="s">
        <v>43</v>
      </c>
      <c r="O1535" s="86"/>
      <c r="P1535" s="226">
        <f>O1535*H1535</f>
        <v>0</v>
      </c>
      <c r="Q1535" s="226">
        <v>0.00089999999999999998</v>
      </c>
      <c r="R1535" s="226">
        <f>Q1535*H1535</f>
        <v>0.0350829</v>
      </c>
      <c r="S1535" s="226">
        <v>0</v>
      </c>
      <c r="T1535" s="227">
        <f>S1535*H1535</f>
        <v>0</v>
      </c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R1535" s="228" t="s">
        <v>658</v>
      </c>
      <c r="AT1535" s="228" t="s">
        <v>602</v>
      </c>
      <c r="AU1535" s="228" t="s">
        <v>82</v>
      </c>
      <c r="AY1535" s="19" t="s">
        <v>197</v>
      </c>
      <c r="BE1535" s="229">
        <f>IF(N1535="základní",J1535,0)</f>
        <v>0</v>
      </c>
      <c r="BF1535" s="229">
        <f>IF(N1535="snížená",J1535,0)</f>
        <v>0</v>
      </c>
      <c r="BG1535" s="229">
        <f>IF(N1535="zákl. přenesená",J1535,0)</f>
        <v>0</v>
      </c>
      <c r="BH1535" s="229">
        <f>IF(N1535="sníž. přenesená",J1535,0)</f>
        <v>0</v>
      </c>
      <c r="BI1535" s="229">
        <f>IF(N1535="nulová",J1535,0)</f>
        <v>0</v>
      </c>
      <c r="BJ1535" s="19" t="s">
        <v>80</v>
      </c>
      <c r="BK1535" s="229">
        <f>ROUND(I1535*H1535,2)</f>
        <v>0</v>
      </c>
      <c r="BL1535" s="19" t="s">
        <v>385</v>
      </c>
      <c r="BM1535" s="228" t="s">
        <v>1990</v>
      </c>
    </row>
    <row r="1536" s="13" customFormat="1">
      <c r="A1536" s="13"/>
      <c r="B1536" s="235"/>
      <c r="C1536" s="236"/>
      <c r="D1536" s="237" t="s">
        <v>207</v>
      </c>
      <c r="E1536" s="236"/>
      <c r="F1536" s="239" t="s">
        <v>1991</v>
      </c>
      <c r="G1536" s="236"/>
      <c r="H1536" s="240">
        <v>38.981000000000002</v>
      </c>
      <c r="I1536" s="241"/>
      <c r="J1536" s="236"/>
      <c r="K1536" s="236"/>
      <c r="L1536" s="242"/>
      <c r="M1536" s="243"/>
      <c r="N1536" s="244"/>
      <c r="O1536" s="244"/>
      <c r="P1536" s="244"/>
      <c r="Q1536" s="244"/>
      <c r="R1536" s="244"/>
      <c r="S1536" s="244"/>
      <c r="T1536" s="245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6" t="s">
        <v>207</v>
      </c>
      <c r="AU1536" s="246" t="s">
        <v>82</v>
      </c>
      <c r="AV1536" s="13" t="s">
        <v>82</v>
      </c>
      <c r="AW1536" s="13" t="s">
        <v>4</v>
      </c>
      <c r="AX1536" s="13" t="s">
        <v>80</v>
      </c>
      <c r="AY1536" s="246" t="s">
        <v>197</v>
      </c>
    </row>
    <row r="1537" s="2" customFormat="1" ht="24.15" customHeight="1">
      <c r="A1537" s="40"/>
      <c r="B1537" s="41"/>
      <c r="C1537" s="216" t="s">
        <v>1992</v>
      </c>
      <c r="D1537" s="216" t="s">
        <v>199</v>
      </c>
      <c r="E1537" s="217" t="s">
        <v>1993</v>
      </c>
      <c r="F1537" s="218" t="s">
        <v>1994</v>
      </c>
      <c r="G1537" s="219" t="s">
        <v>202</v>
      </c>
      <c r="H1537" s="220">
        <v>45.729999999999997</v>
      </c>
      <c r="I1537" s="221"/>
      <c r="J1537" s="222">
        <f>ROUND(I1537*H1537,2)</f>
        <v>0</v>
      </c>
      <c r="K1537" s="223"/>
      <c r="L1537" s="46"/>
      <c r="M1537" s="224" t="s">
        <v>19</v>
      </c>
      <c r="N1537" s="225" t="s">
        <v>43</v>
      </c>
      <c r="O1537" s="86"/>
      <c r="P1537" s="226">
        <f>O1537*H1537</f>
        <v>0</v>
      </c>
      <c r="Q1537" s="226">
        <v>0.0054000000000000003</v>
      </c>
      <c r="R1537" s="226">
        <f>Q1537*H1537</f>
        <v>0.246942</v>
      </c>
      <c r="S1537" s="226">
        <v>0</v>
      </c>
      <c r="T1537" s="227">
        <f>S1537*H1537</f>
        <v>0</v>
      </c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R1537" s="228" t="s">
        <v>385</v>
      </c>
      <c r="AT1537" s="228" t="s">
        <v>199</v>
      </c>
      <c r="AU1537" s="228" t="s">
        <v>82</v>
      </c>
      <c r="AY1537" s="19" t="s">
        <v>197</v>
      </c>
      <c r="BE1537" s="229">
        <f>IF(N1537="základní",J1537,0)</f>
        <v>0</v>
      </c>
      <c r="BF1537" s="229">
        <f>IF(N1537="snížená",J1537,0)</f>
        <v>0</v>
      </c>
      <c r="BG1537" s="229">
        <f>IF(N1537="zákl. přenesená",J1537,0)</f>
        <v>0</v>
      </c>
      <c r="BH1537" s="229">
        <f>IF(N1537="sníž. přenesená",J1537,0)</f>
        <v>0</v>
      </c>
      <c r="BI1537" s="229">
        <f>IF(N1537="nulová",J1537,0)</f>
        <v>0</v>
      </c>
      <c r="BJ1537" s="19" t="s">
        <v>80</v>
      </c>
      <c r="BK1537" s="229">
        <f>ROUND(I1537*H1537,2)</f>
        <v>0</v>
      </c>
      <c r="BL1537" s="19" t="s">
        <v>385</v>
      </c>
      <c r="BM1537" s="228" t="s">
        <v>1995</v>
      </c>
    </row>
    <row r="1538" s="2" customFormat="1">
      <c r="A1538" s="40"/>
      <c r="B1538" s="41"/>
      <c r="C1538" s="42"/>
      <c r="D1538" s="230" t="s">
        <v>205</v>
      </c>
      <c r="E1538" s="42"/>
      <c r="F1538" s="231" t="s">
        <v>1996</v>
      </c>
      <c r="G1538" s="42"/>
      <c r="H1538" s="42"/>
      <c r="I1538" s="232"/>
      <c r="J1538" s="42"/>
      <c r="K1538" s="42"/>
      <c r="L1538" s="46"/>
      <c r="M1538" s="233"/>
      <c r="N1538" s="234"/>
      <c r="O1538" s="86"/>
      <c r="P1538" s="86"/>
      <c r="Q1538" s="86"/>
      <c r="R1538" s="86"/>
      <c r="S1538" s="86"/>
      <c r="T1538" s="87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T1538" s="19" t="s">
        <v>205</v>
      </c>
      <c r="AU1538" s="19" t="s">
        <v>82</v>
      </c>
    </row>
    <row r="1539" s="14" customFormat="1">
      <c r="A1539" s="14"/>
      <c r="B1539" s="247"/>
      <c r="C1539" s="248"/>
      <c r="D1539" s="237" t="s">
        <v>207</v>
      </c>
      <c r="E1539" s="249" t="s">
        <v>19</v>
      </c>
      <c r="F1539" s="250" t="s">
        <v>519</v>
      </c>
      <c r="G1539" s="248"/>
      <c r="H1539" s="249" t="s">
        <v>19</v>
      </c>
      <c r="I1539" s="251"/>
      <c r="J1539" s="248"/>
      <c r="K1539" s="248"/>
      <c r="L1539" s="252"/>
      <c r="M1539" s="253"/>
      <c r="N1539" s="254"/>
      <c r="O1539" s="254"/>
      <c r="P1539" s="254"/>
      <c r="Q1539" s="254"/>
      <c r="R1539" s="254"/>
      <c r="S1539" s="254"/>
      <c r="T1539" s="255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6" t="s">
        <v>207</v>
      </c>
      <c r="AU1539" s="256" t="s">
        <v>82</v>
      </c>
      <c r="AV1539" s="14" t="s">
        <v>80</v>
      </c>
      <c r="AW1539" s="14" t="s">
        <v>33</v>
      </c>
      <c r="AX1539" s="14" t="s">
        <v>72</v>
      </c>
      <c r="AY1539" s="256" t="s">
        <v>197</v>
      </c>
    </row>
    <row r="1540" s="13" customFormat="1">
      <c r="A1540" s="13"/>
      <c r="B1540" s="235"/>
      <c r="C1540" s="236"/>
      <c r="D1540" s="237" t="s">
        <v>207</v>
      </c>
      <c r="E1540" s="238" t="s">
        <v>19</v>
      </c>
      <c r="F1540" s="239" t="s">
        <v>1024</v>
      </c>
      <c r="G1540" s="236"/>
      <c r="H1540" s="240">
        <v>8.5890000000000004</v>
      </c>
      <c r="I1540" s="241"/>
      <c r="J1540" s="236"/>
      <c r="K1540" s="236"/>
      <c r="L1540" s="242"/>
      <c r="M1540" s="243"/>
      <c r="N1540" s="244"/>
      <c r="O1540" s="244"/>
      <c r="P1540" s="244"/>
      <c r="Q1540" s="244"/>
      <c r="R1540" s="244"/>
      <c r="S1540" s="244"/>
      <c r="T1540" s="245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46" t="s">
        <v>207</v>
      </c>
      <c r="AU1540" s="246" t="s">
        <v>82</v>
      </c>
      <c r="AV1540" s="13" t="s">
        <v>82</v>
      </c>
      <c r="AW1540" s="13" t="s">
        <v>33</v>
      </c>
      <c r="AX1540" s="13" t="s">
        <v>72</v>
      </c>
      <c r="AY1540" s="246" t="s">
        <v>197</v>
      </c>
    </row>
    <row r="1541" s="13" customFormat="1">
      <c r="A1541" s="13"/>
      <c r="B1541" s="235"/>
      <c r="C1541" s="236"/>
      <c r="D1541" s="237" t="s">
        <v>207</v>
      </c>
      <c r="E1541" s="238" t="s">
        <v>19</v>
      </c>
      <c r="F1541" s="239" t="s">
        <v>1025</v>
      </c>
      <c r="G1541" s="236"/>
      <c r="H1541" s="240">
        <v>7.1429999999999998</v>
      </c>
      <c r="I1541" s="241"/>
      <c r="J1541" s="236"/>
      <c r="K1541" s="236"/>
      <c r="L1541" s="242"/>
      <c r="M1541" s="243"/>
      <c r="N1541" s="244"/>
      <c r="O1541" s="244"/>
      <c r="P1541" s="244"/>
      <c r="Q1541" s="244"/>
      <c r="R1541" s="244"/>
      <c r="S1541" s="244"/>
      <c r="T1541" s="245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6" t="s">
        <v>207</v>
      </c>
      <c r="AU1541" s="246" t="s">
        <v>82</v>
      </c>
      <c r="AV1541" s="13" t="s">
        <v>82</v>
      </c>
      <c r="AW1541" s="13" t="s">
        <v>33</v>
      </c>
      <c r="AX1541" s="13" t="s">
        <v>72</v>
      </c>
      <c r="AY1541" s="246" t="s">
        <v>197</v>
      </c>
    </row>
    <row r="1542" s="13" customFormat="1">
      <c r="A1542" s="13"/>
      <c r="B1542" s="235"/>
      <c r="C1542" s="236"/>
      <c r="D1542" s="237" t="s">
        <v>207</v>
      </c>
      <c r="E1542" s="238" t="s">
        <v>19</v>
      </c>
      <c r="F1542" s="239" t="s">
        <v>1026</v>
      </c>
      <c r="G1542" s="236"/>
      <c r="H1542" s="240">
        <v>18.963000000000001</v>
      </c>
      <c r="I1542" s="241"/>
      <c r="J1542" s="236"/>
      <c r="K1542" s="236"/>
      <c r="L1542" s="242"/>
      <c r="M1542" s="243"/>
      <c r="N1542" s="244"/>
      <c r="O1542" s="244"/>
      <c r="P1542" s="244"/>
      <c r="Q1542" s="244"/>
      <c r="R1542" s="244"/>
      <c r="S1542" s="244"/>
      <c r="T1542" s="245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46" t="s">
        <v>207</v>
      </c>
      <c r="AU1542" s="246" t="s">
        <v>82</v>
      </c>
      <c r="AV1542" s="13" t="s">
        <v>82</v>
      </c>
      <c r="AW1542" s="13" t="s">
        <v>33</v>
      </c>
      <c r="AX1542" s="13" t="s">
        <v>72</v>
      </c>
      <c r="AY1542" s="246" t="s">
        <v>197</v>
      </c>
    </row>
    <row r="1543" s="13" customFormat="1">
      <c r="A1543" s="13"/>
      <c r="B1543" s="235"/>
      <c r="C1543" s="236"/>
      <c r="D1543" s="237" t="s">
        <v>207</v>
      </c>
      <c r="E1543" s="238" t="s">
        <v>19</v>
      </c>
      <c r="F1543" s="239" t="s">
        <v>1027</v>
      </c>
      <c r="G1543" s="236"/>
      <c r="H1543" s="240">
        <v>11.035</v>
      </c>
      <c r="I1543" s="241"/>
      <c r="J1543" s="236"/>
      <c r="K1543" s="236"/>
      <c r="L1543" s="242"/>
      <c r="M1543" s="243"/>
      <c r="N1543" s="244"/>
      <c r="O1543" s="244"/>
      <c r="P1543" s="244"/>
      <c r="Q1543" s="244"/>
      <c r="R1543" s="244"/>
      <c r="S1543" s="244"/>
      <c r="T1543" s="245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6" t="s">
        <v>207</v>
      </c>
      <c r="AU1543" s="246" t="s">
        <v>82</v>
      </c>
      <c r="AV1543" s="13" t="s">
        <v>82</v>
      </c>
      <c r="AW1543" s="13" t="s">
        <v>33</v>
      </c>
      <c r="AX1543" s="13" t="s">
        <v>72</v>
      </c>
      <c r="AY1543" s="246" t="s">
        <v>197</v>
      </c>
    </row>
    <row r="1544" s="15" customFormat="1">
      <c r="A1544" s="15"/>
      <c r="B1544" s="257"/>
      <c r="C1544" s="258"/>
      <c r="D1544" s="237" t="s">
        <v>207</v>
      </c>
      <c r="E1544" s="259" t="s">
        <v>19</v>
      </c>
      <c r="F1544" s="260" t="s">
        <v>234</v>
      </c>
      <c r="G1544" s="258"/>
      <c r="H1544" s="261">
        <v>45.730000000000004</v>
      </c>
      <c r="I1544" s="262"/>
      <c r="J1544" s="258"/>
      <c r="K1544" s="258"/>
      <c r="L1544" s="263"/>
      <c r="M1544" s="264"/>
      <c r="N1544" s="265"/>
      <c r="O1544" s="265"/>
      <c r="P1544" s="265"/>
      <c r="Q1544" s="265"/>
      <c r="R1544" s="265"/>
      <c r="S1544" s="265"/>
      <c r="T1544" s="266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T1544" s="267" t="s">
        <v>207</v>
      </c>
      <c r="AU1544" s="267" t="s">
        <v>82</v>
      </c>
      <c r="AV1544" s="15" t="s">
        <v>203</v>
      </c>
      <c r="AW1544" s="15" t="s">
        <v>33</v>
      </c>
      <c r="AX1544" s="15" t="s">
        <v>80</v>
      </c>
      <c r="AY1544" s="267" t="s">
        <v>197</v>
      </c>
    </row>
    <row r="1545" s="2" customFormat="1" ht="55.5" customHeight="1">
      <c r="A1545" s="40"/>
      <c r="B1545" s="41"/>
      <c r="C1545" s="282" t="s">
        <v>1997</v>
      </c>
      <c r="D1545" s="282" t="s">
        <v>602</v>
      </c>
      <c r="E1545" s="283" t="s">
        <v>1998</v>
      </c>
      <c r="F1545" s="284" t="s">
        <v>1999</v>
      </c>
      <c r="G1545" s="285" t="s">
        <v>202</v>
      </c>
      <c r="H1545" s="286">
        <v>50.302999999999997</v>
      </c>
      <c r="I1545" s="287"/>
      <c r="J1545" s="288">
        <f>ROUND(I1545*H1545,2)</f>
        <v>0</v>
      </c>
      <c r="K1545" s="289"/>
      <c r="L1545" s="290"/>
      <c r="M1545" s="291" t="s">
        <v>19</v>
      </c>
      <c r="N1545" s="292" t="s">
        <v>43</v>
      </c>
      <c r="O1545" s="86"/>
      <c r="P1545" s="226">
        <f>O1545*H1545</f>
        <v>0</v>
      </c>
      <c r="Q1545" s="226">
        <v>0.070000000000000007</v>
      </c>
      <c r="R1545" s="226">
        <f>Q1545*H1545</f>
        <v>3.52121</v>
      </c>
      <c r="S1545" s="226">
        <v>0</v>
      </c>
      <c r="T1545" s="227">
        <f>S1545*H1545</f>
        <v>0</v>
      </c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R1545" s="228" t="s">
        <v>658</v>
      </c>
      <c r="AT1545" s="228" t="s">
        <v>602</v>
      </c>
      <c r="AU1545" s="228" t="s">
        <v>82</v>
      </c>
      <c r="AY1545" s="19" t="s">
        <v>197</v>
      </c>
      <c r="BE1545" s="229">
        <f>IF(N1545="základní",J1545,0)</f>
        <v>0</v>
      </c>
      <c r="BF1545" s="229">
        <f>IF(N1545="snížená",J1545,0)</f>
        <v>0</v>
      </c>
      <c r="BG1545" s="229">
        <f>IF(N1545="zákl. přenesená",J1545,0)</f>
        <v>0</v>
      </c>
      <c r="BH1545" s="229">
        <f>IF(N1545="sníž. přenesená",J1545,0)</f>
        <v>0</v>
      </c>
      <c r="BI1545" s="229">
        <f>IF(N1545="nulová",J1545,0)</f>
        <v>0</v>
      </c>
      <c r="BJ1545" s="19" t="s">
        <v>80</v>
      </c>
      <c r="BK1545" s="229">
        <f>ROUND(I1545*H1545,2)</f>
        <v>0</v>
      </c>
      <c r="BL1545" s="19" t="s">
        <v>385</v>
      </c>
      <c r="BM1545" s="228" t="s">
        <v>2000</v>
      </c>
    </row>
    <row r="1546" s="13" customFormat="1">
      <c r="A1546" s="13"/>
      <c r="B1546" s="235"/>
      <c r="C1546" s="236"/>
      <c r="D1546" s="237" t="s">
        <v>207</v>
      </c>
      <c r="E1546" s="236"/>
      <c r="F1546" s="239" t="s">
        <v>2001</v>
      </c>
      <c r="G1546" s="236"/>
      <c r="H1546" s="240">
        <v>50.302999999999997</v>
      </c>
      <c r="I1546" s="241"/>
      <c r="J1546" s="236"/>
      <c r="K1546" s="236"/>
      <c r="L1546" s="242"/>
      <c r="M1546" s="243"/>
      <c r="N1546" s="244"/>
      <c r="O1546" s="244"/>
      <c r="P1546" s="244"/>
      <c r="Q1546" s="244"/>
      <c r="R1546" s="244"/>
      <c r="S1546" s="244"/>
      <c r="T1546" s="245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6" t="s">
        <v>207</v>
      </c>
      <c r="AU1546" s="246" t="s">
        <v>82</v>
      </c>
      <c r="AV1546" s="13" t="s">
        <v>82</v>
      </c>
      <c r="AW1546" s="13" t="s">
        <v>4</v>
      </c>
      <c r="AX1546" s="13" t="s">
        <v>80</v>
      </c>
      <c r="AY1546" s="246" t="s">
        <v>197</v>
      </c>
    </row>
    <row r="1547" s="2" customFormat="1" ht="49.05" customHeight="1">
      <c r="A1547" s="40"/>
      <c r="B1547" s="41"/>
      <c r="C1547" s="216" t="s">
        <v>2002</v>
      </c>
      <c r="D1547" s="216" t="s">
        <v>199</v>
      </c>
      <c r="E1547" s="217" t="s">
        <v>2003</v>
      </c>
      <c r="F1547" s="218" t="s">
        <v>2004</v>
      </c>
      <c r="G1547" s="219" t="s">
        <v>202</v>
      </c>
      <c r="H1547" s="220">
        <v>35.884</v>
      </c>
      <c r="I1547" s="221"/>
      <c r="J1547" s="222">
        <f>ROUND(I1547*H1547,2)</f>
        <v>0</v>
      </c>
      <c r="K1547" s="223"/>
      <c r="L1547" s="46"/>
      <c r="M1547" s="224" t="s">
        <v>19</v>
      </c>
      <c r="N1547" s="225" t="s">
        <v>43</v>
      </c>
      <c r="O1547" s="86"/>
      <c r="P1547" s="226">
        <f>O1547*H1547</f>
        <v>0</v>
      </c>
      <c r="Q1547" s="226">
        <v>0.0082199999999999999</v>
      </c>
      <c r="R1547" s="226">
        <f>Q1547*H1547</f>
        <v>0.29496647999999998</v>
      </c>
      <c r="S1547" s="226">
        <v>0</v>
      </c>
      <c r="T1547" s="227">
        <f>S1547*H1547</f>
        <v>0</v>
      </c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R1547" s="228" t="s">
        <v>385</v>
      </c>
      <c r="AT1547" s="228" t="s">
        <v>199</v>
      </c>
      <c r="AU1547" s="228" t="s">
        <v>82</v>
      </c>
      <c r="AY1547" s="19" t="s">
        <v>197</v>
      </c>
      <c r="BE1547" s="229">
        <f>IF(N1547="základní",J1547,0)</f>
        <v>0</v>
      </c>
      <c r="BF1547" s="229">
        <f>IF(N1547="snížená",J1547,0)</f>
        <v>0</v>
      </c>
      <c r="BG1547" s="229">
        <f>IF(N1547="zákl. přenesená",J1547,0)</f>
        <v>0</v>
      </c>
      <c r="BH1547" s="229">
        <f>IF(N1547="sníž. přenesená",J1547,0)</f>
        <v>0</v>
      </c>
      <c r="BI1547" s="229">
        <f>IF(N1547="nulová",J1547,0)</f>
        <v>0</v>
      </c>
      <c r="BJ1547" s="19" t="s">
        <v>80</v>
      </c>
      <c r="BK1547" s="229">
        <f>ROUND(I1547*H1547,2)</f>
        <v>0</v>
      </c>
      <c r="BL1547" s="19" t="s">
        <v>385</v>
      </c>
      <c r="BM1547" s="228" t="s">
        <v>2005</v>
      </c>
    </row>
    <row r="1548" s="2" customFormat="1">
      <c r="A1548" s="40"/>
      <c r="B1548" s="41"/>
      <c r="C1548" s="42"/>
      <c r="D1548" s="230" t="s">
        <v>205</v>
      </c>
      <c r="E1548" s="42"/>
      <c r="F1548" s="231" t="s">
        <v>2006</v>
      </c>
      <c r="G1548" s="42"/>
      <c r="H1548" s="42"/>
      <c r="I1548" s="232"/>
      <c r="J1548" s="42"/>
      <c r="K1548" s="42"/>
      <c r="L1548" s="46"/>
      <c r="M1548" s="233"/>
      <c r="N1548" s="234"/>
      <c r="O1548" s="86"/>
      <c r="P1548" s="86"/>
      <c r="Q1548" s="86"/>
      <c r="R1548" s="86"/>
      <c r="S1548" s="86"/>
      <c r="T1548" s="87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T1548" s="19" t="s">
        <v>205</v>
      </c>
      <c r="AU1548" s="19" t="s">
        <v>82</v>
      </c>
    </row>
    <row r="1549" s="14" customFormat="1">
      <c r="A1549" s="14"/>
      <c r="B1549" s="247"/>
      <c r="C1549" s="248"/>
      <c r="D1549" s="237" t="s">
        <v>207</v>
      </c>
      <c r="E1549" s="249" t="s">
        <v>19</v>
      </c>
      <c r="F1549" s="250" t="s">
        <v>519</v>
      </c>
      <c r="G1549" s="248"/>
      <c r="H1549" s="249" t="s">
        <v>19</v>
      </c>
      <c r="I1549" s="251"/>
      <c r="J1549" s="248"/>
      <c r="K1549" s="248"/>
      <c r="L1549" s="252"/>
      <c r="M1549" s="253"/>
      <c r="N1549" s="254"/>
      <c r="O1549" s="254"/>
      <c r="P1549" s="254"/>
      <c r="Q1549" s="254"/>
      <c r="R1549" s="254"/>
      <c r="S1549" s="254"/>
      <c r="T1549" s="255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6" t="s">
        <v>207</v>
      </c>
      <c r="AU1549" s="256" t="s">
        <v>82</v>
      </c>
      <c r="AV1549" s="14" t="s">
        <v>80</v>
      </c>
      <c r="AW1549" s="14" t="s">
        <v>33</v>
      </c>
      <c r="AX1549" s="14" t="s">
        <v>72</v>
      </c>
      <c r="AY1549" s="256" t="s">
        <v>197</v>
      </c>
    </row>
    <row r="1550" s="13" customFormat="1">
      <c r="A1550" s="13"/>
      <c r="B1550" s="235"/>
      <c r="C1550" s="236"/>
      <c r="D1550" s="237" t="s">
        <v>207</v>
      </c>
      <c r="E1550" s="238" t="s">
        <v>19</v>
      </c>
      <c r="F1550" s="239" t="s">
        <v>1028</v>
      </c>
      <c r="G1550" s="236"/>
      <c r="H1550" s="240">
        <v>4.71</v>
      </c>
      <c r="I1550" s="241"/>
      <c r="J1550" s="236"/>
      <c r="K1550" s="236"/>
      <c r="L1550" s="242"/>
      <c r="M1550" s="243"/>
      <c r="N1550" s="244"/>
      <c r="O1550" s="244"/>
      <c r="P1550" s="244"/>
      <c r="Q1550" s="244"/>
      <c r="R1550" s="244"/>
      <c r="S1550" s="244"/>
      <c r="T1550" s="245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6" t="s">
        <v>207</v>
      </c>
      <c r="AU1550" s="246" t="s">
        <v>82</v>
      </c>
      <c r="AV1550" s="13" t="s">
        <v>82</v>
      </c>
      <c r="AW1550" s="13" t="s">
        <v>33</v>
      </c>
      <c r="AX1550" s="13" t="s">
        <v>72</v>
      </c>
      <c r="AY1550" s="246" t="s">
        <v>197</v>
      </c>
    </row>
    <row r="1551" s="13" customFormat="1">
      <c r="A1551" s="13"/>
      <c r="B1551" s="235"/>
      <c r="C1551" s="236"/>
      <c r="D1551" s="237" t="s">
        <v>207</v>
      </c>
      <c r="E1551" s="238" t="s">
        <v>19</v>
      </c>
      <c r="F1551" s="239" t="s">
        <v>1029</v>
      </c>
      <c r="G1551" s="236"/>
      <c r="H1551" s="240">
        <v>6.6600000000000001</v>
      </c>
      <c r="I1551" s="241"/>
      <c r="J1551" s="236"/>
      <c r="K1551" s="236"/>
      <c r="L1551" s="242"/>
      <c r="M1551" s="243"/>
      <c r="N1551" s="244"/>
      <c r="O1551" s="244"/>
      <c r="P1551" s="244"/>
      <c r="Q1551" s="244"/>
      <c r="R1551" s="244"/>
      <c r="S1551" s="244"/>
      <c r="T1551" s="245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6" t="s">
        <v>207</v>
      </c>
      <c r="AU1551" s="246" t="s">
        <v>82</v>
      </c>
      <c r="AV1551" s="13" t="s">
        <v>82</v>
      </c>
      <c r="AW1551" s="13" t="s">
        <v>33</v>
      </c>
      <c r="AX1551" s="13" t="s">
        <v>72</v>
      </c>
      <c r="AY1551" s="246" t="s">
        <v>197</v>
      </c>
    </row>
    <row r="1552" s="13" customFormat="1">
      <c r="A1552" s="13"/>
      <c r="B1552" s="235"/>
      <c r="C1552" s="236"/>
      <c r="D1552" s="237" t="s">
        <v>207</v>
      </c>
      <c r="E1552" s="238" t="s">
        <v>19</v>
      </c>
      <c r="F1552" s="239" t="s">
        <v>1030</v>
      </c>
      <c r="G1552" s="236"/>
      <c r="H1552" s="240">
        <v>3.1499999999999999</v>
      </c>
      <c r="I1552" s="241"/>
      <c r="J1552" s="236"/>
      <c r="K1552" s="236"/>
      <c r="L1552" s="242"/>
      <c r="M1552" s="243"/>
      <c r="N1552" s="244"/>
      <c r="O1552" s="244"/>
      <c r="P1552" s="244"/>
      <c r="Q1552" s="244"/>
      <c r="R1552" s="244"/>
      <c r="S1552" s="244"/>
      <c r="T1552" s="245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6" t="s">
        <v>207</v>
      </c>
      <c r="AU1552" s="246" t="s">
        <v>82</v>
      </c>
      <c r="AV1552" s="13" t="s">
        <v>82</v>
      </c>
      <c r="AW1552" s="13" t="s">
        <v>33</v>
      </c>
      <c r="AX1552" s="13" t="s">
        <v>72</v>
      </c>
      <c r="AY1552" s="246" t="s">
        <v>197</v>
      </c>
    </row>
    <row r="1553" s="13" customFormat="1">
      <c r="A1553" s="13"/>
      <c r="B1553" s="235"/>
      <c r="C1553" s="236"/>
      <c r="D1553" s="237" t="s">
        <v>207</v>
      </c>
      <c r="E1553" s="238" t="s">
        <v>19</v>
      </c>
      <c r="F1553" s="239" t="s">
        <v>1031</v>
      </c>
      <c r="G1553" s="236"/>
      <c r="H1553" s="240">
        <v>6.2640000000000002</v>
      </c>
      <c r="I1553" s="241"/>
      <c r="J1553" s="236"/>
      <c r="K1553" s="236"/>
      <c r="L1553" s="242"/>
      <c r="M1553" s="243"/>
      <c r="N1553" s="244"/>
      <c r="O1553" s="244"/>
      <c r="P1553" s="244"/>
      <c r="Q1553" s="244"/>
      <c r="R1553" s="244"/>
      <c r="S1553" s="244"/>
      <c r="T1553" s="245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46" t="s">
        <v>207</v>
      </c>
      <c r="AU1553" s="246" t="s">
        <v>82</v>
      </c>
      <c r="AV1553" s="13" t="s">
        <v>82</v>
      </c>
      <c r="AW1553" s="13" t="s">
        <v>33</v>
      </c>
      <c r="AX1553" s="13" t="s">
        <v>72</v>
      </c>
      <c r="AY1553" s="246" t="s">
        <v>197</v>
      </c>
    </row>
    <row r="1554" s="13" customFormat="1">
      <c r="A1554" s="13"/>
      <c r="B1554" s="235"/>
      <c r="C1554" s="236"/>
      <c r="D1554" s="237" t="s">
        <v>207</v>
      </c>
      <c r="E1554" s="238" t="s">
        <v>19</v>
      </c>
      <c r="F1554" s="239" t="s">
        <v>1032</v>
      </c>
      <c r="G1554" s="236"/>
      <c r="H1554" s="240">
        <v>2.625</v>
      </c>
      <c r="I1554" s="241"/>
      <c r="J1554" s="236"/>
      <c r="K1554" s="236"/>
      <c r="L1554" s="242"/>
      <c r="M1554" s="243"/>
      <c r="N1554" s="244"/>
      <c r="O1554" s="244"/>
      <c r="P1554" s="244"/>
      <c r="Q1554" s="244"/>
      <c r="R1554" s="244"/>
      <c r="S1554" s="244"/>
      <c r="T1554" s="245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6" t="s">
        <v>207</v>
      </c>
      <c r="AU1554" s="246" t="s">
        <v>82</v>
      </c>
      <c r="AV1554" s="13" t="s">
        <v>82</v>
      </c>
      <c r="AW1554" s="13" t="s">
        <v>33</v>
      </c>
      <c r="AX1554" s="13" t="s">
        <v>72</v>
      </c>
      <c r="AY1554" s="246" t="s">
        <v>197</v>
      </c>
    </row>
    <row r="1555" s="13" customFormat="1">
      <c r="A1555" s="13"/>
      <c r="B1555" s="235"/>
      <c r="C1555" s="236"/>
      <c r="D1555" s="237" t="s">
        <v>207</v>
      </c>
      <c r="E1555" s="238" t="s">
        <v>19</v>
      </c>
      <c r="F1555" s="239" t="s">
        <v>1033</v>
      </c>
      <c r="G1555" s="236"/>
      <c r="H1555" s="240">
        <v>1.125</v>
      </c>
      <c r="I1555" s="241"/>
      <c r="J1555" s="236"/>
      <c r="K1555" s="236"/>
      <c r="L1555" s="242"/>
      <c r="M1555" s="243"/>
      <c r="N1555" s="244"/>
      <c r="O1555" s="244"/>
      <c r="P1555" s="244"/>
      <c r="Q1555" s="244"/>
      <c r="R1555" s="244"/>
      <c r="S1555" s="244"/>
      <c r="T1555" s="245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6" t="s">
        <v>207</v>
      </c>
      <c r="AU1555" s="246" t="s">
        <v>82</v>
      </c>
      <c r="AV1555" s="13" t="s">
        <v>82</v>
      </c>
      <c r="AW1555" s="13" t="s">
        <v>33</v>
      </c>
      <c r="AX1555" s="13" t="s">
        <v>72</v>
      </c>
      <c r="AY1555" s="246" t="s">
        <v>197</v>
      </c>
    </row>
    <row r="1556" s="16" customFormat="1">
      <c r="A1556" s="16"/>
      <c r="B1556" s="268"/>
      <c r="C1556" s="269"/>
      <c r="D1556" s="237" t="s">
        <v>207</v>
      </c>
      <c r="E1556" s="270" t="s">
        <v>19</v>
      </c>
      <c r="F1556" s="271" t="s">
        <v>248</v>
      </c>
      <c r="G1556" s="269"/>
      <c r="H1556" s="272">
        <v>24.534000000000002</v>
      </c>
      <c r="I1556" s="273"/>
      <c r="J1556" s="269"/>
      <c r="K1556" s="269"/>
      <c r="L1556" s="274"/>
      <c r="M1556" s="275"/>
      <c r="N1556" s="276"/>
      <c r="O1556" s="276"/>
      <c r="P1556" s="276"/>
      <c r="Q1556" s="276"/>
      <c r="R1556" s="276"/>
      <c r="S1556" s="276"/>
      <c r="T1556" s="277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T1556" s="278" t="s">
        <v>207</v>
      </c>
      <c r="AU1556" s="278" t="s">
        <v>82</v>
      </c>
      <c r="AV1556" s="16" t="s">
        <v>103</v>
      </c>
      <c r="AW1556" s="16" t="s">
        <v>33</v>
      </c>
      <c r="AX1556" s="16" t="s">
        <v>72</v>
      </c>
      <c r="AY1556" s="278" t="s">
        <v>197</v>
      </c>
    </row>
    <row r="1557" s="14" customFormat="1">
      <c r="A1557" s="14"/>
      <c r="B1557" s="247"/>
      <c r="C1557" s="248"/>
      <c r="D1557" s="237" t="s">
        <v>207</v>
      </c>
      <c r="E1557" s="249" t="s">
        <v>19</v>
      </c>
      <c r="F1557" s="250" t="s">
        <v>525</v>
      </c>
      <c r="G1557" s="248"/>
      <c r="H1557" s="249" t="s">
        <v>19</v>
      </c>
      <c r="I1557" s="251"/>
      <c r="J1557" s="248"/>
      <c r="K1557" s="248"/>
      <c r="L1557" s="252"/>
      <c r="M1557" s="253"/>
      <c r="N1557" s="254"/>
      <c r="O1557" s="254"/>
      <c r="P1557" s="254"/>
      <c r="Q1557" s="254"/>
      <c r="R1557" s="254"/>
      <c r="S1557" s="254"/>
      <c r="T1557" s="255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6" t="s">
        <v>207</v>
      </c>
      <c r="AU1557" s="256" t="s">
        <v>82</v>
      </c>
      <c r="AV1557" s="14" t="s">
        <v>80</v>
      </c>
      <c r="AW1557" s="14" t="s">
        <v>33</v>
      </c>
      <c r="AX1557" s="14" t="s">
        <v>72</v>
      </c>
      <c r="AY1557" s="256" t="s">
        <v>197</v>
      </c>
    </row>
    <row r="1558" s="13" customFormat="1">
      <c r="A1558" s="13"/>
      <c r="B1558" s="235"/>
      <c r="C1558" s="236"/>
      <c r="D1558" s="237" t="s">
        <v>207</v>
      </c>
      <c r="E1558" s="238" t="s">
        <v>19</v>
      </c>
      <c r="F1558" s="239" t="s">
        <v>1058</v>
      </c>
      <c r="G1558" s="236"/>
      <c r="H1558" s="240">
        <v>5.3150000000000004</v>
      </c>
      <c r="I1558" s="241"/>
      <c r="J1558" s="236"/>
      <c r="K1558" s="236"/>
      <c r="L1558" s="242"/>
      <c r="M1558" s="243"/>
      <c r="N1558" s="244"/>
      <c r="O1558" s="244"/>
      <c r="P1558" s="244"/>
      <c r="Q1558" s="244"/>
      <c r="R1558" s="244"/>
      <c r="S1558" s="244"/>
      <c r="T1558" s="245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46" t="s">
        <v>207</v>
      </c>
      <c r="AU1558" s="246" t="s">
        <v>82</v>
      </c>
      <c r="AV1558" s="13" t="s">
        <v>82</v>
      </c>
      <c r="AW1558" s="13" t="s">
        <v>33</v>
      </c>
      <c r="AX1558" s="13" t="s">
        <v>72</v>
      </c>
      <c r="AY1558" s="246" t="s">
        <v>197</v>
      </c>
    </row>
    <row r="1559" s="13" customFormat="1">
      <c r="A1559" s="13"/>
      <c r="B1559" s="235"/>
      <c r="C1559" s="236"/>
      <c r="D1559" s="237" t="s">
        <v>207</v>
      </c>
      <c r="E1559" s="238" t="s">
        <v>19</v>
      </c>
      <c r="F1559" s="239" t="s">
        <v>1035</v>
      </c>
      <c r="G1559" s="236"/>
      <c r="H1559" s="240">
        <v>6.0350000000000001</v>
      </c>
      <c r="I1559" s="241"/>
      <c r="J1559" s="236"/>
      <c r="K1559" s="236"/>
      <c r="L1559" s="242"/>
      <c r="M1559" s="243"/>
      <c r="N1559" s="244"/>
      <c r="O1559" s="244"/>
      <c r="P1559" s="244"/>
      <c r="Q1559" s="244"/>
      <c r="R1559" s="244"/>
      <c r="S1559" s="244"/>
      <c r="T1559" s="245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46" t="s">
        <v>207</v>
      </c>
      <c r="AU1559" s="246" t="s">
        <v>82</v>
      </c>
      <c r="AV1559" s="13" t="s">
        <v>82</v>
      </c>
      <c r="AW1559" s="13" t="s">
        <v>33</v>
      </c>
      <c r="AX1559" s="13" t="s">
        <v>72</v>
      </c>
      <c r="AY1559" s="246" t="s">
        <v>197</v>
      </c>
    </row>
    <row r="1560" s="16" customFormat="1">
      <c r="A1560" s="16"/>
      <c r="B1560" s="268"/>
      <c r="C1560" s="269"/>
      <c r="D1560" s="237" t="s">
        <v>207</v>
      </c>
      <c r="E1560" s="270" t="s">
        <v>19</v>
      </c>
      <c r="F1560" s="271" t="s">
        <v>248</v>
      </c>
      <c r="G1560" s="269"/>
      <c r="H1560" s="272">
        <v>11.350000000000001</v>
      </c>
      <c r="I1560" s="273"/>
      <c r="J1560" s="269"/>
      <c r="K1560" s="269"/>
      <c r="L1560" s="274"/>
      <c r="M1560" s="275"/>
      <c r="N1560" s="276"/>
      <c r="O1560" s="276"/>
      <c r="P1560" s="276"/>
      <c r="Q1560" s="276"/>
      <c r="R1560" s="276"/>
      <c r="S1560" s="276"/>
      <c r="T1560" s="277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T1560" s="278" t="s">
        <v>207</v>
      </c>
      <c r="AU1560" s="278" t="s">
        <v>82</v>
      </c>
      <c r="AV1560" s="16" t="s">
        <v>103</v>
      </c>
      <c r="AW1560" s="16" t="s">
        <v>33</v>
      </c>
      <c r="AX1560" s="16" t="s">
        <v>72</v>
      </c>
      <c r="AY1560" s="278" t="s">
        <v>197</v>
      </c>
    </row>
    <row r="1561" s="15" customFormat="1">
      <c r="A1561" s="15"/>
      <c r="B1561" s="257"/>
      <c r="C1561" s="258"/>
      <c r="D1561" s="237" t="s">
        <v>207</v>
      </c>
      <c r="E1561" s="259" t="s">
        <v>19</v>
      </c>
      <c r="F1561" s="260" t="s">
        <v>234</v>
      </c>
      <c r="G1561" s="258"/>
      <c r="H1561" s="261">
        <v>35.884</v>
      </c>
      <c r="I1561" s="262"/>
      <c r="J1561" s="258"/>
      <c r="K1561" s="258"/>
      <c r="L1561" s="263"/>
      <c r="M1561" s="264"/>
      <c r="N1561" s="265"/>
      <c r="O1561" s="265"/>
      <c r="P1561" s="265"/>
      <c r="Q1561" s="265"/>
      <c r="R1561" s="265"/>
      <c r="S1561" s="265"/>
      <c r="T1561" s="266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T1561" s="267" t="s">
        <v>207</v>
      </c>
      <c r="AU1561" s="267" t="s">
        <v>82</v>
      </c>
      <c r="AV1561" s="15" t="s">
        <v>203</v>
      </c>
      <c r="AW1561" s="15" t="s">
        <v>33</v>
      </c>
      <c r="AX1561" s="15" t="s">
        <v>80</v>
      </c>
      <c r="AY1561" s="267" t="s">
        <v>197</v>
      </c>
    </row>
    <row r="1562" s="2" customFormat="1" ht="33" customHeight="1">
      <c r="A1562" s="40"/>
      <c r="B1562" s="41"/>
      <c r="C1562" s="282" t="s">
        <v>2007</v>
      </c>
      <c r="D1562" s="282" t="s">
        <v>602</v>
      </c>
      <c r="E1562" s="283" t="s">
        <v>2008</v>
      </c>
      <c r="F1562" s="284" t="s">
        <v>2009</v>
      </c>
      <c r="G1562" s="285" t="s">
        <v>202</v>
      </c>
      <c r="H1562" s="286">
        <v>39.472000000000001</v>
      </c>
      <c r="I1562" s="287"/>
      <c r="J1562" s="288">
        <f>ROUND(I1562*H1562,2)</f>
        <v>0</v>
      </c>
      <c r="K1562" s="289"/>
      <c r="L1562" s="290"/>
      <c r="M1562" s="291" t="s">
        <v>19</v>
      </c>
      <c r="N1562" s="292" t="s">
        <v>43</v>
      </c>
      <c r="O1562" s="86"/>
      <c r="P1562" s="226">
        <f>O1562*H1562</f>
        <v>0</v>
      </c>
      <c r="Q1562" s="226">
        <v>0.0195</v>
      </c>
      <c r="R1562" s="226">
        <f>Q1562*H1562</f>
        <v>0.76970400000000005</v>
      </c>
      <c r="S1562" s="226">
        <v>0</v>
      </c>
      <c r="T1562" s="227">
        <f>S1562*H1562</f>
        <v>0</v>
      </c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R1562" s="228" t="s">
        <v>658</v>
      </c>
      <c r="AT1562" s="228" t="s">
        <v>602</v>
      </c>
      <c r="AU1562" s="228" t="s">
        <v>82</v>
      </c>
      <c r="AY1562" s="19" t="s">
        <v>197</v>
      </c>
      <c r="BE1562" s="229">
        <f>IF(N1562="základní",J1562,0)</f>
        <v>0</v>
      </c>
      <c r="BF1562" s="229">
        <f>IF(N1562="snížená",J1562,0)</f>
        <v>0</v>
      </c>
      <c r="BG1562" s="229">
        <f>IF(N1562="zákl. přenesená",J1562,0)</f>
        <v>0</v>
      </c>
      <c r="BH1562" s="229">
        <f>IF(N1562="sníž. přenesená",J1562,0)</f>
        <v>0</v>
      </c>
      <c r="BI1562" s="229">
        <f>IF(N1562="nulová",J1562,0)</f>
        <v>0</v>
      </c>
      <c r="BJ1562" s="19" t="s">
        <v>80</v>
      </c>
      <c r="BK1562" s="229">
        <f>ROUND(I1562*H1562,2)</f>
        <v>0</v>
      </c>
      <c r="BL1562" s="19" t="s">
        <v>385</v>
      </c>
      <c r="BM1562" s="228" t="s">
        <v>2010</v>
      </c>
    </row>
    <row r="1563" s="13" customFormat="1">
      <c r="A1563" s="13"/>
      <c r="B1563" s="235"/>
      <c r="C1563" s="236"/>
      <c r="D1563" s="237" t="s">
        <v>207</v>
      </c>
      <c r="E1563" s="236"/>
      <c r="F1563" s="239" t="s">
        <v>2011</v>
      </c>
      <c r="G1563" s="236"/>
      <c r="H1563" s="240">
        <v>39.472000000000001</v>
      </c>
      <c r="I1563" s="241"/>
      <c r="J1563" s="236"/>
      <c r="K1563" s="236"/>
      <c r="L1563" s="242"/>
      <c r="M1563" s="243"/>
      <c r="N1563" s="244"/>
      <c r="O1563" s="244"/>
      <c r="P1563" s="244"/>
      <c r="Q1563" s="244"/>
      <c r="R1563" s="244"/>
      <c r="S1563" s="244"/>
      <c r="T1563" s="245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6" t="s">
        <v>207</v>
      </c>
      <c r="AU1563" s="246" t="s">
        <v>82</v>
      </c>
      <c r="AV1563" s="13" t="s">
        <v>82</v>
      </c>
      <c r="AW1563" s="13" t="s">
        <v>4</v>
      </c>
      <c r="AX1563" s="13" t="s">
        <v>80</v>
      </c>
      <c r="AY1563" s="246" t="s">
        <v>197</v>
      </c>
    </row>
    <row r="1564" s="2" customFormat="1" ht="49.05" customHeight="1">
      <c r="A1564" s="40"/>
      <c r="B1564" s="41"/>
      <c r="C1564" s="216" t="s">
        <v>2012</v>
      </c>
      <c r="D1564" s="216" t="s">
        <v>199</v>
      </c>
      <c r="E1564" s="217" t="s">
        <v>2013</v>
      </c>
      <c r="F1564" s="218" t="s">
        <v>2014</v>
      </c>
      <c r="G1564" s="219" t="s">
        <v>202</v>
      </c>
      <c r="H1564" s="220">
        <v>106.231</v>
      </c>
      <c r="I1564" s="221"/>
      <c r="J1564" s="222">
        <f>ROUND(I1564*H1564,2)</f>
        <v>0</v>
      </c>
      <c r="K1564" s="223"/>
      <c r="L1564" s="46"/>
      <c r="M1564" s="224" t="s">
        <v>19</v>
      </c>
      <c r="N1564" s="225" t="s">
        <v>43</v>
      </c>
      <c r="O1564" s="86"/>
      <c r="P1564" s="226">
        <f>O1564*H1564</f>
        <v>0</v>
      </c>
      <c r="Q1564" s="226">
        <v>0.0089999999999999993</v>
      </c>
      <c r="R1564" s="226">
        <f>Q1564*H1564</f>
        <v>0.9560789999999999</v>
      </c>
      <c r="S1564" s="226">
        <v>0</v>
      </c>
      <c r="T1564" s="227">
        <f>S1564*H1564</f>
        <v>0</v>
      </c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R1564" s="228" t="s">
        <v>385</v>
      </c>
      <c r="AT1564" s="228" t="s">
        <v>199</v>
      </c>
      <c r="AU1564" s="228" t="s">
        <v>82</v>
      </c>
      <c r="AY1564" s="19" t="s">
        <v>197</v>
      </c>
      <c r="BE1564" s="229">
        <f>IF(N1564="základní",J1564,0)</f>
        <v>0</v>
      </c>
      <c r="BF1564" s="229">
        <f>IF(N1564="snížená",J1564,0)</f>
        <v>0</v>
      </c>
      <c r="BG1564" s="229">
        <f>IF(N1564="zákl. přenesená",J1564,0)</f>
        <v>0</v>
      </c>
      <c r="BH1564" s="229">
        <f>IF(N1564="sníž. přenesená",J1564,0)</f>
        <v>0</v>
      </c>
      <c r="BI1564" s="229">
        <f>IF(N1564="nulová",J1564,0)</f>
        <v>0</v>
      </c>
      <c r="BJ1564" s="19" t="s">
        <v>80</v>
      </c>
      <c r="BK1564" s="229">
        <f>ROUND(I1564*H1564,2)</f>
        <v>0</v>
      </c>
      <c r="BL1564" s="19" t="s">
        <v>385</v>
      </c>
      <c r="BM1564" s="228" t="s">
        <v>2015</v>
      </c>
    </row>
    <row r="1565" s="2" customFormat="1">
      <c r="A1565" s="40"/>
      <c r="B1565" s="41"/>
      <c r="C1565" s="42"/>
      <c r="D1565" s="230" t="s">
        <v>205</v>
      </c>
      <c r="E1565" s="42"/>
      <c r="F1565" s="231" t="s">
        <v>2016</v>
      </c>
      <c r="G1565" s="42"/>
      <c r="H1565" s="42"/>
      <c r="I1565" s="232"/>
      <c r="J1565" s="42"/>
      <c r="K1565" s="42"/>
      <c r="L1565" s="46"/>
      <c r="M1565" s="233"/>
      <c r="N1565" s="234"/>
      <c r="O1565" s="86"/>
      <c r="P1565" s="86"/>
      <c r="Q1565" s="86"/>
      <c r="R1565" s="86"/>
      <c r="S1565" s="86"/>
      <c r="T1565" s="87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T1565" s="19" t="s">
        <v>205</v>
      </c>
      <c r="AU1565" s="19" t="s">
        <v>82</v>
      </c>
    </row>
    <row r="1566" s="14" customFormat="1">
      <c r="A1566" s="14"/>
      <c r="B1566" s="247"/>
      <c r="C1566" s="248"/>
      <c r="D1566" s="237" t="s">
        <v>207</v>
      </c>
      <c r="E1566" s="249" t="s">
        <v>19</v>
      </c>
      <c r="F1566" s="250" t="s">
        <v>519</v>
      </c>
      <c r="G1566" s="248"/>
      <c r="H1566" s="249" t="s">
        <v>19</v>
      </c>
      <c r="I1566" s="251"/>
      <c r="J1566" s="248"/>
      <c r="K1566" s="248"/>
      <c r="L1566" s="252"/>
      <c r="M1566" s="253"/>
      <c r="N1566" s="254"/>
      <c r="O1566" s="254"/>
      <c r="P1566" s="254"/>
      <c r="Q1566" s="254"/>
      <c r="R1566" s="254"/>
      <c r="S1566" s="254"/>
      <c r="T1566" s="255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6" t="s">
        <v>207</v>
      </c>
      <c r="AU1566" s="256" t="s">
        <v>82</v>
      </c>
      <c r="AV1566" s="14" t="s">
        <v>80</v>
      </c>
      <c r="AW1566" s="14" t="s">
        <v>33</v>
      </c>
      <c r="AX1566" s="14" t="s">
        <v>72</v>
      </c>
      <c r="AY1566" s="256" t="s">
        <v>197</v>
      </c>
    </row>
    <row r="1567" s="13" customFormat="1">
      <c r="A1567" s="13"/>
      <c r="B1567" s="235"/>
      <c r="C1567" s="236"/>
      <c r="D1567" s="237" t="s">
        <v>207</v>
      </c>
      <c r="E1567" s="238" t="s">
        <v>19</v>
      </c>
      <c r="F1567" s="239" t="s">
        <v>1055</v>
      </c>
      <c r="G1567" s="236"/>
      <c r="H1567" s="240">
        <v>106.231</v>
      </c>
      <c r="I1567" s="241"/>
      <c r="J1567" s="236"/>
      <c r="K1567" s="236"/>
      <c r="L1567" s="242"/>
      <c r="M1567" s="243"/>
      <c r="N1567" s="244"/>
      <c r="O1567" s="244"/>
      <c r="P1567" s="244"/>
      <c r="Q1567" s="244"/>
      <c r="R1567" s="244"/>
      <c r="S1567" s="244"/>
      <c r="T1567" s="245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6" t="s">
        <v>207</v>
      </c>
      <c r="AU1567" s="246" t="s">
        <v>82</v>
      </c>
      <c r="AV1567" s="13" t="s">
        <v>82</v>
      </c>
      <c r="AW1567" s="13" t="s">
        <v>33</v>
      </c>
      <c r="AX1567" s="13" t="s">
        <v>80</v>
      </c>
      <c r="AY1567" s="246" t="s">
        <v>197</v>
      </c>
    </row>
    <row r="1568" s="2" customFormat="1" ht="37.8" customHeight="1">
      <c r="A1568" s="40"/>
      <c r="B1568" s="41"/>
      <c r="C1568" s="282" t="s">
        <v>2017</v>
      </c>
      <c r="D1568" s="282" t="s">
        <v>602</v>
      </c>
      <c r="E1568" s="283" t="s">
        <v>2018</v>
      </c>
      <c r="F1568" s="284" t="s">
        <v>2019</v>
      </c>
      <c r="G1568" s="285" t="s">
        <v>202</v>
      </c>
      <c r="H1568" s="286">
        <v>116.854</v>
      </c>
      <c r="I1568" s="287"/>
      <c r="J1568" s="288">
        <f>ROUND(I1568*H1568,2)</f>
        <v>0</v>
      </c>
      <c r="K1568" s="289"/>
      <c r="L1568" s="290"/>
      <c r="M1568" s="291" t="s">
        <v>19</v>
      </c>
      <c r="N1568" s="292" t="s">
        <v>43</v>
      </c>
      <c r="O1568" s="86"/>
      <c r="P1568" s="226">
        <f>O1568*H1568</f>
        <v>0</v>
      </c>
      <c r="Q1568" s="226">
        <v>0.025000000000000001</v>
      </c>
      <c r="R1568" s="226">
        <f>Q1568*H1568</f>
        <v>2.9213500000000003</v>
      </c>
      <c r="S1568" s="226">
        <v>0</v>
      </c>
      <c r="T1568" s="227">
        <f>S1568*H1568</f>
        <v>0</v>
      </c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R1568" s="228" t="s">
        <v>658</v>
      </c>
      <c r="AT1568" s="228" t="s">
        <v>602</v>
      </c>
      <c r="AU1568" s="228" t="s">
        <v>82</v>
      </c>
      <c r="AY1568" s="19" t="s">
        <v>197</v>
      </c>
      <c r="BE1568" s="229">
        <f>IF(N1568="základní",J1568,0)</f>
        <v>0</v>
      </c>
      <c r="BF1568" s="229">
        <f>IF(N1568="snížená",J1568,0)</f>
        <v>0</v>
      </c>
      <c r="BG1568" s="229">
        <f>IF(N1568="zákl. přenesená",J1568,0)</f>
        <v>0</v>
      </c>
      <c r="BH1568" s="229">
        <f>IF(N1568="sníž. přenesená",J1568,0)</f>
        <v>0</v>
      </c>
      <c r="BI1568" s="229">
        <f>IF(N1568="nulová",J1568,0)</f>
        <v>0</v>
      </c>
      <c r="BJ1568" s="19" t="s">
        <v>80</v>
      </c>
      <c r="BK1568" s="229">
        <f>ROUND(I1568*H1568,2)</f>
        <v>0</v>
      </c>
      <c r="BL1568" s="19" t="s">
        <v>385</v>
      </c>
      <c r="BM1568" s="228" t="s">
        <v>2020</v>
      </c>
    </row>
    <row r="1569" s="13" customFormat="1">
      <c r="A1569" s="13"/>
      <c r="B1569" s="235"/>
      <c r="C1569" s="236"/>
      <c r="D1569" s="237" t="s">
        <v>207</v>
      </c>
      <c r="E1569" s="236"/>
      <c r="F1569" s="239" t="s">
        <v>2021</v>
      </c>
      <c r="G1569" s="236"/>
      <c r="H1569" s="240">
        <v>116.854</v>
      </c>
      <c r="I1569" s="241"/>
      <c r="J1569" s="236"/>
      <c r="K1569" s="236"/>
      <c r="L1569" s="242"/>
      <c r="M1569" s="243"/>
      <c r="N1569" s="244"/>
      <c r="O1569" s="244"/>
      <c r="P1569" s="244"/>
      <c r="Q1569" s="244"/>
      <c r="R1569" s="244"/>
      <c r="S1569" s="244"/>
      <c r="T1569" s="245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6" t="s">
        <v>207</v>
      </c>
      <c r="AU1569" s="246" t="s">
        <v>82</v>
      </c>
      <c r="AV1569" s="13" t="s">
        <v>82</v>
      </c>
      <c r="AW1569" s="13" t="s">
        <v>4</v>
      </c>
      <c r="AX1569" s="13" t="s">
        <v>80</v>
      </c>
      <c r="AY1569" s="246" t="s">
        <v>197</v>
      </c>
    </row>
    <row r="1570" s="2" customFormat="1" ht="44.25" customHeight="1">
      <c r="A1570" s="40"/>
      <c r="B1570" s="41"/>
      <c r="C1570" s="216" t="s">
        <v>2022</v>
      </c>
      <c r="D1570" s="216" t="s">
        <v>199</v>
      </c>
      <c r="E1570" s="217" t="s">
        <v>2023</v>
      </c>
      <c r="F1570" s="218" t="s">
        <v>2024</v>
      </c>
      <c r="G1570" s="219" t="s">
        <v>1253</v>
      </c>
      <c r="H1570" s="293"/>
      <c r="I1570" s="221"/>
      <c r="J1570" s="222">
        <f>ROUND(I1570*H1570,2)</f>
        <v>0</v>
      </c>
      <c r="K1570" s="223"/>
      <c r="L1570" s="46"/>
      <c r="M1570" s="224" t="s">
        <v>19</v>
      </c>
      <c r="N1570" s="225" t="s">
        <v>43</v>
      </c>
      <c r="O1570" s="86"/>
      <c r="P1570" s="226">
        <f>O1570*H1570</f>
        <v>0</v>
      </c>
      <c r="Q1570" s="226">
        <v>0</v>
      </c>
      <c r="R1570" s="226">
        <f>Q1570*H1570</f>
        <v>0</v>
      </c>
      <c r="S1570" s="226">
        <v>0</v>
      </c>
      <c r="T1570" s="227">
        <f>S1570*H1570</f>
        <v>0</v>
      </c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R1570" s="228" t="s">
        <v>385</v>
      </c>
      <c r="AT1570" s="228" t="s">
        <v>199</v>
      </c>
      <c r="AU1570" s="228" t="s">
        <v>82</v>
      </c>
      <c r="AY1570" s="19" t="s">
        <v>197</v>
      </c>
      <c r="BE1570" s="229">
        <f>IF(N1570="základní",J1570,0)</f>
        <v>0</v>
      </c>
      <c r="BF1570" s="229">
        <f>IF(N1570="snížená",J1570,0)</f>
        <v>0</v>
      </c>
      <c r="BG1570" s="229">
        <f>IF(N1570="zákl. přenesená",J1570,0)</f>
        <v>0</v>
      </c>
      <c r="BH1570" s="229">
        <f>IF(N1570="sníž. přenesená",J1570,0)</f>
        <v>0</v>
      </c>
      <c r="BI1570" s="229">
        <f>IF(N1570="nulová",J1570,0)</f>
        <v>0</v>
      </c>
      <c r="BJ1570" s="19" t="s">
        <v>80</v>
      </c>
      <c r="BK1570" s="229">
        <f>ROUND(I1570*H1570,2)</f>
        <v>0</v>
      </c>
      <c r="BL1570" s="19" t="s">
        <v>385</v>
      </c>
      <c r="BM1570" s="228" t="s">
        <v>2025</v>
      </c>
    </row>
    <row r="1571" s="2" customFormat="1">
      <c r="A1571" s="40"/>
      <c r="B1571" s="41"/>
      <c r="C1571" s="42"/>
      <c r="D1571" s="230" t="s">
        <v>205</v>
      </c>
      <c r="E1571" s="42"/>
      <c r="F1571" s="231" t="s">
        <v>2026</v>
      </c>
      <c r="G1571" s="42"/>
      <c r="H1571" s="42"/>
      <c r="I1571" s="232"/>
      <c r="J1571" s="42"/>
      <c r="K1571" s="42"/>
      <c r="L1571" s="46"/>
      <c r="M1571" s="233"/>
      <c r="N1571" s="234"/>
      <c r="O1571" s="86"/>
      <c r="P1571" s="86"/>
      <c r="Q1571" s="86"/>
      <c r="R1571" s="86"/>
      <c r="S1571" s="86"/>
      <c r="T1571" s="87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T1571" s="19" t="s">
        <v>205</v>
      </c>
      <c r="AU1571" s="19" t="s">
        <v>82</v>
      </c>
    </row>
    <row r="1572" s="12" customFormat="1" ht="22.8" customHeight="1">
      <c r="A1572" s="12"/>
      <c r="B1572" s="200"/>
      <c r="C1572" s="201"/>
      <c r="D1572" s="202" t="s">
        <v>71</v>
      </c>
      <c r="E1572" s="214" t="s">
        <v>2027</v>
      </c>
      <c r="F1572" s="214" t="s">
        <v>2028</v>
      </c>
      <c r="G1572" s="201"/>
      <c r="H1572" s="201"/>
      <c r="I1572" s="204"/>
      <c r="J1572" s="215">
        <f>BK1572</f>
        <v>0</v>
      </c>
      <c r="K1572" s="201"/>
      <c r="L1572" s="206"/>
      <c r="M1572" s="207"/>
      <c r="N1572" s="208"/>
      <c r="O1572" s="208"/>
      <c r="P1572" s="209">
        <f>SUM(P1573:P1601)</f>
        <v>0</v>
      </c>
      <c r="Q1572" s="208"/>
      <c r="R1572" s="209">
        <f>SUM(R1573:R1601)</f>
        <v>0.23897189000000002</v>
      </c>
      <c r="S1572" s="208"/>
      <c r="T1572" s="210">
        <f>SUM(T1573:T1601)</f>
        <v>0</v>
      </c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R1572" s="211" t="s">
        <v>82</v>
      </c>
      <c r="AT1572" s="212" t="s">
        <v>71</v>
      </c>
      <c r="AU1572" s="212" t="s">
        <v>80</v>
      </c>
      <c r="AY1572" s="211" t="s">
        <v>197</v>
      </c>
      <c r="BK1572" s="213">
        <f>SUM(BK1573:BK1601)</f>
        <v>0</v>
      </c>
    </row>
    <row r="1573" s="2" customFormat="1" ht="16.5" customHeight="1">
      <c r="A1573" s="40"/>
      <c r="B1573" s="41"/>
      <c r="C1573" s="216" t="s">
        <v>2029</v>
      </c>
      <c r="D1573" s="216" t="s">
        <v>199</v>
      </c>
      <c r="E1573" s="217" t="s">
        <v>2030</v>
      </c>
      <c r="F1573" s="218" t="s">
        <v>2031</v>
      </c>
      <c r="G1573" s="219" t="s">
        <v>661</v>
      </c>
      <c r="H1573" s="220">
        <v>36.210000000000001</v>
      </c>
      <c r="I1573" s="221"/>
      <c r="J1573" s="222">
        <f>ROUND(I1573*H1573,2)</f>
        <v>0</v>
      </c>
      <c r="K1573" s="223"/>
      <c r="L1573" s="46"/>
      <c r="M1573" s="224" t="s">
        <v>19</v>
      </c>
      <c r="N1573" s="225" t="s">
        <v>43</v>
      </c>
      <c r="O1573" s="86"/>
      <c r="P1573" s="226">
        <f>O1573*H1573</f>
        <v>0</v>
      </c>
      <c r="Q1573" s="226">
        <v>0</v>
      </c>
      <c r="R1573" s="226">
        <f>Q1573*H1573</f>
        <v>0</v>
      </c>
      <c r="S1573" s="226">
        <v>0</v>
      </c>
      <c r="T1573" s="227">
        <f>S1573*H1573</f>
        <v>0</v>
      </c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R1573" s="228" t="s">
        <v>385</v>
      </c>
      <c r="AT1573" s="228" t="s">
        <v>199</v>
      </c>
      <c r="AU1573" s="228" t="s">
        <v>82</v>
      </c>
      <c r="AY1573" s="19" t="s">
        <v>197</v>
      </c>
      <c r="BE1573" s="229">
        <f>IF(N1573="základní",J1573,0)</f>
        <v>0</v>
      </c>
      <c r="BF1573" s="229">
        <f>IF(N1573="snížená",J1573,0)</f>
        <v>0</v>
      </c>
      <c r="BG1573" s="229">
        <f>IF(N1573="zákl. přenesená",J1573,0)</f>
        <v>0</v>
      </c>
      <c r="BH1573" s="229">
        <f>IF(N1573="sníž. přenesená",J1573,0)</f>
        <v>0</v>
      </c>
      <c r="BI1573" s="229">
        <f>IF(N1573="nulová",J1573,0)</f>
        <v>0</v>
      </c>
      <c r="BJ1573" s="19" t="s">
        <v>80</v>
      </c>
      <c r="BK1573" s="229">
        <f>ROUND(I1573*H1573,2)</f>
        <v>0</v>
      </c>
      <c r="BL1573" s="19" t="s">
        <v>385</v>
      </c>
      <c r="BM1573" s="228" t="s">
        <v>2032</v>
      </c>
    </row>
    <row r="1574" s="2" customFormat="1">
      <c r="A1574" s="40"/>
      <c r="B1574" s="41"/>
      <c r="C1574" s="42"/>
      <c r="D1574" s="230" t="s">
        <v>205</v>
      </c>
      <c r="E1574" s="42"/>
      <c r="F1574" s="231" t="s">
        <v>2033</v>
      </c>
      <c r="G1574" s="42"/>
      <c r="H1574" s="42"/>
      <c r="I1574" s="232"/>
      <c r="J1574" s="42"/>
      <c r="K1574" s="42"/>
      <c r="L1574" s="46"/>
      <c r="M1574" s="233"/>
      <c r="N1574" s="234"/>
      <c r="O1574" s="86"/>
      <c r="P1574" s="86"/>
      <c r="Q1574" s="86"/>
      <c r="R1574" s="86"/>
      <c r="S1574" s="86"/>
      <c r="T1574" s="87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T1574" s="19" t="s">
        <v>205</v>
      </c>
      <c r="AU1574" s="19" t="s">
        <v>82</v>
      </c>
    </row>
    <row r="1575" s="14" customFormat="1">
      <c r="A1575" s="14"/>
      <c r="B1575" s="247"/>
      <c r="C1575" s="248"/>
      <c r="D1575" s="237" t="s">
        <v>207</v>
      </c>
      <c r="E1575" s="249" t="s">
        <v>19</v>
      </c>
      <c r="F1575" s="250" t="s">
        <v>525</v>
      </c>
      <c r="G1575" s="248"/>
      <c r="H1575" s="249" t="s">
        <v>19</v>
      </c>
      <c r="I1575" s="251"/>
      <c r="J1575" s="248"/>
      <c r="K1575" s="248"/>
      <c r="L1575" s="252"/>
      <c r="M1575" s="253"/>
      <c r="N1575" s="254"/>
      <c r="O1575" s="254"/>
      <c r="P1575" s="254"/>
      <c r="Q1575" s="254"/>
      <c r="R1575" s="254"/>
      <c r="S1575" s="254"/>
      <c r="T1575" s="255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6" t="s">
        <v>207</v>
      </c>
      <c r="AU1575" s="256" t="s">
        <v>82</v>
      </c>
      <c r="AV1575" s="14" t="s">
        <v>80</v>
      </c>
      <c r="AW1575" s="14" t="s">
        <v>33</v>
      </c>
      <c r="AX1575" s="14" t="s">
        <v>72</v>
      </c>
      <c r="AY1575" s="256" t="s">
        <v>197</v>
      </c>
    </row>
    <row r="1576" s="13" customFormat="1">
      <c r="A1576" s="13"/>
      <c r="B1576" s="235"/>
      <c r="C1576" s="236"/>
      <c r="D1576" s="237" t="s">
        <v>207</v>
      </c>
      <c r="E1576" s="238" t="s">
        <v>19</v>
      </c>
      <c r="F1576" s="239" t="s">
        <v>2034</v>
      </c>
      <c r="G1576" s="236"/>
      <c r="H1576" s="240">
        <v>13.5</v>
      </c>
      <c r="I1576" s="241"/>
      <c r="J1576" s="236"/>
      <c r="K1576" s="236"/>
      <c r="L1576" s="242"/>
      <c r="M1576" s="243"/>
      <c r="N1576" s="244"/>
      <c r="O1576" s="244"/>
      <c r="P1576" s="244"/>
      <c r="Q1576" s="244"/>
      <c r="R1576" s="244"/>
      <c r="S1576" s="244"/>
      <c r="T1576" s="245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6" t="s">
        <v>207</v>
      </c>
      <c r="AU1576" s="246" t="s">
        <v>82</v>
      </c>
      <c r="AV1576" s="13" t="s">
        <v>82</v>
      </c>
      <c r="AW1576" s="13" t="s">
        <v>33</v>
      </c>
      <c r="AX1576" s="13" t="s">
        <v>72</v>
      </c>
      <c r="AY1576" s="246" t="s">
        <v>197</v>
      </c>
    </row>
    <row r="1577" s="13" customFormat="1">
      <c r="A1577" s="13"/>
      <c r="B1577" s="235"/>
      <c r="C1577" s="236"/>
      <c r="D1577" s="237" t="s">
        <v>207</v>
      </c>
      <c r="E1577" s="238" t="s">
        <v>19</v>
      </c>
      <c r="F1577" s="239" t="s">
        <v>2035</v>
      </c>
      <c r="G1577" s="236"/>
      <c r="H1577" s="240">
        <v>22.710000000000001</v>
      </c>
      <c r="I1577" s="241"/>
      <c r="J1577" s="236"/>
      <c r="K1577" s="236"/>
      <c r="L1577" s="242"/>
      <c r="M1577" s="243"/>
      <c r="N1577" s="244"/>
      <c r="O1577" s="244"/>
      <c r="P1577" s="244"/>
      <c r="Q1577" s="244"/>
      <c r="R1577" s="244"/>
      <c r="S1577" s="244"/>
      <c r="T1577" s="245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6" t="s">
        <v>207</v>
      </c>
      <c r="AU1577" s="246" t="s">
        <v>82</v>
      </c>
      <c r="AV1577" s="13" t="s">
        <v>82</v>
      </c>
      <c r="AW1577" s="13" t="s">
        <v>33</v>
      </c>
      <c r="AX1577" s="13" t="s">
        <v>72</v>
      </c>
      <c r="AY1577" s="246" t="s">
        <v>197</v>
      </c>
    </row>
    <row r="1578" s="15" customFormat="1">
      <c r="A1578" s="15"/>
      <c r="B1578" s="257"/>
      <c r="C1578" s="258"/>
      <c r="D1578" s="237" t="s">
        <v>207</v>
      </c>
      <c r="E1578" s="259" t="s">
        <v>19</v>
      </c>
      <c r="F1578" s="260" t="s">
        <v>234</v>
      </c>
      <c r="G1578" s="258"/>
      <c r="H1578" s="261">
        <v>36.210000000000001</v>
      </c>
      <c r="I1578" s="262"/>
      <c r="J1578" s="258"/>
      <c r="K1578" s="258"/>
      <c r="L1578" s="263"/>
      <c r="M1578" s="264"/>
      <c r="N1578" s="265"/>
      <c r="O1578" s="265"/>
      <c r="P1578" s="265"/>
      <c r="Q1578" s="265"/>
      <c r="R1578" s="265"/>
      <c r="S1578" s="265"/>
      <c r="T1578" s="266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T1578" s="267" t="s">
        <v>207</v>
      </c>
      <c r="AU1578" s="267" t="s">
        <v>82</v>
      </c>
      <c r="AV1578" s="15" t="s">
        <v>203</v>
      </c>
      <c r="AW1578" s="15" t="s">
        <v>33</v>
      </c>
      <c r="AX1578" s="15" t="s">
        <v>80</v>
      </c>
      <c r="AY1578" s="267" t="s">
        <v>197</v>
      </c>
    </row>
    <row r="1579" s="2" customFormat="1" ht="16.5" customHeight="1">
      <c r="A1579" s="40"/>
      <c r="B1579" s="41"/>
      <c r="C1579" s="282" t="s">
        <v>2036</v>
      </c>
      <c r="D1579" s="282" t="s">
        <v>602</v>
      </c>
      <c r="E1579" s="283" t="s">
        <v>2037</v>
      </c>
      <c r="F1579" s="284" t="s">
        <v>2038</v>
      </c>
      <c r="G1579" s="285" t="s">
        <v>661</v>
      </c>
      <c r="H1579" s="286">
        <v>39.106999999999999</v>
      </c>
      <c r="I1579" s="287"/>
      <c r="J1579" s="288">
        <f>ROUND(I1579*H1579,2)</f>
        <v>0</v>
      </c>
      <c r="K1579" s="289"/>
      <c r="L1579" s="290"/>
      <c r="M1579" s="291" t="s">
        <v>19</v>
      </c>
      <c r="N1579" s="292" t="s">
        <v>43</v>
      </c>
      <c r="O1579" s="86"/>
      <c r="P1579" s="226">
        <f>O1579*H1579</f>
        <v>0</v>
      </c>
      <c r="Q1579" s="226">
        <v>0.00035</v>
      </c>
      <c r="R1579" s="226">
        <f>Q1579*H1579</f>
        <v>0.01368745</v>
      </c>
      <c r="S1579" s="226">
        <v>0</v>
      </c>
      <c r="T1579" s="227">
        <f>S1579*H1579</f>
        <v>0</v>
      </c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R1579" s="228" t="s">
        <v>658</v>
      </c>
      <c r="AT1579" s="228" t="s">
        <v>602</v>
      </c>
      <c r="AU1579" s="228" t="s">
        <v>82</v>
      </c>
      <c r="AY1579" s="19" t="s">
        <v>197</v>
      </c>
      <c r="BE1579" s="229">
        <f>IF(N1579="základní",J1579,0)</f>
        <v>0</v>
      </c>
      <c r="BF1579" s="229">
        <f>IF(N1579="snížená",J1579,0)</f>
        <v>0</v>
      </c>
      <c r="BG1579" s="229">
        <f>IF(N1579="zákl. přenesená",J1579,0)</f>
        <v>0</v>
      </c>
      <c r="BH1579" s="229">
        <f>IF(N1579="sníž. přenesená",J1579,0)</f>
        <v>0</v>
      </c>
      <c r="BI1579" s="229">
        <f>IF(N1579="nulová",J1579,0)</f>
        <v>0</v>
      </c>
      <c r="BJ1579" s="19" t="s">
        <v>80</v>
      </c>
      <c r="BK1579" s="229">
        <f>ROUND(I1579*H1579,2)</f>
        <v>0</v>
      </c>
      <c r="BL1579" s="19" t="s">
        <v>385</v>
      </c>
      <c r="BM1579" s="228" t="s">
        <v>2039</v>
      </c>
    </row>
    <row r="1580" s="13" customFormat="1">
      <c r="A1580" s="13"/>
      <c r="B1580" s="235"/>
      <c r="C1580" s="236"/>
      <c r="D1580" s="237" t="s">
        <v>207</v>
      </c>
      <c r="E1580" s="236"/>
      <c r="F1580" s="239" t="s">
        <v>2040</v>
      </c>
      <c r="G1580" s="236"/>
      <c r="H1580" s="240">
        <v>39.106999999999999</v>
      </c>
      <c r="I1580" s="241"/>
      <c r="J1580" s="236"/>
      <c r="K1580" s="236"/>
      <c r="L1580" s="242"/>
      <c r="M1580" s="243"/>
      <c r="N1580" s="244"/>
      <c r="O1580" s="244"/>
      <c r="P1580" s="244"/>
      <c r="Q1580" s="244"/>
      <c r="R1580" s="244"/>
      <c r="S1580" s="244"/>
      <c r="T1580" s="245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6" t="s">
        <v>207</v>
      </c>
      <c r="AU1580" s="246" t="s">
        <v>82</v>
      </c>
      <c r="AV1580" s="13" t="s">
        <v>82</v>
      </c>
      <c r="AW1580" s="13" t="s">
        <v>4</v>
      </c>
      <c r="AX1580" s="13" t="s">
        <v>80</v>
      </c>
      <c r="AY1580" s="246" t="s">
        <v>197</v>
      </c>
    </row>
    <row r="1581" s="2" customFormat="1" ht="44.25" customHeight="1">
      <c r="A1581" s="40"/>
      <c r="B1581" s="41"/>
      <c r="C1581" s="216" t="s">
        <v>2041</v>
      </c>
      <c r="D1581" s="216" t="s">
        <v>199</v>
      </c>
      <c r="E1581" s="217" t="s">
        <v>2042</v>
      </c>
      <c r="F1581" s="218" t="s">
        <v>2043</v>
      </c>
      <c r="G1581" s="219" t="s">
        <v>202</v>
      </c>
      <c r="H1581" s="220">
        <v>44.787999999999997</v>
      </c>
      <c r="I1581" s="221"/>
      <c r="J1581" s="222">
        <f>ROUND(I1581*H1581,2)</f>
        <v>0</v>
      </c>
      <c r="K1581" s="223"/>
      <c r="L1581" s="46"/>
      <c r="M1581" s="224" t="s">
        <v>19</v>
      </c>
      <c r="N1581" s="225" t="s">
        <v>43</v>
      </c>
      <c r="O1581" s="86"/>
      <c r="P1581" s="226">
        <f>O1581*H1581</f>
        <v>0</v>
      </c>
      <c r="Q1581" s="226">
        <v>0.00011</v>
      </c>
      <c r="R1581" s="226">
        <f>Q1581*H1581</f>
        <v>0.0049266800000000001</v>
      </c>
      <c r="S1581" s="226">
        <v>0</v>
      </c>
      <c r="T1581" s="227">
        <f>S1581*H1581</f>
        <v>0</v>
      </c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R1581" s="228" t="s">
        <v>385</v>
      </c>
      <c r="AT1581" s="228" t="s">
        <v>199</v>
      </c>
      <c r="AU1581" s="228" t="s">
        <v>82</v>
      </c>
      <c r="AY1581" s="19" t="s">
        <v>197</v>
      </c>
      <c r="BE1581" s="229">
        <f>IF(N1581="základní",J1581,0)</f>
        <v>0</v>
      </c>
      <c r="BF1581" s="229">
        <f>IF(N1581="snížená",J1581,0)</f>
        <v>0</v>
      </c>
      <c r="BG1581" s="229">
        <f>IF(N1581="zákl. přenesená",J1581,0)</f>
        <v>0</v>
      </c>
      <c r="BH1581" s="229">
        <f>IF(N1581="sníž. přenesená",J1581,0)</f>
        <v>0</v>
      </c>
      <c r="BI1581" s="229">
        <f>IF(N1581="nulová",J1581,0)</f>
        <v>0</v>
      </c>
      <c r="BJ1581" s="19" t="s">
        <v>80</v>
      </c>
      <c r="BK1581" s="229">
        <f>ROUND(I1581*H1581,2)</f>
        <v>0</v>
      </c>
      <c r="BL1581" s="19" t="s">
        <v>385</v>
      </c>
      <c r="BM1581" s="228" t="s">
        <v>2044</v>
      </c>
    </row>
    <row r="1582" s="14" customFormat="1">
      <c r="A1582" s="14"/>
      <c r="B1582" s="247"/>
      <c r="C1582" s="248"/>
      <c r="D1582" s="237" t="s">
        <v>207</v>
      </c>
      <c r="E1582" s="249" t="s">
        <v>19</v>
      </c>
      <c r="F1582" s="250" t="s">
        <v>525</v>
      </c>
      <c r="G1582" s="248"/>
      <c r="H1582" s="249" t="s">
        <v>19</v>
      </c>
      <c r="I1582" s="251"/>
      <c r="J1582" s="248"/>
      <c r="K1582" s="248"/>
      <c r="L1582" s="252"/>
      <c r="M1582" s="253"/>
      <c r="N1582" s="254"/>
      <c r="O1582" s="254"/>
      <c r="P1582" s="254"/>
      <c r="Q1582" s="254"/>
      <c r="R1582" s="254"/>
      <c r="S1582" s="254"/>
      <c r="T1582" s="255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6" t="s">
        <v>207</v>
      </c>
      <c r="AU1582" s="256" t="s">
        <v>82</v>
      </c>
      <c r="AV1582" s="14" t="s">
        <v>80</v>
      </c>
      <c r="AW1582" s="14" t="s">
        <v>33</v>
      </c>
      <c r="AX1582" s="14" t="s">
        <v>72</v>
      </c>
      <c r="AY1582" s="256" t="s">
        <v>197</v>
      </c>
    </row>
    <row r="1583" s="13" customFormat="1">
      <c r="A1583" s="13"/>
      <c r="B1583" s="235"/>
      <c r="C1583" s="236"/>
      <c r="D1583" s="237" t="s">
        <v>207</v>
      </c>
      <c r="E1583" s="238" t="s">
        <v>19</v>
      </c>
      <c r="F1583" s="239" t="s">
        <v>2045</v>
      </c>
      <c r="G1583" s="236"/>
      <c r="H1583" s="240">
        <v>12.699999999999999</v>
      </c>
      <c r="I1583" s="241"/>
      <c r="J1583" s="236"/>
      <c r="K1583" s="236"/>
      <c r="L1583" s="242"/>
      <c r="M1583" s="243"/>
      <c r="N1583" s="244"/>
      <c r="O1583" s="244"/>
      <c r="P1583" s="244"/>
      <c r="Q1583" s="244"/>
      <c r="R1583" s="244"/>
      <c r="S1583" s="244"/>
      <c r="T1583" s="245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46" t="s">
        <v>207</v>
      </c>
      <c r="AU1583" s="246" t="s">
        <v>82</v>
      </c>
      <c r="AV1583" s="13" t="s">
        <v>82</v>
      </c>
      <c r="AW1583" s="13" t="s">
        <v>33</v>
      </c>
      <c r="AX1583" s="13" t="s">
        <v>72</v>
      </c>
      <c r="AY1583" s="246" t="s">
        <v>197</v>
      </c>
    </row>
    <row r="1584" s="13" customFormat="1">
      <c r="A1584" s="13"/>
      <c r="B1584" s="235"/>
      <c r="C1584" s="236"/>
      <c r="D1584" s="237" t="s">
        <v>207</v>
      </c>
      <c r="E1584" s="238" t="s">
        <v>19</v>
      </c>
      <c r="F1584" s="239" t="s">
        <v>2046</v>
      </c>
      <c r="G1584" s="236"/>
      <c r="H1584" s="240">
        <v>32.088000000000001</v>
      </c>
      <c r="I1584" s="241"/>
      <c r="J1584" s="236"/>
      <c r="K1584" s="236"/>
      <c r="L1584" s="242"/>
      <c r="M1584" s="243"/>
      <c r="N1584" s="244"/>
      <c r="O1584" s="244"/>
      <c r="P1584" s="244"/>
      <c r="Q1584" s="244"/>
      <c r="R1584" s="244"/>
      <c r="S1584" s="244"/>
      <c r="T1584" s="245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46" t="s">
        <v>207</v>
      </c>
      <c r="AU1584" s="246" t="s">
        <v>82</v>
      </c>
      <c r="AV1584" s="13" t="s">
        <v>82</v>
      </c>
      <c r="AW1584" s="13" t="s">
        <v>33</v>
      </c>
      <c r="AX1584" s="13" t="s">
        <v>72</v>
      </c>
      <c r="AY1584" s="246" t="s">
        <v>197</v>
      </c>
    </row>
    <row r="1585" s="15" customFormat="1">
      <c r="A1585" s="15"/>
      <c r="B1585" s="257"/>
      <c r="C1585" s="258"/>
      <c r="D1585" s="237" t="s">
        <v>207</v>
      </c>
      <c r="E1585" s="259" t="s">
        <v>19</v>
      </c>
      <c r="F1585" s="260" t="s">
        <v>234</v>
      </c>
      <c r="G1585" s="258"/>
      <c r="H1585" s="261">
        <v>44.787999999999997</v>
      </c>
      <c r="I1585" s="262"/>
      <c r="J1585" s="258"/>
      <c r="K1585" s="258"/>
      <c r="L1585" s="263"/>
      <c r="M1585" s="264"/>
      <c r="N1585" s="265"/>
      <c r="O1585" s="265"/>
      <c r="P1585" s="265"/>
      <c r="Q1585" s="265"/>
      <c r="R1585" s="265"/>
      <c r="S1585" s="265"/>
      <c r="T1585" s="266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T1585" s="267" t="s">
        <v>207</v>
      </c>
      <c r="AU1585" s="267" t="s">
        <v>82</v>
      </c>
      <c r="AV1585" s="15" t="s">
        <v>203</v>
      </c>
      <c r="AW1585" s="15" t="s">
        <v>33</v>
      </c>
      <c r="AX1585" s="15" t="s">
        <v>80</v>
      </c>
      <c r="AY1585" s="267" t="s">
        <v>197</v>
      </c>
    </row>
    <row r="1586" s="2" customFormat="1" ht="44.25" customHeight="1">
      <c r="A1586" s="40"/>
      <c r="B1586" s="41"/>
      <c r="C1586" s="282" t="s">
        <v>2047</v>
      </c>
      <c r="D1586" s="282" t="s">
        <v>602</v>
      </c>
      <c r="E1586" s="283" t="s">
        <v>2048</v>
      </c>
      <c r="F1586" s="284" t="s">
        <v>2049</v>
      </c>
      <c r="G1586" s="285" t="s">
        <v>202</v>
      </c>
      <c r="H1586" s="286">
        <v>49.267000000000003</v>
      </c>
      <c r="I1586" s="287"/>
      <c r="J1586" s="288">
        <f>ROUND(I1586*H1586,2)</f>
        <v>0</v>
      </c>
      <c r="K1586" s="289"/>
      <c r="L1586" s="290"/>
      <c r="M1586" s="291" t="s">
        <v>19</v>
      </c>
      <c r="N1586" s="292" t="s">
        <v>43</v>
      </c>
      <c r="O1586" s="86"/>
      <c r="P1586" s="226">
        <f>O1586*H1586</f>
        <v>0</v>
      </c>
      <c r="Q1586" s="226">
        <v>0.0040800000000000003</v>
      </c>
      <c r="R1586" s="226">
        <f>Q1586*H1586</f>
        <v>0.20100936000000003</v>
      </c>
      <c r="S1586" s="226">
        <v>0</v>
      </c>
      <c r="T1586" s="227">
        <f>S1586*H1586</f>
        <v>0</v>
      </c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R1586" s="228" t="s">
        <v>658</v>
      </c>
      <c r="AT1586" s="228" t="s">
        <v>602</v>
      </c>
      <c r="AU1586" s="228" t="s">
        <v>82</v>
      </c>
      <c r="AY1586" s="19" t="s">
        <v>197</v>
      </c>
      <c r="BE1586" s="229">
        <f>IF(N1586="základní",J1586,0)</f>
        <v>0</v>
      </c>
      <c r="BF1586" s="229">
        <f>IF(N1586="snížená",J1586,0)</f>
        <v>0</v>
      </c>
      <c r="BG1586" s="229">
        <f>IF(N1586="zákl. přenesená",J1586,0)</f>
        <v>0</v>
      </c>
      <c r="BH1586" s="229">
        <f>IF(N1586="sníž. přenesená",J1586,0)</f>
        <v>0</v>
      </c>
      <c r="BI1586" s="229">
        <f>IF(N1586="nulová",J1586,0)</f>
        <v>0</v>
      </c>
      <c r="BJ1586" s="19" t="s">
        <v>80</v>
      </c>
      <c r="BK1586" s="229">
        <f>ROUND(I1586*H1586,2)</f>
        <v>0</v>
      </c>
      <c r="BL1586" s="19" t="s">
        <v>385</v>
      </c>
      <c r="BM1586" s="228" t="s">
        <v>2050</v>
      </c>
    </row>
    <row r="1587" s="14" customFormat="1">
      <c r="A1587" s="14"/>
      <c r="B1587" s="247"/>
      <c r="C1587" s="248"/>
      <c r="D1587" s="237" t="s">
        <v>207</v>
      </c>
      <c r="E1587" s="249" t="s">
        <v>19</v>
      </c>
      <c r="F1587" s="250" t="s">
        <v>525</v>
      </c>
      <c r="G1587" s="248"/>
      <c r="H1587" s="249" t="s">
        <v>19</v>
      </c>
      <c r="I1587" s="251"/>
      <c r="J1587" s="248"/>
      <c r="K1587" s="248"/>
      <c r="L1587" s="252"/>
      <c r="M1587" s="253"/>
      <c r="N1587" s="254"/>
      <c r="O1587" s="254"/>
      <c r="P1587" s="254"/>
      <c r="Q1587" s="254"/>
      <c r="R1587" s="254"/>
      <c r="S1587" s="254"/>
      <c r="T1587" s="255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6" t="s">
        <v>207</v>
      </c>
      <c r="AU1587" s="256" t="s">
        <v>82</v>
      </c>
      <c r="AV1587" s="14" t="s">
        <v>80</v>
      </c>
      <c r="AW1587" s="14" t="s">
        <v>33</v>
      </c>
      <c r="AX1587" s="14" t="s">
        <v>72</v>
      </c>
      <c r="AY1587" s="256" t="s">
        <v>197</v>
      </c>
    </row>
    <row r="1588" s="13" customFormat="1">
      <c r="A1588" s="13"/>
      <c r="B1588" s="235"/>
      <c r="C1588" s="236"/>
      <c r="D1588" s="237" t="s">
        <v>207</v>
      </c>
      <c r="E1588" s="238" t="s">
        <v>19</v>
      </c>
      <c r="F1588" s="239" t="s">
        <v>2045</v>
      </c>
      <c r="G1588" s="236"/>
      <c r="H1588" s="240">
        <v>12.699999999999999</v>
      </c>
      <c r="I1588" s="241"/>
      <c r="J1588" s="236"/>
      <c r="K1588" s="236"/>
      <c r="L1588" s="242"/>
      <c r="M1588" s="243"/>
      <c r="N1588" s="244"/>
      <c r="O1588" s="244"/>
      <c r="P1588" s="244"/>
      <c r="Q1588" s="244"/>
      <c r="R1588" s="244"/>
      <c r="S1588" s="244"/>
      <c r="T1588" s="245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46" t="s">
        <v>207</v>
      </c>
      <c r="AU1588" s="246" t="s">
        <v>82</v>
      </c>
      <c r="AV1588" s="13" t="s">
        <v>82</v>
      </c>
      <c r="AW1588" s="13" t="s">
        <v>33</v>
      </c>
      <c r="AX1588" s="13" t="s">
        <v>72</v>
      </c>
      <c r="AY1588" s="246" t="s">
        <v>197</v>
      </c>
    </row>
    <row r="1589" s="13" customFormat="1">
      <c r="A1589" s="13"/>
      <c r="B1589" s="235"/>
      <c r="C1589" s="236"/>
      <c r="D1589" s="237" t="s">
        <v>207</v>
      </c>
      <c r="E1589" s="238" t="s">
        <v>19</v>
      </c>
      <c r="F1589" s="239" t="s">
        <v>2046</v>
      </c>
      <c r="G1589" s="236"/>
      <c r="H1589" s="240">
        <v>32.088000000000001</v>
      </c>
      <c r="I1589" s="241"/>
      <c r="J1589" s="236"/>
      <c r="K1589" s="236"/>
      <c r="L1589" s="242"/>
      <c r="M1589" s="243"/>
      <c r="N1589" s="244"/>
      <c r="O1589" s="244"/>
      <c r="P1589" s="244"/>
      <c r="Q1589" s="244"/>
      <c r="R1589" s="244"/>
      <c r="S1589" s="244"/>
      <c r="T1589" s="245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46" t="s">
        <v>207</v>
      </c>
      <c r="AU1589" s="246" t="s">
        <v>82</v>
      </c>
      <c r="AV1589" s="13" t="s">
        <v>82</v>
      </c>
      <c r="AW1589" s="13" t="s">
        <v>33</v>
      </c>
      <c r="AX1589" s="13" t="s">
        <v>72</v>
      </c>
      <c r="AY1589" s="246" t="s">
        <v>197</v>
      </c>
    </row>
    <row r="1590" s="15" customFormat="1">
      <c r="A1590" s="15"/>
      <c r="B1590" s="257"/>
      <c r="C1590" s="258"/>
      <c r="D1590" s="237" t="s">
        <v>207</v>
      </c>
      <c r="E1590" s="259" t="s">
        <v>19</v>
      </c>
      <c r="F1590" s="260" t="s">
        <v>234</v>
      </c>
      <c r="G1590" s="258"/>
      <c r="H1590" s="261">
        <v>44.787999999999997</v>
      </c>
      <c r="I1590" s="262"/>
      <c r="J1590" s="258"/>
      <c r="K1590" s="258"/>
      <c r="L1590" s="263"/>
      <c r="M1590" s="264"/>
      <c r="N1590" s="265"/>
      <c r="O1590" s="265"/>
      <c r="P1590" s="265"/>
      <c r="Q1590" s="265"/>
      <c r="R1590" s="265"/>
      <c r="S1590" s="265"/>
      <c r="T1590" s="266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T1590" s="267" t="s">
        <v>207</v>
      </c>
      <c r="AU1590" s="267" t="s">
        <v>82</v>
      </c>
      <c r="AV1590" s="15" t="s">
        <v>203</v>
      </c>
      <c r="AW1590" s="15" t="s">
        <v>33</v>
      </c>
      <c r="AX1590" s="15" t="s">
        <v>80</v>
      </c>
      <c r="AY1590" s="267" t="s">
        <v>197</v>
      </c>
    </row>
    <row r="1591" s="13" customFormat="1">
      <c r="A1591" s="13"/>
      <c r="B1591" s="235"/>
      <c r="C1591" s="236"/>
      <c r="D1591" s="237" t="s">
        <v>207</v>
      </c>
      <c r="E1591" s="236"/>
      <c r="F1591" s="239" t="s">
        <v>2051</v>
      </c>
      <c r="G1591" s="236"/>
      <c r="H1591" s="240">
        <v>49.267000000000003</v>
      </c>
      <c r="I1591" s="241"/>
      <c r="J1591" s="236"/>
      <c r="K1591" s="236"/>
      <c r="L1591" s="242"/>
      <c r="M1591" s="243"/>
      <c r="N1591" s="244"/>
      <c r="O1591" s="244"/>
      <c r="P1591" s="244"/>
      <c r="Q1591" s="244"/>
      <c r="R1591" s="244"/>
      <c r="S1591" s="244"/>
      <c r="T1591" s="245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6" t="s">
        <v>207</v>
      </c>
      <c r="AU1591" s="246" t="s">
        <v>82</v>
      </c>
      <c r="AV1591" s="13" t="s">
        <v>82</v>
      </c>
      <c r="AW1591" s="13" t="s">
        <v>4</v>
      </c>
      <c r="AX1591" s="13" t="s">
        <v>80</v>
      </c>
      <c r="AY1591" s="246" t="s">
        <v>197</v>
      </c>
    </row>
    <row r="1592" s="2" customFormat="1" ht="24.15" customHeight="1">
      <c r="A1592" s="40"/>
      <c r="B1592" s="41"/>
      <c r="C1592" s="216" t="s">
        <v>2052</v>
      </c>
      <c r="D1592" s="216" t="s">
        <v>199</v>
      </c>
      <c r="E1592" s="217" t="s">
        <v>2053</v>
      </c>
      <c r="F1592" s="218" t="s">
        <v>2054</v>
      </c>
      <c r="G1592" s="219" t="s">
        <v>202</v>
      </c>
      <c r="H1592" s="220">
        <v>44.787999999999997</v>
      </c>
      <c r="I1592" s="221"/>
      <c r="J1592" s="222">
        <f>ROUND(I1592*H1592,2)</f>
        <v>0</v>
      </c>
      <c r="K1592" s="223"/>
      <c r="L1592" s="46"/>
      <c r="M1592" s="224" t="s">
        <v>19</v>
      </c>
      <c r="N1592" s="225" t="s">
        <v>43</v>
      </c>
      <c r="O1592" s="86"/>
      <c r="P1592" s="226">
        <f>O1592*H1592</f>
        <v>0</v>
      </c>
      <c r="Q1592" s="226">
        <v>0</v>
      </c>
      <c r="R1592" s="226">
        <f>Q1592*H1592</f>
        <v>0</v>
      </c>
      <c r="S1592" s="226">
        <v>0</v>
      </c>
      <c r="T1592" s="227">
        <f>S1592*H1592</f>
        <v>0</v>
      </c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R1592" s="228" t="s">
        <v>385</v>
      </c>
      <c r="AT1592" s="228" t="s">
        <v>199</v>
      </c>
      <c r="AU1592" s="228" t="s">
        <v>82</v>
      </c>
      <c r="AY1592" s="19" t="s">
        <v>197</v>
      </c>
      <c r="BE1592" s="229">
        <f>IF(N1592="základní",J1592,0)</f>
        <v>0</v>
      </c>
      <c r="BF1592" s="229">
        <f>IF(N1592="snížená",J1592,0)</f>
        <v>0</v>
      </c>
      <c r="BG1592" s="229">
        <f>IF(N1592="zákl. přenesená",J1592,0)</f>
        <v>0</v>
      </c>
      <c r="BH1592" s="229">
        <f>IF(N1592="sníž. přenesená",J1592,0)</f>
        <v>0</v>
      </c>
      <c r="BI1592" s="229">
        <f>IF(N1592="nulová",J1592,0)</f>
        <v>0</v>
      </c>
      <c r="BJ1592" s="19" t="s">
        <v>80</v>
      </c>
      <c r="BK1592" s="229">
        <f>ROUND(I1592*H1592,2)</f>
        <v>0</v>
      </c>
      <c r="BL1592" s="19" t="s">
        <v>385</v>
      </c>
      <c r="BM1592" s="228" t="s">
        <v>2055</v>
      </c>
    </row>
    <row r="1593" s="2" customFormat="1">
      <c r="A1593" s="40"/>
      <c r="B1593" s="41"/>
      <c r="C1593" s="42"/>
      <c r="D1593" s="230" t="s">
        <v>205</v>
      </c>
      <c r="E1593" s="42"/>
      <c r="F1593" s="231" t="s">
        <v>2056</v>
      </c>
      <c r="G1593" s="42"/>
      <c r="H1593" s="42"/>
      <c r="I1593" s="232"/>
      <c r="J1593" s="42"/>
      <c r="K1593" s="42"/>
      <c r="L1593" s="46"/>
      <c r="M1593" s="233"/>
      <c r="N1593" s="234"/>
      <c r="O1593" s="86"/>
      <c r="P1593" s="86"/>
      <c r="Q1593" s="86"/>
      <c r="R1593" s="86"/>
      <c r="S1593" s="86"/>
      <c r="T1593" s="87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T1593" s="19" t="s">
        <v>205</v>
      </c>
      <c r="AU1593" s="19" t="s">
        <v>82</v>
      </c>
    </row>
    <row r="1594" s="14" customFormat="1">
      <c r="A1594" s="14"/>
      <c r="B1594" s="247"/>
      <c r="C1594" s="248"/>
      <c r="D1594" s="237" t="s">
        <v>207</v>
      </c>
      <c r="E1594" s="249" t="s">
        <v>19</v>
      </c>
      <c r="F1594" s="250" t="s">
        <v>525</v>
      </c>
      <c r="G1594" s="248"/>
      <c r="H1594" s="249" t="s">
        <v>19</v>
      </c>
      <c r="I1594" s="251"/>
      <c r="J1594" s="248"/>
      <c r="K1594" s="248"/>
      <c r="L1594" s="252"/>
      <c r="M1594" s="253"/>
      <c r="N1594" s="254"/>
      <c r="O1594" s="254"/>
      <c r="P1594" s="254"/>
      <c r="Q1594" s="254"/>
      <c r="R1594" s="254"/>
      <c r="S1594" s="254"/>
      <c r="T1594" s="255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6" t="s">
        <v>207</v>
      </c>
      <c r="AU1594" s="256" t="s">
        <v>82</v>
      </c>
      <c r="AV1594" s="14" t="s">
        <v>80</v>
      </c>
      <c r="AW1594" s="14" t="s">
        <v>33</v>
      </c>
      <c r="AX1594" s="14" t="s">
        <v>72</v>
      </c>
      <c r="AY1594" s="256" t="s">
        <v>197</v>
      </c>
    </row>
    <row r="1595" s="13" customFormat="1">
      <c r="A1595" s="13"/>
      <c r="B1595" s="235"/>
      <c r="C1595" s="236"/>
      <c r="D1595" s="237" t="s">
        <v>207</v>
      </c>
      <c r="E1595" s="238" t="s">
        <v>19</v>
      </c>
      <c r="F1595" s="239" t="s">
        <v>2045</v>
      </c>
      <c r="G1595" s="236"/>
      <c r="H1595" s="240">
        <v>12.699999999999999</v>
      </c>
      <c r="I1595" s="241"/>
      <c r="J1595" s="236"/>
      <c r="K1595" s="236"/>
      <c r="L1595" s="242"/>
      <c r="M1595" s="243"/>
      <c r="N1595" s="244"/>
      <c r="O1595" s="244"/>
      <c r="P1595" s="244"/>
      <c r="Q1595" s="244"/>
      <c r="R1595" s="244"/>
      <c r="S1595" s="244"/>
      <c r="T1595" s="245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6" t="s">
        <v>207</v>
      </c>
      <c r="AU1595" s="246" t="s">
        <v>82</v>
      </c>
      <c r="AV1595" s="13" t="s">
        <v>82</v>
      </c>
      <c r="AW1595" s="13" t="s">
        <v>33</v>
      </c>
      <c r="AX1595" s="13" t="s">
        <v>72</v>
      </c>
      <c r="AY1595" s="246" t="s">
        <v>197</v>
      </c>
    </row>
    <row r="1596" s="13" customFormat="1">
      <c r="A1596" s="13"/>
      <c r="B1596" s="235"/>
      <c r="C1596" s="236"/>
      <c r="D1596" s="237" t="s">
        <v>207</v>
      </c>
      <c r="E1596" s="238" t="s">
        <v>19</v>
      </c>
      <c r="F1596" s="239" t="s">
        <v>2046</v>
      </c>
      <c r="G1596" s="236"/>
      <c r="H1596" s="240">
        <v>32.088000000000001</v>
      </c>
      <c r="I1596" s="241"/>
      <c r="J1596" s="236"/>
      <c r="K1596" s="236"/>
      <c r="L1596" s="242"/>
      <c r="M1596" s="243"/>
      <c r="N1596" s="244"/>
      <c r="O1596" s="244"/>
      <c r="P1596" s="244"/>
      <c r="Q1596" s="244"/>
      <c r="R1596" s="244"/>
      <c r="S1596" s="244"/>
      <c r="T1596" s="245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46" t="s">
        <v>207</v>
      </c>
      <c r="AU1596" s="246" t="s">
        <v>82</v>
      </c>
      <c r="AV1596" s="13" t="s">
        <v>82</v>
      </c>
      <c r="AW1596" s="13" t="s">
        <v>33</v>
      </c>
      <c r="AX1596" s="13" t="s">
        <v>72</v>
      </c>
      <c r="AY1596" s="246" t="s">
        <v>197</v>
      </c>
    </row>
    <row r="1597" s="15" customFormat="1">
      <c r="A1597" s="15"/>
      <c r="B1597" s="257"/>
      <c r="C1597" s="258"/>
      <c r="D1597" s="237" t="s">
        <v>207</v>
      </c>
      <c r="E1597" s="259" t="s">
        <v>19</v>
      </c>
      <c r="F1597" s="260" t="s">
        <v>234</v>
      </c>
      <c r="G1597" s="258"/>
      <c r="H1597" s="261">
        <v>44.787999999999997</v>
      </c>
      <c r="I1597" s="262"/>
      <c r="J1597" s="258"/>
      <c r="K1597" s="258"/>
      <c r="L1597" s="263"/>
      <c r="M1597" s="264"/>
      <c r="N1597" s="265"/>
      <c r="O1597" s="265"/>
      <c r="P1597" s="265"/>
      <c r="Q1597" s="265"/>
      <c r="R1597" s="265"/>
      <c r="S1597" s="265"/>
      <c r="T1597" s="266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T1597" s="267" t="s">
        <v>207</v>
      </c>
      <c r="AU1597" s="267" t="s">
        <v>82</v>
      </c>
      <c r="AV1597" s="15" t="s">
        <v>203</v>
      </c>
      <c r="AW1597" s="15" t="s">
        <v>33</v>
      </c>
      <c r="AX1597" s="15" t="s">
        <v>80</v>
      </c>
      <c r="AY1597" s="267" t="s">
        <v>197</v>
      </c>
    </row>
    <row r="1598" s="2" customFormat="1" ht="16.5" customHeight="1">
      <c r="A1598" s="40"/>
      <c r="B1598" s="41"/>
      <c r="C1598" s="282" t="s">
        <v>2057</v>
      </c>
      <c r="D1598" s="282" t="s">
        <v>602</v>
      </c>
      <c r="E1598" s="283" t="s">
        <v>2058</v>
      </c>
      <c r="F1598" s="284" t="s">
        <v>2059</v>
      </c>
      <c r="G1598" s="285" t="s">
        <v>202</v>
      </c>
      <c r="H1598" s="286">
        <v>48.371000000000002</v>
      </c>
      <c r="I1598" s="287"/>
      <c r="J1598" s="288">
        <f>ROUND(I1598*H1598,2)</f>
        <v>0</v>
      </c>
      <c r="K1598" s="289"/>
      <c r="L1598" s="290"/>
      <c r="M1598" s="291" t="s">
        <v>19</v>
      </c>
      <c r="N1598" s="292" t="s">
        <v>43</v>
      </c>
      <c r="O1598" s="86"/>
      <c r="P1598" s="226">
        <f>O1598*H1598</f>
        <v>0</v>
      </c>
      <c r="Q1598" s="226">
        <v>0.00040000000000000002</v>
      </c>
      <c r="R1598" s="226">
        <f>Q1598*H1598</f>
        <v>0.019348400000000002</v>
      </c>
      <c r="S1598" s="226">
        <v>0</v>
      </c>
      <c r="T1598" s="227">
        <f>S1598*H1598</f>
        <v>0</v>
      </c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R1598" s="228" t="s">
        <v>658</v>
      </c>
      <c r="AT1598" s="228" t="s">
        <v>602</v>
      </c>
      <c r="AU1598" s="228" t="s">
        <v>82</v>
      </c>
      <c r="AY1598" s="19" t="s">
        <v>197</v>
      </c>
      <c r="BE1598" s="229">
        <f>IF(N1598="základní",J1598,0)</f>
        <v>0</v>
      </c>
      <c r="BF1598" s="229">
        <f>IF(N1598="snížená",J1598,0)</f>
        <v>0</v>
      </c>
      <c r="BG1598" s="229">
        <f>IF(N1598="zákl. přenesená",J1598,0)</f>
        <v>0</v>
      </c>
      <c r="BH1598" s="229">
        <f>IF(N1598="sníž. přenesená",J1598,0)</f>
        <v>0</v>
      </c>
      <c r="BI1598" s="229">
        <f>IF(N1598="nulová",J1598,0)</f>
        <v>0</v>
      </c>
      <c r="BJ1598" s="19" t="s">
        <v>80</v>
      </c>
      <c r="BK1598" s="229">
        <f>ROUND(I1598*H1598,2)</f>
        <v>0</v>
      </c>
      <c r="BL1598" s="19" t="s">
        <v>385</v>
      </c>
      <c r="BM1598" s="228" t="s">
        <v>2060</v>
      </c>
    </row>
    <row r="1599" s="13" customFormat="1">
      <c r="A1599" s="13"/>
      <c r="B1599" s="235"/>
      <c r="C1599" s="236"/>
      <c r="D1599" s="237" t="s">
        <v>207</v>
      </c>
      <c r="E1599" s="236"/>
      <c r="F1599" s="239" t="s">
        <v>2061</v>
      </c>
      <c r="G1599" s="236"/>
      <c r="H1599" s="240">
        <v>48.371000000000002</v>
      </c>
      <c r="I1599" s="241"/>
      <c r="J1599" s="236"/>
      <c r="K1599" s="236"/>
      <c r="L1599" s="242"/>
      <c r="M1599" s="243"/>
      <c r="N1599" s="244"/>
      <c r="O1599" s="244"/>
      <c r="P1599" s="244"/>
      <c r="Q1599" s="244"/>
      <c r="R1599" s="244"/>
      <c r="S1599" s="244"/>
      <c r="T1599" s="245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46" t="s">
        <v>207</v>
      </c>
      <c r="AU1599" s="246" t="s">
        <v>82</v>
      </c>
      <c r="AV1599" s="13" t="s">
        <v>82</v>
      </c>
      <c r="AW1599" s="13" t="s">
        <v>4</v>
      </c>
      <c r="AX1599" s="13" t="s">
        <v>80</v>
      </c>
      <c r="AY1599" s="246" t="s">
        <v>197</v>
      </c>
    </row>
    <row r="1600" s="2" customFormat="1" ht="44.25" customHeight="1">
      <c r="A1600" s="40"/>
      <c r="B1600" s="41"/>
      <c r="C1600" s="216" t="s">
        <v>2062</v>
      </c>
      <c r="D1600" s="216" t="s">
        <v>199</v>
      </c>
      <c r="E1600" s="217" t="s">
        <v>2063</v>
      </c>
      <c r="F1600" s="218" t="s">
        <v>2064</v>
      </c>
      <c r="G1600" s="219" t="s">
        <v>1253</v>
      </c>
      <c r="H1600" s="293"/>
      <c r="I1600" s="221"/>
      <c r="J1600" s="222">
        <f>ROUND(I1600*H1600,2)</f>
        <v>0</v>
      </c>
      <c r="K1600" s="223"/>
      <c r="L1600" s="46"/>
      <c r="M1600" s="224" t="s">
        <v>19</v>
      </c>
      <c r="N1600" s="225" t="s">
        <v>43</v>
      </c>
      <c r="O1600" s="86"/>
      <c r="P1600" s="226">
        <f>O1600*H1600</f>
        <v>0</v>
      </c>
      <c r="Q1600" s="226">
        <v>0</v>
      </c>
      <c r="R1600" s="226">
        <f>Q1600*H1600</f>
        <v>0</v>
      </c>
      <c r="S1600" s="226">
        <v>0</v>
      </c>
      <c r="T1600" s="227">
        <f>S1600*H1600</f>
        <v>0</v>
      </c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R1600" s="228" t="s">
        <v>385</v>
      </c>
      <c r="AT1600" s="228" t="s">
        <v>199</v>
      </c>
      <c r="AU1600" s="228" t="s">
        <v>82</v>
      </c>
      <c r="AY1600" s="19" t="s">
        <v>197</v>
      </c>
      <c r="BE1600" s="229">
        <f>IF(N1600="základní",J1600,0)</f>
        <v>0</v>
      </c>
      <c r="BF1600" s="229">
        <f>IF(N1600="snížená",J1600,0)</f>
        <v>0</v>
      </c>
      <c r="BG1600" s="229">
        <f>IF(N1600="zákl. přenesená",J1600,0)</f>
        <v>0</v>
      </c>
      <c r="BH1600" s="229">
        <f>IF(N1600="sníž. přenesená",J1600,0)</f>
        <v>0</v>
      </c>
      <c r="BI1600" s="229">
        <f>IF(N1600="nulová",J1600,0)</f>
        <v>0</v>
      </c>
      <c r="BJ1600" s="19" t="s">
        <v>80</v>
      </c>
      <c r="BK1600" s="229">
        <f>ROUND(I1600*H1600,2)</f>
        <v>0</v>
      </c>
      <c r="BL1600" s="19" t="s">
        <v>385</v>
      </c>
      <c r="BM1600" s="228" t="s">
        <v>2065</v>
      </c>
    </row>
    <row r="1601" s="2" customFormat="1">
      <c r="A1601" s="40"/>
      <c r="B1601" s="41"/>
      <c r="C1601" s="42"/>
      <c r="D1601" s="230" t="s">
        <v>205</v>
      </c>
      <c r="E1601" s="42"/>
      <c r="F1601" s="231" t="s">
        <v>2066</v>
      </c>
      <c r="G1601" s="42"/>
      <c r="H1601" s="42"/>
      <c r="I1601" s="232"/>
      <c r="J1601" s="42"/>
      <c r="K1601" s="42"/>
      <c r="L1601" s="46"/>
      <c r="M1601" s="233"/>
      <c r="N1601" s="234"/>
      <c r="O1601" s="86"/>
      <c r="P1601" s="86"/>
      <c r="Q1601" s="86"/>
      <c r="R1601" s="86"/>
      <c r="S1601" s="86"/>
      <c r="T1601" s="87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T1601" s="19" t="s">
        <v>205</v>
      </c>
      <c r="AU1601" s="19" t="s">
        <v>82</v>
      </c>
    </row>
    <row r="1602" s="12" customFormat="1" ht="22.8" customHeight="1">
      <c r="A1602" s="12"/>
      <c r="B1602" s="200"/>
      <c r="C1602" s="201"/>
      <c r="D1602" s="202" t="s">
        <v>71</v>
      </c>
      <c r="E1602" s="214" t="s">
        <v>2067</v>
      </c>
      <c r="F1602" s="214" t="s">
        <v>2068</v>
      </c>
      <c r="G1602" s="201"/>
      <c r="H1602" s="201"/>
      <c r="I1602" s="204"/>
      <c r="J1602" s="215">
        <f>BK1602</f>
        <v>0</v>
      </c>
      <c r="K1602" s="201"/>
      <c r="L1602" s="206"/>
      <c r="M1602" s="207"/>
      <c r="N1602" s="208"/>
      <c r="O1602" s="208"/>
      <c r="P1602" s="209">
        <f>SUM(P1603:P1628)</f>
        <v>0</v>
      </c>
      <c r="Q1602" s="208"/>
      <c r="R1602" s="209">
        <f>SUM(R1603:R1628)</f>
        <v>0.10048985999999999</v>
      </c>
      <c r="S1602" s="208"/>
      <c r="T1602" s="210">
        <f>SUM(T1603:T1628)</f>
        <v>0</v>
      </c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R1602" s="211" t="s">
        <v>82</v>
      </c>
      <c r="AT1602" s="212" t="s">
        <v>71</v>
      </c>
      <c r="AU1602" s="212" t="s">
        <v>80</v>
      </c>
      <c r="AY1602" s="211" t="s">
        <v>197</v>
      </c>
      <c r="BK1602" s="213">
        <f>SUM(BK1603:BK1628)</f>
        <v>0</v>
      </c>
    </row>
    <row r="1603" s="2" customFormat="1" ht="21.75" customHeight="1">
      <c r="A1603" s="40"/>
      <c r="B1603" s="41"/>
      <c r="C1603" s="216" t="s">
        <v>2069</v>
      </c>
      <c r="D1603" s="216" t="s">
        <v>199</v>
      </c>
      <c r="E1603" s="217" t="s">
        <v>2070</v>
      </c>
      <c r="F1603" s="218" t="s">
        <v>2071</v>
      </c>
      <c r="G1603" s="219" t="s">
        <v>202</v>
      </c>
      <c r="H1603" s="220">
        <v>43.479999999999997</v>
      </c>
      <c r="I1603" s="221"/>
      <c r="J1603" s="222">
        <f>ROUND(I1603*H1603,2)</f>
        <v>0</v>
      </c>
      <c r="K1603" s="223"/>
      <c r="L1603" s="46"/>
      <c r="M1603" s="224" t="s">
        <v>19</v>
      </c>
      <c r="N1603" s="225" t="s">
        <v>43</v>
      </c>
      <c r="O1603" s="86"/>
      <c r="P1603" s="226">
        <f>O1603*H1603</f>
        <v>0</v>
      </c>
      <c r="Q1603" s="226">
        <v>3.0000000000000001E-05</v>
      </c>
      <c r="R1603" s="226">
        <f>Q1603*H1603</f>
        <v>0.0013044000000000001</v>
      </c>
      <c r="S1603" s="226">
        <v>0</v>
      </c>
      <c r="T1603" s="227">
        <f>S1603*H1603</f>
        <v>0</v>
      </c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R1603" s="228" t="s">
        <v>385</v>
      </c>
      <c r="AT1603" s="228" t="s">
        <v>199</v>
      </c>
      <c r="AU1603" s="228" t="s">
        <v>82</v>
      </c>
      <c r="AY1603" s="19" t="s">
        <v>197</v>
      </c>
      <c r="BE1603" s="229">
        <f>IF(N1603="základní",J1603,0)</f>
        <v>0</v>
      </c>
      <c r="BF1603" s="229">
        <f>IF(N1603="snížená",J1603,0)</f>
        <v>0</v>
      </c>
      <c r="BG1603" s="229">
        <f>IF(N1603="zákl. přenesená",J1603,0)</f>
        <v>0</v>
      </c>
      <c r="BH1603" s="229">
        <f>IF(N1603="sníž. přenesená",J1603,0)</f>
        <v>0</v>
      </c>
      <c r="BI1603" s="229">
        <f>IF(N1603="nulová",J1603,0)</f>
        <v>0</v>
      </c>
      <c r="BJ1603" s="19" t="s">
        <v>80</v>
      </c>
      <c r="BK1603" s="229">
        <f>ROUND(I1603*H1603,2)</f>
        <v>0</v>
      </c>
      <c r="BL1603" s="19" t="s">
        <v>385</v>
      </c>
      <c r="BM1603" s="228" t="s">
        <v>2072</v>
      </c>
    </row>
    <row r="1604" s="2" customFormat="1">
      <c r="A1604" s="40"/>
      <c r="B1604" s="41"/>
      <c r="C1604" s="42"/>
      <c r="D1604" s="230" t="s">
        <v>205</v>
      </c>
      <c r="E1604" s="42"/>
      <c r="F1604" s="231" t="s">
        <v>2073</v>
      </c>
      <c r="G1604" s="42"/>
      <c r="H1604" s="42"/>
      <c r="I1604" s="232"/>
      <c r="J1604" s="42"/>
      <c r="K1604" s="42"/>
      <c r="L1604" s="46"/>
      <c r="M1604" s="233"/>
      <c r="N1604" s="234"/>
      <c r="O1604" s="86"/>
      <c r="P1604" s="86"/>
      <c r="Q1604" s="86"/>
      <c r="R1604" s="86"/>
      <c r="S1604" s="86"/>
      <c r="T1604" s="87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T1604" s="19" t="s">
        <v>205</v>
      </c>
      <c r="AU1604" s="19" t="s">
        <v>82</v>
      </c>
    </row>
    <row r="1605" s="14" customFormat="1">
      <c r="A1605" s="14"/>
      <c r="B1605" s="247"/>
      <c r="C1605" s="248"/>
      <c r="D1605" s="237" t="s">
        <v>207</v>
      </c>
      <c r="E1605" s="249" t="s">
        <v>19</v>
      </c>
      <c r="F1605" s="250" t="s">
        <v>525</v>
      </c>
      <c r="G1605" s="248"/>
      <c r="H1605" s="249" t="s">
        <v>19</v>
      </c>
      <c r="I1605" s="251"/>
      <c r="J1605" s="248"/>
      <c r="K1605" s="248"/>
      <c r="L1605" s="252"/>
      <c r="M1605" s="253"/>
      <c r="N1605" s="254"/>
      <c r="O1605" s="254"/>
      <c r="P1605" s="254"/>
      <c r="Q1605" s="254"/>
      <c r="R1605" s="254"/>
      <c r="S1605" s="254"/>
      <c r="T1605" s="255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6" t="s">
        <v>207</v>
      </c>
      <c r="AU1605" s="256" t="s">
        <v>82</v>
      </c>
      <c r="AV1605" s="14" t="s">
        <v>80</v>
      </c>
      <c r="AW1605" s="14" t="s">
        <v>33</v>
      </c>
      <c r="AX1605" s="14" t="s">
        <v>72</v>
      </c>
      <c r="AY1605" s="256" t="s">
        <v>197</v>
      </c>
    </row>
    <row r="1606" s="13" customFormat="1">
      <c r="A1606" s="13"/>
      <c r="B1606" s="235"/>
      <c r="C1606" s="236"/>
      <c r="D1606" s="237" t="s">
        <v>207</v>
      </c>
      <c r="E1606" s="238" t="s">
        <v>19</v>
      </c>
      <c r="F1606" s="239" t="s">
        <v>2074</v>
      </c>
      <c r="G1606" s="236"/>
      <c r="H1606" s="240">
        <v>43.479999999999997</v>
      </c>
      <c r="I1606" s="241"/>
      <c r="J1606" s="236"/>
      <c r="K1606" s="236"/>
      <c r="L1606" s="242"/>
      <c r="M1606" s="243"/>
      <c r="N1606" s="244"/>
      <c r="O1606" s="244"/>
      <c r="P1606" s="244"/>
      <c r="Q1606" s="244"/>
      <c r="R1606" s="244"/>
      <c r="S1606" s="244"/>
      <c r="T1606" s="245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6" t="s">
        <v>207</v>
      </c>
      <c r="AU1606" s="246" t="s">
        <v>82</v>
      </c>
      <c r="AV1606" s="13" t="s">
        <v>82</v>
      </c>
      <c r="AW1606" s="13" t="s">
        <v>33</v>
      </c>
      <c r="AX1606" s="13" t="s">
        <v>80</v>
      </c>
      <c r="AY1606" s="246" t="s">
        <v>197</v>
      </c>
    </row>
    <row r="1607" s="2" customFormat="1" ht="24.15" customHeight="1">
      <c r="A1607" s="40"/>
      <c r="B1607" s="41"/>
      <c r="C1607" s="216" t="s">
        <v>2075</v>
      </c>
      <c r="D1607" s="216" t="s">
        <v>199</v>
      </c>
      <c r="E1607" s="217" t="s">
        <v>2076</v>
      </c>
      <c r="F1607" s="218" t="s">
        <v>2077</v>
      </c>
      <c r="G1607" s="219" t="s">
        <v>202</v>
      </c>
      <c r="H1607" s="220">
        <v>43.479999999999997</v>
      </c>
      <c r="I1607" s="221"/>
      <c r="J1607" s="222">
        <f>ROUND(I1607*H1607,2)</f>
        <v>0</v>
      </c>
      <c r="K1607" s="223"/>
      <c r="L1607" s="46"/>
      <c r="M1607" s="224" t="s">
        <v>19</v>
      </c>
      <c r="N1607" s="225" t="s">
        <v>43</v>
      </c>
      <c r="O1607" s="86"/>
      <c r="P1607" s="226">
        <f>O1607*H1607</f>
        <v>0</v>
      </c>
      <c r="Q1607" s="226">
        <v>0.00050000000000000001</v>
      </c>
      <c r="R1607" s="226">
        <f>Q1607*H1607</f>
        <v>0.021739999999999999</v>
      </c>
      <c r="S1607" s="226">
        <v>0</v>
      </c>
      <c r="T1607" s="227">
        <f>S1607*H1607</f>
        <v>0</v>
      </c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R1607" s="228" t="s">
        <v>385</v>
      </c>
      <c r="AT1607" s="228" t="s">
        <v>199</v>
      </c>
      <c r="AU1607" s="228" t="s">
        <v>82</v>
      </c>
      <c r="AY1607" s="19" t="s">
        <v>197</v>
      </c>
      <c r="BE1607" s="229">
        <f>IF(N1607="základní",J1607,0)</f>
        <v>0</v>
      </c>
      <c r="BF1607" s="229">
        <f>IF(N1607="snížená",J1607,0)</f>
        <v>0</v>
      </c>
      <c r="BG1607" s="229">
        <f>IF(N1607="zákl. přenesená",J1607,0)</f>
        <v>0</v>
      </c>
      <c r="BH1607" s="229">
        <f>IF(N1607="sníž. přenesená",J1607,0)</f>
        <v>0</v>
      </c>
      <c r="BI1607" s="229">
        <f>IF(N1607="nulová",J1607,0)</f>
        <v>0</v>
      </c>
      <c r="BJ1607" s="19" t="s">
        <v>80</v>
      </c>
      <c r="BK1607" s="229">
        <f>ROUND(I1607*H1607,2)</f>
        <v>0</v>
      </c>
      <c r="BL1607" s="19" t="s">
        <v>385</v>
      </c>
      <c r="BM1607" s="228" t="s">
        <v>2078</v>
      </c>
    </row>
    <row r="1608" s="2" customFormat="1">
      <c r="A1608" s="40"/>
      <c r="B1608" s="41"/>
      <c r="C1608" s="42"/>
      <c r="D1608" s="230" t="s">
        <v>205</v>
      </c>
      <c r="E1608" s="42"/>
      <c r="F1608" s="231" t="s">
        <v>2079</v>
      </c>
      <c r="G1608" s="42"/>
      <c r="H1608" s="42"/>
      <c r="I1608" s="232"/>
      <c r="J1608" s="42"/>
      <c r="K1608" s="42"/>
      <c r="L1608" s="46"/>
      <c r="M1608" s="233"/>
      <c r="N1608" s="234"/>
      <c r="O1608" s="86"/>
      <c r="P1608" s="86"/>
      <c r="Q1608" s="86"/>
      <c r="R1608" s="86"/>
      <c r="S1608" s="86"/>
      <c r="T1608" s="87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T1608" s="19" t="s">
        <v>205</v>
      </c>
      <c r="AU1608" s="19" t="s">
        <v>82</v>
      </c>
    </row>
    <row r="1609" s="14" customFormat="1">
      <c r="A1609" s="14"/>
      <c r="B1609" s="247"/>
      <c r="C1609" s="248"/>
      <c r="D1609" s="237" t="s">
        <v>207</v>
      </c>
      <c r="E1609" s="249" t="s">
        <v>19</v>
      </c>
      <c r="F1609" s="250" t="s">
        <v>525</v>
      </c>
      <c r="G1609" s="248"/>
      <c r="H1609" s="249" t="s">
        <v>19</v>
      </c>
      <c r="I1609" s="251"/>
      <c r="J1609" s="248"/>
      <c r="K1609" s="248"/>
      <c r="L1609" s="252"/>
      <c r="M1609" s="253"/>
      <c r="N1609" s="254"/>
      <c r="O1609" s="254"/>
      <c r="P1609" s="254"/>
      <c r="Q1609" s="254"/>
      <c r="R1609" s="254"/>
      <c r="S1609" s="254"/>
      <c r="T1609" s="255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6" t="s">
        <v>207</v>
      </c>
      <c r="AU1609" s="256" t="s">
        <v>82</v>
      </c>
      <c r="AV1609" s="14" t="s">
        <v>80</v>
      </c>
      <c r="AW1609" s="14" t="s">
        <v>33</v>
      </c>
      <c r="AX1609" s="14" t="s">
        <v>72</v>
      </c>
      <c r="AY1609" s="256" t="s">
        <v>197</v>
      </c>
    </row>
    <row r="1610" s="13" customFormat="1">
      <c r="A1610" s="13"/>
      <c r="B1610" s="235"/>
      <c r="C1610" s="236"/>
      <c r="D1610" s="237" t="s">
        <v>207</v>
      </c>
      <c r="E1610" s="238" t="s">
        <v>19</v>
      </c>
      <c r="F1610" s="239" t="s">
        <v>2074</v>
      </c>
      <c r="G1610" s="236"/>
      <c r="H1610" s="240">
        <v>43.479999999999997</v>
      </c>
      <c r="I1610" s="241"/>
      <c r="J1610" s="236"/>
      <c r="K1610" s="236"/>
      <c r="L1610" s="242"/>
      <c r="M1610" s="243"/>
      <c r="N1610" s="244"/>
      <c r="O1610" s="244"/>
      <c r="P1610" s="244"/>
      <c r="Q1610" s="244"/>
      <c r="R1610" s="244"/>
      <c r="S1610" s="244"/>
      <c r="T1610" s="245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46" t="s">
        <v>207</v>
      </c>
      <c r="AU1610" s="246" t="s">
        <v>82</v>
      </c>
      <c r="AV1610" s="13" t="s">
        <v>82</v>
      </c>
      <c r="AW1610" s="13" t="s">
        <v>33</v>
      </c>
      <c r="AX1610" s="13" t="s">
        <v>80</v>
      </c>
      <c r="AY1610" s="246" t="s">
        <v>197</v>
      </c>
    </row>
    <row r="1611" s="2" customFormat="1" ht="37.8" customHeight="1">
      <c r="A1611" s="40"/>
      <c r="B1611" s="41"/>
      <c r="C1611" s="282" t="s">
        <v>2080</v>
      </c>
      <c r="D1611" s="282" t="s">
        <v>602</v>
      </c>
      <c r="E1611" s="283" t="s">
        <v>2081</v>
      </c>
      <c r="F1611" s="284" t="s">
        <v>2082</v>
      </c>
      <c r="G1611" s="285" t="s">
        <v>202</v>
      </c>
      <c r="H1611" s="286">
        <v>47.828000000000003</v>
      </c>
      <c r="I1611" s="287"/>
      <c r="J1611" s="288">
        <f>ROUND(I1611*H1611,2)</f>
        <v>0</v>
      </c>
      <c r="K1611" s="289"/>
      <c r="L1611" s="290"/>
      <c r="M1611" s="291" t="s">
        <v>19</v>
      </c>
      <c r="N1611" s="292" t="s">
        <v>43</v>
      </c>
      <c r="O1611" s="86"/>
      <c r="P1611" s="226">
        <f>O1611*H1611</f>
        <v>0</v>
      </c>
      <c r="Q1611" s="226">
        <v>0.00115</v>
      </c>
      <c r="R1611" s="226">
        <f>Q1611*H1611</f>
        <v>0.055002200000000001</v>
      </c>
      <c r="S1611" s="226">
        <v>0</v>
      </c>
      <c r="T1611" s="227">
        <f>S1611*H1611</f>
        <v>0</v>
      </c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R1611" s="228" t="s">
        <v>658</v>
      </c>
      <c r="AT1611" s="228" t="s">
        <v>602</v>
      </c>
      <c r="AU1611" s="228" t="s">
        <v>82</v>
      </c>
      <c r="AY1611" s="19" t="s">
        <v>197</v>
      </c>
      <c r="BE1611" s="229">
        <f>IF(N1611="základní",J1611,0)</f>
        <v>0</v>
      </c>
      <c r="BF1611" s="229">
        <f>IF(N1611="snížená",J1611,0)</f>
        <v>0</v>
      </c>
      <c r="BG1611" s="229">
        <f>IF(N1611="zákl. přenesená",J1611,0)</f>
        <v>0</v>
      </c>
      <c r="BH1611" s="229">
        <f>IF(N1611="sníž. přenesená",J1611,0)</f>
        <v>0</v>
      </c>
      <c r="BI1611" s="229">
        <f>IF(N1611="nulová",J1611,0)</f>
        <v>0</v>
      </c>
      <c r="BJ1611" s="19" t="s">
        <v>80</v>
      </c>
      <c r="BK1611" s="229">
        <f>ROUND(I1611*H1611,2)</f>
        <v>0</v>
      </c>
      <c r="BL1611" s="19" t="s">
        <v>385</v>
      </c>
      <c r="BM1611" s="228" t="s">
        <v>2083</v>
      </c>
    </row>
    <row r="1612" s="13" customFormat="1">
      <c r="A1612" s="13"/>
      <c r="B1612" s="235"/>
      <c r="C1612" s="236"/>
      <c r="D1612" s="237" t="s">
        <v>207</v>
      </c>
      <c r="E1612" s="236"/>
      <c r="F1612" s="239" t="s">
        <v>2084</v>
      </c>
      <c r="G1612" s="236"/>
      <c r="H1612" s="240">
        <v>47.828000000000003</v>
      </c>
      <c r="I1612" s="241"/>
      <c r="J1612" s="236"/>
      <c r="K1612" s="236"/>
      <c r="L1612" s="242"/>
      <c r="M1612" s="243"/>
      <c r="N1612" s="244"/>
      <c r="O1612" s="244"/>
      <c r="P1612" s="244"/>
      <c r="Q1612" s="244"/>
      <c r="R1612" s="244"/>
      <c r="S1612" s="244"/>
      <c r="T1612" s="245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6" t="s">
        <v>207</v>
      </c>
      <c r="AU1612" s="246" t="s">
        <v>82</v>
      </c>
      <c r="AV1612" s="13" t="s">
        <v>82</v>
      </c>
      <c r="AW1612" s="13" t="s">
        <v>4</v>
      </c>
      <c r="AX1612" s="13" t="s">
        <v>80</v>
      </c>
      <c r="AY1612" s="246" t="s">
        <v>197</v>
      </c>
    </row>
    <row r="1613" s="2" customFormat="1" ht="21.75" customHeight="1">
      <c r="A1613" s="40"/>
      <c r="B1613" s="41"/>
      <c r="C1613" s="216" t="s">
        <v>2085</v>
      </c>
      <c r="D1613" s="216" t="s">
        <v>199</v>
      </c>
      <c r="E1613" s="217" t="s">
        <v>2086</v>
      </c>
      <c r="F1613" s="218" t="s">
        <v>2087</v>
      </c>
      <c r="G1613" s="219" t="s">
        <v>661</v>
      </c>
      <c r="H1613" s="220">
        <v>26.960000000000001</v>
      </c>
      <c r="I1613" s="221"/>
      <c r="J1613" s="222">
        <f>ROUND(I1613*H1613,2)</f>
        <v>0</v>
      </c>
      <c r="K1613" s="223"/>
      <c r="L1613" s="46"/>
      <c r="M1613" s="224" t="s">
        <v>19</v>
      </c>
      <c r="N1613" s="225" t="s">
        <v>43</v>
      </c>
      <c r="O1613" s="86"/>
      <c r="P1613" s="226">
        <f>O1613*H1613</f>
        <v>0</v>
      </c>
      <c r="Q1613" s="226">
        <v>1.0000000000000001E-05</v>
      </c>
      <c r="R1613" s="226">
        <f>Q1613*H1613</f>
        <v>0.00026960000000000005</v>
      </c>
      <c r="S1613" s="226">
        <v>0</v>
      </c>
      <c r="T1613" s="227">
        <f>S1613*H1613</f>
        <v>0</v>
      </c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R1613" s="228" t="s">
        <v>385</v>
      </c>
      <c r="AT1613" s="228" t="s">
        <v>199</v>
      </c>
      <c r="AU1613" s="228" t="s">
        <v>82</v>
      </c>
      <c r="AY1613" s="19" t="s">
        <v>197</v>
      </c>
      <c r="BE1613" s="229">
        <f>IF(N1613="základní",J1613,0)</f>
        <v>0</v>
      </c>
      <c r="BF1613" s="229">
        <f>IF(N1613="snížená",J1613,0)</f>
        <v>0</v>
      </c>
      <c r="BG1613" s="229">
        <f>IF(N1613="zákl. přenesená",J1613,0)</f>
        <v>0</v>
      </c>
      <c r="BH1613" s="229">
        <f>IF(N1613="sníž. přenesená",J1613,0)</f>
        <v>0</v>
      </c>
      <c r="BI1613" s="229">
        <f>IF(N1613="nulová",J1613,0)</f>
        <v>0</v>
      </c>
      <c r="BJ1613" s="19" t="s">
        <v>80</v>
      </c>
      <c r="BK1613" s="229">
        <f>ROUND(I1613*H1613,2)</f>
        <v>0</v>
      </c>
      <c r="BL1613" s="19" t="s">
        <v>385</v>
      </c>
      <c r="BM1613" s="228" t="s">
        <v>2088</v>
      </c>
    </row>
    <row r="1614" s="2" customFormat="1">
      <c r="A1614" s="40"/>
      <c r="B1614" s="41"/>
      <c r="C1614" s="42"/>
      <c r="D1614" s="230" t="s">
        <v>205</v>
      </c>
      <c r="E1614" s="42"/>
      <c r="F1614" s="231" t="s">
        <v>2089</v>
      </c>
      <c r="G1614" s="42"/>
      <c r="H1614" s="42"/>
      <c r="I1614" s="232"/>
      <c r="J1614" s="42"/>
      <c r="K1614" s="42"/>
      <c r="L1614" s="46"/>
      <c r="M1614" s="233"/>
      <c r="N1614" s="234"/>
      <c r="O1614" s="86"/>
      <c r="P1614" s="86"/>
      <c r="Q1614" s="86"/>
      <c r="R1614" s="86"/>
      <c r="S1614" s="86"/>
      <c r="T1614" s="87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T1614" s="19" t="s">
        <v>205</v>
      </c>
      <c r="AU1614" s="19" t="s">
        <v>82</v>
      </c>
    </row>
    <row r="1615" s="14" customFormat="1">
      <c r="A1615" s="14"/>
      <c r="B1615" s="247"/>
      <c r="C1615" s="248"/>
      <c r="D1615" s="237" t="s">
        <v>207</v>
      </c>
      <c r="E1615" s="249" t="s">
        <v>19</v>
      </c>
      <c r="F1615" s="250" t="s">
        <v>525</v>
      </c>
      <c r="G1615" s="248"/>
      <c r="H1615" s="249" t="s">
        <v>19</v>
      </c>
      <c r="I1615" s="251"/>
      <c r="J1615" s="248"/>
      <c r="K1615" s="248"/>
      <c r="L1615" s="252"/>
      <c r="M1615" s="253"/>
      <c r="N1615" s="254"/>
      <c r="O1615" s="254"/>
      <c r="P1615" s="254"/>
      <c r="Q1615" s="254"/>
      <c r="R1615" s="254"/>
      <c r="S1615" s="254"/>
      <c r="T1615" s="255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6" t="s">
        <v>207</v>
      </c>
      <c r="AU1615" s="256" t="s">
        <v>82</v>
      </c>
      <c r="AV1615" s="14" t="s">
        <v>80</v>
      </c>
      <c r="AW1615" s="14" t="s">
        <v>33</v>
      </c>
      <c r="AX1615" s="14" t="s">
        <v>72</v>
      </c>
      <c r="AY1615" s="256" t="s">
        <v>197</v>
      </c>
    </row>
    <row r="1616" s="13" customFormat="1">
      <c r="A1616" s="13"/>
      <c r="B1616" s="235"/>
      <c r="C1616" s="236"/>
      <c r="D1616" s="237" t="s">
        <v>207</v>
      </c>
      <c r="E1616" s="238" t="s">
        <v>19</v>
      </c>
      <c r="F1616" s="239" t="s">
        <v>2090</v>
      </c>
      <c r="G1616" s="236"/>
      <c r="H1616" s="240">
        <v>26.960000000000001</v>
      </c>
      <c r="I1616" s="241"/>
      <c r="J1616" s="236"/>
      <c r="K1616" s="236"/>
      <c r="L1616" s="242"/>
      <c r="M1616" s="243"/>
      <c r="N1616" s="244"/>
      <c r="O1616" s="244"/>
      <c r="P1616" s="244"/>
      <c r="Q1616" s="244"/>
      <c r="R1616" s="244"/>
      <c r="S1616" s="244"/>
      <c r="T1616" s="245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6" t="s">
        <v>207</v>
      </c>
      <c r="AU1616" s="246" t="s">
        <v>82</v>
      </c>
      <c r="AV1616" s="13" t="s">
        <v>82</v>
      </c>
      <c r="AW1616" s="13" t="s">
        <v>33</v>
      </c>
      <c r="AX1616" s="13" t="s">
        <v>80</v>
      </c>
      <c r="AY1616" s="246" t="s">
        <v>197</v>
      </c>
    </row>
    <row r="1617" s="2" customFormat="1" ht="16.5" customHeight="1">
      <c r="A1617" s="40"/>
      <c r="B1617" s="41"/>
      <c r="C1617" s="282" t="s">
        <v>2091</v>
      </c>
      <c r="D1617" s="282" t="s">
        <v>602</v>
      </c>
      <c r="E1617" s="283" t="s">
        <v>2092</v>
      </c>
      <c r="F1617" s="284" t="s">
        <v>2093</v>
      </c>
      <c r="G1617" s="285" t="s">
        <v>661</v>
      </c>
      <c r="H1617" s="286">
        <v>27.498999999999999</v>
      </c>
      <c r="I1617" s="287"/>
      <c r="J1617" s="288">
        <f>ROUND(I1617*H1617,2)</f>
        <v>0</v>
      </c>
      <c r="K1617" s="289"/>
      <c r="L1617" s="290"/>
      <c r="M1617" s="291" t="s">
        <v>19</v>
      </c>
      <c r="N1617" s="292" t="s">
        <v>43</v>
      </c>
      <c r="O1617" s="86"/>
      <c r="P1617" s="226">
        <f>O1617*H1617</f>
        <v>0</v>
      </c>
      <c r="Q1617" s="226">
        <v>0.00027999999999999998</v>
      </c>
      <c r="R1617" s="226">
        <f>Q1617*H1617</f>
        <v>0.0076997199999999993</v>
      </c>
      <c r="S1617" s="226">
        <v>0</v>
      </c>
      <c r="T1617" s="227">
        <f>S1617*H1617</f>
        <v>0</v>
      </c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R1617" s="228" t="s">
        <v>658</v>
      </c>
      <c r="AT1617" s="228" t="s">
        <v>602</v>
      </c>
      <c r="AU1617" s="228" t="s">
        <v>82</v>
      </c>
      <c r="AY1617" s="19" t="s">
        <v>197</v>
      </c>
      <c r="BE1617" s="229">
        <f>IF(N1617="základní",J1617,0)</f>
        <v>0</v>
      </c>
      <c r="BF1617" s="229">
        <f>IF(N1617="snížená",J1617,0)</f>
        <v>0</v>
      </c>
      <c r="BG1617" s="229">
        <f>IF(N1617="zákl. přenesená",J1617,0)</f>
        <v>0</v>
      </c>
      <c r="BH1617" s="229">
        <f>IF(N1617="sníž. přenesená",J1617,0)</f>
        <v>0</v>
      </c>
      <c r="BI1617" s="229">
        <f>IF(N1617="nulová",J1617,0)</f>
        <v>0</v>
      </c>
      <c r="BJ1617" s="19" t="s">
        <v>80</v>
      </c>
      <c r="BK1617" s="229">
        <f>ROUND(I1617*H1617,2)</f>
        <v>0</v>
      </c>
      <c r="BL1617" s="19" t="s">
        <v>385</v>
      </c>
      <c r="BM1617" s="228" t="s">
        <v>2094</v>
      </c>
    </row>
    <row r="1618" s="13" customFormat="1">
      <c r="A1618" s="13"/>
      <c r="B1618" s="235"/>
      <c r="C1618" s="236"/>
      <c r="D1618" s="237" t="s">
        <v>207</v>
      </c>
      <c r="E1618" s="236"/>
      <c r="F1618" s="239" t="s">
        <v>2095</v>
      </c>
      <c r="G1618" s="236"/>
      <c r="H1618" s="240">
        <v>27.498999999999999</v>
      </c>
      <c r="I1618" s="241"/>
      <c r="J1618" s="236"/>
      <c r="K1618" s="236"/>
      <c r="L1618" s="242"/>
      <c r="M1618" s="243"/>
      <c r="N1618" s="244"/>
      <c r="O1618" s="244"/>
      <c r="P1618" s="244"/>
      <c r="Q1618" s="244"/>
      <c r="R1618" s="244"/>
      <c r="S1618" s="244"/>
      <c r="T1618" s="245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6" t="s">
        <v>207</v>
      </c>
      <c r="AU1618" s="246" t="s">
        <v>82</v>
      </c>
      <c r="AV1618" s="13" t="s">
        <v>82</v>
      </c>
      <c r="AW1618" s="13" t="s">
        <v>4</v>
      </c>
      <c r="AX1618" s="13" t="s">
        <v>80</v>
      </c>
      <c r="AY1618" s="246" t="s">
        <v>197</v>
      </c>
    </row>
    <row r="1619" s="2" customFormat="1" ht="24.15" customHeight="1">
      <c r="A1619" s="40"/>
      <c r="B1619" s="41"/>
      <c r="C1619" s="216" t="s">
        <v>2096</v>
      </c>
      <c r="D1619" s="216" t="s">
        <v>199</v>
      </c>
      <c r="E1619" s="217" t="s">
        <v>2097</v>
      </c>
      <c r="F1619" s="218" t="s">
        <v>2098</v>
      </c>
      <c r="G1619" s="219" t="s">
        <v>661</v>
      </c>
      <c r="H1619" s="220">
        <v>34.659999999999997</v>
      </c>
      <c r="I1619" s="221"/>
      <c r="J1619" s="222">
        <f>ROUND(I1619*H1619,2)</f>
        <v>0</v>
      </c>
      <c r="K1619" s="223"/>
      <c r="L1619" s="46"/>
      <c r="M1619" s="224" t="s">
        <v>19</v>
      </c>
      <c r="N1619" s="225" t="s">
        <v>43</v>
      </c>
      <c r="O1619" s="86"/>
      <c r="P1619" s="226">
        <f>O1619*H1619</f>
        <v>0</v>
      </c>
      <c r="Q1619" s="226">
        <v>3.0000000000000001E-05</v>
      </c>
      <c r="R1619" s="226">
        <f>Q1619*H1619</f>
        <v>0.0010398</v>
      </c>
      <c r="S1619" s="226">
        <v>0</v>
      </c>
      <c r="T1619" s="227">
        <f>S1619*H1619</f>
        <v>0</v>
      </c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R1619" s="228" t="s">
        <v>385</v>
      </c>
      <c r="AT1619" s="228" t="s">
        <v>199</v>
      </c>
      <c r="AU1619" s="228" t="s">
        <v>82</v>
      </c>
      <c r="AY1619" s="19" t="s">
        <v>197</v>
      </c>
      <c r="BE1619" s="229">
        <f>IF(N1619="základní",J1619,0)</f>
        <v>0</v>
      </c>
      <c r="BF1619" s="229">
        <f>IF(N1619="snížená",J1619,0)</f>
        <v>0</v>
      </c>
      <c r="BG1619" s="229">
        <f>IF(N1619="zákl. přenesená",J1619,0)</f>
        <v>0</v>
      </c>
      <c r="BH1619" s="229">
        <f>IF(N1619="sníž. přenesená",J1619,0)</f>
        <v>0</v>
      </c>
      <c r="BI1619" s="229">
        <f>IF(N1619="nulová",J1619,0)</f>
        <v>0</v>
      </c>
      <c r="BJ1619" s="19" t="s">
        <v>80</v>
      </c>
      <c r="BK1619" s="229">
        <f>ROUND(I1619*H1619,2)</f>
        <v>0</v>
      </c>
      <c r="BL1619" s="19" t="s">
        <v>385</v>
      </c>
      <c r="BM1619" s="228" t="s">
        <v>2099</v>
      </c>
    </row>
    <row r="1620" s="2" customFormat="1">
      <c r="A1620" s="40"/>
      <c r="B1620" s="41"/>
      <c r="C1620" s="42"/>
      <c r="D1620" s="230" t="s">
        <v>205</v>
      </c>
      <c r="E1620" s="42"/>
      <c r="F1620" s="231" t="s">
        <v>2100</v>
      </c>
      <c r="G1620" s="42"/>
      <c r="H1620" s="42"/>
      <c r="I1620" s="232"/>
      <c r="J1620" s="42"/>
      <c r="K1620" s="42"/>
      <c r="L1620" s="46"/>
      <c r="M1620" s="233"/>
      <c r="N1620" s="234"/>
      <c r="O1620" s="86"/>
      <c r="P1620" s="86"/>
      <c r="Q1620" s="86"/>
      <c r="R1620" s="86"/>
      <c r="S1620" s="86"/>
      <c r="T1620" s="87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T1620" s="19" t="s">
        <v>205</v>
      </c>
      <c r="AU1620" s="19" t="s">
        <v>82</v>
      </c>
    </row>
    <row r="1621" s="14" customFormat="1">
      <c r="A1621" s="14"/>
      <c r="B1621" s="247"/>
      <c r="C1621" s="248"/>
      <c r="D1621" s="237" t="s">
        <v>207</v>
      </c>
      <c r="E1621" s="249" t="s">
        <v>19</v>
      </c>
      <c r="F1621" s="250" t="s">
        <v>1725</v>
      </c>
      <c r="G1621" s="248"/>
      <c r="H1621" s="249" t="s">
        <v>19</v>
      </c>
      <c r="I1621" s="251"/>
      <c r="J1621" s="248"/>
      <c r="K1621" s="248"/>
      <c r="L1621" s="252"/>
      <c r="M1621" s="253"/>
      <c r="N1621" s="254"/>
      <c r="O1621" s="254"/>
      <c r="P1621" s="254"/>
      <c r="Q1621" s="254"/>
      <c r="R1621" s="254"/>
      <c r="S1621" s="254"/>
      <c r="T1621" s="255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6" t="s">
        <v>207</v>
      </c>
      <c r="AU1621" s="256" t="s">
        <v>82</v>
      </c>
      <c r="AV1621" s="14" t="s">
        <v>80</v>
      </c>
      <c r="AW1621" s="14" t="s">
        <v>33</v>
      </c>
      <c r="AX1621" s="14" t="s">
        <v>72</v>
      </c>
      <c r="AY1621" s="256" t="s">
        <v>197</v>
      </c>
    </row>
    <row r="1622" s="13" customFormat="1">
      <c r="A1622" s="13"/>
      <c r="B1622" s="235"/>
      <c r="C1622" s="236"/>
      <c r="D1622" s="237" t="s">
        <v>207</v>
      </c>
      <c r="E1622" s="238" t="s">
        <v>19</v>
      </c>
      <c r="F1622" s="239" t="s">
        <v>2101</v>
      </c>
      <c r="G1622" s="236"/>
      <c r="H1622" s="240">
        <v>43.359999999999999</v>
      </c>
      <c r="I1622" s="241"/>
      <c r="J1622" s="236"/>
      <c r="K1622" s="236"/>
      <c r="L1622" s="242"/>
      <c r="M1622" s="243"/>
      <c r="N1622" s="244"/>
      <c r="O1622" s="244"/>
      <c r="P1622" s="244"/>
      <c r="Q1622" s="244"/>
      <c r="R1622" s="244"/>
      <c r="S1622" s="244"/>
      <c r="T1622" s="245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46" t="s">
        <v>207</v>
      </c>
      <c r="AU1622" s="246" t="s">
        <v>82</v>
      </c>
      <c r="AV1622" s="13" t="s">
        <v>82</v>
      </c>
      <c r="AW1622" s="13" t="s">
        <v>33</v>
      </c>
      <c r="AX1622" s="13" t="s">
        <v>72</v>
      </c>
      <c r="AY1622" s="246" t="s">
        <v>197</v>
      </c>
    </row>
    <row r="1623" s="13" customFormat="1">
      <c r="A1623" s="13"/>
      <c r="B1623" s="235"/>
      <c r="C1623" s="236"/>
      <c r="D1623" s="237" t="s">
        <v>207</v>
      </c>
      <c r="E1623" s="238" t="s">
        <v>19</v>
      </c>
      <c r="F1623" s="239" t="s">
        <v>2102</v>
      </c>
      <c r="G1623" s="236"/>
      <c r="H1623" s="240">
        <v>-8.6999999999999993</v>
      </c>
      <c r="I1623" s="241"/>
      <c r="J1623" s="236"/>
      <c r="K1623" s="236"/>
      <c r="L1623" s="242"/>
      <c r="M1623" s="243"/>
      <c r="N1623" s="244"/>
      <c r="O1623" s="244"/>
      <c r="P1623" s="244"/>
      <c r="Q1623" s="244"/>
      <c r="R1623" s="244"/>
      <c r="S1623" s="244"/>
      <c r="T1623" s="245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46" t="s">
        <v>207</v>
      </c>
      <c r="AU1623" s="246" t="s">
        <v>82</v>
      </c>
      <c r="AV1623" s="13" t="s">
        <v>82</v>
      </c>
      <c r="AW1623" s="13" t="s">
        <v>33</v>
      </c>
      <c r="AX1623" s="13" t="s">
        <v>72</v>
      </c>
      <c r="AY1623" s="246" t="s">
        <v>197</v>
      </c>
    </row>
    <row r="1624" s="15" customFormat="1">
      <c r="A1624" s="15"/>
      <c r="B1624" s="257"/>
      <c r="C1624" s="258"/>
      <c r="D1624" s="237" t="s">
        <v>207</v>
      </c>
      <c r="E1624" s="259" t="s">
        <v>19</v>
      </c>
      <c r="F1624" s="260" t="s">
        <v>234</v>
      </c>
      <c r="G1624" s="258"/>
      <c r="H1624" s="261">
        <v>34.659999999999997</v>
      </c>
      <c r="I1624" s="262"/>
      <c r="J1624" s="258"/>
      <c r="K1624" s="258"/>
      <c r="L1624" s="263"/>
      <c r="M1624" s="264"/>
      <c r="N1624" s="265"/>
      <c r="O1624" s="265"/>
      <c r="P1624" s="265"/>
      <c r="Q1624" s="265"/>
      <c r="R1624" s="265"/>
      <c r="S1624" s="265"/>
      <c r="T1624" s="266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T1624" s="267" t="s">
        <v>207</v>
      </c>
      <c r="AU1624" s="267" t="s">
        <v>82</v>
      </c>
      <c r="AV1624" s="15" t="s">
        <v>203</v>
      </c>
      <c r="AW1624" s="15" t="s">
        <v>33</v>
      </c>
      <c r="AX1624" s="15" t="s">
        <v>80</v>
      </c>
      <c r="AY1624" s="267" t="s">
        <v>197</v>
      </c>
    </row>
    <row r="1625" s="2" customFormat="1" ht="16.5" customHeight="1">
      <c r="A1625" s="40"/>
      <c r="B1625" s="41"/>
      <c r="C1625" s="282" t="s">
        <v>2103</v>
      </c>
      <c r="D1625" s="282" t="s">
        <v>602</v>
      </c>
      <c r="E1625" s="283" t="s">
        <v>2104</v>
      </c>
      <c r="F1625" s="284" t="s">
        <v>2105</v>
      </c>
      <c r="G1625" s="285" t="s">
        <v>661</v>
      </c>
      <c r="H1625" s="286">
        <v>35.353000000000002</v>
      </c>
      <c r="I1625" s="287"/>
      <c r="J1625" s="288">
        <f>ROUND(I1625*H1625,2)</f>
        <v>0</v>
      </c>
      <c r="K1625" s="289"/>
      <c r="L1625" s="290"/>
      <c r="M1625" s="291" t="s">
        <v>19</v>
      </c>
      <c r="N1625" s="292" t="s">
        <v>43</v>
      </c>
      <c r="O1625" s="86"/>
      <c r="P1625" s="226">
        <f>O1625*H1625</f>
        <v>0</v>
      </c>
      <c r="Q1625" s="226">
        <v>0.00038000000000000002</v>
      </c>
      <c r="R1625" s="226">
        <f>Q1625*H1625</f>
        <v>0.013434140000000001</v>
      </c>
      <c r="S1625" s="226">
        <v>0</v>
      </c>
      <c r="T1625" s="227">
        <f>S1625*H1625</f>
        <v>0</v>
      </c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R1625" s="228" t="s">
        <v>658</v>
      </c>
      <c r="AT1625" s="228" t="s">
        <v>602</v>
      </c>
      <c r="AU1625" s="228" t="s">
        <v>82</v>
      </c>
      <c r="AY1625" s="19" t="s">
        <v>197</v>
      </c>
      <c r="BE1625" s="229">
        <f>IF(N1625="základní",J1625,0)</f>
        <v>0</v>
      </c>
      <c r="BF1625" s="229">
        <f>IF(N1625="snížená",J1625,0)</f>
        <v>0</v>
      </c>
      <c r="BG1625" s="229">
        <f>IF(N1625="zákl. přenesená",J1625,0)</f>
        <v>0</v>
      </c>
      <c r="BH1625" s="229">
        <f>IF(N1625="sníž. přenesená",J1625,0)</f>
        <v>0</v>
      </c>
      <c r="BI1625" s="229">
        <f>IF(N1625="nulová",J1625,0)</f>
        <v>0</v>
      </c>
      <c r="BJ1625" s="19" t="s">
        <v>80</v>
      </c>
      <c r="BK1625" s="229">
        <f>ROUND(I1625*H1625,2)</f>
        <v>0</v>
      </c>
      <c r="BL1625" s="19" t="s">
        <v>385</v>
      </c>
      <c r="BM1625" s="228" t="s">
        <v>2106</v>
      </c>
    </row>
    <row r="1626" s="13" customFormat="1">
      <c r="A1626" s="13"/>
      <c r="B1626" s="235"/>
      <c r="C1626" s="236"/>
      <c r="D1626" s="237" t="s">
        <v>207</v>
      </c>
      <c r="E1626" s="236"/>
      <c r="F1626" s="239" t="s">
        <v>2107</v>
      </c>
      <c r="G1626" s="236"/>
      <c r="H1626" s="240">
        <v>35.353000000000002</v>
      </c>
      <c r="I1626" s="241"/>
      <c r="J1626" s="236"/>
      <c r="K1626" s="236"/>
      <c r="L1626" s="242"/>
      <c r="M1626" s="243"/>
      <c r="N1626" s="244"/>
      <c r="O1626" s="244"/>
      <c r="P1626" s="244"/>
      <c r="Q1626" s="244"/>
      <c r="R1626" s="244"/>
      <c r="S1626" s="244"/>
      <c r="T1626" s="245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6" t="s">
        <v>207</v>
      </c>
      <c r="AU1626" s="246" t="s">
        <v>82</v>
      </c>
      <c r="AV1626" s="13" t="s">
        <v>82</v>
      </c>
      <c r="AW1626" s="13" t="s">
        <v>4</v>
      </c>
      <c r="AX1626" s="13" t="s">
        <v>80</v>
      </c>
      <c r="AY1626" s="246" t="s">
        <v>197</v>
      </c>
    </row>
    <row r="1627" s="2" customFormat="1" ht="44.25" customHeight="1">
      <c r="A1627" s="40"/>
      <c r="B1627" s="41"/>
      <c r="C1627" s="216" t="s">
        <v>2108</v>
      </c>
      <c r="D1627" s="216" t="s">
        <v>199</v>
      </c>
      <c r="E1627" s="217" t="s">
        <v>2109</v>
      </c>
      <c r="F1627" s="218" t="s">
        <v>2110</v>
      </c>
      <c r="G1627" s="219" t="s">
        <v>1253</v>
      </c>
      <c r="H1627" s="293"/>
      <c r="I1627" s="221"/>
      <c r="J1627" s="222">
        <f>ROUND(I1627*H1627,2)</f>
        <v>0</v>
      </c>
      <c r="K1627" s="223"/>
      <c r="L1627" s="46"/>
      <c r="M1627" s="224" t="s">
        <v>19</v>
      </c>
      <c r="N1627" s="225" t="s">
        <v>43</v>
      </c>
      <c r="O1627" s="86"/>
      <c r="P1627" s="226">
        <f>O1627*H1627</f>
        <v>0</v>
      </c>
      <c r="Q1627" s="226">
        <v>0</v>
      </c>
      <c r="R1627" s="226">
        <f>Q1627*H1627</f>
        <v>0</v>
      </c>
      <c r="S1627" s="226">
        <v>0</v>
      </c>
      <c r="T1627" s="227">
        <f>S1627*H1627</f>
        <v>0</v>
      </c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R1627" s="228" t="s">
        <v>385</v>
      </c>
      <c r="AT1627" s="228" t="s">
        <v>199</v>
      </c>
      <c r="AU1627" s="228" t="s">
        <v>82</v>
      </c>
      <c r="AY1627" s="19" t="s">
        <v>197</v>
      </c>
      <c r="BE1627" s="229">
        <f>IF(N1627="základní",J1627,0)</f>
        <v>0</v>
      </c>
      <c r="BF1627" s="229">
        <f>IF(N1627="snížená",J1627,0)</f>
        <v>0</v>
      </c>
      <c r="BG1627" s="229">
        <f>IF(N1627="zákl. přenesená",J1627,0)</f>
        <v>0</v>
      </c>
      <c r="BH1627" s="229">
        <f>IF(N1627="sníž. přenesená",J1627,0)</f>
        <v>0</v>
      </c>
      <c r="BI1627" s="229">
        <f>IF(N1627="nulová",J1627,0)</f>
        <v>0</v>
      </c>
      <c r="BJ1627" s="19" t="s">
        <v>80</v>
      </c>
      <c r="BK1627" s="229">
        <f>ROUND(I1627*H1627,2)</f>
        <v>0</v>
      </c>
      <c r="BL1627" s="19" t="s">
        <v>385</v>
      </c>
      <c r="BM1627" s="228" t="s">
        <v>2111</v>
      </c>
    </row>
    <row r="1628" s="2" customFormat="1">
      <c r="A1628" s="40"/>
      <c r="B1628" s="41"/>
      <c r="C1628" s="42"/>
      <c r="D1628" s="230" t="s">
        <v>205</v>
      </c>
      <c r="E1628" s="42"/>
      <c r="F1628" s="231" t="s">
        <v>2112</v>
      </c>
      <c r="G1628" s="42"/>
      <c r="H1628" s="42"/>
      <c r="I1628" s="232"/>
      <c r="J1628" s="42"/>
      <c r="K1628" s="42"/>
      <c r="L1628" s="46"/>
      <c r="M1628" s="233"/>
      <c r="N1628" s="234"/>
      <c r="O1628" s="86"/>
      <c r="P1628" s="86"/>
      <c r="Q1628" s="86"/>
      <c r="R1628" s="86"/>
      <c r="S1628" s="86"/>
      <c r="T1628" s="87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T1628" s="19" t="s">
        <v>205</v>
      </c>
      <c r="AU1628" s="19" t="s">
        <v>82</v>
      </c>
    </row>
    <row r="1629" s="12" customFormat="1" ht="22.8" customHeight="1">
      <c r="A1629" s="12"/>
      <c r="B1629" s="200"/>
      <c r="C1629" s="201"/>
      <c r="D1629" s="202" t="s">
        <v>71</v>
      </c>
      <c r="E1629" s="214" t="s">
        <v>2113</v>
      </c>
      <c r="F1629" s="214" t="s">
        <v>2114</v>
      </c>
      <c r="G1629" s="201"/>
      <c r="H1629" s="201"/>
      <c r="I1629" s="204"/>
      <c r="J1629" s="215">
        <f>BK1629</f>
        <v>0</v>
      </c>
      <c r="K1629" s="201"/>
      <c r="L1629" s="206"/>
      <c r="M1629" s="207"/>
      <c r="N1629" s="208"/>
      <c r="O1629" s="208"/>
      <c r="P1629" s="209">
        <f>SUM(P1630:P1694)</f>
        <v>0</v>
      </c>
      <c r="Q1629" s="208"/>
      <c r="R1629" s="209">
        <f>SUM(R1630:R1694)</f>
        <v>3.1678389999999998</v>
      </c>
      <c r="S1629" s="208"/>
      <c r="T1629" s="210">
        <f>SUM(T1630:T1694)</f>
        <v>0</v>
      </c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R1629" s="211" t="s">
        <v>82</v>
      </c>
      <c r="AT1629" s="212" t="s">
        <v>71</v>
      </c>
      <c r="AU1629" s="212" t="s">
        <v>80</v>
      </c>
      <c r="AY1629" s="211" t="s">
        <v>197</v>
      </c>
      <c r="BK1629" s="213">
        <f>SUM(BK1630:BK1694)</f>
        <v>0</v>
      </c>
    </row>
    <row r="1630" s="2" customFormat="1" ht="24.15" customHeight="1">
      <c r="A1630" s="40"/>
      <c r="B1630" s="41"/>
      <c r="C1630" s="216" t="s">
        <v>2115</v>
      </c>
      <c r="D1630" s="216" t="s">
        <v>199</v>
      </c>
      <c r="E1630" s="217" t="s">
        <v>2116</v>
      </c>
      <c r="F1630" s="218" t="s">
        <v>2117</v>
      </c>
      <c r="G1630" s="219" t="s">
        <v>202</v>
      </c>
      <c r="H1630" s="220">
        <v>125.078</v>
      </c>
      <c r="I1630" s="221"/>
      <c r="J1630" s="222">
        <f>ROUND(I1630*H1630,2)</f>
        <v>0</v>
      </c>
      <c r="K1630" s="223"/>
      <c r="L1630" s="46"/>
      <c r="M1630" s="224" t="s">
        <v>19</v>
      </c>
      <c r="N1630" s="225" t="s">
        <v>43</v>
      </c>
      <c r="O1630" s="86"/>
      <c r="P1630" s="226">
        <f>O1630*H1630</f>
        <v>0</v>
      </c>
      <c r="Q1630" s="226">
        <v>0.00029999999999999997</v>
      </c>
      <c r="R1630" s="226">
        <f>Q1630*H1630</f>
        <v>0.037523399999999998</v>
      </c>
      <c r="S1630" s="226">
        <v>0</v>
      </c>
      <c r="T1630" s="227">
        <f>S1630*H1630</f>
        <v>0</v>
      </c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R1630" s="228" t="s">
        <v>385</v>
      </c>
      <c r="AT1630" s="228" t="s">
        <v>199</v>
      </c>
      <c r="AU1630" s="228" t="s">
        <v>82</v>
      </c>
      <c r="AY1630" s="19" t="s">
        <v>197</v>
      </c>
      <c r="BE1630" s="229">
        <f>IF(N1630="základní",J1630,0)</f>
        <v>0</v>
      </c>
      <c r="BF1630" s="229">
        <f>IF(N1630="snížená",J1630,0)</f>
        <v>0</v>
      </c>
      <c r="BG1630" s="229">
        <f>IF(N1630="zákl. přenesená",J1630,0)</f>
        <v>0</v>
      </c>
      <c r="BH1630" s="229">
        <f>IF(N1630="sníž. přenesená",J1630,0)</f>
        <v>0</v>
      </c>
      <c r="BI1630" s="229">
        <f>IF(N1630="nulová",J1630,0)</f>
        <v>0</v>
      </c>
      <c r="BJ1630" s="19" t="s">
        <v>80</v>
      </c>
      <c r="BK1630" s="229">
        <f>ROUND(I1630*H1630,2)</f>
        <v>0</v>
      </c>
      <c r="BL1630" s="19" t="s">
        <v>385</v>
      </c>
      <c r="BM1630" s="228" t="s">
        <v>2118</v>
      </c>
    </row>
    <row r="1631" s="2" customFormat="1">
      <c r="A1631" s="40"/>
      <c r="B1631" s="41"/>
      <c r="C1631" s="42"/>
      <c r="D1631" s="230" t="s">
        <v>205</v>
      </c>
      <c r="E1631" s="42"/>
      <c r="F1631" s="231" t="s">
        <v>2119</v>
      </c>
      <c r="G1631" s="42"/>
      <c r="H1631" s="42"/>
      <c r="I1631" s="232"/>
      <c r="J1631" s="42"/>
      <c r="K1631" s="42"/>
      <c r="L1631" s="46"/>
      <c r="M1631" s="233"/>
      <c r="N1631" s="234"/>
      <c r="O1631" s="86"/>
      <c r="P1631" s="86"/>
      <c r="Q1631" s="86"/>
      <c r="R1631" s="86"/>
      <c r="S1631" s="86"/>
      <c r="T1631" s="87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T1631" s="19" t="s">
        <v>205</v>
      </c>
      <c r="AU1631" s="19" t="s">
        <v>82</v>
      </c>
    </row>
    <row r="1632" s="13" customFormat="1">
      <c r="A1632" s="13"/>
      <c r="B1632" s="235"/>
      <c r="C1632" s="236"/>
      <c r="D1632" s="237" t="s">
        <v>207</v>
      </c>
      <c r="E1632" s="238" t="s">
        <v>19</v>
      </c>
      <c r="F1632" s="239" t="s">
        <v>2120</v>
      </c>
      <c r="G1632" s="236"/>
      <c r="H1632" s="240">
        <v>125.078</v>
      </c>
      <c r="I1632" s="241"/>
      <c r="J1632" s="236"/>
      <c r="K1632" s="236"/>
      <c r="L1632" s="242"/>
      <c r="M1632" s="243"/>
      <c r="N1632" s="244"/>
      <c r="O1632" s="244"/>
      <c r="P1632" s="244"/>
      <c r="Q1632" s="244"/>
      <c r="R1632" s="244"/>
      <c r="S1632" s="244"/>
      <c r="T1632" s="245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6" t="s">
        <v>207</v>
      </c>
      <c r="AU1632" s="246" t="s">
        <v>82</v>
      </c>
      <c r="AV1632" s="13" t="s">
        <v>82</v>
      </c>
      <c r="AW1632" s="13" t="s">
        <v>33</v>
      </c>
      <c r="AX1632" s="13" t="s">
        <v>80</v>
      </c>
      <c r="AY1632" s="246" t="s">
        <v>197</v>
      </c>
    </row>
    <row r="1633" s="2" customFormat="1" ht="37.8" customHeight="1">
      <c r="A1633" s="40"/>
      <c r="B1633" s="41"/>
      <c r="C1633" s="216" t="s">
        <v>2121</v>
      </c>
      <c r="D1633" s="216" t="s">
        <v>199</v>
      </c>
      <c r="E1633" s="217" t="s">
        <v>2122</v>
      </c>
      <c r="F1633" s="218" t="s">
        <v>2123</v>
      </c>
      <c r="G1633" s="219" t="s">
        <v>202</v>
      </c>
      <c r="H1633" s="220">
        <v>156.25100000000001</v>
      </c>
      <c r="I1633" s="221"/>
      <c r="J1633" s="222">
        <f>ROUND(I1633*H1633,2)</f>
        <v>0</v>
      </c>
      <c r="K1633" s="223"/>
      <c r="L1633" s="46"/>
      <c r="M1633" s="224" t="s">
        <v>19</v>
      </c>
      <c r="N1633" s="225" t="s">
        <v>43</v>
      </c>
      <c r="O1633" s="86"/>
      <c r="P1633" s="226">
        <f>O1633*H1633</f>
        <v>0</v>
      </c>
      <c r="Q1633" s="226">
        <v>0.0060000000000000001</v>
      </c>
      <c r="R1633" s="226">
        <f>Q1633*H1633</f>
        <v>0.93750600000000006</v>
      </c>
      <c r="S1633" s="226">
        <v>0</v>
      </c>
      <c r="T1633" s="227">
        <f>S1633*H1633</f>
        <v>0</v>
      </c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R1633" s="228" t="s">
        <v>385</v>
      </c>
      <c r="AT1633" s="228" t="s">
        <v>199</v>
      </c>
      <c r="AU1633" s="228" t="s">
        <v>82</v>
      </c>
      <c r="AY1633" s="19" t="s">
        <v>197</v>
      </c>
      <c r="BE1633" s="229">
        <f>IF(N1633="základní",J1633,0)</f>
        <v>0</v>
      </c>
      <c r="BF1633" s="229">
        <f>IF(N1633="snížená",J1633,0)</f>
        <v>0</v>
      </c>
      <c r="BG1633" s="229">
        <f>IF(N1633="zákl. přenesená",J1633,0)</f>
        <v>0</v>
      </c>
      <c r="BH1633" s="229">
        <f>IF(N1633="sníž. přenesená",J1633,0)</f>
        <v>0</v>
      </c>
      <c r="BI1633" s="229">
        <f>IF(N1633="nulová",J1633,0)</f>
        <v>0</v>
      </c>
      <c r="BJ1633" s="19" t="s">
        <v>80</v>
      </c>
      <c r="BK1633" s="229">
        <f>ROUND(I1633*H1633,2)</f>
        <v>0</v>
      </c>
      <c r="BL1633" s="19" t="s">
        <v>385</v>
      </c>
      <c r="BM1633" s="228" t="s">
        <v>2124</v>
      </c>
    </row>
    <row r="1634" s="2" customFormat="1">
      <c r="A1634" s="40"/>
      <c r="B1634" s="41"/>
      <c r="C1634" s="42"/>
      <c r="D1634" s="230" t="s">
        <v>205</v>
      </c>
      <c r="E1634" s="42"/>
      <c r="F1634" s="231" t="s">
        <v>2125</v>
      </c>
      <c r="G1634" s="42"/>
      <c r="H1634" s="42"/>
      <c r="I1634" s="232"/>
      <c r="J1634" s="42"/>
      <c r="K1634" s="42"/>
      <c r="L1634" s="46"/>
      <c r="M1634" s="233"/>
      <c r="N1634" s="234"/>
      <c r="O1634" s="86"/>
      <c r="P1634" s="86"/>
      <c r="Q1634" s="86"/>
      <c r="R1634" s="86"/>
      <c r="S1634" s="86"/>
      <c r="T1634" s="87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T1634" s="19" t="s">
        <v>205</v>
      </c>
      <c r="AU1634" s="19" t="s">
        <v>82</v>
      </c>
    </row>
    <row r="1635" s="14" customFormat="1">
      <c r="A1635" s="14"/>
      <c r="B1635" s="247"/>
      <c r="C1635" s="248"/>
      <c r="D1635" s="237" t="s">
        <v>207</v>
      </c>
      <c r="E1635" s="249" t="s">
        <v>19</v>
      </c>
      <c r="F1635" s="250" t="s">
        <v>519</v>
      </c>
      <c r="G1635" s="248"/>
      <c r="H1635" s="249" t="s">
        <v>19</v>
      </c>
      <c r="I1635" s="251"/>
      <c r="J1635" s="248"/>
      <c r="K1635" s="248"/>
      <c r="L1635" s="252"/>
      <c r="M1635" s="253"/>
      <c r="N1635" s="254"/>
      <c r="O1635" s="254"/>
      <c r="P1635" s="254"/>
      <c r="Q1635" s="254"/>
      <c r="R1635" s="254"/>
      <c r="S1635" s="254"/>
      <c r="T1635" s="255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6" t="s">
        <v>207</v>
      </c>
      <c r="AU1635" s="256" t="s">
        <v>82</v>
      </c>
      <c r="AV1635" s="14" t="s">
        <v>80</v>
      </c>
      <c r="AW1635" s="14" t="s">
        <v>33</v>
      </c>
      <c r="AX1635" s="14" t="s">
        <v>72</v>
      </c>
      <c r="AY1635" s="256" t="s">
        <v>197</v>
      </c>
    </row>
    <row r="1636" s="13" customFormat="1">
      <c r="A1636" s="13"/>
      <c r="B1636" s="235"/>
      <c r="C1636" s="236"/>
      <c r="D1636" s="237" t="s">
        <v>207</v>
      </c>
      <c r="E1636" s="238" t="s">
        <v>19</v>
      </c>
      <c r="F1636" s="239" t="s">
        <v>2126</v>
      </c>
      <c r="G1636" s="236"/>
      <c r="H1636" s="240">
        <v>22.199999999999999</v>
      </c>
      <c r="I1636" s="241"/>
      <c r="J1636" s="236"/>
      <c r="K1636" s="236"/>
      <c r="L1636" s="242"/>
      <c r="M1636" s="243"/>
      <c r="N1636" s="244"/>
      <c r="O1636" s="244"/>
      <c r="P1636" s="244"/>
      <c r="Q1636" s="244"/>
      <c r="R1636" s="244"/>
      <c r="S1636" s="244"/>
      <c r="T1636" s="245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6" t="s">
        <v>207</v>
      </c>
      <c r="AU1636" s="246" t="s">
        <v>82</v>
      </c>
      <c r="AV1636" s="13" t="s">
        <v>82</v>
      </c>
      <c r="AW1636" s="13" t="s">
        <v>33</v>
      </c>
      <c r="AX1636" s="13" t="s">
        <v>72</v>
      </c>
      <c r="AY1636" s="246" t="s">
        <v>197</v>
      </c>
    </row>
    <row r="1637" s="13" customFormat="1">
      <c r="A1637" s="13"/>
      <c r="B1637" s="235"/>
      <c r="C1637" s="236"/>
      <c r="D1637" s="237" t="s">
        <v>207</v>
      </c>
      <c r="E1637" s="238" t="s">
        <v>19</v>
      </c>
      <c r="F1637" s="239" t="s">
        <v>2127</v>
      </c>
      <c r="G1637" s="236"/>
      <c r="H1637" s="240">
        <v>3.3210000000000002</v>
      </c>
      <c r="I1637" s="241"/>
      <c r="J1637" s="236"/>
      <c r="K1637" s="236"/>
      <c r="L1637" s="242"/>
      <c r="M1637" s="243"/>
      <c r="N1637" s="244"/>
      <c r="O1637" s="244"/>
      <c r="P1637" s="244"/>
      <c r="Q1637" s="244"/>
      <c r="R1637" s="244"/>
      <c r="S1637" s="244"/>
      <c r="T1637" s="245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6" t="s">
        <v>207</v>
      </c>
      <c r="AU1637" s="246" t="s">
        <v>82</v>
      </c>
      <c r="AV1637" s="13" t="s">
        <v>82</v>
      </c>
      <c r="AW1637" s="13" t="s">
        <v>33</v>
      </c>
      <c r="AX1637" s="13" t="s">
        <v>72</v>
      </c>
      <c r="AY1637" s="246" t="s">
        <v>197</v>
      </c>
    </row>
    <row r="1638" s="13" customFormat="1">
      <c r="A1638" s="13"/>
      <c r="B1638" s="235"/>
      <c r="C1638" s="236"/>
      <c r="D1638" s="237" t="s">
        <v>207</v>
      </c>
      <c r="E1638" s="238" t="s">
        <v>19</v>
      </c>
      <c r="F1638" s="239" t="s">
        <v>2128</v>
      </c>
      <c r="G1638" s="236"/>
      <c r="H1638" s="240">
        <v>-13.643000000000001</v>
      </c>
      <c r="I1638" s="241"/>
      <c r="J1638" s="236"/>
      <c r="K1638" s="236"/>
      <c r="L1638" s="242"/>
      <c r="M1638" s="243"/>
      <c r="N1638" s="244"/>
      <c r="O1638" s="244"/>
      <c r="P1638" s="244"/>
      <c r="Q1638" s="244"/>
      <c r="R1638" s="244"/>
      <c r="S1638" s="244"/>
      <c r="T1638" s="245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6" t="s">
        <v>207</v>
      </c>
      <c r="AU1638" s="246" t="s">
        <v>82</v>
      </c>
      <c r="AV1638" s="13" t="s">
        <v>82</v>
      </c>
      <c r="AW1638" s="13" t="s">
        <v>33</v>
      </c>
      <c r="AX1638" s="13" t="s">
        <v>72</v>
      </c>
      <c r="AY1638" s="246" t="s">
        <v>197</v>
      </c>
    </row>
    <row r="1639" s="13" customFormat="1">
      <c r="A1639" s="13"/>
      <c r="B1639" s="235"/>
      <c r="C1639" s="236"/>
      <c r="D1639" s="237" t="s">
        <v>207</v>
      </c>
      <c r="E1639" s="238" t="s">
        <v>19</v>
      </c>
      <c r="F1639" s="239" t="s">
        <v>744</v>
      </c>
      <c r="G1639" s="236"/>
      <c r="H1639" s="240">
        <v>22.399999999999999</v>
      </c>
      <c r="I1639" s="241"/>
      <c r="J1639" s="236"/>
      <c r="K1639" s="236"/>
      <c r="L1639" s="242"/>
      <c r="M1639" s="243"/>
      <c r="N1639" s="244"/>
      <c r="O1639" s="244"/>
      <c r="P1639" s="244"/>
      <c r="Q1639" s="244"/>
      <c r="R1639" s="244"/>
      <c r="S1639" s="244"/>
      <c r="T1639" s="245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6" t="s">
        <v>207</v>
      </c>
      <c r="AU1639" s="246" t="s">
        <v>82</v>
      </c>
      <c r="AV1639" s="13" t="s">
        <v>82</v>
      </c>
      <c r="AW1639" s="13" t="s">
        <v>33</v>
      </c>
      <c r="AX1639" s="13" t="s">
        <v>72</v>
      </c>
      <c r="AY1639" s="246" t="s">
        <v>197</v>
      </c>
    </row>
    <row r="1640" s="13" customFormat="1">
      <c r="A1640" s="13"/>
      <c r="B1640" s="235"/>
      <c r="C1640" s="236"/>
      <c r="D1640" s="237" t="s">
        <v>207</v>
      </c>
      <c r="E1640" s="238" t="s">
        <v>19</v>
      </c>
      <c r="F1640" s="239" t="s">
        <v>745</v>
      </c>
      <c r="G1640" s="236"/>
      <c r="H1640" s="240">
        <v>31.879999999999999</v>
      </c>
      <c r="I1640" s="241"/>
      <c r="J1640" s="236"/>
      <c r="K1640" s="236"/>
      <c r="L1640" s="242"/>
      <c r="M1640" s="243"/>
      <c r="N1640" s="244"/>
      <c r="O1640" s="244"/>
      <c r="P1640" s="244"/>
      <c r="Q1640" s="244"/>
      <c r="R1640" s="244"/>
      <c r="S1640" s="244"/>
      <c r="T1640" s="245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46" t="s">
        <v>207</v>
      </c>
      <c r="AU1640" s="246" t="s">
        <v>82</v>
      </c>
      <c r="AV1640" s="13" t="s">
        <v>82</v>
      </c>
      <c r="AW1640" s="13" t="s">
        <v>33</v>
      </c>
      <c r="AX1640" s="13" t="s">
        <v>72</v>
      </c>
      <c r="AY1640" s="246" t="s">
        <v>197</v>
      </c>
    </row>
    <row r="1641" s="13" customFormat="1">
      <c r="A1641" s="13"/>
      <c r="B1641" s="235"/>
      <c r="C1641" s="236"/>
      <c r="D1641" s="237" t="s">
        <v>207</v>
      </c>
      <c r="E1641" s="238" t="s">
        <v>19</v>
      </c>
      <c r="F1641" s="239" t="s">
        <v>746</v>
      </c>
      <c r="G1641" s="236"/>
      <c r="H1641" s="240">
        <v>1.29</v>
      </c>
      <c r="I1641" s="241"/>
      <c r="J1641" s="236"/>
      <c r="K1641" s="236"/>
      <c r="L1641" s="242"/>
      <c r="M1641" s="243"/>
      <c r="N1641" s="244"/>
      <c r="O1641" s="244"/>
      <c r="P1641" s="244"/>
      <c r="Q1641" s="244"/>
      <c r="R1641" s="244"/>
      <c r="S1641" s="244"/>
      <c r="T1641" s="245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6" t="s">
        <v>207</v>
      </c>
      <c r="AU1641" s="246" t="s">
        <v>82</v>
      </c>
      <c r="AV1641" s="13" t="s">
        <v>82</v>
      </c>
      <c r="AW1641" s="13" t="s">
        <v>33</v>
      </c>
      <c r="AX1641" s="13" t="s">
        <v>72</v>
      </c>
      <c r="AY1641" s="246" t="s">
        <v>197</v>
      </c>
    </row>
    <row r="1642" s="13" customFormat="1">
      <c r="A1642" s="13"/>
      <c r="B1642" s="235"/>
      <c r="C1642" s="236"/>
      <c r="D1642" s="237" t="s">
        <v>207</v>
      </c>
      <c r="E1642" s="238" t="s">
        <v>19</v>
      </c>
      <c r="F1642" s="239" t="s">
        <v>747</v>
      </c>
      <c r="G1642" s="236"/>
      <c r="H1642" s="240">
        <v>1.5149999999999999</v>
      </c>
      <c r="I1642" s="241"/>
      <c r="J1642" s="236"/>
      <c r="K1642" s="236"/>
      <c r="L1642" s="242"/>
      <c r="M1642" s="243"/>
      <c r="N1642" s="244"/>
      <c r="O1642" s="244"/>
      <c r="P1642" s="244"/>
      <c r="Q1642" s="244"/>
      <c r="R1642" s="244"/>
      <c r="S1642" s="244"/>
      <c r="T1642" s="245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46" t="s">
        <v>207</v>
      </c>
      <c r="AU1642" s="246" t="s">
        <v>82</v>
      </c>
      <c r="AV1642" s="13" t="s">
        <v>82</v>
      </c>
      <c r="AW1642" s="13" t="s">
        <v>33</v>
      </c>
      <c r="AX1642" s="13" t="s">
        <v>72</v>
      </c>
      <c r="AY1642" s="246" t="s">
        <v>197</v>
      </c>
    </row>
    <row r="1643" s="13" customFormat="1">
      <c r="A1643" s="13"/>
      <c r="B1643" s="235"/>
      <c r="C1643" s="236"/>
      <c r="D1643" s="237" t="s">
        <v>207</v>
      </c>
      <c r="E1643" s="238" t="s">
        <v>19</v>
      </c>
      <c r="F1643" s="239" t="s">
        <v>748</v>
      </c>
      <c r="G1643" s="236"/>
      <c r="H1643" s="240">
        <v>-5.4260000000000002</v>
      </c>
      <c r="I1643" s="241"/>
      <c r="J1643" s="236"/>
      <c r="K1643" s="236"/>
      <c r="L1643" s="242"/>
      <c r="M1643" s="243"/>
      <c r="N1643" s="244"/>
      <c r="O1643" s="244"/>
      <c r="P1643" s="244"/>
      <c r="Q1643" s="244"/>
      <c r="R1643" s="244"/>
      <c r="S1643" s="244"/>
      <c r="T1643" s="245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6" t="s">
        <v>207</v>
      </c>
      <c r="AU1643" s="246" t="s">
        <v>82</v>
      </c>
      <c r="AV1643" s="13" t="s">
        <v>82</v>
      </c>
      <c r="AW1643" s="13" t="s">
        <v>33</v>
      </c>
      <c r="AX1643" s="13" t="s">
        <v>72</v>
      </c>
      <c r="AY1643" s="246" t="s">
        <v>197</v>
      </c>
    </row>
    <row r="1644" s="13" customFormat="1">
      <c r="A1644" s="13"/>
      <c r="B1644" s="235"/>
      <c r="C1644" s="236"/>
      <c r="D1644" s="237" t="s">
        <v>207</v>
      </c>
      <c r="E1644" s="238" t="s">
        <v>19</v>
      </c>
      <c r="F1644" s="239" t="s">
        <v>749</v>
      </c>
      <c r="G1644" s="236"/>
      <c r="H1644" s="240">
        <v>20.684999999999999</v>
      </c>
      <c r="I1644" s="241"/>
      <c r="J1644" s="236"/>
      <c r="K1644" s="236"/>
      <c r="L1644" s="242"/>
      <c r="M1644" s="243"/>
      <c r="N1644" s="244"/>
      <c r="O1644" s="244"/>
      <c r="P1644" s="244"/>
      <c r="Q1644" s="244"/>
      <c r="R1644" s="244"/>
      <c r="S1644" s="244"/>
      <c r="T1644" s="245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6" t="s">
        <v>207</v>
      </c>
      <c r="AU1644" s="246" t="s">
        <v>82</v>
      </c>
      <c r="AV1644" s="13" t="s">
        <v>82</v>
      </c>
      <c r="AW1644" s="13" t="s">
        <v>33</v>
      </c>
      <c r="AX1644" s="13" t="s">
        <v>72</v>
      </c>
      <c r="AY1644" s="246" t="s">
        <v>197</v>
      </c>
    </row>
    <row r="1645" s="13" customFormat="1">
      <c r="A1645" s="13"/>
      <c r="B1645" s="235"/>
      <c r="C1645" s="236"/>
      <c r="D1645" s="237" t="s">
        <v>207</v>
      </c>
      <c r="E1645" s="238" t="s">
        <v>19</v>
      </c>
      <c r="F1645" s="239" t="s">
        <v>750</v>
      </c>
      <c r="G1645" s="236"/>
      <c r="H1645" s="240">
        <v>-2.3999999999999999</v>
      </c>
      <c r="I1645" s="241"/>
      <c r="J1645" s="236"/>
      <c r="K1645" s="236"/>
      <c r="L1645" s="242"/>
      <c r="M1645" s="243"/>
      <c r="N1645" s="244"/>
      <c r="O1645" s="244"/>
      <c r="P1645" s="244"/>
      <c r="Q1645" s="244"/>
      <c r="R1645" s="244"/>
      <c r="S1645" s="244"/>
      <c r="T1645" s="245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6" t="s">
        <v>207</v>
      </c>
      <c r="AU1645" s="246" t="s">
        <v>82</v>
      </c>
      <c r="AV1645" s="13" t="s">
        <v>82</v>
      </c>
      <c r="AW1645" s="13" t="s">
        <v>33</v>
      </c>
      <c r="AX1645" s="13" t="s">
        <v>72</v>
      </c>
      <c r="AY1645" s="246" t="s">
        <v>197</v>
      </c>
    </row>
    <row r="1646" s="13" customFormat="1">
      <c r="A1646" s="13"/>
      <c r="B1646" s="235"/>
      <c r="C1646" s="236"/>
      <c r="D1646" s="237" t="s">
        <v>207</v>
      </c>
      <c r="E1646" s="238" t="s">
        <v>19</v>
      </c>
      <c r="F1646" s="239" t="s">
        <v>751</v>
      </c>
      <c r="G1646" s="236"/>
      <c r="H1646" s="240">
        <v>18.75</v>
      </c>
      <c r="I1646" s="241"/>
      <c r="J1646" s="236"/>
      <c r="K1646" s="236"/>
      <c r="L1646" s="242"/>
      <c r="M1646" s="243"/>
      <c r="N1646" s="244"/>
      <c r="O1646" s="244"/>
      <c r="P1646" s="244"/>
      <c r="Q1646" s="244"/>
      <c r="R1646" s="244"/>
      <c r="S1646" s="244"/>
      <c r="T1646" s="245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6" t="s">
        <v>207</v>
      </c>
      <c r="AU1646" s="246" t="s">
        <v>82</v>
      </c>
      <c r="AV1646" s="13" t="s">
        <v>82</v>
      </c>
      <c r="AW1646" s="13" t="s">
        <v>33</v>
      </c>
      <c r="AX1646" s="13" t="s">
        <v>72</v>
      </c>
      <c r="AY1646" s="246" t="s">
        <v>197</v>
      </c>
    </row>
    <row r="1647" s="13" customFormat="1">
      <c r="A1647" s="13"/>
      <c r="B1647" s="235"/>
      <c r="C1647" s="236"/>
      <c r="D1647" s="237" t="s">
        <v>207</v>
      </c>
      <c r="E1647" s="238" t="s">
        <v>19</v>
      </c>
      <c r="F1647" s="239" t="s">
        <v>752</v>
      </c>
      <c r="G1647" s="236"/>
      <c r="H1647" s="240">
        <v>-1.2</v>
      </c>
      <c r="I1647" s="241"/>
      <c r="J1647" s="236"/>
      <c r="K1647" s="236"/>
      <c r="L1647" s="242"/>
      <c r="M1647" s="243"/>
      <c r="N1647" s="244"/>
      <c r="O1647" s="244"/>
      <c r="P1647" s="244"/>
      <c r="Q1647" s="244"/>
      <c r="R1647" s="244"/>
      <c r="S1647" s="244"/>
      <c r="T1647" s="245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6" t="s">
        <v>207</v>
      </c>
      <c r="AU1647" s="246" t="s">
        <v>82</v>
      </c>
      <c r="AV1647" s="13" t="s">
        <v>82</v>
      </c>
      <c r="AW1647" s="13" t="s">
        <v>33</v>
      </c>
      <c r="AX1647" s="13" t="s">
        <v>72</v>
      </c>
      <c r="AY1647" s="246" t="s">
        <v>197</v>
      </c>
    </row>
    <row r="1648" s="13" customFormat="1">
      <c r="A1648" s="13"/>
      <c r="B1648" s="235"/>
      <c r="C1648" s="236"/>
      <c r="D1648" s="237" t="s">
        <v>207</v>
      </c>
      <c r="E1648" s="238" t="s">
        <v>19</v>
      </c>
      <c r="F1648" s="239" t="s">
        <v>753</v>
      </c>
      <c r="G1648" s="236"/>
      <c r="H1648" s="240">
        <v>11.01</v>
      </c>
      <c r="I1648" s="241"/>
      <c r="J1648" s="236"/>
      <c r="K1648" s="236"/>
      <c r="L1648" s="242"/>
      <c r="M1648" s="243"/>
      <c r="N1648" s="244"/>
      <c r="O1648" s="244"/>
      <c r="P1648" s="244"/>
      <c r="Q1648" s="244"/>
      <c r="R1648" s="244"/>
      <c r="S1648" s="244"/>
      <c r="T1648" s="245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6" t="s">
        <v>207</v>
      </c>
      <c r="AU1648" s="246" t="s">
        <v>82</v>
      </c>
      <c r="AV1648" s="13" t="s">
        <v>82</v>
      </c>
      <c r="AW1648" s="13" t="s">
        <v>33</v>
      </c>
      <c r="AX1648" s="13" t="s">
        <v>72</v>
      </c>
      <c r="AY1648" s="246" t="s">
        <v>197</v>
      </c>
    </row>
    <row r="1649" s="13" customFormat="1">
      <c r="A1649" s="13"/>
      <c r="B1649" s="235"/>
      <c r="C1649" s="236"/>
      <c r="D1649" s="237" t="s">
        <v>207</v>
      </c>
      <c r="E1649" s="238" t="s">
        <v>19</v>
      </c>
      <c r="F1649" s="239" t="s">
        <v>754</v>
      </c>
      <c r="G1649" s="236"/>
      <c r="H1649" s="240">
        <v>-2.3999999999999999</v>
      </c>
      <c r="I1649" s="241"/>
      <c r="J1649" s="236"/>
      <c r="K1649" s="236"/>
      <c r="L1649" s="242"/>
      <c r="M1649" s="243"/>
      <c r="N1649" s="244"/>
      <c r="O1649" s="244"/>
      <c r="P1649" s="244"/>
      <c r="Q1649" s="244"/>
      <c r="R1649" s="244"/>
      <c r="S1649" s="244"/>
      <c r="T1649" s="245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6" t="s">
        <v>207</v>
      </c>
      <c r="AU1649" s="246" t="s">
        <v>82</v>
      </c>
      <c r="AV1649" s="13" t="s">
        <v>82</v>
      </c>
      <c r="AW1649" s="13" t="s">
        <v>33</v>
      </c>
      <c r="AX1649" s="13" t="s">
        <v>72</v>
      </c>
      <c r="AY1649" s="246" t="s">
        <v>197</v>
      </c>
    </row>
    <row r="1650" s="13" customFormat="1">
      <c r="A1650" s="13"/>
      <c r="B1650" s="235"/>
      <c r="C1650" s="236"/>
      <c r="D1650" s="237" t="s">
        <v>207</v>
      </c>
      <c r="E1650" s="238" t="s">
        <v>19</v>
      </c>
      <c r="F1650" s="239" t="s">
        <v>755</v>
      </c>
      <c r="G1650" s="236"/>
      <c r="H1650" s="240">
        <v>16.199999999999999</v>
      </c>
      <c r="I1650" s="241"/>
      <c r="J1650" s="236"/>
      <c r="K1650" s="236"/>
      <c r="L1650" s="242"/>
      <c r="M1650" s="243"/>
      <c r="N1650" s="244"/>
      <c r="O1650" s="244"/>
      <c r="P1650" s="244"/>
      <c r="Q1650" s="244"/>
      <c r="R1650" s="244"/>
      <c r="S1650" s="244"/>
      <c r="T1650" s="245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6" t="s">
        <v>207</v>
      </c>
      <c r="AU1650" s="246" t="s">
        <v>82</v>
      </c>
      <c r="AV1650" s="13" t="s">
        <v>82</v>
      </c>
      <c r="AW1650" s="13" t="s">
        <v>33</v>
      </c>
      <c r="AX1650" s="13" t="s">
        <v>72</v>
      </c>
      <c r="AY1650" s="246" t="s">
        <v>197</v>
      </c>
    </row>
    <row r="1651" s="13" customFormat="1">
      <c r="A1651" s="13"/>
      <c r="B1651" s="235"/>
      <c r="C1651" s="236"/>
      <c r="D1651" s="237" t="s">
        <v>207</v>
      </c>
      <c r="E1651" s="238" t="s">
        <v>19</v>
      </c>
      <c r="F1651" s="239" t="s">
        <v>752</v>
      </c>
      <c r="G1651" s="236"/>
      <c r="H1651" s="240">
        <v>-1.2</v>
      </c>
      <c r="I1651" s="241"/>
      <c r="J1651" s="236"/>
      <c r="K1651" s="236"/>
      <c r="L1651" s="242"/>
      <c r="M1651" s="243"/>
      <c r="N1651" s="244"/>
      <c r="O1651" s="244"/>
      <c r="P1651" s="244"/>
      <c r="Q1651" s="244"/>
      <c r="R1651" s="244"/>
      <c r="S1651" s="244"/>
      <c r="T1651" s="245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6" t="s">
        <v>207</v>
      </c>
      <c r="AU1651" s="246" t="s">
        <v>82</v>
      </c>
      <c r="AV1651" s="13" t="s">
        <v>82</v>
      </c>
      <c r="AW1651" s="13" t="s">
        <v>33</v>
      </c>
      <c r="AX1651" s="13" t="s">
        <v>72</v>
      </c>
      <c r="AY1651" s="246" t="s">
        <v>197</v>
      </c>
    </row>
    <row r="1652" s="13" customFormat="1">
      <c r="A1652" s="13"/>
      <c r="B1652" s="235"/>
      <c r="C1652" s="236"/>
      <c r="D1652" s="237" t="s">
        <v>207</v>
      </c>
      <c r="E1652" s="238" t="s">
        <v>19</v>
      </c>
      <c r="F1652" s="239" t="s">
        <v>756</v>
      </c>
      <c r="G1652" s="236"/>
      <c r="H1652" s="240">
        <v>10.050000000000001</v>
      </c>
      <c r="I1652" s="241"/>
      <c r="J1652" s="236"/>
      <c r="K1652" s="236"/>
      <c r="L1652" s="242"/>
      <c r="M1652" s="243"/>
      <c r="N1652" s="244"/>
      <c r="O1652" s="244"/>
      <c r="P1652" s="244"/>
      <c r="Q1652" s="244"/>
      <c r="R1652" s="244"/>
      <c r="S1652" s="244"/>
      <c r="T1652" s="245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6" t="s">
        <v>207</v>
      </c>
      <c r="AU1652" s="246" t="s">
        <v>82</v>
      </c>
      <c r="AV1652" s="13" t="s">
        <v>82</v>
      </c>
      <c r="AW1652" s="13" t="s">
        <v>33</v>
      </c>
      <c r="AX1652" s="13" t="s">
        <v>72</v>
      </c>
      <c r="AY1652" s="246" t="s">
        <v>197</v>
      </c>
    </row>
    <row r="1653" s="13" customFormat="1">
      <c r="A1653" s="13"/>
      <c r="B1653" s="235"/>
      <c r="C1653" s="236"/>
      <c r="D1653" s="237" t="s">
        <v>207</v>
      </c>
      <c r="E1653" s="238" t="s">
        <v>19</v>
      </c>
      <c r="F1653" s="239" t="s">
        <v>757</v>
      </c>
      <c r="G1653" s="236"/>
      <c r="H1653" s="240">
        <v>-2.1000000000000001</v>
      </c>
      <c r="I1653" s="241"/>
      <c r="J1653" s="236"/>
      <c r="K1653" s="236"/>
      <c r="L1653" s="242"/>
      <c r="M1653" s="243"/>
      <c r="N1653" s="244"/>
      <c r="O1653" s="244"/>
      <c r="P1653" s="244"/>
      <c r="Q1653" s="244"/>
      <c r="R1653" s="244"/>
      <c r="S1653" s="244"/>
      <c r="T1653" s="245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46" t="s">
        <v>207</v>
      </c>
      <c r="AU1653" s="246" t="s">
        <v>82</v>
      </c>
      <c r="AV1653" s="13" t="s">
        <v>82</v>
      </c>
      <c r="AW1653" s="13" t="s">
        <v>33</v>
      </c>
      <c r="AX1653" s="13" t="s">
        <v>72</v>
      </c>
      <c r="AY1653" s="246" t="s">
        <v>197</v>
      </c>
    </row>
    <row r="1654" s="13" customFormat="1">
      <c r="A1654" s="13"/>
      <c r="B1654" s="235"/>
      <c r="C1654" s="236"/>
      <c r="D1654" s="237" t="s">
        <v>207</v>
      </c>
      <c r="E1654" s="238" t="s">
        <v>19</v>
      </c>
      <c r="F1654" s="239" t="s">
        <v>758</v>
      </c>
      <c r="G1654" s="236"/>
      <c r="H1654" s="240">
        <v>6.6299999999999999</v>
      </c>
      <c r="I1654" s="241"/>
      <c r="J1654" s="236"/>
      <c r="K1654" s="236"/>
      <c r="L1654" s="242"/>
      <c r="M1654" s="243"/>
      <c r="N1654" s="244"/>
      <c r="O1654" s="244"/>
      <c r="P1654" s="244"/>
      <c r="Q1654" s="244"/>
      <c r="R1654" s="244"/>
      <c r="S1654" s="244"/>
      <c r="T1654" s="245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46" t="s">
        <v>207</v>
      </c>
      <c r="AU1654" s="246" t="s">
        <v>82</v>
      </c>
      <c r="AV1654" s="13" t="s">
        <v>82</v>
      </c>
      <c r="AW1654" s="13" t="s">
        <v>33</v>
      </c>
      <c r="AX1654" s="13" t="s">
        <v>72</v>
      </c>
      <c r="AY1654" s="246" t="s">
        <v>197</v>
      </c>
    </row>
    <row r="1655" s="13" customFormat="1">
      <c r="A1655" s="13"/>
      <c r="B1655" s="235"/>
      <c r="C1655" s="236"/>
      <c r="D1655" s="237" t="s">
        <v>207</v>
      </c>
      <c r="E1655" s="238" t="s">
        <v>19</v>
      </c>
      <c r="F1655" s="239" t="s">
        <v>759</v>
      </c>
      <c r="G1655" s="236"/>
      <c r="H1655" s="240">
        <v>-0.90000000000000002</v>
      </c>
      <c r="I1655" s="241"/>
      <c r="J1655" s="236"/>
      <c r="K1655" s="236"/>
      <c r="L1655" s="242"/>
      <c r="M1655" s="243"/>
      <c r="N1655" s="244"/>
      <c r="O1655" s="244"/>
      <c r="P1655" s="244"/>
      <c r="Q1655" s="244"/>
      <c r="R1655" s="244"/>
      <c r="S1655" s="244"/>
      <c r="T1655" s="245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46" t="s">
        <v>207</v>
      </c>
      <c r="AU1655" s="246" t="s">
        <v>82</v>
      </c>
      <c r="AV1655" s="13" t="s">
        <v>82</v>
      </c>
      <c r="AW1655" s="13" t="s">
        <v>33</v>
      </c>
      <c r="AX1655" s="13" t="s">
        <v>72</v>
      </c>
      <c r="AY1655" s="246" t="s">
        <v>197</v>
      </c>
    </row>
    <row r="1656" s="16" customFormat="1">
      <c r="A1656" s="16"/>
      <c r="B1656" s="268"/>
      <c r="C1656" s="269"/>
      <c r="D1656" s="237" t="s">
        <v>207</v>
      </c>
      <c r="E1656" s="270" t="s">
        <v>19</v>
      </c>
      <c r="F1656" s="271" t="s">
        <v>248</v>
      </c>
      <c r="G1656" s="269"/>
      <c r="H1656" s="272">
        <v>136.66200000000001</v>
      </c>
      <c r="I1656" s="273"/>
      <c r="J1656" s="269"/>
      <c r="K1656" s="269"/>
      <c r="L1656" s="274"/>
      <c r="M1656" s="275"/>
      <c r="N1656" s="276"/>
      <c r="O1656" s="276"/>
      <c r="P1656" s="276"/>
      <c r="Q1656" s="276"/>
      <c r="R1656" s="276"/>
      <c r="S1656" s="276"/>
      <c r="T1656" s="277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T1656" s="278" t="s">
        <v>207</v>
      </c>
      <c r="AU1656" s="278" t="s">
        <v>82</v>
      </c>
      <c r="AV1656" s="16" t="s">
        <v>103</v>
      </c>
      <c r="AW1656" s="16" t="s">
        <v>33</v>
      </c>
      <c r="AX1656" s="16" t="s">
        <v>72</v>
      </c>
      <c r="AY1656" s="278" t="s">
        <v>197</v>
      </c>
    </row>
    <row r="1657" s="14" customFormat="1">
      <c r="A1657" s="14"/>
      <c r="B1657" s="247"/>
      <c r="C1657" s="248"/>
      <c r="D1657" s="237" t="s">
        <v>207</v>
      </c>
      <c r="E1657" s="249" t="s">
        <v>19</v>
      </c>
      <c r="F1657" s="250" t="s">
        <v>802</v>
      </c>
      <c r="G1657" s="248"/>
      <c r="H1657" s="249" t="s">
        <v>19</v>
      </c>
      <c r="I1657" s="251"/>
      <c r="J1657" s="248"/>
      <c r="K1657" s="248"/>
      <c r="L1657" s="252"/>
      <c r="M1657" s="253"/>
      <c r="N1657" s="254"/>
      <c r="O1657" s="254"/>
      <c r="P1657" s="254"/>
      <c r="Q1657" s="254"/>
      <c r="R1657" s="254"/>
      <c r="S1657" s="254"/>
      <c r="T1657" s="255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56" t="s">
        <v>207</v>
      </c>
      <c r="AU1657" s="256" t="s">
        <v>82</v>
      </c>
      <c r="AV1657" s="14" t="s">
        <v>80</v>
      </c>
      <c r="AW1657" s="14" t="s">
        <v>33</v>
      </c>
      <c r="AX1657" s="14" t="s">
        <v>72</v>
      </c>
      <c r="AY1657" s="256" t="s">
        <v>197</v>
      </c>
    </row>
    <row r="1658" s="13" customFormat="1">
      <c r="A1658" s="13"/>
      <c r="B1658" s="235"/>
      <c r="C1658" s="236"/>
      <c r="D1658" s="237" t="s">
        <v>207</v>
      </c>
      <c r="E1658" s="238" t="s">
        <v>19</v>
      </c>
      <c r="F1658" s="239" t="s">
        <v>2129</v>
      </c>
      <c r="G1658" s="236"/>
      <c r="H1658" s="240">
        <v>20.699999999999999</v>
      </c>
      <c r="I1658" s="241"/>
      <c r="J1658" s="236"/>
      <c r="K1658" s="236"/>
      <c r="L1658" s="242"/>
      <c r="M1658" s="243"/>
      <c r="N1658" s="244"/>
      <c r="O1658" s="244"/>
      <c r="P1658" s="244"/>
      <c r="Q1658" s="244"/>
      <c r="R1658" s="244"/>
      <c r="S1658" s="244"/>
      <c r="T1658" s="245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6" t="s">
        <v>207</v>
      </c>
      <c r="AU1658" s="246" t="s">
        <v>82</v>
      </c>
      <c r="AV1658" s="13" t="s">
        <v>82</v>
      </c>
      <c r="AW1658" s="13" t="s">
        <v>33</v>
      </c>
      <c r="AX1658" s="13" t="s">
        <v>72</v>
      </c>
      <c r="AY1658" s="246" t="s">
        <v>197</v>
      </c>
    </row>
    <row r="1659" s="13" customFormat="1">
      <c r="A1659" s="13"/>
      <c r="B1659" s="235"/>
      <c r="C1659" s="236"/>
      <c r="D1659" s="237" t="s">
        <v>207</v>
      </c>
      <c r="E1659" s="238" t="s">
        <v>19</v>
      </c>
      <c r="F1659" s="239" t="s">
        <v>2130</v>
      </c>
      <c r="G1659" s="236"/>
      <c r="H1659" s="240">
        <v>0.46500000000000002</v>
      </c>
      <c r="I1659" s="241"/>
      <c r="J1659" s="236"/>
      <c r="K1659" s="236"/>
      <c r="L1659" s="242"/>
      <c r="M1659" s="243"/>
      <c r="N1659" s="244"/>
      <c r="O1659" s="244"/>
      <c r="P1659" s="244"/>
      <c r="Q1659" s="244"/>
      <c r="R1659" s="244"/>
      <c r="S1659" s="244"/>
      <c r="T1659" s="245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6" t="s">
        <v>207</v>
      </c>
      <c r="AU1659" s="246" t="s">
        <v>82</v>
      </c>
      <c r="AV1659" s="13" t="s">
        <v>82</v>
      </c>
      <c r="AW1659" s="13" t="s">
        <v>33</v>
      </c>
      <c r="AX1659" s="13" t="s">
        <v>72</v>
      </c>
      <c r="AY1659" s="246" t="s">
        <v>197</v>
      </c>
    </row>
    <row r="1660" s="13" customFormat="1">
      <c r="A1660" s="13"/>
      <c r="B1660" s="235"/>
      <c r="C1660" s="236"/>
      <c r="D1660" s="237" t="s">
        <v>207</v>
      </c>
      <c r="E1660" s="238" t="s">
        <v>19</v>
      </c>
      <c r="F1660" s="239" t="s">
        <v>2131</v>
      </c>
      <c r="G1660" s="236"/>
      <c r="H1660" s="240">
        <v>-1.5760000000000001</v>
      </c>
      <c r="I1660" s="241"/>
      <c r="J1660" s="236"/>
      <c r="K1660" s="236"/>
      <c r="L1660" s="242"/>
      <c r="M1660" s="243"/>
      <c r="N1660" s="244"/>
      <c r="O1660" s="244"/>
      <c r="P1660" s="244"/>
      <c r="Q1660" s="244"/>
      <c r="R1660" s="244"/>
      <c r="S1660" s="244"/>
      <c r="T1660" s="245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46" t="s">
        <v>207</v>
      </c>
      <c r="AU1660" s="246" t="s">
        <v>82</v>
      </c>
      <c r="AV1660" s="13" t="s">
        <v>82</v>
      </c>
      <c r="AW1660" s="13" t="s">
        <v>33</v>
      </c>
      <c r="AX1660" s="13" t="s">
        <v>72</v>
      </c>
      <c r="AY1660" s="246" t="s">
        <v>197</v>
      </c>
    </row>
    <row r="1661" s="16" customFormat="1">
      <c r="A1661" s="16"/>
      <c r="B1661" s="268"/>
      <c r="C1661" s="269"/>
      <c r="D1661" s="237" t="s">
        <v>207</v>
      </c>
      <c r="E1661" s="270" t="s">
        <v>19</v>
      </c>
      <c r="F1661" s="271" t="s">
        <v>248</v>
      </c>
      <c r="G1661" s="269"/>
      <c r="H1661" s="272">
        <v>19.588999999999999</v>
      </c>
      <c r="I1661" s="273"/>
      <c r="J1661" s="269"/>
      <c r="K1661" s="269"/>
      <c r="L1661" s="274"/>
      <c r="M1661" s="275"/>
      <c r="N1661" s="276"/>
      <c r="O1661" s="276"/>
      <c r="P1661" s="276"/>
      <c r="Q1661" s="276"/>
      <c r="R1661" s="276"/>
      <c r="S1661" s="276"/>
      <c r="T1661" s="277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T1661" s="278" t="s">
        <v>207</v>
      </c>
      <c r="AU1661" s="278" t="s">
        <v>82</v>
      </c>
      <c r="AV1661" s="16" t="s">
        <v>103</v>
      </c>
      <c r="AW1661" s="16" t="s">
        <v>33</v>
      </c>
      <c r="AX1661" s="16" t="s">
        <v>72</v>
      </c>
      <c r="AY1661" s="278" t="s">
        <v>197</v>
      </c>
    </row>
    <row r="1662" s="15" customFormat="1">
      <c r="A1662" s="15"/>
      <c r="B1662" s="257"/>
      <c r="C1662" s="258"/>
      <c r="D1662" s="237" t="s">
        <v>207</v>
      </c>
      <c r="E1662" s="259" t="s">
        <v>19</v>
      </c>
      <c r="F1662" s="260" t="s">
        <v>234</v>
      </c>
      <c r="G1662" s="258"/>
      <c r="H1662" s="261">
        <v>156.25100000000001</v>
      </c>
      <c r="I1662" s="262"/>
      <c r="J1662" s="258"/>
      <c r="K1662" s="258"/>
      <c r="L1662" s="263"/>
      <c r="M1662" s="264"/>
      <c r="N1662" s="265"/>
      <c r="O1662" s="265"/>
      <c r="P1662" s="265"/>
      <c r="Q1662" s="265"/>
      <c r="R1662" s="265"/>
      <c r="S1662" s="265"/>
      <c r="T1662" s="266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T1662" s="267" t="s">
        <v>207</v>
      </c>
      <c r="AU1662" s="267" t="s">
        <v>82</v>
      </c>
      <c r="AV1662" s="15" t="s">
        <v>203</v>
      </c>
      <c r="AW1662" s="15" t="s">
        <v>33</v>
      </c>
      <c r="AX1662" s="15" t="s">
        <v>80</v>
      </c>
      <c r="AY1662" s="267" t="s">
        <v>197</v>
      </c>
    </row>
    <row r="1663" s="2" customFormat="1" ht="21.75" customHeight="1">
      <c r="A1663" s="40"/>
      <c r="B1663" s="41"/>
      <c r="C1663" s="282" t="s">
        <v>2132</v>
      </c>
      <c r="D1663" s="282" t="s">
        <v>602</v>
      </c>
      <c r="E1663" s="283" t="s">
        <v>2133</v>
      </c>
      <c r="F1663" s="284" t="s">
        <v>2134</v>
      </c>
      <c r="G1663" s="285" t="s">
        <v>202</v>
      </c>
      <c r="H1663" s="286">
        <v>164.06399999999999</v>
      </c>
      <c r="I1663" s="287"/>
      <c r="J1663" s="288">
        <f>ROUND(I1663*H1663,2)</f>
        <v>0</v>
      </c>
      <c r="K1663" s="289"/>
      <c r="L1663" s="290"/>
      <c r="M1663" s="291" t="s">
        <v>19</v>
      </c>
      <c r="N1663" s="292" t="s">
        <v>43</v>
      </c>
      <c r="O1663" s="86"/>
      <c r="P1663" s="226">
        <f>O1663*H1663</f>
        <v>0</v>
      </c>
      <c r="Q1663" s="226">
        <v>0.0129</v>
      </c>
      <c r="R1663" s="226">
        <f>Q1663*H1663</f>
        <v>2.1164255999999999</v>
      </c>
      <c r="S1663" s="226">
        <v>0</v>
      </c>
      <c r="T1663" s="227">
        <f>S1663*H1663</f>
        <v>0</v>
      </c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R1663" s="228" t="s">
        <v>658</v>
      </c>
      <c r="AT1663" s="228" t="s">
        <v>602</v>
      </c>
      <c r="AU1663" s="228" t="s">
        <v>82</v>
      </c>
      <c r="AY1663" s="19" t="s">
        <v>197</v>
      </c>
      <c r="BE1663" s="229">
        <f>IF(N1663="základní",J1663,0)</f>
        <v>0</v>
      </c>
      <c r="BF1663" s="229">
        <f>IF(N1663="snížená",J1663,0)</f>
        <v>0</v>
      </c>
      <c r="BG1663" s="229">
        <f>IF(N1663="zákl. přenesená",J1663,0)</f>
        <v>0</v>
      </c>
      <c r="BH1663" s="229">
        <f>IF(N1663="sníž. přenesená",J1663,0)</f>
        <v>0</v>
      </c>
      <c r="BI1663" s="229">
        <f>IF(N1663="nulová",J1663,0)</f>
        <v>0</v>
      </c>
      <c r="BJ1663" s="19" t="s">
        <v>80</v>
      </c>
      <c r="BK1663" s="229">
        <f>ROUND(I1663*H1663,2)</f>
        <v>0</v>
      </c>
      <c r="BL1663" s="19" t="s">
        <v>385</v>
      </c>
      <c r="BM1663" s="228" t="s">
        <v>2135</v>
      </c>
    </row>
    <row r="1664" s="13" customFormat="1">
      <c r="A1664" s="13"/>
      <c r="B1664" s="235"/>
      <c r="C1664" s="236"/>
      <c r="D1664" s="237" t="s">
        <v>207</v>
      </c>
      <c r="E1664" s="238" t="s">
        <v>19</v>
      </c>
      <c r="F1664" s="239" t="s">
        <v>2136</v>
      </c>
      <c r="G1664" s="236"/>
      <c r="H1664" s="240">
        <v>164.06399999999999</v>
      </c>
      <c r="I1664" s="241"/>
      <c r="J1664" s="236"/>
      <c r="K1664" s="236"/>
      <c r="L1664" s="242"/>
      <c r="M1664" s="243"/>
      <c r="N1664" s="244"/>
      <c r="O1664" s="244"/>
      <c r="P1664" s="244"/>
      <c r="Q1664" s="244"/>
      <c r="R1664" s="244"/>
      <c r="S1664" s="244"/>
      <c r="T1664" s="245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6" t="s">
        <v>207</v>
      </c>
      <c r="AU1664" s="246" t="s">
        <v>82</v>
      </c>
      <c r="AV1664" s="13" t="s">
        <v>82</v>
      </c>
      <c r="AW1664" s="13" t="s">
        <v>33</v>
      </c>
      <c r="AX1664" s="13" t="s">
        <v>80</v>
      </c>
      <c r="AY1664" s="246" t="s">
        <v>197</v>
      </c>
    </row>
    <row r="1665" s="2" customFormat="1" ht="33" customHeight="1">
      <c r="A1665" s="40"/>
      <c r="B1665" s="41"/>
      <c r="C1665" s="216" t="s">
        <v>2137</v>
      </c>
      <c r="D1665" s="216" t="s">
        <v>199</v>
      </c>
      <c r="E1665" s="217" t="s">
        <v>2138</v>
      </c>
      <c r="F1665" s="218" t="s">
        <v>2139</v>
      </c>
      <c r="G1665" s="219" t="s">
        <v>202</v>
      </c>
      <c r="H1665" s="220">
        <v>22.289999999999999</v>
      </c>
      <c r="I1665" s="221"/>
      <c r="J1665" s="222">
        <f>ROUND(I1665*H1665,2)</f>
        <v>0</v>
      </c>
      <c r="K1665" s="223"/>
      <c r="L1665" s="46"/>
      <c r="M1665" s="224" t="s">
        <v>19</v>
      </c>
      <c r="N1665" s="225" t="s">
        <v>43</v>
      </c>
      <c r="O1665" s="86"/>
      <c r="P1665" s="226">
        <f>O1665*H1665</f>
        <v>0</v>
      </c>
      <c r="Q1665" s="226">
        <v>0</v>
      </c>
      <c r="R1665" s="226">
        <f>Q1665*H1665</f>
        <v>0</v>
      </c>
      <c r="S1665" s="226">
        <v>0</v>
      </c>
      <c r="T1665" s="227">
        <f>S1665*H1665</f>
        <v>0</v>
      </c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R1665" s="228" t="s">
        <v>385</v>
      </c>
      <c r="AT1665" s="228" t="s">
        <v>199</v>
      </c>
      <c r="AU1665" s="228" t="s">
        <v>82</v>
      </c>
      <c r="AY1665" s="19" t="s">
        <v>197</v>
      </c>
      <c r="BE1665" s="229">
        <f>IF(N1665="základní",J1665,0)</f>
        <v>0</v>
      </c>
      <c r="BF1665" s="229">
        <f>IF(N1665="snížená",J1665,0)</f>
        <v>0</v>
      </c>
      <c r="BG1665" s="229">
        <f>IF(N1665="zákl. přenesená",J1665,0)</f>
        <v>0</v>
      </c>
      <c r="BH1665" s="229">
        <f>IF(N1665="sníž. přenesená",J1665,0)</f>
        <v>0</v>
      </c>
      <c r="BI1665" s="229">
        <f>IF(N1665="nulová",J1665,0)</f>
        <v>0</v>
      </c>
      <c r="BJ1665" s="19" t="s">
        <v>80</v>
      </c>
      <c r="BK1665" s="229">
        <f>ROUND(I1665*H1665,2)</f>
        <v>0</v>
      </c>
      <c r="BL1665" s="19" t="s">
        <v>385</v>
      </c>
      <c r="BM1665" s="228" t="s">
        <v>2140</v>
      </c>
    </row>
    <row r="1666" s="2" customFormat="1">
      <c r="A1666" s="40"/>
      <c r="B1666" s="41"/>
      <c r="C1666" s="42"/>
      <c r="D1666" s="230" t="s">
        <v>205</v>
      </c>
      <c r="E1666" s="42"/>
      <c r="F1666" s="231" t="s">
        <v>2141</v>
      </c>
      <c r="G1666" s="42"/>
      <c r="H1666" s="42"/>
      <c r="I1666" s="232"/>
      <c r="J1666" s="42"/>
      <c r="K1666" s="42"/>
      <c r="L1666" s="46"/>
      <c r="M1666" s="233"/>
      <c r="N1666" s="234"/>
      <c r="O1666" s="86"/>
      <c r="P1666" s="86"/>
      <c r="Q1666" s="86"/>
      <c r="R1666" s="86"/>
      <c r="S1666" s="86"/>
      <c r="T1666" s="87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T1666" s="19" t="s">
        <v>205</v>
      </c>
      <c r="AU1666" s="19" t="s">
        <v>82</v>
      </c>
    </row>
    <row r="1667" s="14" customFormat="1">
      <c r="A1667" s="14"/>
      <c r="B1667" s="247"/>
      <c r="C1667" s="248"/>
      <c r="D1667" s="237" t="s">
        <v>207</v>
      </c>
      <c r="E1667" s="249" t="s">
        <v>19</v>
      </c>
      <c r="F1667" s="250" t="s">
        <v>519</v>
      </c>
      <c r="G1667" s="248"/>
      <c r="H1667" s="249" t="s">
        <v>19</v>
      </c>
      <c r="I1667" s="251"/>
      <c r="J1667" s="248"/>
      <c r="K1667" s="248"/>
      <c r="L1667" s="252"/>
      <c r="M1667" s="253"/>
      <c r="N1667" s="254"/>
      <c r="O1667" s="254"/>
      <c r="P1667" s="254"/>
      <c r="Q1667" s="254"/>
      <c r="R1667" s="254"/>
      <c r="S1667" s="254"/>
      <c r="T1667" s="255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56" t="s">
        <v>207</v>
      </c>
      <c r="AU1667" s="256" t="s">
        <v>82</v>
      </c>
      <c r="AV1667" s="14" t="s">
        <v>80</v>
      </c>
      <c r="AW1667" s="14" t="s">
        <v>33</v>
      </c>
      <c r="AX1667" s="14" t="s">
        <v>72</v>
      </c>
      <c r="AY1667" s="256" t="s">
        <v>197</v>
      </c>
    </row>
    <row r="1668" s="13" customFormat="1">
      <c r="A1668" s="13"/>
      <c r="B1668" s="235"/>
      <c r="C1668" s="236"/>
      <c r="D1668" s="237" t="s">
        <v>207</v>
      </c>
      <c r="E1668" s="238" t="s">
        <v>19</v>
      </c>
      <c r="F1668" s="239" t="s">
        <v>753</v>
      </c>
      <c r="G1668" s="236"/>
      <c r="H1668" s="240">
        <v>11.01</v>
      </c>
      <c r="I1668" s="241"/>
      <c r="J1668" s="236"/>
      <c r="K1668" s="236"/>
      <c r="L1668" s="242"/>
      <c r="M1668" s="243"/>
      <c r="N1668" s="244"/>
      <c r="O1668" s="244"/>
      <c r="P1668" s="244"/>
      <c r="Q1668" s="244"/>
      <c r="R1668" s="244"/>
      <c r="S1668" s="244"/>
      <c r="T1668" s="245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6" t="s">
        <v>207</v>
      </c>
      <c r="AU1668" s="246" t="s">
        <v>82</v>
      </c>
      <c r="AV1668" s="13" t="s">
        <v>82</v>
      </c>
      <c r="AW1668" s="13" t="s">
        <v>33</v>
      </c>
      <c r="AX1668" s="13" t="s">
        <v>72</v>
      </c>
      <c r="AY1668" s="246" t="s">
        <v>197</v>
      </c>
    </row>
    <row r="1669" s="13" customFormat="1">
      <c r="A1669" s="13"/>
      <c r="B1669" s="235"/>
      <c r="C1669" s="236"/>
      <c r="D1669" s="237" t="s">
        <v>207</v>
      </c>
      <c r="E1669" s="238" t="s">
        <v>19</v>
      </c>
      <c r="F1669" s="239" t="s">
        <v>754</v>
      </c>
      <c r="G1669" s="236"/>
      <c r="H1669" s="240">
        <v>-2.3999999999999999</v>
      </c>
      <c r="I1669" s="241"/>
      <c r="J1669" s="236"/>
      <c r="K1669" s="236"/>
      <c r="L1669" s="242"/>
      <c r="M1669" s="243"/>
      <c r="N1669" s="244"/>
      <c r="O1669" s="244"/>
      <c r="P1669" s="244"/>
      <c r="Q1669" s="244"/>
      <c r="R1669" s="244"/>
      <c r="S1669" s="244"/>
      <c r="T1669" s="245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6" t="s">
        <v>207</v>
      </c>
      <c r="AU1669" s="246" t="s">
        <v>82</v>
      </c>
      <c r="AV1669" s="13" t="s">
        <v>82</v>
      </c>
      <c r="AW1669" s="13" t="s">
        <v>33</v>
      </c>
      <c r="AX1669" s="13" t="s">
        <v>72</v>
      </c>
      <c r="AY1669" s="246" t="s">
        <v>197</v>
      </c>
    </row>
    <row r="1670" s="13" customFormat="1">
      <c r="A1670" s="13"/>
      <c r="B1670" s="235"/>
      <c r="C1670" s="236"/>
      <c r="D1670" s="237" t="s">
        <v>207</v>
      </c>
      <c r="E1670" s="238" t="s">
        <v>19</v>
      </c>
      <c r="F1670" s="239" t="s">
        <v>756</v>
      </c>
      <c r="G1670" s="236"/>
      <c r="H1670" s="240">
        <v>10.050000000000001</v>
      </c>
      <c r="I1670" s="241"/>
      <c r="J1670" s="236"/>
      <c r="K1670" s="236"/>
      <c r="L1670" s="242"/>
      <c r="M1670" s="243"/>
      <c r="N1670" s="244"/>
      <c r="O1670" s="244"/>
      <c r="P1670" s="244"/>
      <c r="Q1670" s="244"/>
      <c r="R1670" s="244"/>
      <c r="S1670" s="244"/>
      <c r="T1670" s="245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6" t="s">
        <v>207</v>
      </c>
      <c r="AU1670" s="246" t="s">
        <v>82</v>
      </c>
      <c r="AV1670" s="13" t="s">
        <v>82</v>
      </c>
      <c r="AW1670" s="13" t="s">
        <v>33</v>
      </c>
      <c r="AX1670" s="13" t="s">
        <v>72</v>
      </c>
      <c r="AY1670" s="246" t="s">
        <v>197</v>
      </c>
    </row>
    <row r="1671" s="13" customFormat="1">
      <c r="A1671" s="13"/>
      <c r="B1671" s="235"/>
      <c r="C1671" s="236"/>
      <c r="D1671" s="237" t="s">
        <v>207</v>
      </c>
      <c r="E1671" s="238" t="s">
        <v>19</v>
      </c>
      <c r="F1671" s="239" t="s">
        <v>757</v>
      </c>
      <c r="G1671" s="236"/>
      <c r="H1671" s="240">
        <v>-2.1000000000000001</v>
      </c>
      <c r="I1671" s="241"/>
      <c r="J1671" s="236"/>
      <c r="K1671" s="236"/>
      <c r="L1671" s="242"/>
      <c r="M1671" s="243"/>
      <c r="N1671" s="244"/>
      <c r="O1671" s="244"/>
      <c r="P1671" s="244"/>
      <c r="Q1671" s="244"/>
      <c r="R1671" s="244"/>
      <c r="S1671" s="244"/>
      <c r="T1671" s="245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46" t="s">
        <v>207</v>
      </c>
      <c r="AU1671" s="246" t="s">
        <v>82</v>
      </c>
      <c r="AV1671" s="13" t="s">
        <v>82</v>
      </c>
      <c r="AW1671" s="13" t="s">
        <v>33</v>
      </c>
      <c r="AX1671" s="13" t="s">
        <v>72</v>
      </c>
      <c r="AY1671" s="246" t="s">
        <v>197</v>
      </c>
    </row>
    <row r="1672" s="13" customFormat="1">
      <c r="A1672" s="13"/>
      <c r="B1672" s="235"/>
      <c r="C1672" s="236"/>
      <c r="D1672" s="237" t="s">
        <v>207</v>
      </c>
      <c r="E1672" s="238" t="s">
        <v>19</v>
      </c>
      <c r="F1672" s="239" t="s">
        <v>758</v>
      </c>
      <c r="G1672" s="236"/>
      <c r="H1672" s="240">
        <v>6.6299999999999999</v>
      </c>
      <c r="I1672" s="241"/>
      <c r="J1672" s="236"/>
      <c r="K1672" s="236"/>
      <c r="L1672" s="242"/>
      <c r="M1672" s="243"/>
      <c r="N1672" s="244"/>
      <c r="O1672" s="244"/>
      <c r="P1672" s="244"/>
      <c r="Q1672" s="244"/>
      <c r="R1672" s="244"/>
      <c r="S1672" s="244"/>
      <c r="T1672" s="245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6" t="s">
        <v>207</v>
      </c>
      <c r="AU1672" s="246" t="s">
        <v>82</v>
      </c>
      <c r="AV1672" s="13" t="s">
        <v>82</v>
      </c>
      <c r="AW1672" s="13" t="s">
        <v>33</v>
      </c>
      <c r="AX1672" s="13" t="s">
        <v>72</v>
      </c>
      <c r="AY1672" s="246" t="s">
        <v>197</v>
      </c>
    </row>
    <row r="1673" s="13" customFormat="1">
      <c r="A1673" s="13"/>
      <c r="B1673" s="235"/>
      <c r="C1673" s="236"/>
      <c r="D1673" s="237" t="s">
        <v>207</v>
      </c>
      <c r="E1673" s="238" t="s">
        <v>19</v>
      </c>
      <c r="F1673" s="239" t="s">
        <v>759</v>
      </c>
      <c r="G1673" s="236"/>
      <c r="H1673" s="240">
        <v>-0.90000000000000002</v>
      </c>
      <c r="I1673" s="241"/>
      <c r="J1673" s="236"/>
      <c r="K1673" s="236"/>
      <c r="L1673" s="242"/>
      <c r="M1673" s="243"/>
      <c r="N1673" s="244"/>
      <c r="O1673" s="244"/>
      <c r="P1673" s="244"/>
      <c r="Q1673" s="244"/>
      <c r="R1673" s="244"/>
      <c r="S1673" s="244"/>
      <c r="T1673" s="245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46" t="s">
        <v>207</v>
      </c>
      <c r="AU1673" s="246" t="s">
        <v>82</v>
      </c>
      <c r="AV1673" s="13" t="s">
        <v>82</v>
      </c>
      <c r="AW1673" s="13" t="s">
        <v>33</v>
      </c>
      <c r="AX1673" s="13" t="s">
        <v>72</v>
      </c>
      <c r="AY1673" s="246" t="s">
        <v>197</v>
      </c>
    </row>
    <row r="1674" s="15" customFormat="1">
      <c r="A1674" s="15"/>
      <c r="B1674" s="257"/>
      <c r="C1674" s="258"/>
      <c r="D1674" s="237" t="s">
        <v>207</v>
      </c>
      <c r="E1674" s="259" t="s">
        <v>19</v>
      </c>
      <c r="F1674" s="260" t="s">
        <v>234</v>
      </c>
      <c r="G1674" s="258"/>
      <c r="H1674" s="261">
        <v>22.289999999999999</v>
      </c>
      <c r="I1674" s="262"/>
      <c r="J1674" s="258"/>
      <c r="K1674" s="258"/>
      <c r="L1674" s="263"/>
      <c r="M1674" s="264"/>
      <c r="N1674" s="265"/>
      <c r="O1674" s="265"/>
      <c r="P1674" s="265"/>
      <c r="Q1674" s="265"/>
      <c r="R1674" s="265"/>
      <c r="S1674" s="265"/>
      <c r="T1674" s="266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T1674" s="267" t="s">
        <v>207</v>
      </c>
      <c r="AU1674" s="267" t="s">
        <v>82</v>
      </c>
      <c r="AV1674" s="15" t="s">
        <v>203</v>
      </c>
      <c r="AW1674" s="15" t="s">
        <v>33</v>
      </c>
      <c r="AX1674" s="15" t="s">
        <v>80</v>
      </c>
      <c r="AY1674" s="267" t="s">
        <v>197</v>
      </c>
    </row>
    <row r="1675" s="2" customFormat="1" ht="24.15" customHeight="1">
      <c r="A1675" s="40"/>
      <c r="B1675" s="41"/>
      <c r="C1675" s="216" t="s">
        <v>2142</v>
      </c>
      <c r="D1675" s="216" t="s">
        <v>199</v>
      </c>
      <c r="E1675" s="217" t="s">
        <v>2143</v>
      </c>
      <c r="F1675" s="218" t="s">
        <v>2144</v>
      </c>
      <c r="G1675" s="219" t="s">
        <v>661</v>
      </c>
      <c r="H1675" s="220">
        <v>138.88</v>
      </c>
      <c r="I1675" s="221"/>
      <c r="J1675" s="222">
        <f>ROUND(I1675*H1675,2)</f>
        <v>0</v>
      </c>
      <c r="K1675" s="223"/>
      <c r="L1675" s="46"/>
      <c r="M1675" s="224" t="s">
        <v>19</v>
      </c>
      <c r="N1675" s="225" t="s">
        <v>43</v>
      </c>
      <c r="O1675" s="86"/>
      <c r="P1675" s="226">
        <f>O1675*H1675</f>
        <v>0</v>
      </c>
      <c r="Q1675" s="226">
        <v>0.00055000000000000003</v>
      </c>
      <c r="R1675" s="226">
        <f>Q1675*H1675</f>
        <v>0.076384000000000007</v>
      </c>
      <c r="S1675" s="226">
        <v>0</v>
      </c>
      <c r="T1675" s="227">
        <f>S1675*H1675</f>
        <v>0</v>
      </c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R1675" s="228" t="s">
        <v>385</v>
      </c>
      <c r="AT1675" s="228" t="s">
        <v>199</v>
      </c>
      <c r="AU1675" s="228" t="s">
        <v>82</v>
      </c>
      <c r="AY1675" s="19" t="s">
        <v>197</v>
      </c>
      <c r="BE1675" s="229">
        <f>IF(N1675="základní",J1675,0)</f>
        <v>0</v>
      </c>
      <c r="BF1675" s="229">
        <f>IF(N1675="snížená",J1675,0)</f>
        <v>0</v>
      </c>
      <c r="BG1675" s="229">
        <f>IF(N1675="zákl. přenesená",J1675,0)</f>
        <v>0</v>
      </c>
      <c r="BH1675" s="229">
        <f>IF(N1675="sníž. přenesená",J1675,0)</f>
        <v>0</v>
      </c>
      <c r="BI1675" s="229">
        <f>IF(N1675="nulová",J1675,0)</f>
        <v>0</v>
      </c>
      <c r="BJ1675" s="19" t="s">
        <v>80</v>
      </c>
      <c r="BK1675" s="229">
        <f>ROUND(I1675*H1675,2)</f>
        <v>0</v>
      </c>
      <c r="BL1675" s="19" t="s">
        <v>385</v>
      </c>
      <c r="BM1675" s="228" t="s">
        <v>2145</v>
      </c>
    </row>
    <row r="1676" s="2" customFormat="1">
      <c r="A1676" s="40"/>
      <c r="B1676" s="41"/>
      <c r="C1676" s="42"/>
      <c r="D1676" s="230" t="s">
        <v>205</v>
      </c>
      <c r="E1676" s="42"/>
      <c r="F1676" s="231" t="s">
        <v>2146</v>
      </c>
      <c r="G1676" s="42"/>
      <c r="H1676" s="42"/>
      <c r="I1676" s="232"/>
      <c r="J1676" s="42"/>
      <c r="K1676" s="42"/>
      <c r="L1676" s="46"/>
      <c r="M1676" s="233"/>
      <c r="N1676" s="234"/>
      <c r="O1676" s="86"/>
      <c r="P1676" s="86"/>
      <c r="Q1676" s="86"/>
      <c r="R1676" s="86"/>
      <c r="S1676" s="86"/>
      <c r="T1676" s="87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T1676" s="19" t="s">
        <v>205</v>
      </c>
      <c r="AU1676" s="19" t="s">
        <v>82</v>
      </c>
    </row>
    <row r="1677" s="14" customFormat="1">
      <c r="A1677" s="14"/>
      <c r="B1677" s="247"/>
      <c r="C1677" s="248"/>
      <c r="D1677" s="237" t="s">
        <v>207</v>
      </c>
      <c r="E1677" s="249" t="s">
        <v>19</v>
      </c>
      <c r="F1677" s="250" t="s">
        <v>519</v>
      </c>
      <c r="G1677" s="248"/>
      <c r="H1677" s="249" t="s">
        <v>19</v>
      </c>
      <c r="I1677" s="251"/>
      <c r="J1677" s="248"/>
      <c r="K1677" s="248"/>
      <c r="L1677" s="252"/>
      <c r="M1677" s="253"/>
      <c r="N1677" s="254"/>
      <c r="O1677" s="254"/>
      <c r="P1677" s="254"/>
      <c r="Q1677" s="254"/>
      <c r="R1677" s="254"/>
      <c r="S1677" s="254"/>
      <c r="T1677" s="255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6" t="s">
        <v>207</v>
      </c>
      <c r="AU1677" s="256" t="s">
        <v>82</v>
      </c>
      <c r="AV1677" s="14" t="s">
        <v>80</v>
      </c>
      <c r="AW1677" s="14" t="s">
        <v>33</v>
      </c>
      <c r="AX1677" s="14" t="s">
        <v>72</v>
      </c>
      <c r="AY1677" s="256" t="s">
        <v>197</v>
      </c>
    </row>
    <row r="1678" s="13" customFormat="1">
      <c r="A1678" s="13"/>
      <c r="B1678" s="235"/>
      <c r="C1678" s="236"/>
      <c r="D1678" s="237" t="s">
        <v>207</v>
      </c>
      <c r="E1678" s="238" t="s">
        <v>19</v>
      </c>
      <c r="F1678" s="239" t="s">
        <v>2147</v>
      </c>
      <c r="G1678" s="236"/>
      <c r="H1678" s="240">
        <v>17.199999999999999</v>
      </c>
      <c r="I1678" s="241"/>
      <c r="J1678" s="236"/>
      <c r="K1678" s="236"/>
      <c r="L1678" s="242"/>
      <c r="M1678" s="243"/>
      <c r="N1678" s="244"/>
      <c r="O1678" s="244"/>
      <c r="P1678" s="244"/>
      <c r="Q1678" s="244"/>
      <c r="R1678" s="244"/>
      <c r="S1678" s="244"/>
      <c r="T1678" s="245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46" t="s">
        <v>207</v>
      </c>
      <c r="AU1678" s="246" t="s">
        <v>82</v>
      </c>
      <c r="AV1678" s="13" t="s">
        <v>82</v>
      </c>
      <c r="AW1678" s="13" t="s">
        <v>33</v>
      </c>
      <c r="AX1678" s="13" t="s">
        <v>72</v>
      </c>
      <c r="AY1678" s="246" t="s">
        <v>197</v>
      </c>
    </row>
    <row r="1679" s="13" customFormat="1">
      <c r="A1679" s="13"/>
      <c r="B1679" s="235"/>
      <c r="C1679" s="236"/>
      <c r="D1679" s="237" t="s">
        <v>207</v>
      </c>
      <c r="E1679" s="238" t="s">
        <v>19</v>
      </c>
      <c r="F1679" s="239" t="s">
        <v>745</v>
      </c>
      <c r="G1679" s="236"/>
      <c r="H1679" s="240">
        <v>31.879999999999999</v>
      </c>
      <c r="I1679" s="241"/>
      <c r="J1679" s="236"/>
      <c r="K1679" s="236"/>
      <c r="L1679" s="242"/>
      <c r="M1679" s="243"/>
      <c r="N1679" s="244"/>
      <c r="O1679" s="244"/>
      <c r="P1679" s="244"/>
      <c r="Q1679" s="244"/>
      <c r="R1679" s="244"/>
      <c r="S1679" s="244"/>
      <c r="T1679" s="245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6" t="s">
        <v>207</v>
      </c>
      <c r="AU1679" s="246" t="s">
        <v>82</v>
      </c>
      <c r="AV1679" s="13" t="s">
        <v>82</v>
      </c>
      <c r="AW1679" s="13" t="s">
        <v>33</v>
      </c>
      <c r="AX1679" s="13" t="s">
        <v>72</v>
      </c>
      <c r="AY1679" s="246" t="s">
        <v>197</v>
      </c>
    </row>
    <row r="1680" s="13" customFormat="1">
      <c r="A1680" s="13"/>
      <c r="B1680" s="235"/>
      <c r="C1680" s="236"/>
      <c r="D1680" s="237" t="s">
        <v>207</v>
      </c>
      <c r="E1680" s="238" t="s">
        <v>19</v>
      </c>
      <c r="F1680" s="239" t="s">
        <v>2148</v>
      </c>
      <c r="G1680" s="236"/>
      <c r="H1680" s="240">
        <v>4.2999999999999998</v>
      </c>
      <c r="I1680" s="241"/>
      <c r="J1680" s="236"/>
      <c r="K1680" s="236"/>
      <c r="L1680" s="242"/>
      <c r="M1680" s="243"/>
      <c r="N1680" s="244"/>
      <c r="O1680" s="244"/>
      <c r="P1680" s="244"/>
      <c r="Q1680" s="244"/>
      <c r="R1680" s="244"/>
      <c r="S1680" s="244"/>
      <c r="T1680" s="245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46" t="s">
        <v>207</v>
      </c>
      <c r="AU1680" s="246" t="s">
        <v>82</v>
      </c>
      <c r="AV1680" s="13" t="s">
        <v>82</v>
      </c>
      <c r="AW1680" s="13" t="s">
        <v>33</v>
      </c>
      <c r="AX1680" s="13" t="s">
        <v>72</v>
      </c>
      <c r="AY1680" s="246" t="s">
        <v>197</v>
      </c>
    </row>
    <row r="1681" s="13" customFormat="1">
      <c r="A1681" s="13"/>
      <c r="B1681" s="235"/>
      <c r="C1681" s="236"/>
      <c r="D1681" s="237" t="s">
        <v>207</v>
      </c>
      <c r="E1681" s="238" t="s">
        <v>19</v>
      </c>
      <c r="F1681" s="239" t="s">
        <v>2149</v>
      </c>
      <c r="G1681" s="236"/>
      <c r="H1681" s="240">
        <v>5.0499999999999998</v>
      </c>
      <c r="I1681" s="241"/>
      <c r="J1681" s="236"/>
      <c r="K1681" s="236"/>
      <c r="L1681" s="242"/>
      <c r="M1681" s="243"/>
      <c r="N1681" s="244"/>
      <c r="O1681" s="244"/>
      <c r="P1681" s="244"/>
      <c r="Q1681" s="244"/>
      <c r="R1681" s="244"/>
      <c r="S1681" s="244"/>
      <c r="T1681" s="245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46" t="s">
        <v>207</v>
      </c>
      <c r="AU1681" s="246" t="s">
        <v>82</v>
      </c>
      <c r="AV1681" s="13" t="s">
        <v>82</v>
      </c>
      <c r="AW1681" s="13" t="s">
        <v>33</v>
      </c>
      <c r="AX1681" s="13" t="s">
        <v>72</v>
      </c>
      <c r="AY1681" s="246" t="s">
        <v>197</v>
      </c>
    </row>
    <row r="1682" s="13" customFormat="1">
      <c r="A1682" s="13"/>
      <c r="B1682" s="235"/>
      <c r="C1682" s="236"/>
      <c r="D1682" s="237" t="s">
        <v>207</v>
      </c>
      <c r="E1682" s="238" t="s">
        <v>19</v>
      </c>
      <c r="F1682" s="239" t="s">
        <v>2150</v>
      </c>
      <c r="G1682" s="236"/>
      <c r="H1682" s="240">
        <v>1.3899999999999999</v>
      </c>
      <c r="I1682" s="241"/>
      <c r="J1682" s="236"/>
      <c r="K1682" s="236"/>
      <c r="L1682" s="242"/>
      <c r="M1682" s="243"/>
      <c r="N1682" s="244"/>
      <c r="O1682" s="244"/>
      <c r="P1682" s="244"/>
      <c r="Q1682" s="244"/>
      <c r="R1682" s="244"/>
      <c r="S1682" s="244"/>
      <c r="T1682" s="245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46" t="s">
        <v>207</v>
      </c>
      <c r="AU1682" s="246" t="s">
        <v>82</v>
      </c>
      <c r="AV1682" s="13" t="s">
        <v>82</v>
      </c>
      <c r="AW1682" s="13" t="s">
        <v>33</v>
      </c>
      <c r="AX1682" s="13" t="s">
        <v>72</v>
      </c>
      <c r="AY1682" s="246" t="s">
        <v>197</v>
      </c>
    </row>
    <row r="1683" s="13" customFormat="1">
      <c r="A1683" s="13"/>
      <c r="B1683" s="235"/>
      <c r="C1683" s="236"/>
      <c r="D1683" s="237" t="s">
        <v>207</v>
      </c>
      <c r="E1683" s="238" t="s">
        <v>19</v>
      </c>
      <c r="F1683" s="239" t="s">
        <v>2151</v>
      </c>
      <c r="G1683" s="236"/>
      <c r="H1683" s="240">
        <v>18.5</v>
      </c>
      <c r="I1683" s="241"/>
      <c r="J1683" s="236"/>
      <c r="K1683" s="236"/>
      <c r="L1683" s="242"/>
      <c r="M1683" s="243"/>
      <c r="N1683" s="244"/>
      <c r="O1683" s="244"/>
      <c r="P1683" s="244"/>
      <c r="Q1683" s="244"/>
      <c r="R1683" s="244"/>
      <c r="S1683" s="244"/>
      <c r="T1683" s="245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46" t="s">
        <v>207</v>
      </c>
      <c r="AU1683" s="246" t="s">
        <v>82</v>
      </c>
      <c r="AV1683" s="13" t="s">
        <v>82</v>
      </c>
      <c r="AW1683" s="13" t="s">
        <v>33</v>
      </c>
      <c r="AX1683" s="13" t="s">
        <v>72</v>
      </c>
      <c r="AY1683" s="246" t="s">
        <v>197</v>
      </c>
    </row>
    <row r="1684" s="13" customFormat="1">
      <c r="A1684" s="13"/>
      <c r="B1684" s="235"/>
      <c r="C1684" s="236"/>
      <c r="D1684" s="237" t="s">
        <v>207</v>
      </c>
      <c r="E1684" s="238" t="s">
        <v>19</v>
      </c>
      <c r="F1684" s="239" t="s">
        <v>2152</v>
      </c>
      <c r="G1684" s="236"/>
      <c r="H1684" s="240">
        <v>13.1</v>
      </c>
      <c r="I1684" s="241"/>
      <c r="J1684" s="236"/>
      <c r="K1684" s="236"/>
      <c r="L1684" s="242"/>
      <c r="M1684" s="243"/>
      <c r="N1684" s="244"/>
      <c r="O1684" s="244"/>
      <c r="P1684" s="244"/>
      <c r="Q1684" s="244"/>
      <c r="R1684" s="244"/>
      <c r="S1684" s="244"/>
      <c r="T1684" s="245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6" t="s">
        <v>207</v>
      </c>
      <c r="AU1684" s="246" t="s">
        <v>82</v>
      </c>
      <c r="AV1684" s="13" t="s">
        <v>82</v>
      </c>
      <c r="AW1684" s="13" t="s">
        <v>33</v>
      </c>
      <c r="AX1684" s="13" t="s">
        <v>72</v>
      </c>
      <c r="AY1684" s="246" t="s">
        <v>197</v>
      </c>
    </row>
    <row r="1685" s="13" customFormat="1">
      <c r="A1685" s="13"/>
      <c r="B1685" s="235"/>
      <c r="C1685" s="236"/>
      <c r="D1685" s="237" t="s">
        <v>207</v>
      </c>
      <c r="E1685" s="238" t="s">
        <v>19</v>
      </c>
      <c r="F1685" s="239" t="s">
        <v>2153</v>
      </c>
      <c r="G1685" s="236"/>
      <c r="H1685" s="240">
        <v>13.560000000000001</v>
      </c>
      <c r="I1685" s="241"/>
      <c r="J1685" s="236"/>
      <c r="K1685" s="236"/>
      <c r="L1685" s="242"/>
      <c r="M1685" s="243"/>
      <c r="N1685" s="244"/>
      <c r="O1685" s="244"/>
      <c r="P1685" s="244"/>
      <c r="Q1685" s="244"/>
      <c r="R1685" s="244"/>
      <c r="S1685" s="244"/>
      <c r="T1685" s="245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46" t="s">
        <v>207</v>
      </c>
      <c r="AU1685" s="246" t="s">
        <v>82</v>
      </c>
      <c r="AV1685" s="13" t="s">
        <v>82</v>
      </c>
      <c r="AW1685" s="13" t="s">
        <v>33</v>
      </c>
      <c r="AX1685" s="13" t="s">
        <v>72</v>
      </c>
      <c r="AY1685" s="246" t="s">
        <v>197</v>
      </c>
    </row>
    <row r="1686" s="13" customFormat="1">
      <c r="A1686" s="13"/>
      <c r="B1686" s="235"/>
      <c r="C1686" s="236"/>
      <c r="D1686" s="237" t="s">
        <v>207</v>
      </c>
      <c r="E1686" s="238" t="s">
        <v>19</v>
      </c>
      <c r="F1686" s="239" t="s">
        <v>2154</v>
      </c>
      <c r="G1686" s="236"/>
      <c r="H1686" s="240">
        <v>12.699999999999999</v>
      </c>
      <c r="I1686" s="241"/>
      <c r="J1686" s="236"/>
      <c r="K1686" s="236"/>
      <c r="L1686" s="242"/>
      <c r="M1686" s="243"/>
      <c r="N1686" s="244"/>
      <c r="O1686" s="244"/>
      <c r="P1686" s="244"/>
      <c r="Q1686" s="244"/>
      <c r="R1686" s="244"/>
      <c r="S1686" s="244"/>
      <c r="T1686" s="245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6" t="s">
        <v>207</v>
      </c>
      <c r="AU1686" s="246" t="s">
        <v>82</v>
      </c>
      <c r="AV1686" s="13" t="s">
        <v>82</v>
      </c>
      <c r="AW1686" s="13" t="s">
        <v>33</v>
      </c>
      <c r="AX1686" s="13" t="s">
        <v>72</v>
      </c>
      <c r="AY1686" s="246" t="s">
        <v>197</v>
      </c>
    </row>
    <row r="1687" s="13" customFormat="1">
      <c r="A1687" s="13"/>
      <c r="B1687" s="235"/>
      <c r="C1687" s="236"/>
      <c r="D1687" s="237" t="s">
        <v>207</v>
      </c>
      <c r="E1687" s="238" t="s">
        <v>19</v>
      </c>
      <c r="F1687" s="239" t="s">
        <v>2155</v>
      </c>
      <c r="G1687" s="236"/>
      <c r="H1687" s="240">
        <v>7.2999999999999998</v>
      </c>
      <c r="I1687" s="241"/>
      <c r="J1687" s="236"/>
      <c r="K1687" s="236"/>
      <c r="L1687" s="242"/>
      <c r="M1687" s="243"/>
      <c r="N1687" s="244"/>
      <c r="O1687" s="244"/>
      <c r="P1687" s="244"/>
      <c r="Q1687" s="244"/>
      <c r="R1687" s="244"/>
      <c r="S1687" s="244"/>
      <c r="T1687" s="245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46" t="s">
        <v>207</v>
      </c>
      <c r="AU1687" s="246" t="s">
        <v>82</v>
      </c>
      <c r="AV1687" s="13" t="s">
        <v>82</v>
      </c>
      <c r="AW1687" s="13" t="s">
        <v>33</v>
      </c>
      <c r="AX1687" s="13" t="s">
        <v>72</v>
      </c>
      <c r="AY1687" s="246" t="s">
        <v>197</v>
      </c>
    </row>
    <row r="1688" s="16" customFormat="1">
      <c r="A1688" s="16"/>
      <c r="B1688" s="268"/>
      <c r="C1688" s="269"/>
      <c r="D1688" s="237" t="s">
        <v>207</v>
      </c>
      <c r="E1688" s="270" t="s">
        <v>19</v>
      </c>
      <c r="F1688" s="271" t="s">
        <v>248</v>
      </c>
      <c r="G1688" s="269"/>
      <c r="H1688" s="272">
        <v>124.97999999999999</v>
      </c>
      <c r="I1688" s="273"/>
      <c r="J1688" s="269"/>
      <c r="K1688" s="269"/>
      <c r="L1688" s="274"/>
      <c r="M1688" s="275"/>
      <c r="N1688" s="276"/>
      <c r="O1688" s="276"/>
      <c r="P1688" s="276"/>
      <c r="Q1688" s="276"/>
      <c r="R1688" s="276"/>
      <c r="S1688" s="276"/>
      <c r="T1688" s="277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T1688" s="278" t="s">
        <v>207</v>
      </c>
      <c r="AU1688" s="278" t="s">
        <v>82</v>
      </c>
      <c r="AV1688" s="16" t="s">
        <v>103</v>
      </c>
      <c r="AW1688" s="16" t="s">
        <v>33</v>
      </c>
      <c r="AX1688" s="16" t="s">
        <v>72</v>
      </c>
      <c r="AY1688" s="278" t="s">
        <v>197</v>
      </c>
    </row>
    <row r="1689" s="14" customFormat="1">
      <c r="A1689" s="14"/>
      <c r="B1689" s="247"/>
      <c r="C1689" s="248"/>
      <c r="D1689" s="237" t="s">
        <v>207</v>
      </c>
      <c r="E1689" s="249" t="s">
        <v>19</v>
      </c>
      <c r="F1689" s="250" t="s">
        <v>802</v>
      </c>
      <c r="G1689" s="248"/>
      <c r="H1689" s="249" t="s">
        <v>19</v>
      </c>
      <c r="I1689" s="251"/>
      <c r="J1689" s="248"/>
      <c r="K1689" s="248"/>
      <c r="L1689" s="252"/>
      <c r="M1689" s="253"/>
      <c r="N1689" s="254"/>
      <c r="O1689" s="254"/>
      <c r="P1689" s="254"/>
      <c r="Q1689" s="254"/>
      <c r="R1689" s="254"/>
      <c r="S1689" s="254"/>
      <c r="T1689" s="255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6" t="s">
        <v>207</v>
      </c>
      <c r="AU1689" s="256" t="s">
        <v>82</v>
      </c>
      <c r="AV1689" s="14" t="s">
        <v>80</v>
      </c>
      <c r="AW1689" s="14" t="s">
        <v>33</v>
      </c>
      <c r="AX1689" s="14" t="s">
        <v>72</v>
      </c>
      <c r="AY1689" s="256" t="s">
        <v>197</v>
      </c>
    </row>
    <row r="1690" s="13" customFormat="1">
      <c r="A1690" s="13"/>
      <c r="B1690" s="235"/>
      <c r="C1690" s="236"/>
      <c r="D1690" s="237" t="s">
        <v>207</v>
      </c>
      <c r="E1690" s="238" t="s">
        <v>19</v>
      </c>
      <c r="F1690" s="239" t="s">
        <v>2156</v>
      </c>
      <c r="G1690" s="236"/>
      <c r="H1690" s="240">
        <v>12.35</v>
      </c>
      <c r="I1690" s="241"/>
      <c r="J1690" s="236"/>
      <c r="K1690" s="236"/>
      <c r="L1690" s="242"/>
      <c r="M1690" s="243"/>
      <c r="N1690" s="244"/>
      <c r="O1690" s="244"/>
      <c r="P1690" s="244"/>
      <c r="Q1690" s="244"/>
      <c r="R1690" s="244"/>
      <c r="S1690" s="244"/>
      <c r="T1690" s="245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6" t="s">
        <v>207</v>
      </c>
      <c r="AU1690" s="246" t="s">
        <v>82</v>
      </c>
      <c r="AV1690" s="13" t="s">
        <v>82</v>
      </c>
      <c r="AW1690" s="13" t="s">
        <v>33</v>
      </c>
      <c r="AX1690" s="13" t="s">
        <v>72</v>
      </c>
      <c r="AY1690" s="246" t="s">
        <v>197</v>
      </c>
    </row>
    <row r="1691" s="13" customFormat="1">
      <c r="A1691" s="13"/>
      <c r="B1691" s="235"/>
      <c r="C1691" s="236"/>
      <c r="D1691" s="237" t="s">
        <v>207</v>
      </c>
      <c r="E1691" s="238" t="s">
        <v>19</v>
      </c>
      <c r="F1691" s="239" t="s">
        <v>2157</v>
      </c>
      <c r="G1691" s="236"/>
      <c r="H1691" s="240">
        <v>1.55</v>
      </c>
      <c r="I1691" s="241"/>
      <c r="J1691" s="236"/>
      <c r="K1691" s="236"/>
      <c r="L1691" s="242"/>
      <c r="M1691" s="243"/>
      <c r="N1691" s="244"/>
      <c r="O1691" s="244"/>
      <c r="P1691" s="244"/>
      <c r="Q1691" s="244"/>
      <c r="R1691" s="244"/>
      <c r="S1691" s="244"/>
      <c r="T1691" s="245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6" t="s">
        <v>207</v>
      </c>
      <c r="AU1691" s="246" t="s">
        <v>82</v>
      </c>
      <c r="AV1691" s="13" t="s">
        <v>82</v>
      </c>
      <c r="AW1691" s="13" t="s">
        <v>33</v>
      </c>
      <c r="AX1691" s="13" t="s">
        <v>72</v>
      </c>
      <c r="AY1691" s="246" t="s">
        <v>197</v>
      </c>
    </row>
    <row r="1692" s="15" customFormat="1">
      <c r="A1692" s="15"/>
      <c r="B1692" s="257"/>
      <c r="C1692" s="258"/>
      <c r="D1692" s="237" t="s">
        <v>207</v>
      </c>
      <c r="E1692" s="259" t="s">
        <v>19</v>
      </c>
      <c r="F1692" s="260" t="s">
        <v>234</v>
      </c>
      <c r="G1692" s="258"/>
      <c r="H1692" s="261">
        <v>138.88</v>
      </c>
      <c r="I1692" s="262"/>
      <c r="J1692" s="258"/>
      <c r="K1692" s="258"/>
      <c r="L1692" s="263"/>
      <c r="M1692" s="264"/>
      <c r="N1692" s="265"/>
      <c r="O1692" s="265"/>
      <c r="P1692" s="265"/>
      <c r="Q1692" s="265"/>
      <c r="R1692" s="265"/>
      <c r="S1692" s="265"/>
      <c r="T1692" s="266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T1692" s="267" t="s">
        <v>207</v>
      </c>
      <c r="AU1692" s="267" t="s">
        <v>82</v>
      </c>
      <c r="AV1692" s="15" t="s">
        <v>203</v>
      </c>
      <c r="AW1692" s="15" t="s">
        <v>33</v>
      </c>
      <c r="AX1692" s="15" t="s">
        <v>80</v>
      </c>
      <c r="AY1692" s="267" t="s">
        <v>197</v>
      </c>
    </row>
    <row r="1693" s="2" customFormat="1" ht="44.25" customHeight="1">
      <c r="A1693" s="40"/>
      <c r="B1693" s="41"/>
      <c r="C1693" s="216" t="s">
        <v>2158</v>
      </c>
      <c r="D1693" s="216" t="s">
        <v>199</v>
      </c>
      <c r="E1693" s="217" t="s">
        <v>2159</v>
      </c>
      <c r="F1693" s="218" t="s">
        <v>2160</v>
      </c>
      <c r="G1693" s="219" t="s">
        <v>1253</v>
      </c>
      <c r="H1693" s="293"/>
      <c r="I1693" s="221"/>
      <c r="J1693" s="222">
        <f>ROUND(I1693*H1693,2)</f>
        <v>0</v>
      </c>
      <c r="K1693" s="223"/>
      <c r="L1693" s="46"/>
      <c r="M1693" s="224" t="s">
        <v>19</v>
      </c>
      <c r="N1693" s="225" t="s">
        <v>43</v>
      </c>
      <c r="O1693" s="86"/>
      <c r="P1693" s="226">
        <f>O1693*H1693</f>
        <v>0</v>
      </c>
      <c r="Q1693" s="226">
        <v>0</v>
      </c>
      <c r="R1693" s="226">
        <f>Q1693*H1693</f>
        <v>0</v>
      </c>
      <c r="S1693" s="226">
        <v>0</v>
      </c>
      <c r="T1693" s="227">
        <f>S1693*H1693</f>
        <v>0</v>
      </c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R1693" s="228" t="s">
        <v>385</v>
      </c>
      <c r="AT1693" s="228" t="s">
        <v>199</v>
      </c>
      <c r="AU1693" s="228" t="s">
        <v>82</v>
      </c>
      <c r="AY1693" s="19" t="s">
        <v>197</v>
      </c>
      <c r="BE1693" s="229">
        <f>IF(N1693="základní",J1693,0)</f>
        <v>0</v>
      </c>
      <c r="BF1693" s="229">
        <f>IF(N1693="snížená",J1693,0)</f>
        <v>0</v>
      </c>
      <c r="BG1693" s="229">
        <f>IF(N1693="zákl. přenesená",J1693,0)</f>
        <v>0</v>
      </c>
      <c r="BH1693" s="229">
        <f>IF(N1693="sníž. přenesená",J1693,0)</f>
        <v>0</v>
      </c>
      <c r="BI1693" s="229">
        <f>IF(N1693="nulová",J1693,0)</f>
        <v>0</v>
      </c>
      <c r="BJ1693" s="19" t="s">
        <v>80</v>
      </c>
      <c r="BK1693" s="229">
        <f>ROUND(I1693*H1693,2)</f>
        <v>0</v>
      </c>
      <c r="BL1693" s="19" t="s">
        <v>385</v>
      </c>
      <c r="BM1693" s="228" t="s">
        <v>2161</v>
      </c>
    </row>
    <row r="1694" s="2" customFormat="1">
      <c r="A1694" s="40"/>
      <c r="B1694" s="41"/>
      <c r="C1694" s="42"/>
      <c r="D1694" s="230" t="s">
        <v>205</v>
      </c>
      <c r="E1694" s="42"/>
      <c r="F1694" s="231" t="s">
        <v>2162</v>
      </c>
      <c r="G1694" s="42"/>
      <c r="H1694" s="42"/>
      <c r="I1694" s="232"/>
      <c r="J1694" s="42"/>
      <c r="K1694" s="42"/>
      <c r="L1694" s="46"/>
      <c r="M1694" s="233"/>
      <c r="N1694" s="234"/>
      <c r="O1694" s="86"/>
      <c r="P1694" s="86"/>
      <c r="Q1694" s="86"/>
      <c r="R1694" s="86"/>
      <c r="S1694" s="86"/>
      <c r="T1694" s="87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T1694" s="19" t="s">
        <v>205</v>
      </c>
      <c r="AU1694" s="19" t="s">
        <v>82</v>
      </c>
    </row>
    <row r="1695" s="12" customFormat="1" ht="22.8" customHeight="1">
      <c r="A1695" s="12"/>
      <c r="B1695" s="200"/>
      <c r="C1695" s="201"/>
      <c r="D1695" s="202" t="s">
        <v>71</v>
      </c>
      <c r="E1695" s="214" t="s">
        <v>2163</v>
      </c>
      <c r="F1695" s="214" t="s">
        <v>2164</v>
      </c>
      <c r="G1695" s="201"/>
      <c r="H1695" s="201"/>
      <c r="I1695" s="204"/>
      <c r="J1695" s="215">
        <f>BK1695</f>
        <v>0</v>
      </c>
      <c r="K1695" s="201"/>
      <c r="L1695" s="206"/>
      <c r="M1695" s="207"/>
      <c r="N1695" s="208"/>
      <c r="O1695" s="208"/>
      <c r="P1695" s="209">
        <f>SUM(P1696:P1727)</f>
        <v>0</v>
      </c>
      <c r="Q1695" s="208"/>
      <c r="R1695" s="209">
        <f>SUM(R1696:R1727)</f>
        <v>0.034048740000000001</v>
      </c>
      <c r="S1695" s="208"/>
      <c r="T1695" s="210">
        <f>SUM(T1696:T1727)</f>
        <v>0</v>
      </c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R1695" s="211" t="s">
        <v>82</v>
      </c>
      <c r="AT1695" s="212" t="s">
        <v>71</v>
      </c>
      <c r="AU1695" s="212" t="s">
        <v>80</v>
      </c>
      <c r="AY1695" s="211" t="s">
        <v>197</v>
      </c>
      <c r="BK1695" s="213">
        <f>SUM(BK1696:BK1727)</f>
        <v>0</v>
      </c>
    </row>
    <row r="1696" s="2" customFormat="1" ht="37.8" customHeight="1">
      <c r="A1696" s="40"/>
      <c r="B1696" s="41"/>
      <c r="C1696" s="216" t="s">
        <v>2165</v>
      </c>
      <c r="D1696" s="216" t="s">
        <v>199</v>
      </c>
      <c r="E1696" s="217" t="s">
        <v>2166</v>
      </c>
      <c r="F1696" s="218" t="s">
        <v>2167</v>
      </c>
      <c r="G1696" s="219" t="s">
        <v>202</v>
      </c>
      <c r="H1696" s="220">
        <v>63.149999999999999</v>
      </c>
      <c r="I1696" s="221"/>
      <c r="J1696" s="222">
        <f>ROUND(I1696*H1696,2)</f>
        <v>0</v>
      </c>
      <c r="K1696" s="223"/>
      <c r="L1696" s="46"/>
      <c r="M1696" s="224" t="s">
        <v>19</v>
      </c>
      <c r="N1696" s="225" t="s">
        <v>43</v>
      </c>
      <c r="O1696" s="86"/>
      <c r="P1696" s="226">
        <f>O1696*H1696</f>
        <v>0</v>
      </c>
      <c r="Q1696" s="226">
        <v>2.0000000000000002E-05</v>
      </c>
      <c r="R1696" s="226">
        <f>Q1696*H1696</f>
        <v>0.001263</v>
      </c>
      <c r="S1696" s="226">
        <v>0</v>
      </c>
      <c r="T1696" s="227">
        <f>S1696*H1696</f>
        <v>0</v>
      </c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R1696" s="228" t="s">
        <v>385</v>
      </c>
      <c r="AT1696" s="228" t="s">
        <v>199</v>
      </c>
      <c r="AU1696" s="228" t="s">
        <v>82</v>
      </c>
      <c r="AY1696" s="19" t="s">
        <v>197</v>
      </c>
      <c r="BE1696" s="229">
        <f>IF(N1696="základní",J1696,0)</f>
        <v>0</v>
      </c>
      <c r="BF1696" s="229">
        <f>IF(N1696="snížená",J1696,0)</f>
        <v>0</v>
      </c>
      <c r="BG1696" s="229">
        <f>IF(N1696="zákl. přenesená",J1696,0)</f>
        <v>0</v>
      </c>
      <c r="BH1696" s="229">
        <f>IF(N1696="sníž. přenesená",J1696,0)</f>
        <v>0</v>
      </c>
      <c r="BI1696" s="229">
        <f>IF(N1696="nulová",J1696,0)</f>
        <v>0</v>
      </c>
      <c r="BJ1696" s="19" t="s">
        <v>80</v>
      </c>
      <c r="BK1696" s="229">
        <f>ROUND(I1696*H1696,2)</f>
        <v>0</v>
      </c>
      <c r="BL1696" s="19" t="s">
        <v>385</v>
      </c>
      <c r="BM1696" s="228" t="s">
        <v>2168</v>
      </c>
    </row>
    <row r="1697" s="2" customFormat="1">
      <c r="A1697" s="40"/>
      <c r="B1697" s="41"/>
      <c r="C1697" s="42"/>
      <c r="D1697" s="230" t="s">
        <v>205</v>
      </c>
      <c r="E1697" s="42"/>
      <c r="F1697" s="231" t="s">
        <v>2169</v>
      </c>
      <c r="G1697" s="42"/>
      <c r="H1697" s="42"/>
      <c r="I1697" s="232"/>
      <c r="J1697" s="42"/>
      <c r="K1697" s="42"/>
      <c r="L1697" s="46"/>
      <c r="M1697" s="233"/>
      <c r="N1697" s="234"/>
      <c r="O1697" s="86"/>
      <c r="P1697" s="86"/>
      <c r="Q1697" s="86"/>
      <c r="R1697" s="86"/>
      <c r="S1697" s="86"/>
      <c r="T1697" s="87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T1697" s="19" t="s">
        <v>205</v>
      </c>
      <c r="AU1697" s="19" t="s">
        <v>82</v>
      </c>
    </row>
    <row r="1698" s="14" customFormat="1">
      <c r="A1698" s="14"/>
      <c r="B1698" s="247"/>
      <c r="C1698" s="248"/>
      <c r="D1698" s="237" t="s">
        <v>207</v>
      </c>
      <c r="E1698" s="249" t="s">
        <v>19</v>
      </c>
      <c r="F1698" s="250" t="s">
        <v>1725</v>
      </c>
      <c r="G1698" s="248"/>
      <c r="H1698" s="249" t="s">
        <v>19</v>
      </c>
      <c r="I1698" s="251"/>
      <c r="J1698" s="248"/>
      <c r="K1698" s="248"/>
      <c r="L1698" s="252"/>
      <c r="M1698" s="253"/>
      <c r="N1698" s="254"/>
      <c r="O1698" s="254"/>
      <c r="P1698" s="254"/>
      <c r="Q1698" s="254"/>
      <c r="R1698" s="254"/>
      <c r="S1698" s="254"/>
      <c r="T1698" s="255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6" t="s">
        <v>207</v>
      </c>
      <c r="AU1698" s="256" t="s">
        <v>82</v>
      </c>
      <c r="AV1698" s="14" t="s">
        <v>80</v>
      </c>
      <c r="AW1698" s="14" t="s">
        <v>33</v>
      </c>
      <c r="AX1698" s="14" t="s">
        <v>72</v>
      </c>
      <c r="AY1698" s="256" t="s">
        <v>197</v>
      </c>
    </row>
    <row r="1699" s="14" customFormat="1">
      <c r="A1699" s="14"/>
      <c r="B1699" s="247"/>
      <c r="C1699" s="248"/>
      <c r="D1699" s="237" t="s">
        <v>207</v>
      </c>
      <c r="E1699" s="249" t="s">
        <v>19</v>
      </c>
      <c r="F1699" s="250" t="s">
        <v>735</v>
      </c>
      <c r="G1699" s="248"/>
      <c r="H1699" s="249" t="s">
        <v>19</v>
      </c>
      <c r="I1699" s="251"/>
      <c r="J1699" s="248"/>
      <c r="K1699" s="248"/>
      <c r="L1699" s="252"/>
      <c r="M1699" s="253"/>
      <c r="N1699" s="254"/>
      <c r="O1699" s="254"/>
      <c r="P1699" s="254"/>
      <c r="Q1699" s="254"/>
      <c r="R1699" s="254"/>
      <c r="S1699" s="254"/>
      <c r="T1699" s="255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6" t="s">
        <v>207</v>
      </c>
      <c r="AU1699" s="256" t="s">
        <v>82</v>
      </c>
      <c r="AV1699" s="14" t="s">
        <v>80</v>
      </c>
      <c r="AW1699" s="14" t="s">
        <v>33</v>
      </c>
      <c r="AX1699" s="14" t="s">
        <v>72</v>
      </c>
      <c r="AY1699" s="256" t="s">
        <v>197</v>
      </c>
    </row>
    <row r="1700" s="13" customFormat="1">
      <c r="A1700" s="13"/>
      <c r="B1700" s="235"/>
      <c r="C1700" s="236"/>
      <c r="D1700" s="237" t="s">
        <v>207</v>
      </c>
      <c r="E1700" s="238" t="s">
        <v>19</v>
      </c>
      <c r="F1700" s="239" t="s">
        <v>736</v>
      </c>
      <c r="G1700" s="236"/>
      <c r="H1700" s="240">
        <v>19.34</v>
      </c>
      <c r="I1700" s="241"/>
      <c r="J1700" s="236"/>
      <c r="K1700" s="236"/>
      <c r="L1700" s="242"/>
      <c r="M1700" s="243"/>
      <c r="N1700" s="244"/>
      <c r="O1700" s="244"/>
      <c r="P1700" s="244"/>
      <c r="Q1700" s="244"/>
      <c r="R1700" s="244"/>
      <c r="S1700" s="244"/>
      <c r="T1700" s="245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46" t="s">
        <v>207</v>
      </c>
      <c r="AU1700" s="246" t="s">
        <v>82</v>
      </c>
      <c r="AV1700" s="13" t="s">
        <v>82</v>
      </c>
      <c r="AW1700" s="13" t="s">
        <v>33</v>
      </c>
      <c r="AX1700" s="13" t="s">
        <v>72</v>
      </c>
      <c r="AY1700" s="246" t="s">
        <v>197</v>
      </c>
    </row>
    <row r="1701" s="13" customFormat="1">
      <c r="A1701" s="13"/>
      <c r="B1701" s="235"/>
      <c r="C1701" s="236"/>
      <c r="D1701" s="237" t="s">
        <v>207</v>
      </c>
      <c r="E1701" s="238" t="s">
        <v>19</v>
      </c>
      <c r="F1701" s="239" t="s">
        <v>737</v>
      </c>
      <c r="G1701" s="236"/>
      <c r="H1701" s="240">
        <v>5.0800000000000001</v>
      </c>
      <c r="I1701" s="241"/>
      <c r="J1701" s="236"/>
      <c r="K1701" s="236"/>
      <c r="L1701" s="242"/>
      <c r="M1701" s="243"/>
      <c r="N1701" s="244"/>
      <c r="O1701" s="244"/>
      <c r="P1701" s="244"/>
      <c r="Q1701" s="244"/>
      <c r="R1701" s="244"/>
      <c r="S1701" s="244"/>
      <c r="T1701" s="245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46" t="s">
        <v>207</v>
      </c>
      <c r="AU1701" s="246" t="s">
        <v>82</v>
      </c>
      <c r="AV1701" s="13" t="s">
        <v>82</v>
      </c>
      <c r="AW1701" s="13" t="s">
        <v>33</v>
      </c>
      <c r="AX1701" s="13" t="s">
        <v>72</v>
      </c>
      <c r="AY1701" s="246" t="s">
        <v>197</v>
      </c>
    </row>
    <row r="1702" s="13" customFormat="1">
      <c r="A1702" s="13"/>
      <c r="B1702" s="235"/>
      <c r="C1702" s="236"/>
      <c r="D1702" s="237" t="s">
        <v>207</v>
      </c>
      <c r="E1702" s="238" t="s">
        <v>19</v>
      </c>
      <c r="F1702" s="239" t="s">
        <v>738</v>
      </c>
      <c r="G1702" s="236"/>
      <c r="H1702" s="240">
        <v>4.3940000000000001</v>
      </c>
      <c r="I1702" s="241"/>
      <c r="J1702" s="236"/>
      <c r="K1702" s="236"/>
      <c r="L1702" s="242"/>
      <c r="M1702" s="243"/>
      <c r="N1702" s="244"/>
      <c r="O1702" s="244"/>
      <c r="P1702" s="244"/>
      <c r="Q1702" s="244"/>
      <c r="R1702" s="244"/>
      <c r="S1702" s="244"/>
      <c r="T1702" s="245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6" t="s">
        <v>207</v>
      </c>
      <c r="AU1702" s="246" t="s">
        <v>82</v>
      </c>
      <c r="AV1702" s="13" t="s">
        <v>82</v>
      </c>
      <c r="AW1702" s="13" t="s">
        <v>33</v>
      </c>
      <c r="AX1702" s="13" t="s">
        <v>72</v>
      </c>
      <c r="AY1702" s="246" t="s">
        <v>197</v>
      </c>
    </row>
    <row r="1703" s="13" customFormat="1">
      <c r="A1703" s="13"/>
      <c r="B1703" s="235"/>
      <c r="C1703" s="236"/>
      <c r="D1703" s="237" t="s">
        <v>207</v>
      </c>
      <c r="E1703" s="238" t="s">
        <v>19</v>
      </c>
      <c r="F1703" s="239" t="s">
        <v>739</v>
      </c>
      <c r="G1703" s="236"/>
      <c r="H1703" s="240">
        <v>6.1689999999999996</v>
      </c>
      <c r="I1703" s="241"/>
      <c r="J1703" s="236"/>
      <c r="K1703" s="236"/>
      <c r="L1703" s="242"/>
      <c r="M1703" s="243"/>
      <c r="N1703" s="244"/>
      <c r="O1703" s="244"/>
      <c r="P1703" s="244"/>
      <c r="Q1703" s="244"/>
      <c r="R1703" s="244"/>
      <c r="S1703" s="244"/>
      <c r="T1703" s="245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6" t="s">
        <v>207</v>
      </c>
      <c r="AU1703" s="246" t="s">
        <v>82</v>
      </c>
      <c r="AV1703" s="13" t="s">
        <v>82</v>
      </c>
      <c r="AW1703" s="13" t="s">
        <v>33</v>
      </c>
      <c r="AX1703" s="13" t="s">
        <v>72</v>
      </c>
      <c r="AY1703" s="246" t="s">
        <v>197</v>
      </c>
    </row>
    <row r="1704" s="13" customFormat="1">
      <c r="A1704" s="13"/>
      <c r="B1704" s="235"/>
      <c r="C1704" s="236"/>
      <c r="D1704" s="237" t="s">
        <v>207</v>
      </c>
      <c r="E1704" s="238" t="s">
        <v>19</v>
      </c>
      <c r="F1704" s="239" t="s">
        <v>740</v>
      </c>
      <c r="G1704" s="236"/>
      <c r="H1704" s="240">
        <v>5.7729999999999997</v>
      </c>
      <c r="I1704" s="241"/>
      <c r="J1704" s="236"/>
      <c r="K1704" s="236"/>
      <c r="L1704" s="242"/>
      <c r="M1704" s="243"/>
      <c r="N1704" s="244"/>
      <c r="O1704" s="244"/>
      <c r="P1704" s="244"/>
      <c r="Q1704" s="244"/>
      <c r="R1704" s="244"/>
      <c r="S1704" s="244"/>
      <c r="T1704" s="245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46" t="s">
        <v>207</v>
      </c>
      <c r="AU1704" s="246" t="s">
        <v>82</v>
      </c>
      <c r="AV1704" s="13" t="s">
        <v>82</v>
      </c>
      <c r="AW1704" s="13" t="s">
        <v>33</v>
      </c>
      <c r="AX1704" s="13" t="s">
        <v>72</v>
      </c>
      <c r="AY1704" s="246" t="s">
        <v>197</v>
      </c>
    </row>
    <row r="1705" s="13" customFormat="1">
      <c r="A1705" s="13"/>
      <c r="B1705" s="235"/>
      <c r="C1705" s="236"/>
      <c r="D1705" s="237" t="s">
        <v>207</v>
      </c>
      <c r="E1705" s="238" t="s">
        <v>19</v>
      </c>
      <c r="F1705" s="239" t="s">
        <v>741</v>
      </c>
      <c r="G1705" s="236"/>
      <c r="H1705" s="240">
        <v>20.923999999999999</v>
      </c>
      <c r="I1705" s="241"/>
      <c r="J1705" s="236"/>
      <c r="K1705" s="236"/>
      <c r="L1705" s="242"/>
      <c r="M1705" s="243"/>
      <c r="N1705" s="244"/>
      <c r="O1705" s="244"/>
      <c r="P1705" s="244"/>
      <c r="Q1705" s="244"/>
      <c r="R1705" s="244"/>
      <c r="S1705" s="244"/>
      <c r="T1705" s="245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6" t="s">
        <v>207</v>
      </c>
      <c r="AU1705" s="246" t="s">
        <v>82</v>
      </c>
      <c r="AV1705" s="13" t="s">
        <v>82</v>
      </c>
      <c r="AW1705" s="13" t="s">
        <v>33</v>
      </c>
      <c r="AX1705" s="13" t="s">
        <v>72</v>
      </c>
      <c r="AY1705" s="246" t="s">
        <v>197</v>
      </c>
    </row>
    <row r="1706" s="13" customFormat="1">
      <c r="A1706" s="13"/>
      <c r="B1706" s="235"/>
      <c r="C1706" s="236"/>
      <c r="D1706" s="237" t="s">
        <v>207</v>
      </c>
      <c r="E1706" s="238" t="s">
        <v>19</v>
      </c>
      <c r="F1706" s="239" t="s">
        <v>742</v>
      </c>
      <c r="G1706" s="236"/>
      <c r="H1706" s="240">
        <v>1.47</v>
      </c>
      <c r="I1706" s="241"/>
      <c r="J1706" s="236"/>
      <c r="K1706" s="236"/>
      <c r="L1706" s="242"/>
      <c r="M1706" s="243"/>
      <c r="N1706" s="244"/>
      <c r="O1706" s="244"/>
      <c r="P1706" s="244"/>
      <c r="Q1706" s="244"/>
      <c r="R1706" s="244"/>
      <c r="S1706" s="244"/>
      <c r="T1706" s="245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46" t="s">
        <v>207</v>
      </c>
      <c r="AU1706" s="246" t="s">
        <v>82</v>
      </c>
      <c r="AV1706" s="13" t="s">
        <v>82</v>
      </c>
      <c r="AW1706" s="13" t="s">
        <v>33</v>
      </c>
      <c r="AX1706" s="13" t="s">
        <v>72</v>
      </c>
      <c r="AY1706" s="246" t="s">
        <v>197</v>
      </c>
    </row>
    <row r="1707" s="15" customFormat="1">
      <c r="A1707" s="15"/>
      <c r="B1707" s="257"/>
      <c r="C1707" s="258"/>
      <c r="D1707" s="237" t="s">
        <v>207</v>
      </c>
      <c r="E1707" s="259" t="s">
        <v>19</v>
      </c>
      <c r="F1707" s="260" t="s">
        <v>234</v>
      </c>
      <c r="G1707" s="258"/>
      <c r="H1707" s="261">
        <v>63.149999999999999</v>
      </c>
      <c r="I1707" s="262"/>
      <c r="J1707" s="258"/>
      <c r="K1707" s="258"/>
      <c r="L1707" s="263"/>
      <c r="M1707" s="264"/>
      <c r="N1707" s="265"/>
      <c r="O1707" s="265"/>
      <c r="P1707" s="265"/>
      <c r="Q1707" s="265"/>
      <c r="R1707" s="265"/>
      <c r="S1707" s="265"/>
      <c r="T1707" s="266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T1707" s="267" t="s">
        <v>207</v>
      </c>
      <c r="AU1707" s="267" t="s">
        <v>82</v>
      </c>
      <c r="AV1707" s="15" t="s">
        <v>203</v>
      </c>
      <c r="AW1707" s="15" t="s">
        <v>33</v>
      </c>
      <c r="AX1707" s="15" t="s">
        <v>80</v>
      </c>
      <c r="AY1707" s="267" t="s">
        <v>197</v>
      </c>
    </row>
    <row r="1708" s="2" customFormat="1" ht="24.15" customHeight="1">
      <c r="A1708" s="40"/>
      <c r="B1708" s="41"/>
      <c r="C1708" s="216" t="s">
        <v>2170</v>
      </c>
      <c r="D1708" s="216" t="s">
        <v>199</v>
      </c>
      <c r="E1708" s="217" t="s">
        <v>2171</v>
      </c>
      <c r="F1708" s="218" t="s">
        <v>2172</v>
      </c>
      <c r="G1708" s="219" t="s">
        <v>202</v>
      </c>
      <c r="H1708" s="220">
        <v>126.3</v>
      </c>
      <c r="I1708" s="221"/>
      <c r="J1708" s="222">
        <f>ROUND(I1708*H1708,2)</f>
        <v>0</v>
      </c>
      <c r="K1708" s="223"/>
      <c r="L1708" s="46"/>
      <c r="M1708" s="224" t="s">
        <v>19</v>
      </c>
      <c r="N1708" s="225" t="s">
        <v>43</v>
      </c>
      <c r="O1708" s="86"/>
      <c r="P1708" s="226">
        <f>O1708*H1708</f>
        <v>0</v>
      </c>
      <c r="Q1708" s="226">
        <v>0.00012999999999999999</v>
      </c>
      <c r="R1708" s="226">
        <f>Q1708*H1708</f>
        <v>0.016419</v>
      </c>
      <c r="S1708" s="226">
        <v>0</v>
      </c>
      <c r="T1708" s="227">
        <f>S1708*H1708</f>
        <v>0</v>
      </c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R1708" s="228" t="s">
        <v>385</v>
      </c>
      <c r="AT1708" s="228" t="s">
        <v>199</v>
      </c>
      <c r="AU1708" s="228" t="s">
        <v>82</v>
      </c>
      <c r="AY1708" s="19" t="s">
        <v>197</v>
      </c>
      <c r="BE1708" s="229">
        <f>IF(N1708="základní",J1708,0)</f>
        <v>0</v>
      </c>
      <c r="BF1708" s="229">
        <f>IF(N1708="snížená",J1708,0)</f>
        <v>0</v>
      </c>
      <c r="BG1708" s="229">
        <f>IF(N1708="zákl. přenesená",J1708,0)</f>
        <v>0</v>
      </c>
      <c r="BH1708" s="229">
        <f>IF(N1708="sníž. přenesená",J1708,0)</f>
        <v>0</v>
      </c>
      <c r="BI1708" s="229">
        <f>IF(N1708="nulová",J1708,0)</f>
        <v>0</v>
      </c>
      <c r="BJ1708" s="19" t="s">
        <v>80</v>
      </c>
      <c r="BK1708" s="229">
        <f>ROUND(I1708*H1708,2)</f>
        <v>0</v>
      </c>
      <c r="BL1708" s="19" t="s">
        <v>385</v>
      </c>
      <c r="BM1708" s="228" t="s">
        <v>2173</v>
      </c>
    </row>
    <row r="1709" s="2" customFormat="1">
      <c r="A1709" s="40"/>
      <c r="B1709" s="41"/>
      <c r="C1709" s="42"/>
      <c r="D1709" s="230" t="s">
        <v>205</v>
      </c>
      <c r="E1709" s="42"/>
      <c r="F1709" s="231" t="s">
        <v>2174</v>
      </c>
      <c r="G1709" s="42"/>
      <c r="H1709" s="42"/>
      <c r="I1709" s="232"/>
      <c r="J1709" s="42"/>
      <c r="K1709" s="42"/>
      <c r="L1709" s="46"/>
      <c r="M1709" s="233"/>
      <c r="N1709" s="234"/>
      <c r="O1709" s="86"/>
      <c r="P1709" s="86"/>
      <c r="Q1709" s="86"/>
      <c r="R1709" s="86"/>
      <c r="S1709" s="86"/>
      <c r="T1709" s="87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T1709" s="19" t="s">
        <v>205</v>
      </c>
      <c r="AU1709" s="19" t="s">
        <v>82</v>
      </c>
    </row>
    <row r="1710" s="14" customFormat="1">
      <c r="A1710" s="14"/>
      <c r="B1710" s="247"/>
      <c r="C1710" s="248"/>
      <c r="D1710" s="237" t="s">
        <v>207</v>
      </c>
      <c r="E1710" s="249" t="s">
        <v>19</v>
      </c>
      <c r="F1710" s="250" t="s">
        <v>1725</v>
      </c>
      <c r="G1710" s="248"/>
      <c r="H1710" s="249" t="s">
        <v>19</v>
      </c>
      <c r="I1710" s="251"/>
      <c r="J1710" s="248"/>
      <c r="K1710" s="248"/>
      <c r="L1710" s="252"/>
      <c r="M1710" s="253"/>
      <c r="N1710" s="254"/>
      <c r="O1710" s="254"/>
      <c r="P1710" s="254"/>
      <c r="Q1710" s="254"/>
      <c r="R1710" s="254"/>
      <c r="S1710" s="254"/>
      <c r="T1710" s="255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6" t="s">
        <v>207</v>
      </c>
      <c r="AU1710" s="256" t="s">
        <v>82</v>
      </c>
      <c r="AV1710" s="14" t="s">
        <v>80</v>
      </c>
      <c r="AW1710" s="14" t="s">
        <v>33</v>
      </c>
      <c r="AX1710" s="14" t="s">
        <v>72</v>
      </c>
      <c r="AY1710" s="256" t="s">
        <v>197</v>
      </c>
    </row>
    <row r="1711" s="13" customFormat="1">
      <c r="A1711" s="13"/>
      <c r="B1711" s="235"/>
      <c r="C1711" s="236"/>
      <c r="D1711" s="237" t="s">
        <v>207</v>
      </c>
      <c r="E1711" s="238" t="s">
        <v>19</v>
      </c>
      <c r="F1711" s="239" t="s">
        <v>2175</v>
      </c>
      <c r="G1711" s="236"/>
      <c r="H1711" s="240">
        <v>126.3</v>
      </c>
      <c r="I1711" s="241"/>
      <c r="J1711" s="236"/>
      <c r="K1711" s="236"/>
      <c r="L1711" s="242"/>
      <c r="M1711" s="243"/>
      <c r="N1711" s="244"/>
      <c r="O1711" s="244"/>
      <c r="P1711" s="244"/>
      <c r="Q1711" s="244"/>
      <c r="R1711" s="244"/>
      <c r="S1711" s="244"/>
      <c r="T1711" s="245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6" t="s">
        <v>207</v>
      </c>
      <c r="AU1711" s="246" t="s">
        <v>82</v>
      </c>
      <c r="AV1711" s="13" t="s">
        <v>82</v>
      </c>
      <c r="AW1711" s="13" t="s">
        <v>33</v>
      </c>
      <c r="AX1711" s="13" t="s">
        <v>80</v>
      </c>
      <c r="AY1711" s="246" t="s">
        <v>197</v>
      </c>
    </row>
    <row r="1712" s="2" customFormat="1" ht="24.15" customHeight="1">
      <c r="A1712" s="40"/>
      <c r="B1712" s="41"/>
      <c r="C1712" s="216" t="s">
        <v>2176</v>
      </c>
      <c r="D1712" s="216" t="s">
        <v>199</v>
      </c>
      <c r="E1712" s="217" t="s">
        <v>2177</v>
      </c>
      <c r="F1712" s="218" t="s">
        <v>2178</v>
      </c>
      <c r="G1712" s="219" t="s">
        <v>202</v>
      </c>
      <c r="H1712" s="220">
        <v>63.149999999999999</v>
      </c>
      <c r="I1712" s="221"/>
      <c r="J1712" s="222">
        <f>ROUND(I1712*H1712,2)</f>
        <v>0</v>
      </c>
      <c r="K1712" s="223"/>
      <c r="L1712" s="46"/>
      <c r="M1712" s="224" t="s">
        <v>19</v>
      </c>
      <c r="N1712" s="225" t="s">
        <v>43</v>
      </c>
      <c r="O1712" s="86"/>
      <c r="P1712" s="226">
        <f>O1712*H1712</f>
        <v>0</v>
      </c>
      <c r="Q1712" s="226">
        <v>0.00012</v>
      </c>
      <c r="R1712" s="226">
        <f>Q1712*H1712</f>
        <v>0.0075779999999999997</v>
      </c>
      <c r="S1712" s="226">
        <v>0</v>
      </c>
      <c r="T1712" s="227">
        <f>S1712*H1712</f>
        <v>0</v>
      </c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R1712" s="228" t="s">
        <v>385</v>
      </c>
      <c r="AT1712" s="228" t="s">
        <v>199</v>
      </c>
      <c r="AU1712" s="228" t="s">
        <v>82</v>
      </c>
      <c r="AY1712" s="19" t="s">
        <v>197</v>
      </c>
      <c r="BE1712" s="229">
        <f>IF(N1712="základní",J1712,0)</f>
        <v>0</v>
      </c>
      <c r="BF1712" s="229">
        <f>IF(N1712="snížená",J1712,0)</f>
        <v>0</v>
      </c>
      <c r="BG1712" s="229">
        <f>IF(N1712="zákl. přenesená",J1712,0)</f>
        <v>0</v>
      </c>
      <c r="BH1712" s="229">
        <f>IF(N1712="sníž. přenesená",J1712,0)</f>
        <v>0</v>
      </c>
      <c r="BI1712" s="229">
        <f>IF(N1712="nulová",J1712,0)</f>
        <v>0</v>
      </c>
      <c r="BJ1712" s="19" t="s">
        <v>80</v>
      </c>
      <c r="BK1712" s="229">
        <f>ROUND(I1712*H1712,2)</f>
        <v>0</v>
      </c>
      <c r="BL1712" s="19" t="s">
        <v>385</v>
      </c>
      <c r="BM1712" s="228" t="s">
        <v>2179</v>
      </c>
    </row>
    <row r="1713" s="2" customFormat="1">
      <c r="A1713" s="40"/>
      <c r="B1713" s="41"/>
      <c r="C1713" s="42"/>
      <c r="D1713" s="230" t="s">
        <v>205</v>
      </c>
      <c r="E1713" s="42"/>
      <c r="F1713" s="231" t="s">
        <v>2180</v>
      </c>
      <c r="G1713" s="42"/>
      <c r="H1713" s="42"/>
      <c r="I1713" s="232"/>
      <c r="J1713" s="42"/>
      <c r="K1713" s="42"/>
      <c r="L1713" s="46"/>
      <c r="M1713" s="233"/>
      <c r="N1713" s="234"/>
      <c r="O1713" s="86"/>
      <c r="P1713" s="86"/>
      <c r="Q1713" s="86"/>
      <c r="R1713" s="86"/>
      <c r="S1713" s="86"/>
      <c r="T1713" s="87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T1713" s="19" t="s">
        <v>205</v>
      </c>
      <c r="AU1713" s="19" t="s">
        <v>82</v>
      </c>
    </row>
    <row r="1714" s="14" customFormat="1">
      <c r="A1714" s="14"/>
      <c r="B1714" s="247"/>
      <c r="C1714" s="248"/>
      <c r="D1714" s="237" t="s">
        <v>207</v>
      </c>
      <c r="E1714" s="249" t="s">
        <v>19</v>
      </c>
      <c r="F1714" s="250" t="s">
        <v>1725</v>
      </c>
      <c r="G1714" s="248"/>
      <c r="H1714" s="249" t="s">
        <v>19</v>
      </c>
      <c r="I1714" s="251"/>
      <c r="J1714" s="248"/>
      <c r="K1714" s="248"/>
      <c r="L1714" s="252"/>
      <c r="M1714" s="253"/>
      <c r="N1714" s="254"/>
      <c r="O1714" s="254"/>
      <c r="P1714" s="254"/>
      <c r="Q1714" s="254"/>
      <c r="R1714" s="254"/>
      <c r="S1714" s="254"/>
      <c r="T1714" s="255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56" t="s">
        <v>207</v>
      </c>
      <c r="AU1714" s="256" t="s">
        <v>82</v>
      </c>
      <c r="AV1714" s="14" t="s">
        <v>80</v>
      </c>
      <c r="AW1714" s="14" t="s">
        <v>33</v>
      </c>
      <c r="AX1714" s="14" t="s">
        <v>72</v>
      </c>
      <c r="AY1714" s="256" t="s">
        <v>197</v>
      </c>
    </row>
    <row r="1715" s="13" customFormat="1">
      <c r="A1715" s="13"/>
      <c r="B1715" s="235"/>
      <c r="C1715" s="236"/>
      <c r="D1715" s="237" t="s">
        <v>207</v>
      </c>
      <c r="E1715" s="238" t="s">
        <v>19</v>
      </c>
      <c r="F1715" s="239" t="s">
        <v>2181</v>
      </c>
      <c r="G1715" s="236"/>
      <c r="H1715" s="240">
        <v>63.149999999999999</v>
      </c>
      <c r="I1715" s="241"/>
      <c r="J1715" s="236"/>
      <c r="K1715" s="236"/>
      <c r="L1715" s="242"/>
      <c r="M1715" s="243"/>
      <c r="N1715" s="244"/>
      <c r="O1715" s="244"/>
      <c r="P1715" s="244"/>
      <c r="Q1715" s="244"/>
      <c r="R1715" s="244"/>
      <c r="S1715" s="244"/>
      <c r="T1715" s="245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46" t="s">
        <v>207</v>
      </c>
      <c r="AU1715" s="246" t="s">
        <v>82</v>
      </c>
      <c r="AV1715" s="13" t="s">
        <v>82</v>
      </c>
      <c r="AW1715" s="13" t="s">
        <v>33</v>
      </c>
      <c r="AX1715" s="13" t="s">
        <v>80</v>
      </c>
      <c r="AY1715" s="246" t="s">
        <v>197</v>
      </c>
    </row>
    <row r="1716" s="2" customFormat="1" ht="24.15" customHeight="1">
      <c r="A1716" s="40"/>
      <c r="B1716" s="41"/>
      <c r="C1716" s="216" t="s">
        <v>2182</v>
      </c>
      <c r="D1716" s="216" t="s">
        <v>199</v>
      </c>
      <c r="E1716" s="217" t="s">
        <v>2183</v>
      </c>
      <c r="F1716" s="218" t="s">
        <v>2184</v>
      </c>
      <c r="G1716" s="219" t="s">
        <v>202</v>
      </c>
      <c r="H1716" s="220">
        <v>30.306000000000001</v>
      </c>
      <c r="I1716" s="221"/>
      <c r="J1716" s="222">
        <f>ROUND(I1716*H1716,2)</f>
        <v>0</v>
      </c>
      <c r="K1716" s="223"/>
      <c r="L1716" s="46"/>
      <c r="M1716" s="224" t="s">
        <v>19</v>
      </c>
      <c r="N1716" s="225" t="s">
        <v>43</v>
      </c>
      <c r="O1716" s="86"/>
      <c r="P1716" s="226">
        <f>O1716*H1716</f>
        <v>0</v>
      </c>
      <c r="Q1716" s="226">
        <v>0.00017000000000000001</v>
      </c>
      <c r="R1716" s="226">
        <f>Q1716*H1716</f>
        <v>0.0051520200000000002</v>
      </c>
      <c r="S1716" s="226">
        <v>0</v>
      </c>
      <c r="T1716" s="227">
        <f>S1716*H1716</f>
        <v>0</v>
      </c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R1716" s="228" t="s">
        <v>385</v>
      </c>
      <c r="AT1716" s="228" t="s">
        <v>199</v>
      </c>
      <c r="AU1716" s="228" t="s">
        <v>82</v>
      </c>
      <c r="AY1716" s="19" t="s">
        <v>197</v>
      </c>
      <c r="BE1716" s="229">
        <f>IF(N1716="základní",J1716,0)</f>
        <v>0</v>
      </c>
      <c r="BF1716" s="229">
        <f>IF(N1716="snížená",J1716,0)</f>
        <v>0</v>
      </c>
      <c r="BG1716" s="229">
        <f>IF(N1716="zákl. přenesená",J1716,0)</f>
        <v>0</v>
      </c>
      <c r="BH1716" s="229">
        <f>IF(N1716="sníž. přenesená",J1716,0)</f>
        <v>0</v>
      </c>
      <c r="BI1716" s="229">
        <f>IF(N1716="nulová",J1716,0)</f>
        <v>0</v>
      </c>
      <c r="BJ1716" s="19" t="s">
        <v>80</v>
      </c>
      <c r="BK1716" s="229">
        <f>ROUND(I1716*H1716,2)</f>
        <v>0</v>
      </c>
      <c r="BL1716" s="19" t="s">
        <v>385</v>
      </c>
      <c r="BM1716" s="228" t="s">
        <v>2185</v>
      </c>
    </row>
    <row r="1717" s="2" customFormat="1">
      <c r="A1717" s="40"/>
      <c r="B1717" s="41"/>
      <c r="C1717" s="42"/>
      <c r="D1717" s="230" t="s">
        <v>205</v>
      </c>
      <c r="E1717" s="42"/>
      <c r="F1717" s="231" t="s">
        <v>2186</v>
      </c>
      <c r="G1717" s="42"/>
      <c r="H1717" s="42"/>
      <c r="I1717" s="232"/>
      <c r="J1717" s="42"/>
      <c r="K1717" s="42"/>
      <c r="L1717" s="46"/>
      <c r="M1717" s="233"/>
      <c r="N1717" s="234"/>
      <c r="O1717" s="86"/>
      <c r="P1717" s="86"/>
      <c r="Q1717" s="86"/>
      <c r="R1717" s="86"/>
      <c r="S1717" s="86"/>
      <c r="T1717" s="87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T1717" s="19" t="s">
        <v>205</v>
      </c>
      <c r="AU1717" s="19" t="s">
        <v>82</v>
      </c>
    </row>
    <row r="1718" s="14" customFormat="1">
      <c r="A1718" s="14"/>
      <c r="B1718" s="247"/>
      <c r="C1718" s="248"/>
      <c r="D1718" s="237" t="s">
        <v>207</v>
      </c>
      <c r="E1718" s="249" t="s">
        <v>19</v>
      </c>
      <c r="F1718" s="250" t="s">
        <v>1954</v>
      </c>
      <c r="G1718" s="248"/>
      <c r="H1718" s="249" t="s">
        <v>19</v>
      </c>
      <c r="I1718" s="251"/>
      <c r="J1718" s="248"/>
      <c r="K1718" s="248"/>
      <c r="L1718" s="252"/>
      <c r="M1718" s="253"/>
      <c r="N1718" s="254"/>
      <c r="O1718" s="254"/>
      <c r="P1718" s="254"/>
      <c r="Q1718" s="254"/>
      <c r="R1718" s="254"/>
      <c r="S1718" s="254"/>
      <c r="T1718" s="255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6" t="s">
        <v>207</v>
      </c>
      <c r="AU1718" s="256" t="s">
        <v>82</v>
      </c>
      <c r="AV1718" s="14" t="s">
        <v>80</v>
      </c>
      <c r="AW1718" s="14" t="s">
        <v>33</v>
      </c>
      <c r="AX1718" s="14" t="s">
        <v>72</v>
      </c>
      <c r="AY1718" s="256" t="s">
        <v>197</v>
      </c>
    </row>
    <row r="1719" s="14" customFormat="1">
      <c r="A1719" s="14"/>
      <c r="B1719" s="247"/>
      <c r="C1719" s="248"/>
      <c r="D1719" s="237" t="s">
        <v>207</v>
      </c>
      <c r="E1719" s="249" t="s">
        <v>19</v>
      </c>
      <c r="F1719" s="250" t="s">
        <v>2187</v>
      </c>
      <c r="G1719" s="248"/>
      <c r="H1719" s="249" t="s">
        <v>19</v>
      </c>
      <c r="I1719" s="251"/>
      <c r="J1719" s="248"/>
      <c r="K1719" s="248"/>
      <c r="L1719" s="252"/>
      <c r="M1719" s="253"/>
      <c r="N1719" s="254"/>
      <c r="O1719" s="254"/>
      <c r="P1719" s="254"/>
      <c r="Q1719" s="254"/>
      <c r="R1719" s="254"/>
      <c r="S1719" s="254"/>
      <c r="T1719" s="255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6" t="s">
        <v>207</v>
      </c>
      <c r="AU1719" s="256" t="s">
        <v>82</v>
      </c>
      <c r="AV1719" s="14" t="s">
        <v>80</v>
      </c>
      <c r="AW1719" s="14" t="s">
        <v>33</v>
      </c>
      <c r="AX1719" s="14" t="s">
        <v>72</v>
      </c>
      <c r="AY1719" s="256" t="s">
        <v>197</v>
      </c>
    </row>
    <row r="1720" s="13" customFormat="1">
      <c r="A1720" s="13"/>
      <c r="B1720" s="235"/>
      <c r="C1720" s="236"/>
      <c r="D1720" s="237" t="s">
        <v>207</v>
      </c>
      <c r="E1720" s="238" t="s">
        <v>19</v>
      </c>
      <c r="F1720" s="239" t="s">
        <v>2188</v>
      </c>
      <c r="G1720" s="236"/>
      <c r="H1720" s="240">
        <v>8.8520000000000003</v>
      </c>
      <c r="I1720" s="241"/>
      <c r="J1720" s="236"/>
      <c r="K1720" s="236"/>
      <c r="L1720" s="242"/>
      <c r="M1720" s="243"/>
      <c r="N1720" s="244"/>
      <c r="O1720" s="244"/>
      <c r="P1720" s="244"/>
      <c r="Q1720" s="244"/>
      <c r="R1720" s="244"/>
      <c r="S1720" s="244"/>
      <c r="T1720" s="245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6" t="s">
        <v>207</v>
      </c>
      <c r="AU1720" s="246" t="s">
        <v>82</v>
      </c>
      <c r="AV1720" s="13" t="s">
        <v>82</v>
      </c>
      <c r="AW1720" s="13" t="s">
        <v>33</v>
      </c>
      <c r="AX1720" s="13" t="s">
        <v>72</v>
      </c>
      <c r="AY1720" s="246" t="s">
        <v>197</v>
      </c>
    </row>
    <row r="1721" s="13" customFormat="1">
      <c r="A1721" s="13"/>
      <c r="B1721" s="235"/>
      <c r="C1721" s="236"/>
      <c r="D1721" s="237" t="s">
        <v>207</v>
      </c>
      <c r="E1721" s="238" t="s">
        <v>19</v>
      </c>
      <c r="F1721" s="239" t="s">
        <v>2189</v>
      </c>
      <c r="G1721" s="236"/>
      <c r="H1721" s="240">
        <v>0.37</v>
      </c>
      <c r="I1721" s="241"/>
      <c r="J1721" s="236"/>
      <c r="K1721" s="236"/>
      <c r="L1721" s="242"/>
      <c r="M1721" s="243"/>
      <c r="N1721" s="244"/>
      <c r="O1721" s="244"/>
      <c r="P1721" s="244"/>
      <c r="Q1721" s="244"/>
      <c r="R1721" s="244"/>
      <c r="S1721" s="244"/>
      <c r="T1721" s="245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46" t="s">
        <v>207</v>
      </c>
      <c r="AU1721" s="246" t="s">
        <v>82</v>
      </c>
      <c r="AV1721" s="13" t="s">
        <v>82</v>
      </c>
      <c r="AW1721" s="13" t="s">
        <v>33</v>
      </c>
      <c r="AX1721" s="13" t="s">
        <v>72</v>
      </c>
      <c r="AY1721" s="246" t="s">
        <v>197</v>
      </c>
    </row>
    <row r="1722" s="16" customFormat="1">
      <c r="A1722" s="16"/>
      <c r="B1722" s="268"/>
      <c r="C1722" s="269"/>
      <c r="D1722" s="237" t="s">
        <v>207</v>
      </c>
      <c r="E1722" s="270" t="s">
        <v>19</v>
      </c>
      <c r="F1722" s="271" t="s">
        <v>248</v>
      </c>
      <c r="G1722" s="269"/>
      <c r="H1722" s="272">
        <v>9.2219999999999995</v>
      </c>
      <c r="I1722" s="273"/>
      <c r="J1722" s="269"/>
      <c r="K1722" s="269"/>
      <c r="L1722" s="274"/>
      <c r="M1722" s="275"/>
      <c r="N1722" s="276"/>
      <c r="O1722" s="276"/>
      <c r="P1722" s="276"/>
      <c r="Q1722" s="276"/>
      <c r="R1722" s="276"/>
      <c r="S1722" s="276"/>
      <c r="T1722" s="277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T1722" s="278" t="s">
        <v>207</v>
      </c>
      <c r="AU1722" s="278" t="s">
        <v>82</v>
      </c>
      <c r="AV1722" s="16" t="s">
        <v>103</v>
      </c>
      <c r="AW1722" s="16" t="s">
        <v>33</v>
      </c>
      <c r="AX1722" s="16" t="s">
        <v>72</v>
      </c>
      <c r="AY1722" s="278" t="s">
        <v>197</v>
      </c>
    </row>
    <row r="1723" s="14" customFormat="1">
      <c r="A1723" s="14"/>
      <c r="B1723" s="247"/>
      <c r="C1723" s="248"/>
      <c r="D1723" s="237" t="s">
        <v>207</v>
      </c>
      <c r="E1723" s="249" t="s">
        <v>19</v>
      </c>
      <c r="F1723" s="250" t="s">
        <v>2190</v>
      </c>
      <c r="G1723" s="248"/>
      <c r="H1723" s="249" t="s">
        <v>19</v>
      </c>
      <c r="I1723" s="251"/>
      <c r="J1723" s="248"/>
      <c r="K1723" s="248"/>
      <c r="L1723" s="252"/>
      <c r="M1723" s="253"/>
      <c r="N1723" s="254"/>
      <c r="O1723" s="254"/>
      <c r="P1723" s="254"/>
      <c r="Q1723" s="254"/>
      <c r="R1723" s="254"/>
      <c r="S1723" s="254"/>
      <c r="T1723" s="255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6" t="s">
        <v>207</v>
      </c>
      <c r="AU1723" s="256" t="s">
        <v>82</v>
      </c>
      <c r="AV1723" s="14" t="s">
        <v>80</v>
      </c>
      <c r="AW1723" s="14" t="s">
        <v>33</v>
      </c>
      <c r="AX1723" s="14" t="s">
        <v>72</v>
      </c>
      <c r="AY1723" s="256" t="s">
        <v>197</v>
      </c>
    </row>
    <row r="1724" s="13" customFormat="1">
      <c r="A1724" s="13"/>
      <c r="B1724" s="235"/>
      <c r="C1724" s="236"/>
      <c r="D1724" s="237" t="s">
        <v>207</v>
      </c>
      <c r="E1724" s="238" t="s">
        <v>19</v>
      </c>
      <c r="F1724" s="239" t="s">
        <v>2191</v>
      </c>
      <c r="G1724" s="236"/>
      <c r="H1724" s="240">
        <v>21.084</v>
      </c>
      <c r="I1724" s="241"/>
      <c r="J1724" s="236"/>
      <c r="K1724" s="236"/>
      <c r="L1724" s="242"/>
      <c r="M1724" s="243"/>
      <c r="N1724" s="244"/>
      <c r="O1724" s="244"/>
      <c r="P1724" s="244"/>
      <c r="Q1724" s="244"/>
      <c r="R1724" s="244"/>
      <c r="S1724" s="244"/>
      <c r="T1724" s="245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6" t="s">
        <v>207</v>
      </c>
      <c r="AU1724" s="246" t="s">
        <v>82</v>
      </c>
      <c r="AV1724" s="13" t="s">
        <v>82</v>
      </c>
      <c r="AW1724" s="13" t="s">
        <v>33</v>
      </c>
      <c r="AX1724" s="13" t="s">
        <v>72</v>
      </c>
      <c r="AY1724" s="246" t="s">
        <v>197</v>
      </c>
    </row>
    <row r="1725" s="15" customFormat="1">
      <c r="A1725" s="15"/>
      <c r="B1725" s="257"/>
      <c r="C1725" s="258"/>
      <c r="D1725" s="237" t="s">
        <v>207</v>
      </c>
      <c r="E1725" s="259" t="s">
        <v>19</v>
      </c>
      <c r="F1725" s="260" t="s">
        <v>234</v>
      </c>
      <c r="G1725" s="258"/>
      <c r="H1725" s="261">
        <v>30.305999999999997</v>
      </c>
      <c r="I1725" s="262"/>
      <c r="J1725" s="258"/>
      <c r="K1725" s="258"/>
      <c r="L1725" s="263"/>
      <c r="M1725" s="264"/>
      <c r="N1725" s="265"/>
      <c r="O1725" s="265"/>
      <c r="P1725" s="265"/>
      <c r="Q1725" s="265"/>
      <c r="R1725" s="265"/>
      <c r="S1725" s="265"/>
      <c r="T1725" s="266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T1725" s="267" t="s">
        <v>207</v>
      </c>
      <c r="AU1725" s="267" t="s">
        <v>82</v>
      </c>
      <c r="AV1725" s="15" t="s">
        <v>203</v>
      </c>
      <c r="AW1725" s="15" t="s">
        <v>33</v>
      </c>
      <c r="AX1725" s="15" t="s">
        <v>80</v>
      </c>
      <c r="AY1725" s="267" t="s">
        <v>197</v>
      </c>
    </row>
    <row r="1726" s="2" customFormat="1" ht="24.15" customHeight="1">
      <c r="A1726" s="40"/>
      <c r="B1726" s="41"/>
      <c r="C1726" s="216" t="s">
        <v>2192</v>
      </c>
      <c r="D1726" s="216" t="s">
        <v>199</v>
      </c>
      <c r="E1726" s="217" t="s">
        <v>2193</v>
      </c>
      <c r="F1726" s="218" t="s">
        <v>2194</v>
      </c>
      <c r="G1726" s="219" t="s">
        <v>202</v>
      </c>
      <c r="H1726" s="220">
        <v>30.306000000000001</v>
      </c>
      <c r="I1726" s="221"/>
      <c r="J1726" s="222">
        <f>ROUND(I1726*H1726,2)</f>
        <v>0</v>
      </c>
      <c r="K1726" s="223"/>
      <c r="L1726" s="46"/>
      <c r="M1726" s="224" t="s">
        <v>19</v>
      </c>
      <c r="N1726" s="225" t="s">
        <v>43</v>
      </c>
      <c r="O1726" s="86"/>
      <c r="P1726" s="226">
        <f>O1726*H1726</f>
        <v>0</v>
      </c>
      <c r="Q1726" s="226">
        <v>0.00012</v>
      </c>
      <c r="R1726" s="226">
        <f>Q1726*H1726</f>
        <v>0.0036367200000000004</v>
      </c>
      <c r="S1726" s="226">
        <v>0</v>
      </c>
      <c r="T1726" s="227">
        <f>S1726*H1726</f>
        <v>0</v>
      </c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R1726" s="228" t="s">
        <v>385</v>
      </c>
      <c r="AT1726" s="228" t="s">
        <v>199</v>
      </c>
      <c r="AU1726" s="228" t="s">
        <v>82</v>
      </c>
      <c r="AY1726" s="19" t="s">
        <v>197</v>
      </c>
      <c r="BE1726" s="229">
        <f>IF(N1726="základní",J1726,0)</f>
        <v>0</v>
      </c>
      <c r="BF1726" s="229">
        <f>IF(N1726="snížená",J1726,0)</f>
        <v>0</v>
      </c>
      <c r="BG1726" s="229">
        <f>IF(N1726="zákl. přenesená",J1726,0)</f>
        <v>0</v>
      </c>
      <c r="BH1726" s="229">
        <f>IF(N1726="sníž. přenesená",J1726,0)</f>
        <v>0</v>
      </c>
      <c r="BI1726" s="229">
        <f>IF(N1726="nulová",J1726,0)</f>
        <v>0</v>
      </c>
      <c r="BJ1726" s="19" t="s">
        <v>80</v>
      </c>
      <c r="BK1726" s="229">
        <f>ROUND(I1726*H1726,2)</f>
        <v>0</v>
      </c>
      <c r="BL1726" s="19" t="s">
        <v>385</v>
      </c>
      <c r="BM1726" s="228" t="s">
        <v>2195</v>
      </c>
    </row>
    <row r="1727" s="2" customFormat="1">
      <c r="A1727" s="40"/>
      <c r="B1727" s="41"/>
      <c r="C1727" s="42"/>
      <c r="D1727" s="230" t="s">
        <v>205</v>
      </c>
      <c r="E1727" s="42"/>
      <c r="F1727" s="231" t="s">
        <v>2196</v>
      </c>
      <c r="G1727" s="42"/>
      <c r="H1727" s="42"/>
      <c r="I1727" s="232"/>
      <c r="J1727" s="42"/>
      <c r="K1727" s="42"/>
      <c r="L1727" s="46"/>
      <c r="M1727" s="233"/>
      <c r="N1727" s="234"/>
      <c r="O1727" s="86"/>
      <c r="P1727" s="86"/>
      <c r="Q1727" s="86"/>
      <c r="R1727" s="86"/>
      <c r="S1727" s="86"/>
      <c r="T1727" s="87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T1727" s="19" t="s">
        <v>205</v>
      </c>
      <c r="AU1727" s="19" t="s">
        <v>82</v>
      </c>
    </row>
    <row r="1728" s="12" customFormat="1" ht="22.8" customHeight="1">
      <c r="A1728" s="12"/>
      <c r="B1728" s="200"/>
      <c r="C1728" s="201"/>
      <c r="D1728" s="202" t="s">
        <v>71</v>
      </c>
      <c r="E1728" s="214" t="s">
        <v>2197</v>
      </c>
      <c r="F1728" s="214" t="s">
        <v>2198</v>
      </c>
      <c r="G1728" s="201"/>
      <c r="H1728" s="201"/>
      <c r="I1728" s="204"/>
      <c r="J1728" s="215">
        <f>BK1728</f>
        <v>0</v>
      </c>
      <c r="K1728" s="201"/>
      <c r="L1728" s="206"/>
      <c r="M1728" s="207"/>
      <c r="N1728" s="208"/>
      <c r="O1728" s="208"/>
      <c r="P1728" s="209">
        <f>SUM(P1729:P1742)</f>
        <v>0</v>
      </c>
      <c r="Q1728" s="208"/>
      <c r="R1728" s="209">
        <f>SUM(R1729:R1742)</f>
        <v>0.35229763999999997</v>
      </c>
      <c r="S1728" s="208"/>
      <c r="T1728" s="210">
        <f>SUM(T1729:T1742)</f>
        <v>0</v>
      </c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R1728" s="211" t="s">
        <v>82</v>
      </c>
      <c r="AT1728" s="212" t="s">
        <v>71</v>
      </c>
      <c r="AU1728" s="212" t="s">
        <v>80</v>
      </c>
      <c r="AY1728" s="211" t="s">
        <v>197</v>
      </c>
      <c r="BK1728" s="213">
        <f>SUM(BK1729:BK1742)</f>
        <v>0</v>
      </c>
    </row>
    <row r="1729" s="2" customFormat="1" ht="33" customHeight="1">
      <c r="A1729" s="40"/>
      <c r="B1729" s="41"/>
      <c r="C1729" s="216" t="s">
        <v>2199</v>
      </c>
      <c r="D1729" s="216" t="s">
        <v>199</v>
      </c>
      <c r="E1729" s="217" t="s">
        <v>2200</v>
      </c>
      <c r="F1729" s="218" t="s">
        <v>2201</v>
      </c>
      <c r="G1729" s="219" t="s">
        <v>202</v>
      </c>
      <c r="H1729" s="220">
        <v>568.22199999999998</v>
      </c>
      <c r="I1729" s="221"/>
      <c r="J1729" s="222">
        <f>ROUND(I1729*H1729,2)</f>
        <v>0</v>
      </c>
      <c r="K1729" s="223"/>
      <c r="L1729" s="46"/>
      <c r="M1729" s="224" t="s">
        <v>19</v>
      </c>
      <c r="N1729" s="225" t="s">
        <v>43</v>
      </c>
      <c r="O1729" s="86"/>
      <c r="P1729" s="226">
        <f>O1729*H1729</f>
        <v>0</v>
      </c>
      <c r="Q1729" s="226">
        <v>0.00020000000000000001</v>
      </c>
      <c r="R1729" s="226">
        <f>Q1729*H1729</f>
        <v>0.11364440000000001</v>
      </c>
      <c r="S1729" s="226">
        <v>0</v>
      </c>
      <c r="T1729" s="227">
        <f>S1729*H1729</f>
        <v>0</v>
      </c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R1729" s="228" t="s">
        <v>385</v>
      </c>
      <c r="AT1729" s="228" t="s">
        <v>199</v>
      </c>
      <c r="AU1729" s="228" t="s">
        <v>82</v>
      </c>
      <c r="AY1729" s="19" t="s">
        <v>197</v>
      </c>
      <c r="BE1729" s="229">
        <f>IF(N1729="základní",J1729,0)</f>
        <v>0</v>
      </c>
      <c r="BF1729" s="229">
        <f>IF(N1729="snížená",J1729,0)</f>
        <v>0</v>
      </c>
      <c r="BG1729" s="229">
        <f>IF(N1729="zákl. přenesená",J1729,0)</f>
        <v>0</v>
      </c>
      <c r="BH1729" s="229">
        <f>IF(N1729="sníž. přenesená",J1729,0)</f>
        <v>0</v>
      </c>
      <c r="BI1729" s="229">
        <f>IF(N1729="nulová",J1729,0)</f>
        <v>0</v>
      </c>
      <c r="BJ1729" s="19" t="s">
        <v>80</v>
      </c>
      <c r="BK1729" s="229">
        <f>ROUND(I1729*H1729,2)</f>
        <v>0</v>
      </c>
      <c r="BL1729" s="19" t="s">
        <v>385</v>
      </c>
      <c r="BM1729" s="228" t="s">
        <v>2202</v>
      </c>
    </row>
    <row r="1730" s="2" customFormat="1">
      <c r="A1730" s="40"/>
      <c r="B1730" s="41"/>
      <c r="C1730" s="42"/>
      <c r="D1730" s="230" t="s">
        <v>205</v>
      </c>
      <c r="E1730" s="42"/>
      <c r="F1730" s="231" t="s">
        <v>2203</v>
      </c>
      <c r="G1730" s="42"/>
      <c r="H1730" s="42"/>
      <c r="I1730" s="232"/>
      <c r="J1730" s="42"/>
      <c r="K1730" s="42"/>
      <c r="L1730" s="46"/>
      <c r="M1730" s="233"/>
      <c r="N1730" s="234"/>
      <c r="O1730" s="86"/>
      <c r="P1730" s="86"/>
      <c r="Q1730" s="86"/>
      <c r="R1730" s="86"/>
      <c r="S1730" s="86"/>
      <c r="T1730" s="87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T1730" s="19" t="s">
        <v>205</v>
      </c>
      <c r="AU1730" s="19" t="s">
        <v>82</v>
      </c>
    </row>
    <row r="1731" s="14" customFormat="1">
      <c r="A1731" s="14"/>
      <c r="B1731" s="247"/>
      <c r="C1731" s="248"/>
      <c r="D1731" s="237" t="s">
        <v>207</v>
      </c>
      <c r="E1731" s="249" t="s">
        <v>19</v>
      </c>
      <c r="F1731" s="250" t="s">
        <v>2204</v>
      </c>
      <c r="G1731" s="248"/>
      <c r="H1731" s="249" t="s">
        <v>19</v>
      </c>
      <c r="I1731" s="251"/>
      <c r="J1731" s="248"/>
      <c r="K1731" s="248"/>
      <c r="L1731" s="252"/>
      <c r="M1731" s="253"/>
      <c r="N1731" s="254"/>
      <c r="O1731" s="254"/>
      <c r="P1731" s="254"/>
      <c r="Q1731" s="254"/>
      <c r="R1731" s="254"/>
      <c r="S1731" s="254"/>
      <c r="T1731" s="255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6" t="s">
        <v>207</v>
      </c>
      <c r="AU1731" s="256" t="s">
        <v>82</v>
      </c>
      <c r="AV1731" s="14" t="s">
        <v>80</v>
      </c>
      <c r="AW1731" s="14" t="s">
        <v>33</v>
      </c>
      <c r="AX1731" s="14" t="s">
        <v>72</v>
      </c>
      <c r="AY1731" s="256" t="s">
        <v>197</v>
      </c>
    </row>
    <row r="1732" s="13" customFormat="1">
      <c r="A1732" s="13"/>
      <c r="B1732" s="235"/>
      <c r="C1732" s="236"/>
      <c r="D1732" s="237" t="s">
        <v>207</v>
      </c>
      <c r="E1732" s="238" t="s">
        <v>19</v>
      </c>
      <c r="F1732" s="239" t="s">
        <v>2205</v>
      </c>
      <c r="G1732" s="236"/>
      <c r="H1732" s="240">
        <v>274.75299999999999</v>
      </c>
      <c r="I1732" s="241"/>
      <c r="J1732" s="236"/>
      <c r="K1732" s="236"/>
      <c r="L1732" s="242"/>
      <c r="M1732" s="243"/>
      <c r="N1732" s="244"/>
      <c r="O1732" s="244"/>
      <c r="P1732" s="244"/>
      <c r="Q1732" s="244"/>
      <c r="R1732" s="244"/>
      <c r="S1732" s="244"/>
      <c r="T1732" s="245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46" t="s">
        <v>207</v>
      </c>
      <c r="AU1732" s="246" t="s">
        <v>82</v>
      </c>
      <c r="AV1732" s="13" t="s">
        <v>82</v>
      </c>
      <c r="AW1732" s="13" t="s">
        <v>33</v>
      </c>
      <c r="AX1732" s="13" t="s">
        <v>72</v>
      </c>
      <c r="AY1732" s="246" t="s">
        <v>197</v>
      </c>
    </row>
    <row r="1733" s="14" customFormat="1">
      <c r="A1733" s="14"/>
      <c r="B1733" s="247"/>
      <c r="C1733" s="248"/>
      <c r="D1733" s="237" t="s">
        <v>207</v>
      </c>
      <c r="E1733" s="249" t="s">
        <v>19</v>
      </c>
      <c r="F1733" s="250" t="s">
        <v>2206</v>
      </c>
      <c r="G1733" s="248"/>
      <c r="H1733" s="249" t="s">
        <v>19</v>
      </c>
      <c r="I1733" s="251"/>
      <c r="J1733" s="248"/>
      <c r="K1733" s="248"/>
      <c r="L1733" s="252"/>
      <c r="M1733" s="253"/>
      <c r="N1733" s="254"/>
      <c r="O1733" s="254"/>
      <c r="P1733" s="254"/>
      <c r="Q1733" s="254"/>
      <c r="R1733" s="254"/>
      <c r="S1733" s="254"/>
      <c r="T1733" s="255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6" t="s">
        <v>207</v>
      </c>
      <c r="AU1733" s="256" t="s">
        <v>82</v>
      </c>
      <c r="AV1733" s="14" t="s">
        <v>80</v>
      </c>
      <c r="AW1733" s="14" t="s">
        <v>33</v>
      </c>
      <c r="AX1733" s="14" t="s">
        <v>72</v>
      </c>
      <c r="AY1733" s="256" t="s">
        <v>197</v>
      </c>
    </row>
    <row r="1734" s="13" customFormat="1">
      <c r="A1734" s="13"/>
      <c r="B1734" s="235"/>
      <c r="C1734" s="236"/>
      <c r="D1734" s="237" t="s">
        <v>207</v>
      </c>
      <c r="E1734" s="238" t="s">
        <v>19</v>
      </c>
      <c r="F1734" s="239" t="s">
        <v>2207</v>
      </c>
      <c r="G1734" s="236"/>
      <c r="H1734" s="240">
        <v>51.405000000000001</v>
      </c>
      <c r="I1734" s="241"/>
      <c r="J1734" s="236"/>
      <c r="K1734" s="236"/>
      <c r="L1734" s="242"/>
      <c r="M1734" s="243"/>
      <c r="N1734" s="244"/>
      <c r="O1734" s="244"/>
      <c r="P1734" s="244"/>
      <c r="Q1734" s="244"/>
      <c r="R1734" s="244"/>
      <c r="S1734" s="244"/>
      <c r="T1734" s="245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6" t="s">
        <v>207</v>
      </c>
      <c r="AU1734" s="246" t="s">
        <v>82</v>
      </c>
      <c r="AV1734" s="13" t="s">
        <v>82</v>
      </c>
      <c r="AW1734" s="13" t="s">
        <v>33</v>
      </c>
      <c r="AX1734" s="13" t="s">
        <v>72</v>
      </c>
      <c r="AY1734" s="246" t="s">
        <v>197</v>
      </c>
    </row>
    <row r="1735" s="16" customFormat="1">
      <c r="A1735" s="16"/>
      <c r="B1735" s="268"/>
      <c r="C1735" s="269"/>
      <c r="D1735" s="237" t="s">
        <v>207</v>
      </c>
      <c r="E1735" s="270" t="s">
        <v>19</v>
      </c>
      <c r="F1735" s="271" t="s">
        <v>248</v>
      </c>
      <c r="G1735" s="269"/>
      <c r="H1735" s="272">
        <v>326.15800000000002</v>
      </c>
      <c r="I1735" s="273"/>
      <c r="J1735" s="269"/>
      <c r="K1735" s="269"/>
      <c r="L1735" s="274"/>
      <c r="M1735" s="275"/>
      <c r="N1735" s="276"/>
      <c r="O1735" s="276"/>
      <c r="P1735" s="276"/>
      <c r="Q1735" s="276"/>
      <c r="R1735" s="276"/>
      <c r="S1735" s="276"/>
      <c r="T1735" s="277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T1735" s="278" t="s">
        <v>207</v>
      </c>
      <c r="AU1735" s="278" t="s">
        <v>82</v>
      </c>
      <c r="AV1735" s="16" t="s">
        <v>103</v>
      </c>
      <c r="AW1735" s="16" t="s">
        <v>33</v>
      </c>
      <c r="AX1735" s="16" t="s">
        <v>72</v>
      </c>
      <c r="AY1735" s="278" t="s">
        <v>197</v>
      </c>
    </row>
    <row r="1736" s="14" customFormat="1">
      <c r="A1736" s="14"/>
      <c r="B1736" s="247"/>
      <c r="C1736" s="248"/>
      <c r="D1736" s="237" t="s">
        <v>207</v>
      </c>
      <c r="E1736" s="249" t="s">
        <v>19</v>
      </c>
      <c r="F1736" s="250" t="s">
        <v>2208</v>
      </c>
      <c r="G1736" s="248"/>
      <c r="H1736" s="249" t="s">
        <v>19</v>
      </c>
      <c r="I1736" s="251"/>
      <c r="J1736" s="248"/>
      <c r="K1736" s="248"/>
      <c r="L1736" s="252"/>
      <c r="M1736" s="253"/>
      <c r="N1736" s="254"/>
      <c r="O1736" s="254"/>
      <c r="P1736" s="254"/>
      <c r="Q1736" s="254"/>
      <c r="R1736" s="254"/>
      <c r="S1736" s="254"/>
      <c r="T1736" s="255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6" t="s">
        <v>207</v>
      </c>
      <c r="AU1736" s="256" t="s">
        <v>82</v>
      </c>
      <c r="AV1736" s="14" t="s">
        <v>80</v>
      </c>
      <c r="AW1736" s="14" t="s">
        <v>33</v>
      </c>
      <c r="AX1736" s="14" t="s">
        <v>72</v>
      </c>
      <c r="AY1736" s="256" t="s">
        <v>197</v>
      </c>
    </row>
    <row r="1737" s="13" customFormat="1">
      <c r="A1737" s="13"/>
      <c r="B1737" s="235"/>
      <c r="C1737" s="236"/>
      <c r="D1737" s="237" t="s">
        <v>207</v>
      </c>
      <c r="E1737" s="238" t="s">
        <v>19</v>
      </c>
      <c r="F1737" s="239" t="s">
        <v>2209</v>
      </c>
      <c r="G1737" s="236"/>
      <c r="H1737" s="240">
        <v>46.316000000000002</v>
      </c>
      <c r="I1737" s="241"/>
      <c r="J1737" s="236"/>
      <c r="K1737" s="236"/>
      <c r="L1737" s="242"/>
      <c r="M1737" s="243"/>
      <c r="N1737" s="244"/>
      <c r="O1737" s="244"/>
      <c r="P1737" s="244"/>
      <c r="Q1737" s="244"/>
      <c r="R1737" s="244"/>
      <c r="S1737" s="244"/>
      <c r="T1737" s="245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6" t="s">
        <v>207</v>
      </c>
      <c r="AU1737" s="246" t="s">
        <v>82</v>
      </c>
      <c r="AV1737" s="13" t="s">
        <v>82</v>
      </c>
      <c r="AW1737" s="13" t="s">
        <v>33</v>
      </c>
      <c r="AX1737" s="13" t="s">
        <v>72</v>
      </c>
      <c r="AY1737" s="246" t="s">
        <v>197</v>
      </c>
    </row>
    <row r="1738" s="13" customFormat="1">
      <c r="A1738" s="13"/>
      <c r="B1738" s="235"/>
      <c r="C1738" s="236"/>
      <c r="D1738" s="237" t="s">
        <v>207</v>
      </c>
      <c r="E1738" s="238" t="s">
        <v>19</v>
      </c>
      <c r="F1738" s="239" t="s">
        <v>2210</v>
      </c>
      <c r="G1738" s="236"/>
      <c r="H1738" s="240">
        <v>195.74799999999999</v>
      </c>
      <c r="I1738" s="241"/>
      <c r="J1738" s="236"/>
      <c r="K1738" s="236"/>
      <c r="L1738" s="242"/>
      <c r="M1738" s="243"/>
      <c r="N1738" s="244"/>
      <c r="O1738" s="244"/>
      <c r="P1738" s="244"/>
      <c r="Q1738" s="244"/>
      <c r="R1738" s="244"/>
      <c r="S1738" s="244"/>
      <c r="T1738" s="245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6" t="s">
        <v>207</v>
      </c>
      <c r="AU1738" s="246" t="s">
        <v>82</v>
      </c>
      <c r="AV1738" s="13" t="s">
        <v>82</v>
      </c>
      <c r="AW1738" s="13" t="s">
        <v>33</v>
      </c>
      <c r="AX1738" s="13" t="s">
        <v>72</v>
      </c>
      <c r="AY1738" s="246" t="s">
        <v>197</v>
      </c>
    </row>
    <row r="1739" s="16" customFormat="1">
      <c r="A1739" s="16"/>
      <c r="B1739" s="268"/>
      <c r="C1739" s="269"/>
      <c r="D1739" s="237" t="s">
        <v>207</v>
      </c>
      <c r="E1739" s="270" t="s">
        <v>19</v>
      </c>
      <c r="F1739" s="271" t="s">
        <v>248</v>
      </c>
      <c r="G1739" s="269"/>
      <c r="H1739" s="272">
        <v>242.06399999999999</v>
      </c>
      <c r="I1739" s="273"/>
      <c r="J1739" s="269"/>
      <c r="K1739" s="269"/>
      <c r="L1739" s="274"/>
      <c r="M1739" s="275"/>
      <c r="N1739" s="276"/>
      <c r="O1739" s="276"/>
      <c r="P1739" s="276"/>
      <c r="Q1739" s="276"/>
      <c r="R1739" s="276"/>
      <c r="S1739" s="276"/>
      <c r="T1739" s="277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T1739" s="278" t="s">
        <v>207</v>
      </c>
      <c r="AU1739" s="278" t="s">
        <v>82</v>
      </c>
      <c r="AV1739" s="16" t="s">
        <v>103</v>
      </c>
      <c r="AW1739" s="16" t="s">
        <v>33</v>
      </c>
      <c r="AX1739" s="16" t="s">
        <v>72</v>
      </c>
      <c r="AY1739" s="278" t="s">
        <v>197</v>
      </c>
    </row>
    <row r="1740" s="15" customFormat="1">
      <c r="A1740" s="15"/>
      <c r="B1740" s="257"/>
      <c r="C1740" s="258"/>
      <c r="D1740" s="237" t="s">
        <v>207</v>
      </c>
      <c r="E1740" s="259" t="s">
        <v>19</v>
      </c>
      <c r="F1740" s="260" t="s">
        <v>234</v>
      </c>
      <c r="G1740" s="258"/>
      <c r="H1740" s="261">
        <v>568.22199999999998</v>
      </c>
      <c r="I1740" s="262"/>
      <c r="J1740" s="258"/>
      <c r="K1740" s="258"/>
      <c r="L1740" s="263"/>
      <c r="M1740" s="264"/>
      <c r="N1740" s="265"/>
      <c r="O1740" s="265"/>
      <c r="P1740" s="265"/>
      <c r="Q1740" s="265"/>
      <c r="R1740" s="265"/>
      <c r="S1740" s="265"/>
      <c r="T1740" s="266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T1740" s="267" t="s">
        <v>207</v>
      </c>
      <c r="AU1740" s="267" t="s">
        <v>82</v>
      </c>
      <c r="AV1740" s="15" t="s">
        <v>203</v>
      </c>
      <c r="AW1740" s="15" t="s">
        <v>33</v>
      </c>
      <c r="AX1740" s="15" t="s">
        <v>80</v>
      </c>
      <c r="AY1740" s="267" t="s">
        <v>197</v>
      </c>
    </row>
    <row r="1741" s="2" customFormat="1" ht="37.8" customHeight="1">
      <c r="A1741" s="40"/>
      <c r="B1741" s="41"/>
      <c r="C1741" s="216" t="s">
        <v>2211</v>
      </c>
      <c r="D1741" s="216" t="s">
        <v>199</v>
      </c>
      <c r="E1741" s="217" t="s">
        <v>2212</v>
      </c>
      <c r="F1741" s="218" t="s">
        <v>2213</v>
      </c>
      <c r="G1741" s="219" t="s">
        <v>202</v>
      </c>
      <c r="H1741" s="220">
        <v>568.22199999999998</v>
      </c>
      <c r="I1741" s="221"/>
      <c r="J1741" s="222">
        <f>ROUND(I1741*H1741,2)</f>
        <v>0</v>
      </c>
      <c r="K1741" s="223"/>
      <c r="L1741" s="46"/>
      <c r="M1741" s="224" t="s">
        <v>19</v>
      </c>
      <c r="N1741" s="225" t="s">
        <v>43</v>
      </c>
      <c r="O1741" s="86"/>
      <c r="P1741" s="226">
        <f>O1741*H1741</f>
        <v>0</v>
      </c>
      <c r="Q1741" s="226">
        <v>0.00042000000000000002</v>
      </c>
      <c r="R1741" s="226">
        <f>Q1741*H1741</f>
        <v>0.23865323999999999</v>
      </c>
      <c r="S1741" s="226">
        <v>0</v>
      </c>
      <c r="T1741" s="227">
        <f>S1741*H1741</f>
        <v>0</v>
      </c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R1741" s="228" t="s">
        <v>385</v>
      </c>
      <c r="AT1741" s="228" t="s">
        <v>199</v>
      </c>
      <c r="AU1741" s="228" t="s">
        <v>82</v>
      </c>
      <c r="AY1741" s="19" t="s">
        <v>197</v>
      </c>
      <c r="BE1741" s="229">
        <f>IF(N1741="základní",J1741,0)</f>
        <v>0</v>
      </c>
      <c r="BF1741" s="229">
        <f>IF(N1741="snížená",J1741,0)</f>
        <v>0</v>
      </c>
      <c r="BG1741" s="229">
        <f>IF(N1741="zákl. přenesená",J1741,0)</f>
        <v>0</v>
      </c>
      <c r="BH1741" s="229">
        <f>IF(N1741="sníž. přenesená",J1741,0)</f>
        <v>0</v>
      </c>
      <c r="BI1741" s="229">
        <f>IF(N1741="nulová",J1741,0)</f>
        <v>0</v>
      </c>
      <c r="BJ1741" s="19" t="s">
        <v>80</v>
      </c>
      <c r="BK1741" s="229">
        <f>ROUND(I1741*H1741,2)</f>
        <v>0</v>
      </c>
      <c r="BL1741" s="19" t="s">
        <v>385</v>
      </c>
      <c r="BM1741" s="228" t="s">
        <v>2214</v>
      </c>
    </row>
    <row r="1742" s="13" customFormat="1">
      <c r="A1742" s="13"/>
      <c r="B1742" s="235"/>
      <c r="C1742" s="236"/>
      <c r="D1742" s="237" t="s">
        <v>207</v>
      </c>
      <c r="E1742" s="238" t="s">
        <v>19</v>
      </c>
      <c r="F1742" s="239" t="s">
        <v>2215</v>
      </c>
      <c r="G1742" s="236"/>
      <c r="H1742" s="240">
        <v>568.22199999999998</v>
      </c>
      <c r="I1742" s="241"/>
      <c r="J1742" s="236"/>
      <c r="K1742" s="236"/>
      <c r="L1742" s="242"/>
      <c r="M1742" s="243"/>
      <c r="N1742" s="244"/>
      <c r="O1742" s="244"/>
      <c r="P1742" s="244"/>
      <c r="Q1742" s="244"/>
      <c r="R1742" s="244"/>
      <c r="S1742" s="244"/>
      <c r="T1742" s="245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6" t="s">
        <v>207</v>
      </c>
      <c r="AU1742" s="246" t="s">
        <v>82</v>
      </c>
      <c r="AV1742" s="13" t="s">
        <v>82</v>
      </c>
      <c r="AW1742" s="13" t="s">
        <v>33</v>
      </c>
      <c r="AX1742" s="13" t="s">
        <v>80</v>
      </c>
      <c r="AY1742" s="246" t="s">
        <v>197</v>
      </c>
    </row>
    <row r="1743" s="12" customFormat="1" ht="22.8" customHeight="1">
      <c r="A1743" s="12"/>
      <c r="B1743" s="200"/>
      <c r="C1743" s="201"/>
      <c r="D1743" s="202" t="s">
        <v>71</v>
      </c>
      <c r="E1743" s="214" t="s">
        <v>2216</v>
      </c>
      <c r="F1743" s="214" t="s">
        <v>2217</v>
      </c>
      <c r="G1743" s="201"/>
      <c r="H1743" s="201"/>
      <c r="I1743" s="204"/>
      <c r="J1743" s="215">
        <f>BK1743</f>
        <v>0</v>
      </c>
      <c r="K1743" s="201"/>
      <c r="L1743" s="206"/>
      <c r="M1743" s="207"/>
      <c r="N1743" s="208"/>
      <c r="O1743" s="208"/>
      <c r="P1743" s="209">
        <f>SUM(P1744:P1755)</f>
        <v>0</v>
      </c>
      <c r="Q1743" s="208"/>
      <c r="R1743" s="209">
        <f>SUM(R1744:R1755)</f>
        <v>0.021531899999999996</v>
      </c>
      <c r="S1743" s="208"/>
      <c r="T1743" s="210">
        <f>SUM(T1744:T1755)</f>
        <v>0</v>
      </c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R1743" s="211" t="s">
        <v>82</v>
      </c>
      <c r="AT1743" s="212" t="s">
        <v>71</v>
      </c>
      <c r="AU1743" s="212" t="s">
        <v>80</v>
      </c>
      <c r="AY1743" s="211" t="s">
        <v>197</v>
      </c>
      <c r="BK1743" s="213">
        <f>SUM(BK1744:BK1755)</f>
        <v>0</v>
      </c>
    </row>
    <row r="1744" s="2" customFormat="1" ht="37.8" customHeight="1">
      <c r="A1744" s="40"/>
      <c r="B1744" s="41"/>
      <c r="C1744" s="216" t="s">
        <v>2218</v>
      </c>
      <c r="D1744" s="216" t="s">
        <v>199</v>
      </c>
      <c r="E1744" s="217" t="s">
        <v>2219</v>
      </c>
      <c r="F1744" s="218" t="s">
        <v>2220</v>
      </c>
      <c r="G1744" s="219" t="s">
        <v>202</v>
      </c>
      <c r="H1744" s="220">
        <v>16.562999999999999</v>
      </c>
      <c r="I1744" s="221"/>
      <c r="J1744" s="222">
        <f>ROUND(I1744*H1744,2)</f>
        <v>0</v>
      </c>
      <c r="K1744" s="223"/>
      <c r="L1744" s="46"/>
      <c r="M1744" s="224" t="s">
        <v>19</v>
      </c>
      <c r="N1744" s="225" t="s">
        <v>43</v>
      </c>
      <c r="O1744" s="86"/>
      <c r="P1744" s="226">
        <f>O1744*H1744</f>
        <v>0</v>
      </c>
      <c r="Q1744" s="226">
        <v>0</v>
      </c>
      <c r="R1744" s="226">
        <f>Q1744*H1744</f>
        <v>0</v>
      </c>
      <c r="S1744" s="226">
        <v>0</v>
      </c>
      <c r="T1744" s="227">
        <f>S1744*H1744</f>
        <v>0</v>
      </c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R1744" s="228" t="s">
        <v>385</v>
      </c>
      <c r="AT1744" s="228" t="s">
        <v>199</v>
      </c>
      <c r="AU1744" s="228" t="s">
        <v>82</v>
      </c>
      <c r="AY1744" s="19" t="s">
        <v>197</v>
      </c>
      <c r="BE1744" s="229">
        <f>IF(N1744="základní",J1744,0)</f>
        <v>0</v>
      </c>
      <c r="BF1744" s="229">
        <f>IF(N1744="snížená",J1744,0)</f>
        <v>0</v>
      </c>
      <c r="BG1744" s="229">
        <f>IF(N1744="zákl. přenesená",J1744,0)</f>
        <v>0</v>
      </c>
      <c r="BH1744" s="229">
        <f>IF(N1744="sníž. přenesená",J1744,0)</f>
        <v>0</v>
      </c>
      <c r="BI1744" s="229">
        <f>IF(N1744="nulová",J1744,0)</f>
        <v>0</v>
      </c>
      <c r="BJ1744" s="19" t="s">
        <v>80</v>
      </c>
      <c r="BK1744" s="229">
        <f>ROUND(I1744*H1744,2)</f>
        <v>0</v>
      </c>
      <c r="BL1744" s="19" t="s">
        <v>385</v>
      </c>
      <c r="BM1744" s="228" t="s">
        <v>2221</v>
      </c>
    </row>
    <row r="1745" s="2" customFormat="1">
      <c r="A1745" s="40"/>
      <c r="B1745" s="41"/>
      <c r="C1745" s="42"/>
      <c r="D1745" s="230" t="s">
        <v>205</v>
      </c>
      <c r="E1745" s="42"/>
      <c r="F1745" s="231" t="s">
        <v>2222</v>
      </c>
      <c r="G1745" s="42"/>
      <c r="H1745" s="42"/>
      <c r="I1745" s="232"/>
      <c r="J1745" s="42"/>
      <c r="K1745" s="42"/>
      <c r="L1745" s="46"/>
      <c r="M1745" s="233"/>
      <c r="N1745" s="234"/>
      <c r="O1745" s="86"/>
      <c r="P1745" s="86"/>
      <c r="Q1745" s="86"/>
      <c r="R1745" s="86"/>
      <c r="S1745" s="86"/>
      <c r="T1745" s="87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T1745" s="19" t="s">
        <v>205</v>
      </c>
      <c r="AU1745" s="19" t="s">
        <v>82</v>
      </c>
    </row>
    <row r="1746" s="13" customFormat="1">
      <c r="A1746" s="13"/>
      <c r="B1746" s="235"/>
      <c r="C1746" s="236"/>
      <c r="D1746" s="237" t="s">
        <v>207</v>
      </c>
      <c r="E1746" s="238" t="s">
        <v>19</v>
      </c>
      <c r="F1746" s="239" t="s">
        <v>1752</v>
      </c>
      <c r="G1746" s="236"/>
      <c r="H1746" s="240">
        <v>6</v>
      </c>
      <c r="I1746" s="241"/>
      <c r="J1746" s="236"/>
      <c r="K1746" s="236"/>
      <c r="L1746" s="242"/>
      <c r="M1746" s="243"/>
      <c r="N1746" s="244"/>
      <c r="O1746" s="244"/>
      <c r="P1746" s="244"/>
      <c r="Q1746" s="244"/>
      <c r="R1746" s="244"/>
      <c r="S1746" s="244"/>
      <c r="T1746" s="245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6" t="s">
        <v>207</v>
      </c>
      <c r="AU1746" s="246" t="s">
        <v>82</v>
      </c>
      <c r="AV1746" s="13" t="s">
        <v>82</v>
      </c>
      <c r="AW1746" s="13" t="s">
        <v>33</v>
      </c>
      <c r="AX1746" s="13" t="s">
        <v>72</v>
      </c>
      <c r="AY1746" s="246" t="s">
        <v>197</v>
      </c>
    </row>
    <row r="1747" s="13" customFormat="1">
      <c r="A1747" s="13"/>
      <c r="B1747" s="235"/>
      <c r="C1747" s="236"/>
      <c r="D1747" s="237" t="s">
        <v>207</v>
      </c>
      <c r="E1747" s="238" t="s">
        <v>19</v>
      </c>
      <c r="F1747" s="239" t="s">
        <v>2223</v>
      </c>
      <c r="G1747" s="236"/>
      <c r="H1747" s="240">
        <v>3</v>
      </c>
      <c r="I1747" s="241"/>
      <c r="J1747" s="236"/>
      <c r="K1747" s="236"/>
      <c r="L1747" s="242"/>
      <c r="M1747" s="243"/>
      <c r="N1747" s="244"/>
      <c r="O1747" s="244"/>
      <c r="P1747" s="244"/>
      <c r="Q1747" s="244"/>
      <c r="R1747" s="244"/>
      <c r="S1747" s="244"/>
      <c r="T1747" s="245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6" t="s">
        <v>207</v>
      </c>
      <c r="AU1747" s="246" t="s">
        <v>82</v>
      </c>
      <c r="AV1747" s="13" t="s">
        <v>82</v>
      </c>
      <c r="AW1747" s="13" t="s">
        <v>33</v>
      </c>
      <c r="AX1747" s="13" t="s">
        <v>72</v>
      </c>
      <c r="AY1747" s="246" t="s">
        <v>197</v>
      </c>
    </row>
    <row r="1748" s="16" customFormat="1">
      <c r="A1748" s="16"/>
      <c r="B1748" s="268"/>
      <c r="C1748" s="269"/>
      <c r="D1748" s="237" t="s">
        <v>207</v>
      </c>
      <c r="E1748" s="270" t="s">
        <v>19</v>
      </c>
      <c r="F1748" s="271" t="s">
        <v>248</v>
      </c>
      <c r="G1748" s="269"/>
      <c r="H1748" s="272">
        <v>9</v>
      </c>
      <c r="I1748" s="273"/>
      <c r="J1748" s="269"/>
      <c r="K1748" s="269"/>
      <c r="L1748" s="274"/>
      <c r="M1748" s="275"/>
      <c r="N1748" s="276"/>
      <c r="O1748" s="276"/>
      <c r="P1748" s="276"/>
      <c r="Q1748" s="276"/>
      <c r="R1748" s="276"/>
      <c r="S1748" s="276"/>
      <c r="T1748" s="277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T1748" s="278" t="s">
        <v>207</v>
      </c>
      <c r="AU1748" s="278" t="s">
        <v>82</v>
      </c>
      <c r="AV1748" s="16" t="s">
        <v>103</v>
      </c>
      <c r="AW1748" s="16" t="s">
        <v>33</v>
      </c>
      <c r="AX1748" s="16" t="s">
        <v>72</v>
      </c>
      <c r="AY1748" s="278" t="s">
        <v>197</v>
      </c>
    </row>
    <row r="1749" s="13" customFormat="1">
      <c r="A1749" s="13"/>
      <c r="B1749" s="235"/>
      <c r="C1749" s="236"/>
      <c r="D1749" s="237" t="s">
        <v>207</v>
      </c>
      <c r="E1749" s="238" t="s">
        <v>19</v>
      </c>
      <c r="F1749" s="239" t="s">
        <v>1755</v>
      </c>
      <c r="G1749" s="236"/>
      <c r="H1749" s="240">
        <v>2.75</v>
      </c>
      <c r="I1749" s="241"/>
      <c r="J1749" s="236"/>
      <c r="K1749" s="236"/>
      <c r="L1749" s="242"/>
      <c r="M1749" s="243"/>
      <c r="N1749" s="244"/>
      <c r="O1749" s="244"/>
      <c r="P1749" s="244"/>
      <c r="Q1749" s="244"/>
      <c r="R1749" s="244"/>
      <c r="S1749" s="244"/>
      <c r="T1749" s="245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6" t="s">
        <v>207</v>
      </c>
      <c r="AU1749" s="246" t="s">
        <v>82</v>
      </c>
      <c r="AV1749" s="13" t="s">
        <v>82</v>
      </c>
      <c r="AW1749" s="13" t="s">
        <v>33</v>
      </c>
      <c r="AX1749" s="13" t="s">
        <v>72</v>
      </c>
      <c r="AY1749" s="246" t="s">
        <v>197</v>
      </c>
    </row>
    <row r="1750" s="13" customFormat="1">
      <c r="A1750" s="13"/>
      <c r="B1750" s="235"/>
      <c r="C1750" s="236"/>
      <c r="D1750" s="237" t="s">
        <v>207</v>
      </c>
      <c r="E1750" s="238" t="s">
        <v>19</v>
      </c>
      <c r="F1750" s="239" t="s">
        <v>2224</v>
      </c>
      <c r="G1750" s="236"/>
      <c r="H1750" s="240">
        <v>4.8129999999999997</v>
      </c>
      <c r="I1750" s="241"/>
      <c r="J1750" s="236"/>
      <c r="K1750" s="236"/>
      <c r="L1750" s="242"/>
      <c r="M1750" s="243"/>
      <c r="N1750" s="244"/>
      <c r="O1750" s="244"/>
      <c r="P1750" s="244"/>
      <c r="Q1750" s="244"/>
      <c r="R1750" s="244"/>
      <c r="S1750" s="244"/>
      <c r="T1750" s="245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6" t="s">
        <v>207</v>
      </c>
      <c r="AU1750" s="246" t="s">
        <v>82</v>
      </c>
      <c r="AV1750" s="13" t="s">
        <v>82</v>
      </c>
      <c r="AW1750" s="13" t="s">
        <v>33</v>
      </c>
      <c r="AX1750" s="13" t="s">
        <v>72</v>
      </c>
      <c r="AY1750" s="246" t="s">
        <v>197</v>
      </c>
    </row>
    <row r="1751" s="16" customFormat="1">
      <c r="A1751" s="16"/>
      <c r="B1751" s="268"/>
      <c r="C1751" s="269"/>
      <c r="D1751" s="237" t="s">
        <v>207</v>
      </c>
      <c r="E1751" s="270" t="s">
        <v>19</v>
      </c>
      <c r="F1751" s="271" t="s">
        <v>248</v>
      </c>
      <c r="G1751" s="269"/>
      <c r="H1751" s="272">
        <v>7.5629999999999997</v>
      </c>
      <c r="I1751" s="273"/>
      <c r="J1751" s="269"/>
      <c r="K1751" s="269"/>
      <c r="L1751" s="274"/>
      <c r="M1751" s="275"/>
      <c r="N1751" s="276"/>
      <c r="O1751" s="276"/>
      <c r="P1751" s="276"/>
      <c r="Q1751" s="276"/>
      <c r="R1751" s="276"/>
      <c r="S1751" s="276"/>
      <c r="T1751" s="277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T1751" s="278" t="s">
        <v>207</v>
      </c>
      <c r="AU1751" s="278" t="s">
        <v>82</v>
      </c>
      <c r="AV1751" s="16" t="s">
        <v>103</v>
      </c>
      <c r="AW1751" s="16" t="s">
        <v>33</v>
      </c>
      <c r="AX1751" s="16" t="s">
        <v>72</v>
      </c>
      <c r="AY1751" s="278" t="s">
        <v>197</v>
      </c>
    </row>
    <row r="1752" s="15" customFormat="1">
      <c r="A1752" s="15"/>
      <c r="B1752" s="257"/>
      <c r="C1752" s="258"/>
      <c r="D1752" s="237" t="s">
        <v>207</v>
      </c>
      <c r="E1752" s="259" t="s">
        <v>19</v>
      </c>
      <c r="F1752" s="260" t="s">
        <v>234</v>
      </c>
      <c r="G1752" s="258"/>
      <c r="H1752" s="261">
        <v>16.562999999999999</v>
      </c>
      <c r="I1752" s="262"/>
      <c r="J1752" s="258"/>
      <c r="K1752" s="258"/>
      <c r="L1752" s="263"/>
      <c r="M1752" s="264"/>
      <c r="N1752" s="265"/>
      <c r="O1752" s="265"/>
      <c r="P1752" s="265"/>
      <c r="Q1752" s="265"/>
      <c r="R1752" s="265"/>
      <c r="S1752" s="265"/>
      <c r="T1752" s="266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T1752" s="267" t="s">
        <v>207</v>
      </c>
      <c r="AU1752" s="267" t="s">
        <v>82</v>
      </c>
      <c r="AV1752" s="15" t="s">
        <v>203</v>
      </c>
      <c r="AW1752" s="15" t="s">
        <v>33</v>
      </c>
      <c r="AX1752" s="15" t="s">
        <v>80</v>
      </c>
      <c r="AY1752" s="267" t="s">
        <v>197</v>
      </c>
    </row>
    <row r="1753" s="2" customFormat="1" ht="16.5" customHeight="1">
      <c r="A1753" s="40"/>
      <c r="B1753" s="41"/>
      <c r="C1753" s="282" t="s">
        <v>2225</v>
      </c>
      <c r="D1753" s="282" t="s">
        <v>602</v>
      </c>
      <c r="E1753" s="283" t="s">
        <v>2226</v>
      </c>
      <c r="F1753" s="284" t="s">
        <v>2227</v>
      </c>
      <c r="G1753" s="285" t="s">
        <v>202</v>
      </c>
      <c r="H1753" s="286">
        <v>16.562999999999999</v>
      </c>
      <c r="I1753" s="287"/>
      <c r="J1753" s="288">
        <f>ROUND(I1753*H1753,2)</f>
        <v>0</v>
      </c>
      <c r="K1753" s="289"/>
      <c r="L1753" s="290"/>
      <c r="M1753" s="291" t="s">
        <v>19</v>
      </c>
      <c r="N1753" s="292" t="s">
        <v>43</v>
      </c>
      <c r="O1753" s="86"/>
      <c r="P1753" s="226">
        <f>O1753*H1753</f>
        <v>0</v>
      </c>
      <c r="Q1753" s="226">
        <v>0.0012999999999999999</v>
      </c>
      <c r="R1753" s="226">
        <f>Q1753*H1753</f>
        <v>0.021531899999999996</v>
      </c>
      <c r="S1753" s="226">
        <v>0</v>
      </c>
      <c r="T1753" s="227">
        <f>S1753*H1753</f>
        <v>0</v>
      </c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R1753" s="228" t="s">
        <v>658</v>
      </c>
      <c r="AT1753" s="228" t="s">
        <v>602</v>
      </c>
      <c r="AU1753" s="228" t="s">
        <v>82</v>
      </c>
      <c r="AY1753" s="19" t="s">
        <v>197</v>
      </c>
      <c r="BE1753" s="229">
        <f>IF(N1753="základní",J1753,0)</f>
        <v>0</v>
      </c>
      <c r="BF1753" s="229">
        <f>IF(N1753="snížená",J1753,0)</f>
        <v>0</v>
      </c>
      <c r="BG1753" s="229">
        <f>IF(N1753="zákl. přenesená",J1753,0)</f>
        <v>0</v>
      </c>
      <c r="BH1753" s="229">
        <f>IF(N1753="sníž. přenesená",J1753,0)</f>
        <v>0</v>
      </c>
      <c r="BI1753" s="229">
        <f>IF(N1753="nulová",J1753,0)</f>
        <v>0</v>
      </c>
      <c r="BJ1753" s="19" t="s">
        <v>80</v>
      </c>
      <c r="BK1753" s="229">
        <f>ROUND(I1753*H1753,2)</f>
        <v>0</v>
      </c>
      <c r="BL1753" s="19" t="s">
        <v>385</v>
      </c>
      <c r="BM1753" s="228" t="s">
        <v>2228</v>
      </c>
    </row>
    <row r="1754" s="2" customFormat="1" ht="44.25" customHeight="1">
      <c r="A1754" s="40"/>
      <c r="B1754" s="41"/>
      <c r="C1754" s="216" t="s">
        <v>2229</v>
      </c>
      <c r="D1754" s="216" t="s">
        <v>199</v>
      </c>
      <c r="E1754" s="217" t="s">
        <v>2230</v>
      </c>
      <c r="F1754" s="218" t="s">
        <v>2231</v>
      </c>
      <c r="G1754" s="219" t="s">
        <v>1253</v>
      </c>
      <c r="H1754" s="293"/>
      <c r="I1754" s="221"/>
      <c r="J1754" s="222">
        <f>ROUND(I1754*H1754,2)</f>
        <v>0</v>
      </c>
      <c r="K1754" s="223"/>
      <c r="L1754" s="46"/>
      <c r="M1754" s="224" t="s">
        <v>19</v>
      </c>
      <c r="N1754" s="225" t="s">
        <v>43</v>
      </c>
      <c r="O1754" s="86"/>
      <c r="P1754" s="226">
        <f>O1754*H1754</f>
        <v>0</v>
      </c>
      <c r="Q1754" s="226">
        <v>0</v>
      </c>
      <c r="R1754" s="226">
        <f>Q1754*H1754</f>
        <v>0</v>
      </c>
      <c r="S1754" s="226">
        <v>0</v>
      </c>
      <c r="T1754" s="227">
        <f>S1754*H1754</f>
        <v>0</v>
      </c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R1754" s="228" t="s">
        <v>385</v>
      </c>
      <c r="AT1754" s="228" t="s">
        <v>199</v>
      </c>
      <c r="AU1754" s="228" t="s">
        <v>82</v>
      </c>
      <c r="AY1754" s="19" t="s">
        <v>197</v>
      </c>
      <c r="BE1754" s="229">
        <f>IF(N1754="základní",J1754,0)</f>
        <v>0</v>
      </c>
      <c r="BF1754" s="229">
        <f>IF(N1754="snížená",J1754,0)</f>
        <v>0</v>
      </c>
      <c r="BG1754" s="229">
        <f>IF(N1754="zákl. přenesená",J1754,0)</f>
        <v>0</v>
      </c>
      <c r="BH1754" s="229">
        <f>IF(N1754="sníž. přenesená",J1754,0)</f>
        <v>0</v>
      </c>
      <c r="BI1754" s="229">
        <f>IF(N1754="nulová",J1754,0)</f>
        <v>0</v>
      </c>
      <c r="BJ1754" s="19" t="s">
        <v>80</v>
      </c>
      <c r="BK1754" s="229">
        <f>ROUND(I1754*H1754,2)</f>
        <v>0</v>
      </c>
      <c r="BL1754" s="19" t="s">
        <v>385</v>
      </c>
      <c r="BM1754" s="228" t="s">
        <v>2232</v>
      </c>
    </row>
    <row r="1755" s="2" customFormat="1">
      <c r="A1755" s="40"/>
      <c r="B1755" s="41"/>
      <c r="C1755" s="42"/>
      <c r="D1755" s="230" t="s">
        <v>205</v>
      </c>
      <c r="E1755" s="42"/>
      <c r="F1755" s="231" t="s">
        <v>2233</v>
      </c>
      <c r="G1755" s="42"/>
      <c r="H1755" s="42"/>
      <c r="I1755" s="232"/>
      <c r="J1755" s="42"/>
      <c r="K1755" s="42"/>
      <c r="L1755" s="46"/>
      <c r="M1755" s="233"/>
      <c r="N1755" s="234"/>
      <c r="O1755" s="86"/>
      <c r="P1755" s="86"/>
      <c r="Q1755" s="86"/>
      <c r="R1755" s="86"/>
      <c r="S1755" s="86"/>
      <c r="T1755" s="87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T1755" s="19" t="s">
        <v>205</v>
      </c>
      <c r="AU1755" s="19" t="s">
        <v>82</v>
      </c>
    </row>
    <row r="1756" s="12" customFormat="1" ht="22.8" customHeight="1">
      <c r="A1756" s="12"/>
      <c r="B1756" s="200"/>
      <c r="C1756" s="201"/>
      <c r="D1756" s="202" t="s">
        <v>71</v>
      </c>
      <c r="E1756" s="214" t="s">
        <v>2234</v>
      </c>
      <c r="F1756" s="214" t="s">
        <v>2235</v>
      </c>
      <c r="G1756" s="201"/>
      <c r="H1756" s="201"/>
      <c r="I1756" s="204"/>
      <c r="J1756" s="215">
        <f>BK1756</f>
        <v>0</v>
      </c>
      <c r="K1756" s="201"/>
      <c r="L1756" s="206"/>
      <c r="M1756" s="207"/>
      <c r="N1756" s="208"/>
      <c r="O1756" s="208"/>
      <c r="P1756" s="209">
        <f>SUM(P1757:P1770)</f>
        <v>0</v>
      </c>
      <c r="Q1756" s="208"/>
      <c r="R1756" s="209">
        <f>SUM(R1757:R1770)</f>
        <v>0.0117912</v>
      </c>
      <c r="S1756" s="208"/>
      <c r="T1756" s="210">
        <f>SUM(T1757:T1770)</f>
        <v>0</v>
      </c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R1756" s="211" t="s">
        <v>82</v>
      </c>
      <c r="AT1756" s="212" t="s">
        <v>71</v>
      </c>
      <c r="AU1756" s="212" t="s">
        <v>80</v>
      </c>
      <c r="AY1756" s="211" t="s">
        <v>197</v>
      </c>
      <c r="BK1756" s="213">
        <f>SUM(BK1757:BK1770)</f>
        <v>0</v>
      </c>
    </row>
    <row r="1757" s="2" customFormat="1" ht="24.15" customHeight="1">
      <c r="A1757" s="40"/>
      <c r="B1757" s="41"/>
      <c r="C1757" s="216" t="s">
        <v>2236</v>
      </c>
      <c r="D1757" s="216" t="s">
        <v>199</v>
      </c>
      <c r="E1757" s="217" t="s">
        <v>2237</v>
      </c>
      <c r="F1757" s="218" t="s">
        <v>2238</v>
      </c>
      <c r="G1757" s="219" t="s">
        <v>202</v>
      </c>
      <c r="H1757" s="220">
        <v>19.079999999999998</v>
      </c>
      <c r="I1757" s="221"/>
      <c r="J1757" s="222">
        <f>ROUND(I1757*H1757,2)</f>
        <v>0</v>
      </c>
      <c r="K1757" s="223"/>
      <c r="L1757" s="46"/>
      <c r="M1757" s="224" t="s">
        <v>19</v>
      </c>
      <c r="N1757" s="225" t="s">
        <v>43</v>
      </c>
      <c r="O1757" s="86"/>
      <c r="P1757" s="226">
        <f>O1757*H1757</f>
        <v>0</v>
      </c>
      <c r="Q1757" s="226">
        <v>0</v>
      </c>
      <c r="R1757" s="226">
        <f>Q1757*H1757</f>
        <v>0</v>
      </c>
      <c r="S1757" s="226">
        <v>0</v>
      </c>
      <c r="T1757" s="227">
        <f>S1757*H1757</f>
        <v>0</v>
      </c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R1757" s="228" t="s">
        <v>385</v>
      </c>
      <c r="AT1757" s="228" t="s">
        <v>199</v>
      </c>
      <c r="AU1757" s="228" t="s">
        <v>82</v>
      </c>
      <c r="AY1757" s="19" t="s">
        <v>197</v>
      </c>
      <c r="BE1757" s="229">
        <f>IF(N1757="základní",J1757,0)</f>
        <v>0</v>
      </c>
      <c r="BF1757" s="229">
        <f>IF(N1757="snížená",J1757,0)</f>
        <v>0</v>
      </c>
      <c r="BG1757" s="229">
        <f>IF(N1757="zákl. přenesená",J1757,0)</f>
        <v>0</v>
      </c>
      <c r="BH1757" s="229">
        <f>IF(N1757="sníž. přenesená",J1757,0)</f>
        <v>0</v>
      </c>
      <c r="BI1757" s="229">
        <f>IF(N1757="nulová",J1757,0)</f>
        <v>0</v>
      </c>
      <c r="BJ1757" s="19" t="s">
        <v>80</v>
      </c>
      <c r="BK1757" s="229">
        <f>ROUND(I1757*H1757,2)</f>
        <v>0</v>
      </c>
      <c r="BL1757" s="19" t="s">
        <v>385</v>
      </c>
      <c r="BM1757" s="228" t="s">
        <v>2239</v>
      </c>
    </row>
    <row r="1758" s="2" customFormat="1">
      <c r="A1758" s="40"/>
      <c r="B1758" s="41"/>
      <c r="C1758" s="42"/>
      <c r="D1758" s="230" t="s">
        <v>205</v>
      </c>
      <c r="E1758" s="42"/>
      <c r="F1758" s="231" t="s">
        <v>2240</v>
      </c>
      <c r="G1758" s="42"/>
      <c r="H1758" s="42"/>
      <c r="I1758" s="232"/>
      <c r="J1758" s="42"/>
      <c r="K1758" s="42"/>
      <c r="L1758" s="46"/>
      <c r="M1758" s="233"/>
      <c r="N1758" s="234"/>
      <c r="O1758" s="86"/>
      <c r="P1758" s="86"/>
      <c r="Q1758" s="86"/>
      <c r="R1758" s="86"/>
      <c r="S1758" s="86"/>
      <c r="T1758" s="87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T1758" s="19" t="s">
        <v>205</v>
      </c>
      <c r="AU1758" s="19" t="s">
        <v>82</v>
      </c>
    </row>
    <row r="1759" s="13" customFormat="1">
      <c r="A1759" s="13"/>
      <c r="B1759" s="235"/>
      <c r="C1759" s="236"/>
      <c r="D1759" s="237" t="s">
        <v>207</v>
      </c>
      <c r="E1759" s="238" t="s">
        <v>19</v>
      </c>
      <c r="F1759" s="239" t="s">
        <v>1752</v>
      </c>
      <c r="G1759" s="236"/>
      <c r="H1759" s="240">
        <v>6</v>
      </c>
      <c r="I1759" s="241"/>
      <c r="J1759" s="236"/>
      <c r="K1759" s="236"/>
      <c r="L1759" s="242"/>
      <c r="M1759" s="243"/>
      <c r="N1759" s="244"/>
      <c r="O1759" s="244"/>
      <c r="P1759" s="244"/>
      <c r="Q1759" s="244"/>
      <c r="R1759" s="244"/>
      <c r="S1759" s="244"/>
      <c r="T1759" s="245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46" t="s">
        <v>207</v>
      </c>
      <c r="AU1759" s="246" t="s">
        <v>82</v>
      </c>
      <c r="AV1759" s="13" t="s">
        <v>82</v>
      </c>
      <c r="AW1759" s="13" t="s">
        <v>33</v>
      </c>
      <c r="AX1759" s="13" t="s">
        <v>72</v>
      </c>
      <c r="AY1759" s="246" t="s">
        <v>197</v>
      </c>
    </row>
    <row r="1760" s="13" customFormat="1">
      <c r="A1760" s="13"/>
      <c r="B1760" s="235"/>
      <c r="C1760" s="236"/>
      <c r="D1760" s="237" t="s">
        <v>207</v>
      </c>
      <c r="E1760" s="238" t="s">
        <v>19</v>
      </c>
      <c r="F1760" s="239" t="s">
        <v>2241</v>
      </c>
      <c r="G1760" s="236"/>
      <c r="H1760" s="240">
        <v>2.8799999999999999</v>
      </c>
      <c r="I1760" s="241"/>
      <c r="J1760" s="236"/>
      <c r="K1760" s="236"/>
      <c r="L1760" s="242"/>
      <c r="M1760" s="243"/>
      <c r="N1760" s="244"/>
      <c r="O1760" s="244"/>
      <c r="P1760" s="244"/>
      <c r="Q1760" s="244"/>
      <c r="R1760" s="244"/>
      <c r="S1760" s="244"/>
      <c r="T1760" s="245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46" t="s">
        <v>207</v>
      </c>
      <c r="AU1760" s="246" t="s">
        <v>82</v>
      </c>
      <c r="AV1760" s="13" t="s">
        <v>82</v>
      </c>
      <c r="AW1760" s="13" t="s">
        <v>33</v>
      </c>
      <c r="AX1760" s="13" t="s">
        <v>72</v>
      </c>
      <c r="AY1760" s="246" t="s">
        <v>197</v>
      </c>
    </row>
    <row r="1761" s="13" customFormat="1">
      <c r="A1761" s="13"/>
      <c r="B1761" s="235"/>
      <c r="C1761" s="236"/>
      <c r="D1761" s="237" t="s">
        <v>207</v>
      </c>
      <c r="E1761" s="238" t="s">
        <v>19</v>
      </c>
      <c r="F1761" s="239" t="s">
        <v>2223</v>
      </c>
      <c r="G1761" s="236"/>
      <c r="H1761" s="240">
        <v>3</v>
      </c>
      <c r="I1761" s="241"/>
      <c r="J1761" s="236"/>
      <c r="K1761" s="236"/>
      <c r="L1761" s="242"/>
      <c r="M1761" s="243"/>
      <c r="N1761" s="244"/>
      <c r="O1761" s="244"/>
      <c r="P1761" s="244"/>
      <c r="Q1761" s="244"/>
      <c r="R1761" s="244"/>
      <c r="S1761" s="244"/>
      <c r="T1761" s="245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6" t="s">
        <v>207</v>
      </c>
      <c r="AU1761" s="246" t="s">
        <v>82</v>
      </c>
      <c r="AV1761" s="13" t="s">
        <v>82</v>
      </c>
      <c r="AW1761" s="13" t="s">
        <v>33</v>
      </c>
      <c r="AX1761" s="13" t="s">
        <v>72</v>
      </c>
      <c r="AY1761" s="246" t="s">
        <v>197</v>
      </c>
    </row>
    <row r="1762" s="13" customFormat="1">
      <c r="A1762" s="13"/>
      <c r="B1762" s="235"/>
      <c r="C1762" s="236"/>
      <c r="D1762" s="237" t="s">
        <v>207</v>
      </c>
      <c r="E1762" s="238" t="s">
        <v>19</v>
      </c>
      <c r="F1762" s="239" t="s">
        <v>1766</v>
      </c>
      <c r="G1762" s="236"/>
      <c r="H1762" s="240">
        <v>1.2</v>
      </c>
      <c r="I1762" s="241"/>
      <c r="J1762" s="236"/>
      <c r="K1762" s="236"/>
      <c r="L1762" s="242"/>
      <c r="M1762" s="243"/>
      <c r="N1762" s="244"/>
      <c r="O1762" s="244"/>
      <c r="P1762" s="244"/>
      <c r="Q1762" s="244"/>
      <c r="R1762" s="244"/>
      <c r="S1762" s="244"/>
      <c r="T1762" s="245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6" t="s">
        <v>207</v>
      </c>
      <c r="AU1762" s="246" t="s">
        <v>82</v>
      </c>
      <c r="AV1762" s="13" t="s">
        <v>82</v>
      </c>
      <c r="AW1762" s="13" t="s">
        <v>33</v>
      </c>
      <c r="AX1762" s="13" t="s">
        <v>72</v>
      </c>
      <c r="AY1762" s="246" t="s">
        <v>197</v>
      </c>
    </row>
    <row r="1763" s="13" customFormat="1">
      <c r="A1763" s="13"/>
      <c r="B1763" s="235"/>
      <c r="C1763" s="236"/>
      <c r="D1763" s="237" t="s">
        <v>207</v>
      </c>
      <c r="E1763" s="238" t="s">
        <v>19</v>
      </c>
      <c r="F1763" s="239" t="s">
        <v>1767</v>
      </c>
      <c r="G1763" s="236"/>
      <c r="H1763" s="240">
        <v>0.5</v>
      </c>
      <c r="I1763" s="241"/>
      <c r="J1763" s="236"/>
      <c r="K1763" s="236"/>
      <c r="L1763" s="242"/>
      <c r="M1763" s="243"/>
      <c r="N1763" s="244"/>
      <c r="O1763" s="244"/>
      <c r="P1763" s="244"/>
      <c r="Q1763" s="244"/>
      <c r="R1763" s="244"/>
      <c r="S1763" s="244"/>
      <c r="T1763" s="245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46" t="s">
        <v>207</v>
      </c>
      <c r="AU1763" s="246" t="s">
        <v>82</v>
      </c>
      <c r="AV1763" s="13" t="s">
        <v>82</v>
      </c>
      <c r="AW1763" s="13" t="s">
        <v>33</v>
      </c>
      <c r="AX1763" s="13" t="s">
        <v>72</v>
      </c>
      <c r="AY1763" s="246" t="s">
        <v>197</v>
      </c>
    </row>
    <row r="1764" s="16" customFormat="1">
      <c r="A1764" s="16"/>
      <c r="B1764" s="268"/>
      <c r="C1764" s="269"/>
      <c r="D1764" s="237" t="s">
        <v>207</v>
      </c>
      <c r="E1764" s="270" t="s">
        <v>19</v>
      </c>
      <c r="F1764" s="271" t="s">
        <v>248</v>
      </c>
      <c r="G1764" s="269"/>
      <c r="H1764" s="272">
        <v>13.579999999999998</v>
      </c>
      <c r="I1764" s="273"/>
      <c r="J1764" s="269"/>
      <c r="K1764" s="269"/>
      <c r="L1764" s="274"/>
      <c r="M1764" s="275"/>
      <c r="N1764" s="276"/>
      <c r="O1764" s="276"/>
      <c r="P1764" s="276"/>
      <c r="Q1764" s="276"/>
      <c r="R1764" s="276"/>
      <c r="S1764" s="276"/>
      <c r="T1764" s="277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T1764" s="278" t="s">
        <v>207</v>
      </c>
      <c r="AU1764" s="278" t="s">
        <v>82</v>
      </c>
      <c r="AV1764" s="16" t="s">
        <v>103</v>
      </c>
      <c r="AW1764" s="16" t="s">
        <v>33</v>
      </c>
      <c r="AX1764" s="16" t="s">
        <v>72</v>
      </c>
      <c r="AY1764" s="278" t="s">
        <v>197</v>
      </c>
    </row>
    <row r="1765" s="13" customFormat="1">
      <c r="A1765" s="13"/>
      <c r="B1765" s="235"/>
      <c r="C1765" s="236"/>
      <c r="D1765" s="237" t="s">
        <v>207</v>
      </c>
      <c r="E1765" s="238" t="s">
        <v>19</v>
      </c>
      <c r="F1765" s="239" t="s">
        <v>1754</v>
      </c>
      <c r="G1765" s="236"/>
      <c r="H1765" s="240">
        <v>5.5</v>
      </c>
      <c r="I1765" s="241"/>
      <c r="J1765" s="236"/>
      <c r="K1765" s="236"/>
      <c r="L1765" s="242"/>
      <c r="M1765" s="243"/>
      <c r="N1765" s="244"/>
      <c r="O1765" s="244"/>
      <c r="P1765" s="244"/>
      <c r="Q1765" s="244"/>
      <c r="R1765" s="244"/>
      <c r="S1765" s="244"/>
      <c r="T1765" s="245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46" t="s">
        <v>207</v>
      </c>
      <c r="AU1765" s="246" t="s">
        <v>82</v>
      </c>
      <c r="AV1765" s="13" t="s">
        <v>82</v>
      </c>
      <c r="AW1765" s="13" t="s">
        <v>33</v>
      </c>
      <c r="AX1765" s="13" t="s">
        <v>72</v>
      </c>
      <c r="AY1765" s="246" t="s">
        <v>197</v>
      </c>
    </row>
    <row r="1766" s="15" customFormat="1">
      <c r="A1766" s="15"/>
      <c r="B1766" s="257"/>
      <c r="C1766" s="258"/>
      <c r="D1766" s="237" t="s">
        <v>207</v>
      </c>
      <c r="E1766" s="259" t="s">
        <v>19</v>
      </c>
      <c r="F1766" s="260" t="s">
        <v>234</v>
      </c>
      <c r="G1766" s="258"/>
      <c r="H1766" s="261">
        <v>19.079999999999998</v>
      </c>
      <c r="I1766" s="262"/>
      <c r="J1766" s="258"/>
      <c r="K1766" s="258"/>
      <c r="L1766" s="263"/>
      <c r="M1766" s="264"/>
      <c r="N1766" s="265"/>
      <c r="O1766" s="265"/>
      <c r="P1766" s="265"/>
      <c r="Q1766" s="265"/>
      <c r="R1766" s="265"/>
      <c r="S1766" s="265"/>
      <c r="T1766" s="266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T1766" s="267" t="s">
        <v>207</v>
      </c>
      <c r="AU1766" s="267" t="s">
        <v>82</v>
      </c>
      <c r="AV1766" s="15" t="s">
        <v>203</v>
      </c>
      <c r="AW1766" s="15" t="s">
        <v>33</v>
      </c>
      <c r="AX1766" s="15" t="s">
        <v>80</v>
      </c>
      <c r="AY1766" s="267" t="s">
        <v>197</v>
      </c>
    </row>
    <row r="1767" s="2" customFormat="1" ht="37.8" customHeight="1">
      <c r="A1767" s="40"/>
      <c r="B1767" s="41"/>
      <c r="C1767" s="282" t="s">
        <v>2242</v>
      </c>
      <c r="D1767" s="282" t="s">
        <v>602</v>
      </c>
      <c r="E1767" s="283" t="s">
        <v>2243</v>
      </c>
      <c r="F1767" s="284" t="s">
        <v>2244</v>
      </c>
      <c r="G1767" s="285" t="s">
        <v>202</v>
      </c>
      <c r="H1767" s="286">
        <v>19.652000000000001</v>
      </c>
      <c r="I1767" s="287"/>
      <c r="J1767" s="288">
        <f>ROUND(I1767*H1767,2)</f>
        <v>0</v>
      </c>
      <c r="K1767" s="289"/>
      <c r="L1767" s="290"/>
      <c r="M1767" s="291" t="s">
        <v>19</v>
      </c>
      <c r="N1767" s="292" t="s">
        <v>43</v>
      </c>
      <c r="O1767" s="86"/>
      <c r="P1767" s="226">
        <f>O1767*H1767</f>
        <v>0</v>
      </c>
      <c r="Q1767" s="226">
        <v>0.00059999999999999995</v>
      </c>
      <c r="R1767" s="226">
        <f>Q1767*H1767</f>
        <v>0.0117912</v>
      </c>
      <c r="S1767" s="226">
        <v>0</v>
      </c>
      <c r="T1767" s="227">
        <f>S1767*H1767</f>
        <v>0</v>
      </c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R1767" s="228" t="s">
        <v>658</v>
      </c>
      <c r="AT1767" s="228" t="s">
        <v>602</v>
      </c>
      <c r="AU1767" s="228" t="s">
        <v>82</v>
      </c>
      <c r="AY1767" s="19" t="s">
        <v>197</v>
      </c>
      <c r="BE1767" s="229">
        <f>IF(N1767="základní",J1767,0)</f>
        <v>0</v>
      </c>
      <c r="BF1767" s="229">
        <f>IF(N1767="snížená",J1767,0)</f>
        <v>0</v>
      </c>
      <c r="BG1767" s="229">
        <f>IF(N1767="zákl. přenesená",J1767,0)</f>
        <v>0</v>
      </c>
      <c r="BH1767" s="229">
        <f>IF(N1767="sníž. přenesená",J1767,0)</f>
        <v>0</v>
      </c>
      <c r="BI1767" s="229">
        <f>IF(N1767="nulová",J1767,0)</f>
        <v>0</v>
      </c>
      <c r="BJ1767" s="19" t="s">
        <v>80</v>
      </c>
      <c r="BK1767" s="229">
        <f>ROUND(I1767*H1767,2)</f>
        <v>0</v>
      </c>
      <c r="BL1767" s="19" t="s">
        <v>385</v>
      </c>
      <c r="BM1767" s="228" t="s">
        <v>2245</v>
      </c>
    </row>
    <row r="1768" s="13" customFormat="1">
      <c r="A1768" s="13"/>
      <c r="B1768" s="235"/>
      <c r="C1768" s="236"/>
      <c r="D1768" s="237" t="s">
        <v>207</v>
      </c>
      <c r="E1768" s="238" t="s">
        <v>19</v>
      </c>
      <c r="F1768" s="239" t="s">
        <v>2246</v>
      </c>
      <c r="G1768" s="236"/>
      <c r="H1768" s="240">
        <v>19.652000000000001</v>
      </c>
      <c r="I1768" s="241"/>
      <c r="J1768" s="236"/>
      <c r="K1768" s="236"/>
      <c r="L1768" s="242"/>
      <c r="M1768" s="243"/>
      <c r="N1768" s="244"/>
      <c r="O1768" s="244"/>
      <c r="P1768" s="244"/>
      <c r="Q1768" s="244"/>
      <c r="R1768" s="244"/>
      <c r="S1768" s="244"/>
      <c r="T1768" s="245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46" t="s">
        <v>207</v>
      </c>
      <c r="AU1768" s="246" t="s">
        <v>82</v>
      </c>
      <c r="AV1768" s="13" t="s">
        <v>82</v>
      </c>
      <c r="AW1768" s="13" t="s">
        <v>33</v>
      </c>
      <c r="AX1768" s="13" t="s">
        <v>80</v>
      </c>
      <c r="AY1768" s="246" t="s">
        <v>197</v>
      </c>
    </row>
    <row r="1769" s="2" customFormat="1" ht="44.25" customHeight="1">
      <c r="A1769" s="40"/>
      <c r="B1769" s="41"/>
      <c r="C1769" s="216" t="s">
        <v>2247</v>
      </c>
      <c r="D1769" s="216" t="s">
        <v>199</v>
      </c>
      <c r="E1769" s="217" t="s">
        <v>2248</v>
      </c>
      <c r="F1769" s="218" t="s">
        <v>2249</v>
      </c>
      <c r="G1769" s="219" t="s">
        <v>1253</v>
      </c>
      <c r="H1769" s="293"/>
      <c r="I1769" s="221"/>
      <c r="J1769" s="222">
        <f>ROUND(I1769*H1769,2)</f>
        <v>0</v>
      </c>
      <c r="K1769" s="223"/>
      <c r="L1769" s="46"/>
      <c r="M1769" s="224" t="s">
        <v>19</v>
      </c>
      <c r="N1769" s="225" t="s">
        <v>43</v>
      </c>
      <c r="O1769" s="86"/>
      <c r="P1769" s="226">
        <f>O1769*H1769</f>
        <v>0</v>
      </c>
      <c r="Q1769" s="226">
        <v>0</v>
      </c>
      <c r="R1769" s="226">
        <f>Q1769*H1769</f>
        <v>0</v>
      </c>
      <c r="S1769" s="226">
        <v>0</v>
      </c>
      <c r="T1769" s="227">
        <f>S1769*H1769</f>
        <v>0</v>
      </c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R1769" s="228" t="s">
        <v>385</v>
      </c>
      <c r="AT1769" s="228" t="s">
        <v>199</v>
      </c>
      <c r="AU1769" s="228" t="s">
        <v>82</v>
      </c>
      <c r="AY1769" s="19" t="s">
        <v>197</v>
      </c>
      <c r="BE1769" s="229">
        <f>IF(N1769="základní",J1769,0)</f>
        <v>0</v>
      </c>
      <c r="BF1769" s="229">
        <f>IF(N1769="snížená",J1769,0)</f>
        <v>0</v>
      </c>
      <c r="BG1769" s="229">
        <f>IF(N1769="zákl. přenesená",J1769,0)</f>
        <v>0</v>
      </c>
      <c r="BH1769" s="229">
        <f>IF(N1769="sníž. přenesená",J1769,0)</f>
        <v>0</v>
      </c>
      <c r="BI1769" s="229">
        <f>IF(N1769="nulová",J1769,0)</f>
        <v>0</v>
      </c>
      <c r="BJ1769" s="19" t="s">
        <v>80</v>
      </c>
      <c r="BK1769" s="229">
        <f>ROUND(I1769*H1769,2)</f>
        <v>0</v>
      </c>
      <c r="BL1769" s="19" t="s">
        <v>385</v>
      </c>
      <c r="BM1769" s="228" t="s">
        <v>2250</v>
      </c>
    </row>
    <row r="1770" s="2" customFormat="1">
      <c r="A1770" s="40"/>
      <c r="B1770" s="41"/>
      <c r="C1770" s="42"/>
      <c r="D1770" s="230" t="s">
        <v>205</v>
      </c>
      <c r="E1770" s="42"/>
      <c r="F1770" s="231" t="s">
        <v>2251</v>
      </c>
      <c r="G1770" s="42"/>
      <c r="H1770" s="42"/>
      <c r="I1770" s="232"/>
      <c r="J1770" s="42"/>
      <c r="K1770" s="42"/>
      <c r="L1770" s="46"/>
      <c r="M1770" s="294"/>
      <c r="N1770" s="295"/>
      <c r="O1770" s="296"/>
      <c r="P1770" s="296"/>
      <c r="Q1770" s="296"/>
      <c r="R1770" s="296"/>
      <c r="S1770" s="296"/>
      <c r="T1770" s="297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T1770" s="19" t="s">
        <v>205</v>
      </c>
      <c r="AU1770" s="19" t="s">
        <v>82</v>
      </c>
    </row>
    <row r="1771" s="2" customFormat="1" ht="6.96" customHeight="1">
      <c r="A1771" s="40"/>
      <c r="B1771" s="61"/>
      <c r="C1771" s="62"/>
      <c r="D1771" s="62"/>
      <c r="E1771" s="62"/>
      <c r="F1771" s="62"/>
      <c r="G1771" s="62"/>
      <c r="H1771" s="62"/>
      <c r="I1771" s="62"/>
      <c r="J1771" s="62"/>
      <c r="K1771" s="62"/>
      <c r="L1771" s="46"/>
      <c r="M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</row>
  </sheetData>
  <sheetProtection sheet="1" autoFilter="0" formatColumns="0" formatRows="0" objects="1" scenarios="1" spinCount="100000" saltValue="3aYrZ6D0cLv6KOjJHq8VP6vh/LjsonKh3vTnU891gt+/EV2Jav3px4H6sHPHNi4w9EURKT99kb35HKzNxDQx5g==" hashValue="zOH7AUnjxDQMhpniurAvk6k7dj+ZiJ+2bXnWwil8QctLb9+a20dXrLrDFxNc66BSlO/YU9JRqIZvI+IQPrSS0w==" algorithmName="SHA-512" password="CC6F"/>
  <autoFilter ref="C115:K177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4:H104"/>
    <mergeCell ref="E106:H106"/>
    <mergeCell ref="E108:H108"/>
    <mergeCell ref="L2:V2"/>
  </mergeCells>
  <hyperlinks>
    <hyperlink ref="F120" r:id="rId1" display="https://podminky.urs.cz/item/CS_URS_2022_01/132212131"/>
    <hyperlink ref="F130" r:id="rId2" display="https://podminky.urs.cz/item/CS_URS_2022_01/132251101"/>
    <hyperlink ref="F140" r:id="rId3" display="https://podminky.urs.cz/item/CS_URS_2022_01/162251102"/>
    <hyperlink ref="F147" r:id="rId4" display="https://podminky.urs.cz/item/CS_URS_2022_01/174111101"/>
    <hyperlink ref="F160" r:id="rId5" display="https://podminky.urs.cz/item/CS_URS_2022_01/181912112"/>
    <hyperlink ref="F165" r:id="rId6" display="https://podminky.urs.cz/item/CS_URS_2022_01/274321411"/>
    <hyperlink ref="F172" r:id="rId7" display="https://podminky.urs.cz/item/CS_URS_2022_01/274351121"/>
    <hyperlink ref="F185" r:id="rId8" display="https://podminky.urs.cz/item/CS_URS_2022_01/274351122"/>
    <hyperlink ref="F198" r:id="rId9" display="https://podminky.urs.cz/item/CS_URS_2022_01/274361821"/>
    <hyperlink ref="F203" r:id="rId10" display="https://podminky.urs.cz/item/CS_URS_2022_01/279113145"/>
    <hyperlink ref="F210" r:id="rId11" display="https://podminky.urs.cz/item/CS_URS_2022_01/279361821"/>
    <hyperlink ref="F220" r:id="rId12" display="https://podminky.urs.cz/item/CS_URS_2022_01/311235151"/>
    <hyperlink ref="F235" r:id="rId13" display="https://podminky.urs.cz/item/CS_URS_2022_01/317168011"/>
    <hyperlink ref="F238" r:id="rId14" display="https://podminky.urs.cz/item/CS_URS_2022_01/317168012"/>
    <hyperlink ref="F243" r:id="rId15" display="https://podminky.urs.cz/item/CS_URS_2022_01/317168022"/>
    <hyperlink ref="F246" r:id="rId16" display="https://podminky.urs.cz/item/CS_URS_2022_01/317168051"/>
    <hyperlink ref="F249" r:id="rId17" display="https://podminky.urs.cz/item/CS_URS_2022_01/317168052"/>
    <hyperlink ref="F254" r:id="rId18" display="https://podminky.urs.cz/item/CS_URS_2022_01/317168053"/>
    <hyperlink ref="F257" r:id="rId19" display="https://podminky.urs.cz/item/CS_URS_2022_01/317168056"/>
    <hyperlink ref="F262" r:id="rId20" display="https://podminky.urs.cz/item/CS_URS_2022_01/317168057"/>
    <hyperlink ref="F265" r:id="rId21" display="https://podminky.urs.cz/item/CS_URS_2022_01/317321511"/>
    <hyperlink ref="F269" r:id="rId22" display="https://podminky.urs.cz/item/CS_URS_2022_01/317351101"/>
    <hyperlink ref="F273" r:id="rId23" display="https://podminky.urs.cz/item/CS_URS_2022_01/317351102"/>
    <hyperlink ref="F275" r:id="rId24" display="https://podminky.urs.cz/item/CS_URS_2022_01/317941123"/>
    <hyperlink ref="F287" r:id="rId25" display="https://podminky.urs.cz/item/CS_URS_2022_01/342244211"/>
    <hyperlink ref="F301" r:id="rId26" display="https://podminky.urs.cz/item/CS_URS_2022_01/342244221"/>
    <hyperlink ref="F314" r:id="rId27" display="https://podminky.urs.cz/item/CS_URS_2022_01/340238212"/>
    <hyperlink ref="F320" r:id="rId28" display="https://podminky.urs.cz/item/CS_URS_2022_01/346244381"/>
    <hyperlink ref="F327" r:id="rId29" display="https://podminky.urs.cz/item/CS_URS_2022_01/411133903"/>
    <hyperlink ref="F333" r:id="rId30" display="https://podminky.urs.cz/item/CS_URS_2022_01/411361821"/>
    <hyperlink ref="F342" r:id="rId31" display="https://podminky.urs.cz/item/CS_URS_2022_01/417321414"/>
    <hyperlink ref="F354" r:id="rId32" display="https://podminky.urs.cz/item/CS_URS_2022_01/417351115"/>
    <hyperlink ref="F366" r:id="rId33" display="https://podminky.urs.cz/item/CS_URS_2022_01/417351116"/>
    <hyperlink ref="F378" r:id="rId34" display="https://podminky.urs.cz/item/CS_URS_2022_01/417361821"/>
    <hyperlink ref="F392" r:id="rId35" display="https://podminky.urs.cz/item/CS_URS_2022_01/612131100"/>
    <hyperlink ref="F395" r:id="rId36" display="https://podminky.urs.cz/item/CS_URS_2022_01/612131101"/>
    <hyperlink ref="F398" r:id="rId37" display="https://podminky.urs.cz/item/CS_URS_2022_01/612321121"/>
    <hyperlink ref="F432" r:id="rId38" display="https://podminky.urs.cz/item/CS_URS_2022_01/612321141"/>
    <hyperlink ref="F467" r:id="rId39" display="https://podminky.urs.cz/item/CS_URS_2022_01/612321191"/>
    <hyperlink ref="F470" r:id="rId40" display="https://podminky.urs.cz/item/CS_URS_2022_01/612341121"/>
    <hyperlink ref="F489" r:id="rId41" display="https://podminky.urs.cz/item/CS_URS_2022_01/619991011"/>
    <hyperlink ref="F498" r:id="rId42" display="https://podminky.urs.cz/item/CS_URS_2022_01/622143003"/>
    <hyperlink ref="F521" r:id="rId43" display="https://podminky.urs.cz/item/CS_URS_2022_01/622143004"/>
    <hyperlink ref="F545" r:id="rId44" display="https://podminky.urs.cz/item/CS_URS_2022_01/622131121"/>
    <hyperlink ref="F569" r:id="rId45" display="https://podminky.urs.cz/item/CS_URS_2022_01/622143004"/>
    <hyperlink ref="F592" r:id="rId46" display="https://podminky.urs.cz/item/CS_URS_2022_01/622143003"/>
    <hyperlink ref="F606" r:id="rId47" display="https://podminky.urs.cz/item/CS_URS_2022_01/621211021"/>
    <hyperlink ref="F671" r:id="rId48" display="https://podminky.urs.cz/item/CS_URS_2022_01/622212001"/>
    <hyperlink ref="F690" r:id="rId49" display="https://podminky.urs.cz/item/CS_URS_2022_01/622251101"/>
    <hyperlink ref="F692" r:id="rId50" display="https://podminky.urs.cz/item/CS_URS_2022_01/622511102"/>
    <hyperlink ref="F696" r:id="rId51" display="https://podminky.urs.cz/item/CS_URS_2022_01/622531022"/>
    <hyperlink ref="F735" r:id="rId52" display="https://podminky.urs.cz/item/CS_URS_2022_01/631311135"/>
    <hyperlink ref="F742" r:id="rId53" display="https://podminky.urs.cz/item/CS_URS_2022_01/631362021"/>
    <hyperlink ref="F751" r:id="rId54" display="https://podminky.urs.cz/item/CS_URS_2022_01/632481213"/>
    <hyperlink ref="F758" r:id="rId55" display="https://podminky.urs.cz/item/CS_URS_2022_01/635111242"/>
    <hyperlink ref="F766" r:id="rId56" display="https://podminky.urs.cz/item/CS_URS_2022_01/631311214"/>
    <hyperlink ref="F788" r:id="rId57" display="https://podminky.urs.cz/item/CS_URS_2022_01/631351101"/>
    <hyperlink ref="F792" r:id="rId58" display="https://podminky.urs.cz/item/CS_URS_2022_01/631351102"/>
    <hyperlink ref="F794" r:id="rId59" display="https://podminky.urs.cz/item/CS_URS_2022_01/632441225"/>
    <hyperlink ref="F809" r:id="rId60" display="https://podminky.urs.cz/item/CS_URS_2022_01/632441293"/>
    <hyperlink ref="F825" r:id="rId61" display="https://podminky.urs.cz/item/CS_URS_2022_01/642942111"/>
    <hyperlink ref="F833" r:id="rId62" display="https://podminky.urs.cz/item/CS_URS_2022_01/952901111"/>
    <hyperlink ref="F835" r:id="rId63" display="https://podminky.urs.cz/item/CS_URS_2022_01/953943123"/>
    <hyperlink ref="F848" r:id="rId64" display="https://podminky.urs.cz/item/CS_URS_2022_01/953943211"/>
    <hyperlink ref="F852" r:id="rId65" display="https://podminky.urs.cz/item/CS_URS_2022_01/953943212"/>
    <hyperlink ref="F856" r:id="rId66" display="https://podminky.urs.cz/item/CS_URS_2022_01/941211111"/>
    <hyperlink ref="F861" r:id="rId67" display="https://podminky.urs.cz/item/CS_URS_2022_01/941211211"/>
    <hyperlink ref="F867" r:id="rId68" display="https://podminky.urs.cz/item/CS_URS_2022_01/941211811"/>
    <hyperlink ref="F872" r:id="rId69" display="https://podminky.urs.cz/item/CS_URS_2022_01/944611111"/>
    <hyperlink ref="F877" r:id="rId70" display="https://podminky.urs.cz/item/CS_URS_2022_01/944611211"/>
    <hyperlink ref="F883" r:id="rId71" display="https://podminky.urs.cz/item/CS_URS_2022_01/944611811"/>
    <hyperlink ref="F888" r:id="rId72" display="https://podminky.urs.cz/item/CS_URS_2022_01/949101111"/>
    <hyperlink ref="F912" r:id="rId73" display="https://podminky.urs.cz/item/CS_URS_2022_01/998011002"/>
    <hyperlink ref="F916" r:id="rId74" display="https://podminky.urs.cz/item/CS_URS_2022_01/711111001"/>
    <hyperlink ref="F927" r:id="rId75" display="https://podminky.urs.cz/item/CS_URS_2022_01/711112001"/>
    <hyperlink ref="F931" r:id="rId76" display="https://podminky.urs.cz/item/CS_URS_2022_01/711113117"/>
    <hyperlink ref="F935" r:id="rId77" display="https://podminky.urs.cz/item/CS_URS_2022_01/711113127"/>
    <hyperlink ref="F939" r:id="rId78" display="https://podminky.urs.cz/item/CS_URS_2022_01/711141559"/>
    <hyperlink ref="F950" r:id="rId79" display="https://podminky.urs.cz/item/CS_URS_2022_01/711142559"/>
    <hyperlink ref="F954" r:id="rId80" display="https://podminky.urs.cz/item/CS_URS_2022_01/711161273"/>
    <hyperlink ref="F960" r:id="rId81" display="https://podminky.urs.cz/item/CS_URS_2022_01/711161383"/>
    <hyperlink ref="F964" r:id="rId82" display="https://podminky.urs.cz/item/CS_URS_2022_01/998711202"/>
    <hyperlink ref="F967" r:id="rId83" display="https://podminky.urs.cz/item/CS_URS_2022_01/712331111"/>
    <hyperlink ref="F981" r:id="rId84" display="https://podminky.urs.cz/item/CS_URS_2022_01/712341559"/>
    <hyperlink ref="F988" r:id="rId85" display="https://podminky.urs.cz/item/CS_URS_2022_01/712341715"/>
    <hyperlink ref="F993" r:id="rId86" display="https://podminky.urs.cz/item/CS_URS_2022_01/712841559"/>
    <hyperlink ref="F1004" r:id="rId87" display="https://podminky.urs.cz/item/CS_URS_2022_01/998712202"/>
    <hyperlink ref="F1007" r:id="rId88" display="https://podminky.urs.cz/item/CS_URS_2022_01/713121121"/>
    <hyperlink ref="F1048" r:id="rId89" display="https://podminky.urs.cz/item/CS_URS_2022_01/713121211"/>
    <hyperlink ref="F1076" r:id="rId90" display="https://podminky.urs.cz/item/CS_URS_2022_01/713141212"/>
    <hyperlink ref="F1084" r:id="rId91" display="https://podminky.urs.cz/item/CS_URS_2022_01/713141336"/>
    <hyperlink ref="F1090" r:id="rId92" display="https://podminky.urs.cz/item/CS_URS_2022_01/998713202"/>
    <hyperlink ref="F1093" r:id="rId93" display="https://podminky.urs.cz/item/CS_URS_2022_01/721273153"/>
    <hyperlink ref="F1098" r:id="rId94" display="https://podminky.urs.cz/item/CS_URS_2022_01/762083111"/>
    <hyperlink ref="F1112" r:id="rId95" display="https://podminky.urs.cz/item/CS_URS_2022_01/762085112"/>
    <hyperlink ref="F1122" r:id="rId96" display="https://podminky.urs.cz/item/CS_URS_2022_01/762086111"/>
    <hyperlink ref="F1126" r:id="rId97" display="https://podminky.urs.cz/item/CS_URS_2022_01/762332131"/>
    <hyperlink ref="F1133" r:id="rId98" display="https://podminky.urs.cz/item/CS_URS_2022_01/762332132"/>
    <hyperlink ref="F1146" r:id="rId99" display="https://podminky.urs.cz/item/CS_URS_2022_01/762341210"/>
    <hyperlink ref="F1155" r:id="rId100" display="https://podminky.urs.cz/item/CS_URS_2022_01/762361312"/>
    <hyperlink ref="F1162" r:id="rId101" display="https://podminky.urs.cz/item/CS_URS_2022_01/762395000"/>
    <hyperlink ref="F1176" r:id="rId102" display="https://podminky.urs.cz/item/CS_URS_2022_01/762431230"/>
    <hyperlink ref="F1187" r:id="rId103" display="https://podminky.urs.cz/item/CS_URS_2022_01/762439001"/>
    <hyperlink ref="F1203" r:id="rId104" display="https://podminky.urs.cz/item/CS_URS_2022_01/762495000"/>
    <hyperlink ref="F1210" r:id="rId105" display="https://podminky.urs.cz/item/CS_URS_2022_01/998762202"/>
    <hyperlink ref="F1213" r:id="rId106" display="https://podminky.urs.cz/item/CS_URS_2022_01/763131431"/>
    <hyperlink ref="F1233" r:id="rId107" display="https://podminky.urs.cz/item/CS_URS_2022_01/763131471"/>
    <hyperlink ref="F1245" r:id="rId108" display="https://podminky.urs.cz/item/CS_URS_2022_01/763131751"/>
    <hyperlink ref="F1267" r:id="rId109" display="https://podminky.urs.cz/item/CS_URS_2022_01/763131752"/>
    <hyperlink ref="F1278" r:id="rId110" display="https://podminky.urs.cz/item/CS_URS_2022_01/763221121"/>
    <hyperlink ref="F1282" r:id="rId111" display="https://podminky.urs.cz/item/CS_URS_2022_01/763221243"/>
    <hyperlink ref="F1292" r:id="rId112" display="https://podminky.urs.cz/item/CS_URS_2022_01/763411113"/>
    <hyperlink ref="F1298" r:id="rId113" display="https://podminky.urs.cz/item/CS_URS_2022_01/763411123"/>
    <hyperlink ref="F1304" r:id="rId114" display="https://podminky.urs.cz/item/CS_URS_2022_01/763732114"/>
    <hyperlink ref="F1310" r:id="rId115" display="https://podminky.urs.cz/item/CS_URS_2022_01/998763402"/>
    <hyperlink ref="F1313" r:id="rId116" display="https://podminky.urs.cz/item/CS_URS_2022_01/764011613"/>
    <hyperlink ref="F1317" r:id="rId117" display="https://podminky.urs.cz/item/CS_URS_2022_01/764011621"/>
    <hyperlink ref="F1323" r:id="rId118" display="https://podminky.urs.cz/item/CS_URS_2022_01/764212665"/>
    <hyperlink ref="F1327" r:id="rId119" display="https://podminky.urs.cz/item/CS_URS_2022_01/764212683"/>
    <hyperlink ref="F1331" r:id="rId120" display="https://podminky.urs.cz/item/CS_URS_2022_01/764214605"/>
    <hyperlink ref="F1335" r:id="rId121" display="https://podminky.urs.cz/item/CS_URS_2022_01/764214607"/>
    <hyperlink ref="F1341" r:id="rId122" display="https://podminky.urs.cz/item/CS_URS_2022_01/764511602"/>
    <hyperlink ref="F1345" r:id="rId123" display="https://podminky.urs.cz/item/CS_URS_2022_01/764511642"/>
    <hyperlink ref="F1347" r:id="rId124" display="https://podminky.urs.cz/item/CS_URS_2022_01/764518422"/>
    <hyperlink ref="F1350" r:id="rId125" display="https://podminky.urs.cz/item/CS_URS_2022_01/998764202"/>
    <hyperlink ref="F1353" r:id="rId126" display="https://podminky.urs.cz/item/CS_URS_2022_01/765155001"/>
    <hyperlink ref="F1356" r:id="rId127" display="https://podminky.urs.cz/item/CS_URS_2022_01/998765202"/>
    <hyperlink ref="F1359" r:id="rId128" display="https://podminky.urs.cz/item/CS_URS_2022_01/766412212"/>
    <hyperlink ref="F1373" r:id="rId129" display="https://podminky.urs.cz/item/CS_URS_2022_01/766417211"/>
    <hyperlink ref="F1388" r:id="rId130" display="https://podminky.urs.cz/item/CS_URS_2022_01/766622131"/>
    <hyperlink ref="F1407" r:id="rId131" display="https://podminky.urs.cz/item/CS_URS_2022_01/766622216"/>
    <hyperlink ref="F1420" r:id="rId132" display="https://podminky.urs.cz/item/CS_URS_2022_01/766660001"/>
    <hyperlink ref="F1440" r:id="rId133" display="https://podminky.urs.cz/item/CS_URS_2022_01/766694111"/>
    <hyperlink ref="F1445" r:id="rId134" display="https://podminky.urs.cz/item/CS_URS_2022_01/766694112"/>
    <hyperlink ref="F1448" r:id="rId135" display="https://podminky.urs.cz/item/CS_URS_2022_01/766694113"/>
    <hyperlink ref="F1458" r:id="rId136" display="https://podminky.urs.cz/item/CS_URS_2022_01/998766202"/>
    <hyperlink ref="F1461" r:id="rId137" display="https://podminky.urs.cz/item/CS_URS_2022_01/767211312"/>
    <hyperlink ref="F1469" r:id="rId138" display="https://podminky.urs.cz/item/CS_URS_2022_01/767220120"/>
    <hyperlink ref="F1475" r:id="rId139" display="https://podminky.urs.cz/item/CS_URS_2022_01/767640111"/>
    <hyperlink ref="F1480" r:id="rId140" display="https://podminky.urs.cz/item/CS_URS_2022_01/767640112"/>
    <hyperlink ref="F1485" r:id="rId141" display="https://podminky.urs.cz/item/CS_URS_2022_01/767640221"/>
    <hyperlink ref="F1490" r:id="rId142" display="https://podminky.urs.cz/item/CS_URS_2022_01/767881124"/>
    <hyperlink ref="F1494" r:id="rId143" display="https://podminky.urs.cz/item/CS_URS_2022_01/767881161"/>
    <hyperlink ref="F1498" r:id="rId144" display="https://podminky.urs.cz/item/CS_URS_2022_01/767893113"/>
    <hyperlink ref="F1500" r:id="rId145" display="https://podminky.urs.cz/item/CS_URS_2022_01/767893114"/>
    <hyperlink ref="F1504" r:id="rId146" display="https://podminky.urs.cz/item/CS_URS_2022_01/767995116"/>
    <hyperlink ref="F1513" r:id="rId147" display="https://podminky.urs.cz/item/CS_URS_2022_01/767995117"/>
    <hyperlink ref="F1520" r:id="rId148" display="https://podminky.urs.cz/item/CS_URS_2022_01/998767202"/>
    <hyperlink ref="F1523" r:id="rId149" display="https://podminky.urs.cz/item/CS_URS_2022_01/771121011"/>
    <hyperlink ref="F1526" r:id="rId150" display="https://podminky.urs.cz/item/CS_URS_2022_01/771151021"/>
    <hyperlink ref="F1528" r:id="rId151" display="https://podminky.urs.cz/item/CS_URS_2022_01/771474112"/>
    <hyperlink ref="F1538" r:id="rId152" display="https://podminky.urs.cz/item/CS_URS_2022_01/771554113"/>
    <hyperlink ref="F1548" r:id="rId153" display="https://podminky.urs.cz/item/CS_URS_2022_01/771574260"/>
    <hyperlink ref="F1565" r:id="rId154" display="https://podminky.urs.cz/item/CS_URS_2022_01/771574261"/>
    <hyperlink ref="F1571" r:id="rId155" display="https://podminky.urs.cz/item/CS_URS_2022_01/998771202"/>
    <hyperlink ref="F1574" r:id="rId156" display="https://podminky.urs.cz/item/CS_URS_2022_01/775413401"/>
    <hyperlink ref="F1593" r:id="rId157" display="https://podminky.urs.cz/item/CS_URS_2022_01/775591191"/>
    <hyperlink ref="F1601" r:id="rId158" display="https://podminky.urs.cz/item/CS_URS_2022_01/998775202"/>
    <hyperlink ref="F1604" r:id="rId159" display="https://podminky.urs.cz/item/CS_URS_2022_01/776121112"/>
    <hyperlink ref="F1608" r:id="rId160" display="https://podminky.urs.cz/item/CS_URS_2022_01/776211111"/>
    <hyperlink ref="F1614" r:id="rId161" display="https://podminky.urs.cz/item/CS_URS_2022_01/776411111"/>
    <hyperlink ref="F1620" r:id="rId162" display="https://podminky.urs.cz/item/CS_URS_2022_01/776411112"/>
    <hyperlink ref="F1628" r:id="rId163" display="https://podminky.urs.cz/item/CS_URS_2022_01/998776202"/>
    <hyperlink ref="F1631" r:id="rId164" display="https://podminky.urs.cz/item/CS_URS_2022_01/781121011"/>
    <hyperlink ref="F1634" r:id="rId165" display="https://podminky.urs.cz/item/CS_URS_2022_01/781474112"/>
    <hyperlink ref="F1666" r:id="rId166" display="https://podminky.urs.cz/item/CS_URS_2022_01/781477111"/>
    <hyperlink ref="F1676" r:id="rId167" display="https://podminky.urs.cz/item/CS_URS_2022_01/781494111"/>
    <hyperlink ref="F1694" r:id="rId168" display="https://podminky.urs.cz/item/CS_URS_2022_01/998781202"/>
    <hyperlink ref="F1697" r:id="rId169" display="https://podminky.urs.cz/item/CS_URS_2022_01/783101203"/>
    <hyperlink ref="F1709" r:id="rId170" display="https://podminky.urs.cz/item/CS_URS_2022_01/783114101"/>
    <hyperlink ref="F1713" r:id="rId171" display="https://podminky.urs.cz/item/CS_URS_2022_01/783118101"/>
    <hyperlink ref="F1717" r:id="rId172" display="https://podminky.urs.cz/item/CS_URS_2022_01/783314201"/>
    <hyperlink ref="F1727" r:id="rId173" display="https://podminky.urs.cz/item/CS_URS_2022_01/783317101"/>
    <hyperlink ref="F1730" r:id="rId174" display="https://podminky.urs.cz/item/CS_URS_2022_01/784181121"/>
    <hyperlink ref="F1745" r:id="rId175" display="https://podminky.urs.cz/item/CS_URS_2022_01/786624111"/>
    <hyperlink ref="F1755" r:id="rId176" display="https://podminky.urs.cz/item/CS_URS_2022_01/998786202"/>
    <hyperlink ref="F1758" r:id="rId177" display="https://podminky.urs.cz/item/CS_URS_2022_01/787911111"/>
    <hyperlink ref="F1770" r:id="rId178" display="https://podminky.urs.cz/item/CS_URS_2022_01/99878720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9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 s="1" customFormat="1" ht="12" customHeight="1">
      <c r="B8" s="22"/>
      <c r="D8" s="145" t="s">
        <v>170</v>
      </c>
      <c r="L8" s="22"/>
    </row>
    <row r="9" s="2" customFormat="1" ht="16.5" customHeight="1">
      <c r="A9" s="40"/>
      <c r="B9" s="46"/>
      <c r="C9" s="40"/>
      <c r="D9" s="40"/>
      <c r="E9" s="146" t="s">
        <v>393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394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2252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23. 3. 2022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35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ROUND(J120,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ROUND((SUM(BE120:BE2473)),  2)</f>
        <v>0</v>
      </c>
      <c r="G35" s="40"/>
      <c r="H35" s="40"/>
      <c r="I35" s="160">
        <v>0.20999999999999999</v>
      </c>
      <c r="J35" s="159">
        <f>ROUND(((SUM(BE120:BE2473))*I35),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ROUND((SUM(BF120:BF2473)),  2)</f>
        <v>0</v>
      </c>
      <c r="G36" s="40"/>
      <c r="H36" s="40"/>
      <c r="I36" s="160">
        <v>0.14999999999999999</v>
      </c>
      <c r="J36" s="159">
        <f>ROUND(((SUM(BF120:BF2473))*I36),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ROUND((SUM(BG120:BG2473)),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ROUND((SUM(BH120:BH2473)),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ROUND((SUM(BI120:BI2473)),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172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26.25" customHeight="1">
      <c r="A50" s="40"/>
      <c r="B50" s="41"/>
      <c r="C50" s="42"/>
      <c r="D50" s="42"/>
      <c r="E50" s="172" t="str">
        <f>E7</f>
        <v>STAVEBNÍ UPRAVY,PŘÍSTAVBA A NÁSTAVBA OBJEKTU ŠATEN A ZÁZEMÍ PRO SPORTOVCE FK BOLATICE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170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393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394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02.2 - Část šaten se zázemím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Bolatice, ul. Opavská131/45</v>
      </c>
      <c r="G56" s="42"/>
      <c r="H56" s="42"/>
      <c r="I56" s="34" t="s">
        <v>23</v>
      </c>
      <c r="J56" s="74" t="str">
        <f>IF(J14="","",J14)</f>
        <v>23. 3. 2022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Obec Bolatice, Hlučínská 95/3</v>
      </c>
      <c r="G58" s="42"/>
      <c r="H58" s="42"/>
      <c r="I58" s="34" t="s">
        <v>31</v>
      </c>
      <c r="J58" s="38" t="str">
        <f>E23</f>
        <v>BENPRO s.r.o. Bolatice 743/40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Katerinec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173</v>
      </c>
      <c r="D61" s="174"/>
      <c r="E61" s="174"/>
      <c r="F61" s="174"/>
      <c r="G61" s="174"/>
      <c r="H61" s="174"/>
      <c r="I61" s="174"/>
      <c r="J61" s="175" t="s">
        <v>174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J120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175</v>
      </c>
    </row>
    <row r="64" s="9" customFormat="1" ht="24.96" customHeight="1">
      <c r="A64" s="9"/>
      <c r="B64" s="177"/>
      <c r="C64" s="178"/>
      <c r="D64" s="179" t="s">
        <v>176</v>
      </c>
      <c r="E64" s="180"/>
      <c r="F64" s="180"/>
      <c r="G64" s="180"/>
      <c r="H64" s="180"/>
      <c r="I64" s="180"/>
      <c r="J64" s="181">
        <f>J121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177</v>
      </c>
      <c r="E65" s="185"/>
      <c r="F65" s="185"/>
      <c r="G65" s="185"/>
      <c r="H65" s="185"/>
      <c r="I65" s="185"/>
      <c r="J65" s="186">
        <f>J122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396</v>
      </c>
      <c r="E66" s="185"/>
      <c r="F66" s="185"/>
      <c r="G66" s="185"/>
      <c r="H66" s="185"/>
      <c r="I66" s="185"/>
      <c r="J66" s="186">
        <f>J205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397</v>
      </c>
      <c r="E67" s="185"/>
      <c r="F67" s="185"/>
      <c r="G67" s="185"/>
      <c r="H67" s="185"/>
      <c r="I67" s="185"/>
      <c r="J67" s="186">
        <f>J278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398</v>
      </c>
      <c r="E68" s="185"/>
      <c r="F68" s="185"/>
      <c r="G68" s="185"/>
      <c r="H68" s="185"/>
      <c r="I68" s="185"/>
      <c r="J68" s="186">
        <f>J474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2253</v>
      </c>
      <c r="E69" s="185"/>
      <c r="F69" s="185"/>
      <c r="G69" s="185"/>
      <c r="H69" s="185"/>
      <c r="I69" s="185"/>
      <c r="J69" s="186">
        <f>J592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399</v>
      </c>
      <c r="E70" s="185"/>
      <c r="F70" s="185"/>
      <c r="G70" s="185"/>
      <c r="H70" s="185"/>
      <c r="I70" s="185"/>
      <c r="J70" s="186">
        <f>J614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400</v>
      </c>
      <c r="E71" s="185"/>
      <c r="F71" s="185"/>
      <c r="G71" s="185"/>
      <c r="H71" s="185"/>
      <c r="I71" s="185"/>
      <c r="J71" s="186">
        <f>J828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401</v>
      </c>
      <c r="E72" s="185"/>
      <c r="F72" s="185"/>
      <c r="G72" s="185"/>
      <c r="H72" s="185"/>
      <c r="I72" s="185"/>
      <c r="J72" s="186">
        <f>J990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402</v>
      </c>
      <c r="E73" s="185"/>
      <c r="F73" s="185"/>
      <c r="G73" s="185"/>
      <c r="H73" s="185"/>
      <c r="I73" s="185"/>
      <c r="J73" s="186">
        <f>J1106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178</v>
      </c>
      <c r="E74" s="185"/>
      <c r="F74" s="185"/>
      <c r="G74" s="185"/>
      <c r="H74" s="185"/>
      <c r="I74" s="185"/>
      <c r="J74" s="186">
        <f>J1118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2254</v>
      </c>
      <c r="E75" s="185"/>
      <c r="F75" s="185"/>
      <c r="G75" s="185"/>
      <c r="H75" s="185"/>
      <c r="I75" s="185"/>
      <c r="J75" s="186">
        <f>J1149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2255</v>
      </c>
      <c r="E76" s="185"/>
      <c r="F76" s="185"/>
      <c r="G76" s="185"/>
      <c r="H76" s="185"/>
      <c r="I76" s="185"/>
      <c r="J76" s="186">
        <f>J1217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179</v>
      </c>
      <c r="E77" s="185"/>
      <c r="F77" s="185"/>
      <c r="G77" s="185"/>
      <c r="H77" s="185"/>
      <c r="I77" s="185"/>
      <c r="J77" s="186">
        <f>J1234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404</v>
      </c>
      <c r="E78" s="185"/>
      <c r="F78" s="185"/>
      <c r="G78" s="185"/>
      <c r="H78" s="185"/>
      <c r="I78" s="185"/>
      <c r="J78" s="186">
        <f>J1242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7"/>
      <c r="C79" s="178"/>
      <c r="D79" s="179" t="s">
        <v>405</v>
      </c>
      <c r="E79" s="180"/>
      <c r="F79" s="180"/>
      <c r="G79" s="180"/>
      <c r="H79" s="180"/>
      <c r="I79" s="180"/>
      <c r="J79" s="181">
        <f>J1245</f>
        <v>0</v>
      </c>
      <c r="K79" s="178"/>
      <c r="L79" s="182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3"/>
      <c r="C80" s="127"/>
      <c r="D80" s="184" t="s">
        <v>406</v>
      </c>
      <c r="E80" s="185"/>
      <c r="F80" s="185"/>
      <c r="G80" s="185"/>
      <c r="H80" s="185"/>
      <c r="I80" s="185"/>
      <c r="J80" s="186">
        <f>J1246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407</v>
      </c>
      <c r="E81" s="185"/>
      <c r="F81" s="185"/>
      <c r="G81" s="185"/>
      <c r="H81" s="185"/>
      <c r="I81" s="185"/>
      <c r="J81" s="186">
        <f>J1291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3"/>
      <c r="C82" s="127"/>
      <c r="D82" s="184" t="s">
        <v>408</v>
      </c>
      <c r="E82" s="185"/>
      <c r="F82" s="185"/>
      <c r="G82" s="185"/>
      <c r="H82" s="185"/>
      <c r="I82" s="185"/>
      <c r="J82" s="186">
        <f>J1362</f>
        <v>0</v>
      </c>
      <c r="K82" s="127"/>
      <c r="L82" s="18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3"/>
      <c r="C83" s="127"/>
      <c r="D83" s="184" t="s">
        <v>409</v>
      </c>
      <c r="E83" s="185"/>
      <c r="F83" s="185"/>
      <c r="G83" s="185"/>
      <c r="H83" s="185"/>
      <c r="I83" s="185"/>
      <c r="J83" s="186">
        <f>J1536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3"/>
      <c r="C84" s="127"/>
      <c r="D84" s="184" t="s">
        <v>410</v>
      </c>
      <c r="E84" s="185"/>
      <c r="F84" s="185"/>
      <c r="G84" s="185"/>
      <c r="H84" s="185"/>
      <c r="I84" s="185"/>
      <c r="J84" s="186">
        <f>J1545</f>
        <v>0</v>
      </c>
      <c r="K84" s="127"/>
      <c r="L84" s="187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3"/>
      <c r="C85" s="127"/>
      <c r="D85" s="184" t="s">
        <v>411</v>
      </c>
      <c r="E85" s="185"/>
      <c r="F85" s="185"/>
      <c r="G85" s="185"/>
      <c r="H85" s="185"/>
      <c r="I85" s="185"/>
      <c r="J85" s="186">
        <f>J1661</f>
        <v>0</v>
      </c>
      <c r="K85" s="127"/>
      <c r="L85" s="187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3"/>
      <c r="C86" s="127"/>
      <c r="D86" s="184" t="s">
        <v>412</v>
      </c>
      <c r="E86" s="185"/>
      <c r="F86" s="185"/>
      <c r="G86" s="185"/>
      <c r="H86" s="185"/>
      <c r="I86" s="185"/>
      <c r="J86" s="186">
        <f>J1777</f>
        <v>0</v>
      </c>
      <c r="K86" s="127"/>
      <c r="L86" s="187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3"/>
      <c r="C87" s="127"/>
      <c r="D87" s="184" t="s">
        <v>413</v>
      </c>
      <c r="E87" s="185"/>
      <c r="F87" s="185"/>
      <c r="G87" s="185"/>
      <c r="H87" s="185"/>
      <c r="I87" s="185"/>
      <c r="J87" s="186">
        <f>J1815</f>
        <v>0</v>
      </c>
      <c r="K87" s="127"/>
      <c r="L87" s="187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3"/>
      <c r="C88" s="127"/>
      <c r="D88" s="184" t="s">
        <v>414</v>
      </c>
      <c r="E88" s="185"/>
      <c r="F88" s="185"/>
      <c r="G88" s="185"/>
      <c r="H88" s="185"/>
      <c r="I88" s="185"/>
      <c r="J88" s="186">
        <f>J1821</f>
        <v>0</v>
      </c>
      <c r="K88" s="127"/>
      <c r="L88" s="187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3"/>
      <c r="C89" s="127"/>
      <c r="D89" s="184" t="s">
        <v>2256</v>
      </c>
      <c r="E89" s="185"/>
      <c r="F89" s="185"/>
      <c r="G89" s="185"/>
      <c r="H89" s="185"/>
      <c r="I89" s="185"/>
      <c r="J89" s="186">
        <f>J1954</f>
        <v>0</v>
      </c>
      <c r="K89" s="127"/>
      <c r="L89" s="187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3"/>
      <c r="C90" s="127"/>
      <c r="D90" s="184" t="s">
        <v>415</v>
      </c>
      <c r="E90" s="185"/>
      <c r="F90" s="185"/>
      <c r="G90" s="185"/>
      <c r="H90" s="185"/>
      <c r="I90" s="185"/>
      <c r="J90" s="186">
        <f>J1959</f>
        <v>0</v>
      </c>
      <c r="K90" s="127"/>
      <c r="L90" s="187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3"/>
      <c r="C91" s="127"/>
      <c r="D91" s="184" t="s">
        <v>416</v>
      </c>
      <c r="E91" s="185"/>
      <c r="F91" s="185"/>
      <c r="G91" s="185"/>
      <c r="H91" s="185"/>
      <c r="I91" s="185"/>
      <c r="J91" s="186">
        <f>J2056</f>
        <v>0</v>
      </c>
      <c r="K91" s="127"/>
      <c r="L91" s="187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3"/>
      <c r="C92" s="127"/>
      <c r="D92" s="184" t="s">
        <v>418</v>
      </c>
      <c r="E92" s="185"/>
      <c r="F92" s="185"/>
      <c r="G92" s="185"/>
      <c r="H92" s="185"/>
      <c r="I92" s="185"/>
      <c r="J92" s="186">
        <f>J2156</f>
        <v>0</v>
      </c>
      <c r="K92" s="127"/>
      <c r="L92" s="187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3"/>
      <c r="C93" s="127"/>
      <c r="D93" s="184" t="s">
        <v>2257</v>
      </c>
      <c r="E93" s="185"/>
      <c r="F93" s="185"/>
      <c r="G93" s="185"/>
      <c r="H93" s="185"/>
      <c r="I93" s="185"/>
      <c r="J93" s="186">
        <f>J2242</f>
        <v>0</v>
      </c>
      <c r="K93" s="127"/>
      <c r="L93" s="187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3"/>
      <c r="C94" s="127"/>
      <c r="D94" s="184" t="s">
        <v>419</v>
      </c>
      <c r="E94" s="185"/>
      <c r="F94" s="185"/>
      <c r="G94" s="185"/>
      <c r="H94" s="185"/>
      <c r="I94" s="185"/>
      <c r="J94" s="186">
        <f>J2313</f>
        <v>0</v>
      </c>
      <c r="K94" s="127"/>
      <c r="L94" s="187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3"/>
      <c r="C95" s="127"/>
      <c r="D95" s="184" t="s">
        <v>420</v>
      </c>
      <c r="E95" s="185"/>
      <c r="F95" s="185"/>
      <c r="G95" s="185"/>
      <c r="H95" s="185"/>
      <c r="I95" s="185"/>
      <c r="J95" s="186">
        <f>J2405</f>
        <v>0</v>
      </c>
      <c r="K95" s="127"/>
      <c r="L95" s="187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3"/>
      <c r="C96" s="127"/>
      <c r="D96" s="184" t="s">
        <v>421</v>
      </c>
      <c r="E96" s="185"/>
      <c r="F96" s="185"/>
      <c r="G96" s="185"/>
      <c r="H96" s="185"/>
      <c r="I96" s="185"/>
      <c r="J96" s="186">
        <f>J2424</f>
        <v>0</v>
      </c>
      <c r="K96" s="127"/>
      <c r="L96" s="187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3"/>
      <c r="C97" s="127"/>
      <c r="D97" s="184" t="s">
        <v>422</v>
      </c>
      <c r="E97" s="185"/>
      <c r="F97" s="185"/>
      <c r="G97" s="185"/>
      <c r="H97" s="185"/>
      <c r="I97" s="185"/>
      <c r="J97" s="186">
        <f>J2445</f>
        <v>0</v>
      </c>
      <c r="K97" s="127"/>
      <c r="L97" s="187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3"/>
      <c r="C98" s="127"/>
      <c r="D98" s="184" t="s">
        <v>423</v>
      </c>
      <c r="E98" s="185"/>
      <c r="F98" s="185"/>
      <c r="G98" s="185"/>
      <c r="H98" s="185"/>
      <c r="I98" s="185"/>
      <c r="J98" s="186">
        <f>J2457</f>
        <v>0</v>
      </c>
      <c r="K98" s="127"/>
      <c r="L98" s="187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6.96" customHeight="1">
      <c r="A100" s="40"/>
      <c r="B100" s="61"/>
      <c r="C100" s="62"/>
      <c r="D100" s="62"/>
      <c r="E100" s="62"/>
      <c r="F100" s="62"/>
      <c r="G100" s="62"/>
      <c r="H100" s="62"/>
      <c r="I100" s="62"/>
      <c r="J100" s="62"/>
      <c r="K100" s="6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4" s="2" customFormat="1" ht="6.96" customHeight="1">
      <c r="A104" s="40"/>
      <c r="B104" s="63"/>
      <c r="C104" s="64"/>
      <c r="D104" s="64"/>
      <c r="E104" s="64"/>
      <c r="F104" s="64"/>
      <c r="G104" s="64"/>
      <c r="H104" s="64"/>
      <c r="I104" s="64"/>
      <c r="J104" s="64"/>
      <c r="K104" s="64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24.96" customHeight="1">
      <c r="A105" s="40"/>
      <c r="B105" s="41"/>
      <c r="C105" s="25" t="s">
        <v>182</v>
      </c>
      <c r="D105" s="42"/>
      <c r="E105" s="42"/>
      <c r="F105" s="42"/>
      <c r="G105" s="42"/>
      <c r="H105" s="42"/>
      <c r="I105" s="42"/>
      <c r="J105" s="42"/>
      <c r="K105" s="42"/>
      <c r="L105" s="147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6.96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147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2" customHeight="1">
      <c r="A107" s="40"/>
      <c r="B107" s="41"/>
      <c r="C107" s="34" t="s">
        <v>16</v>
      </c>
      <c r="D107" s="42"/>
      <c r="E107" s="42"/>
      <c r="F107" s="42"/>
      <c r="G107" s="42"/>
      <c r="H107" s="42"/>
      <c r="I107" s="42"/>
      <c r="J107" s="42"/>
      <c r="K107" s="42"/>
      <c r="L107" s="147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26.25" customHeight="1">
      <c r="A108" s="40"/>
      <c r="B108" s="41"/>
      <c r="C108" s="42"/>
      <c r="D108" s="42"/>
      <c r="E108" s="172" t="str">
        <f>E7</f>
        <v>STAVEBNÍ UPRAVY,PŘÍSTAVBA A NÁSTAVBA OBJEKTU ŠATEN A ZÁZEMÍ PRO SPORTOVCE FK BOLATICE</v>
      </c>
      <c r="F108" s="34"/>
      <c r="G108" s="34"/>
      <c r="H108" s="34"/>
      <c r="I108" s="42"/>
      <c r="J108" s="42"/>
      <c r="K108" s="42"/>
      <c r="L108" s="147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1" customFormat="1" ht="12" customHeight="1">
      <c r="B109" s="23"/>
      <c r="C109" s="34" t="s">
        <v>170</v>
      </c>
      <c r="D109" s="24"/>
      <c r="E109" s="24"/>
      <c r="F109" s="24"/>
      <c r="G109" s="24"/>
      <c r="H109" s="24"/>
      <c r="I109" s="24"/>
      <c r="J109" s="24"/>
      <c r="K109" s="24"/>
      <c r="L109" s="22"/>
    </row>
    <row r="110" s="2" customFormat="1" ht="16.5" customHeight="1">
      <c r="A110" s="40"/>
      <c r="B110" s="41"/>
      <c r="C110" s="42"/>
      <c r="D110" s="42"/>
      <c r="E110" s="172" t="s">
        <v>393</v>
      </c>
      <c r="F110" s="42"/>
      <c r="G110" s="42"/>
      <c r="H110" s="42"/>
      <c r="I110" s="42"/>
      <c r="J110" s="42"/>
      <c r="K110" s="42"/>
      <c r="L110" s="147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12" customHeight="1">
      <c r="A111" s="40"/>
      <c r="B111" s="41"/>
      <c r="C111" s="34" t="s">
        <v>394</v>
      </c>
      <c r="D111" s="42"/>
      <c r="E111" s="42"/>
      <c r="F111" s="42"/>
      <c r="G111" s="42"/>
      <c r="H111" s="42"/>
      <c r="I111" s="42"/>
      <c r="J111" s="42"/>
      <c r="K111" s="42"/>
      <c r="L111" s="147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6.5" customHeight="1">
      <c r="A112" s="40"/>
      <c r="B112" s="41"/>
      <c r="C112" s="42"/>
      <c r="D112" s="42"/>
      <c r="E112" s="71" t="str">
        <f>E11</f>
        <v>02.2 - Část šaten se zázemím</v>
      </c>
      <c r="F112" s="42"/>
      <c r="G112" s="42"/>
      <c r="H112" s="42"/>
      <c r="I112" s="42"/>
      <c r="J112" s="42"/>
      <c r="K112" s="42"/>
      <c r="L112" s="147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147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12" customHeight="1">
      <c r="A114" s="40"/>
      <c r="B114" s="41"/>
      <c r="C114" s="34" t="s">
        <v>21</v>
      </c>
      <c r="D114" s="42"/>
      <c r="E114" s="42"/>
      <c r="F114" s="29" t="str">
        <f>F14</f>
        <v>Bolatice, ul. Opavská131/45</v>
      </c>
      <c r="G114" s="42"/>
      <c r="H114" s="42"/>
      <c r="I114" s="34" t="s">
        <v>23</v>
      </c>
      <c r="J114" s="74" t="str">
        <f>IF(J14="","",J14)</f>
        <v>23. 3. 2022</v>
      </c>
      <c r="K114" s="42"/>
      <c r="L114" s="147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6.96" customHeight="1">
      <c r="A115" s="40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147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25.65" customHeight="1">
      <c r="A116" s="40"/>
      <c r="B116" s="41"/>
      <c r="C116" s="34" t="s">
        <v>25</v>
      </c>
      <c r="D116" s="42"/>
      <c r="E116" s="42"/>
      <c r="F116" s="29" t="str">
        <f>E17</f>
        <v>Obec Bolatice, Hlučínská 95/3</v>
      </c>
      <c r="G116" s="42"/>
      <c r="H116" s="42"/>
      <c r="I116" s="34" t="s">
        <v>31</v>
      </c>
      <c r="J116" s="38" t="str">
        <f>E23</f>
        <v>BENPRO s.r.o. Bolatice 743/40</v>
      </c>
      <c r="K116" s="42"/>
      <c r="L116" s="147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2" customFormat="1" ht="15.15" customHeight="1">
      <c r="A117" s="40"/>
      <c r="B117" s="41"/>
      <c r="C117" s="34" t="s">
        <v>29</v>
      </c>
      <c r="D117" s="42"/>
      <c r="E117" s="42"/>
      <c r="F117" s="29" t="str">
        <f>IF(E20="","",E20)</f>
        <v>Vyplň údaj</v>
      </c>
      <c r="G117" s="42"/>
      <c r="H117" s="42"/>
      <c r="I117" s="34" t="s">
        <v>34</v>
      </c>
      <c r="J117" s="38" t="str">
        <f>E26</f>
        <v>Katerinec</v>
      </c>
      <c r="K117" s="42"/>
      <c r="L117" s="147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="2" customFormat="1" ht="10.32" customHeight="1">
      <c r="A118" s="40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147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="11" customFormat="1" ht="29.28" customHeight="1">
      <c r="A119" s="188"/>
      <c r="B119" s="189"/>
      <c r="C119" s="190" t="s">
        <v>183</v>
      </c>
      <c r="D119" s="191" t="s">
        <v>57</v>
      </c>
      <c r="E119" s="191" t="s">
        <v>53</v>
      </c>
      <c r="F119" s="191" t="s">
        <v>54</v>
      </c>
      <c r="G119" s="191" t="s">
        <v>184</v>
      </c>
      <c r="H119" s="191" t="s">
        <v>185</v>
      </c>
      <c r="I119" s="191" t="s">
        <v>186</v>
      </c>
      <c r="J119" s="192" t="s">
        <v>174</v>
      </c>
      <c r="K119" s="193" t="s">
        <v>187</v>
      </c>
      <c r="L119" s="194"/>
      <c r="M119" s="94" t="s">
        <v>19</v>
      </c>
      <c r="N119" s="95" t="s">
        <v>42</v>
      </c>
      <c r="O119" s="95" t="s">
        <v>188</v>
      </c>
      <c r="P119" s="95" t="s">
        <v>189</v>
      </c>
      <c r="Q119" s="95" t="s">
        <v>190</v>
      </c>
      <c r="R119" s="95" t="s">
        <v>191</v>
      </c>
      <c r="S119" s="95" t="s">
        <v>192</v>
      </c>
      <c r="T119" s="96" t="s">
        <v>193</v>
      </c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</row>
    <row r="120" s="2" customFormat="1" ht="22.8" customHeight="1">
      <c r="A120" s="40"/>
      <c r="B120" s="41"/>
      <c r="C120" s="101" t="s">
        <v>194</v>
      </c>
      <c r="D120" s="42"/>
      <c r="E120" s="42"/>
      <c r="F120" s="42"/>
      <c r="G120" s="42"/>
      <c r="H120" s="42"/>
      <c r="I120" s="42"/>
      <c r="J120" s="195">
        <f>BK120</f>
        <v>0</v>
      </c>
      <c r="K120" s="42"/>
      <c r="L120" s="46"/>
      <c r="M120" s="97"/>
      <c r="N120" s="196"/>
      <c r="O120" s="98"/>
      <c r="P120" s="197">
        <f>P121+P1245</f>
        <v>0</v>
      </c>
      <c r="Q120" s="98"/>
      <c r="R120" s="197">
        <f>R121+R1245</f>
        <v>703.21994878678004</v>
      </c>
      <c r="S120" s="98"/>
      <c r="T120" s="198">
        <f>T121+T1245</f>
        <v>1.0227000000000002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71</v>
      </c>
      <c r="AU120" s="19" t="s">
        <v>175</v>
      </c>
      <c r="BK120" s="199">
        <f>BK121+BK1245</f>
        <v>0</v>
      </c>
    </row>
    <row r="121" s="12" customFormat="1" ht="25.92" customHeight="1">
      <c r="A121" s="12"/>
      <c r="B121" s="200"/>
      <c r="C121" s="201"/>
      <c r="D121" s="202" t="s">
        <v>71</v>
      </c>
      <c r="E121" s="203" t="s">
        <v>195</v>
      </c>
      <c r="F121" s="203" t="s">
        <v>196</v>
      </c>
      <c r="G121" s="201"/>
      <c r="H121" s="201"/>
      <c r="I121" s="204"/>
      <c r="J121" s="205">
        <f>BK121</f>
        <v>0</v>
      </c>
      <c r="K121" s="201"/>
      <c r="L121" s="206"/>
      <c r="M121" s="207"/>
      <c r="N121" s="208"/>
      <c r="O121" s="208"/>
      <c r="P121" s="209">
        <f>P122+P205+P278+P474+P592+P614+P828+P990+P1106+P1118+P1149+P1217+P1234+P1242</f>
        <v>0</v>
      </c>
      <c r="Q121" s="208"/>
      <c r="R121" s="209">
        <f>R122+R205+R278+R474+R592+R614+R828+R990+R1106+R1118+R1149+R1217+R1234+R1242</f>
        <v>624.06339348808001</v>
      </c>
      <c r="S121" s="208"/>
      <c r="T121" s="210">
        <f>T122+T205+T278+T474+T592+T614+T828+T990+T1106+T1118+T1149+T1217+T1234+T1242</f>
        <v>1.0227000000000002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80</v>
      </c>
      <c r="AT121" s="212" t="s">
        <v>71</v>
      </c>
      <c r="AU121" s="212" t="s">
        <v>72</v>
      </c>
      <c r="AY121" s="211" t="s">
        <v>197</v>
      </c>
      <c r="BK121" s="213">
        <f>BK122+BK205+BK278+BK474+BK592+BK614+BK828+BK990+BK1106+BK1118+BK1149+BK1217+BK1234+BK1242</f>
        <v>0</v>
      </c>
    </row>
    <row r="122" s="12" customFormat="1" ht="22.8" customHeight="1">
      <c r="A122" s="12"/>
      <c r="B122" s="200"/>
      <c r="C122" s="201"/>
      <c r="D122" s="202" t="s">
        <v>71</v>
      </c>
      <c r="E122" s="214" t="s">
        <v>80</v>
      </c>
      <c r="F122" s="214" t="s">
        <v>198</v>
      </c>
      <c r="G122" s="201"/>
      <c r="H122" s="201"/>
      <c r="I122" s="204"/>
      <c r="J122" s="215">
        <f>BK122</f>
        <v>0</v>
      </c>
      <c r="K122" s="201"/>
      <c r="L122" s="206"/>
      <c r="M122" s="207"/>
      <c r="N122" s="208"/>
      <c r="O122" s="208"/>
      <c r="P122" s="209">
        <f>SUM(P123:P204)</f>
        <v>0</v>
      </c>
      <c r="Q122" s="208"/>
      <c r="R122" s="209">
        <f>SUM(R123:R204)</f>
        <v>0</v>
      </c>
      <c r="S122" s="208"/>
      <c r="T122" s="210">
        <f>SUM(T123:T204)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1" t="s">
        <v>80</v>
      </c>
      <c r="AT122" s="212" t="s">
        <v>71</v>
      </c>
      <c r="AU122" s="212" t="s">
        <v>80</v>
      </c>
      <c r="AY122" s="211" t="s">
        <v>197</v>
      </c>
      <c r="BK122" s="213">
        <f>SUM(BK123:BK204)</f>
        <v>0</v>
      </c>
    </row>
    <row r="123" s="2" customFormat="1" ht="44.25" customHeight="1">
      <c r="A123" s="40"/>
      <c r="B123" s="41"/>
      <c r="C123" s="216" t="s">
        <v>80</v>
      </c>
      <c r="D123" s="216" t="s">
        <v>199</v>
      </c>
      <c r="E123" s="217" t="s">
        <v>2258</v>
      </c>
      <c r="F123" s="218" t="s">
        <v>2259</v>
      </c>
      <c r="G123" s="219" t="s">
        <v>225</v>
      </c>
      <c r="H123" s="220">
        <v>4.9729999999999999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203</v>
      </c>
      <c r="AT123" s="228" t="s">
        <v>199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203</v>
      </c>
      <c r="BM123" s="228" t="s">
        <v>2260</v>
      </c>
    </row>
    <row r="124" s="2" customFormat="1">
      <c r="A124" s="40"/>
      <c r="B124" s="41"/>
      <c r="C124" s="42"/>
      <c r="D124" s="230" t="s">
        <v>205</v>
      </c>
      <c r="E124" s="42"/>
      <c r="F124" s="231" t="s">
        <v>2261</v>
      </c>
      <c r="G124" s="42"/>
      <c r="H124" s="42"/>
      <c r="I124" s="232"/>
      <c r="J124" s="42"/>
      <c r="K124" s="42"/>
      <c r="L124" s="46"/>
      <c r="M124" s="233"/>
      <c r="N124" s="234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205</v>
      </c>
      <c r="AU124" s="19" t="s">
        <v>82</v>
      </c>
    </row>
    <row r="125" s="14" customFormat="1">
      <c r="A125" s="14"/>
      <c r="B125" s="247"/>
      <c r="C125" s="248"/>
      <c r="D125" s="237" t="s">
        <v>207</v>
      </c>
      <c r="E125" s="249" t="s">
        <v>19</v>
      </c>
      <c r="F125" s="250" t="s">
        <v>2262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207</v>
      </c>
      <c r="AU125" s="256" t="s">
        <v>82</v>
      </c>
      <c r="AV125" s="14" t="s">
        <v>80</v>
      </c>
      <c r="AW125" s="14" t="s">
        <v>33</v>
      </c>
      <c r="AX125" s="14" t="s">
        <v>72</v>
      </c>
      <c r="AY125" s="256" t="s">
        <v>197</v>
      </c>
    </row>
    <row r="126" s="13" customFormat="1">
      <c r="A126" s="13"/>
      <c r="B126" s="235"/>
      <c r="C126" s="236"/>
      <c r="D126" s="237" t="s">
        <v>207</v>
      </c>
      <c r="E126" s="238" t="s">
        <v>19</v>
      </c>
      <c r="F126" s="239" t="s">
        <v>2263</v>
      </c>
      <c r="G126" s="236"/>
      <c r="H126" s="240">
        <v>3.012</v>
      </c>
      <c r="I126" s="241"/>
      <c r="J126" s="236"/>
      <c r="K126" s="236"/>
      <c r="L126" s="242"/>
      <c r="M126" s="243"/>
      <c r="N126" s="244"/>
      <c r="O126" s="244"/>
      <c r="P126" s="244"/>
      <c r="Q126" s="244"/>
      <c r="R126" s="244"/>
      <c r="S126" s="244"/>
      <c r="T126" s="245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6" t="s">
        <v>207</v>
      </c>
      <c r="AU126" s="246" t="s">
        <v>82</v>
      </c>
      <c r="AV126" s="13" t="s">
        <v>82</v>
      </c>
      <c r="AW126" s="13" t="s">
        <v>33</v>
      </c>
      <c r="AX126" s="13" t="s">
        <v>72</v>
      </c>
      <c r="AY126" s="246" t="s">
        <v>197</v>
      </c>
    </row>
    <row r="127" s="13" customFormat="1">
      <c r="A127" s="13"/>
      <c r="B127" s="235"/>
      <c r="C127" s="236"/>
      <c r="D127" s="237" t="s">
        <v>207</v>
      </c>
      <c r="E127" s="238" t="s">
        <v>19</v>
      </c>
      <c r="F127" s="239" t="s">
        <v>2264</v>
      </c>
      <c r="G127" s="236"/>
      <c r="H127" s="240">
        <v>1.9610000000000001</v>
      </c>
      <c r="I127" s="241"/>
      <c r="J127" s="236"/>
      <c r="K127" s="236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207</v>
      </c>
      <c r="AU127" s="246" t="s">
        <v>82</v>
      </c>
      <c r="AV127" s="13" t="s">
        <v>82</v>
      </c>
      <c r="AW127" s="13" t="s">
        <v>33</v>
      </c>
      <c r="AX127" s="13" t="s">
        <v>72</v>
      </c>
      <c r="AY127" s="246" t="s">
        <v>197</v>
      </c>
    </row>
    <row r="128" s="15" customFormat="1">
      <c r="A128" s="15"/>
      <c r="B128" s="257"/>
      <c r="C128" s="258"/>
      <c r="D128" s="237" t="s">
        <v>207</v>
      </c>
      <c r="E128" s="259" t="s">
        <v>19</v>
      </c>
      <c r="F128" s="260" t="s">
        <v>234</v>
      </c>
      <c r="G128" s="258"/>
      <c r="H128" s="261">
        <v>4.9729999999999999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207</v>
      </c>
      <c r="AU128" s="267" t="s">
        <v>82</v>
      </c>
      <c r="AV128" s="15" t="s">
        <v>203</v>
      </c>
      <c r="AW128" s="15" t="s">
        <v>33</v>
      </c>
      <c r="AX128" s="15" t="s">
        <v>80</v>
      </c>
      <c r="AY128" s="267" t="s">
        <v>197</v>
      </c>
    </row>
    <row r="129" s="2" customFormat="1" ht="44.25" customHeight="1">
      <c r="A129" s="40"/>
      <c r="B129" s="41"/>
      <c r="C129" s="216" t="s">
        <v>82</v>
      </c>
      <c r="D129" s="216" t="s">
        <v>199</v>
      </c>
      <c r="E129" s="217" t="s">
        <v>2265</v>
      </c>
      <c r="F129" s="218" t="s">
        <v>2266</v>
      </c>
      <c r="G129" s="219" t="s">
        <v>225</v>
      </c>
      <c r="H129" s="220">
        <v>37.323999999999998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203</v>
      </c>
      <c r="AT129" s="228" t="s">
        <v>199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203</v>
      </c>
      <c r="BM129" s="228" t="s">
        <v>2267</v>
      </c>
    </row>
    <row r="130" s="2" customFormat="1">
      <c r="A130" s="40"/>
      <c r="B130" s="41"/>
      <c r="C130" s="42"/>
      <c r="D130" s="230" t="s">
        <v>205</v>
      </c>
      <c r="E130" s="42"/>
      <c r="F130" s="231" t="s">
        <v>2268</v>
      </c>
      <c r="G130" s="42"/>
      <c r="H130" s="42"/>
      <c r="I130" s="232"/>
      <c r="J130" s="42"/>
      <c r="K130" s="42"/>
      <c r="L130" s="46"/>
      <c r="M130" s="233"/>
      <c r="N130" s="234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205</v>
      </c>
      <c r="AU130" s="19" t="s">
        <v>82</v>
      </c>
    </row>
    <row r="131" s="14" customFormat="1">
      <c r="A131" s="14"/>
      <c r="B131" s="247"/>
      <c r="C131" s="248"/>
      <c r="D131" s="237" t="s">
        <v>207</v>
      </c>
      <c r="E131" s="249" t="s">
        <v>19</v>
      </c>
      <c r="F131" s="250" t="s">
        <v>2269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207</v>
      </c>
      <c r="AU131" s="256" t="s">
        <v>82</v>
      </c>
      <c r="AV131" s="14" t="s">
        <v>80</v>
      </c>
      <c r="AW131" s="14" t="s">
        <v>33</v>
      </c>
      <c r="AX131" s="14" t="s">
        <v>72</v>
      </c>
      <c r="AY131" s="256" t="s">
        <v>197</v>
      </c>
    </row>
    <row r="132" s="13" customFormat="1">
      <c r="A132" s="13"/>
      <c r="B132" s="235"/>
      <c r="C132" s="236"/>
      <c r="D132" s="237" t="s">
        <v>207</v>
      </c>
      <c r="E132" s="238" t="s">
        <v>19</v>
      </c>
      <c r="F132" s="239" t="s">
        <v>2270</v>
      </c>
      <c r="G132" s="236"/>
      <c r="H132" s="240">
        <v>20.731999999999999</v>
      </c>
      <c r="I132" s="241"/>
      <c r="J132" s="236"/>
      <c r="K132" s="236"/>
      <c r="L132" s="242"/>
      <c r="M132" s="243"/>
      <c r="N132" s="244"/>
      <c r="O132" s="244"/>
      <c r="P132" s="244"/>
      <c r="Q132" s="244"/>
      <c r="R132" s="244"/>
      <c r="S132" s="244"/>
      <c r="T132" s="245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6" t="s">
        <v>207</v>
      </c>
      <c r="AU132" s="246" t="s">
        <v>82</v>
      </c>
      <c r="AV132" s="13" t="s">
        <v>82</v>
      </c>
      <c r="AW132" s="13" t="s">
        <v>33</v>
      </c>
      <c r="AX132" s="13" t="s">
        <v>72</v>
      </c>
      <c r="AY132" s="246" t="s">
        <v>197</v>
      </c>
    </row>
    <row r="133" s="13" customFormat="1">
      <c r="A133" s="13"/>
      <c r="B133" s="235"/>
      <c r="C133" s="236"/>
      <c r="D133" s="237" t="s">
        <v>207</v>
      </c>
      <c r="E133" s="238" t="s">
        <v>19</v>
      </c>
      <c r="F133" s="239" t="s">
        <v>2271</v>
      </c>
      <c r="G133" s="236"/>
      <c r="H133" s="240">
        <v>20.292000000000002</v>
      </c>
      <c r="I133" s="241"/>
      <c r="J133" s="236"/>
      <c r="K133" s="236"/>
      <c r="L133" s="242"/>
      <c r="M133" s="243"/>
      <c r="N133" s="244"/>
      <c r="O133" s="244"/>
      <c r="P133" s="244"/>
      <c r="Q133" s="244"/>
      <c r="R133" s="244"/>
      <c r="S133" s="244"/>
      <c r="T133" s="245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6" t="s">
        <v>207</v>
      </c>
      <c r="AU133" s="246" t="s">
        <v>82</v>
      </c>
      <c r="AV133" s="13" t="s">
        <v>82</v>
      </c>
      <c r="AW133" s="13" t="s">
        <v>33</v>
      </c>
      <c r="AX133" s="13" t="s">
        <v>72</v>
      </c>
      <c r="AY133" s="246" t="s">
        <v>197</v>
      </c>
    </row>
    <row r="134" s="13" customFormat="1">
      <c r="A134" s="13"/>
      <c r="B134" s="235"/>
      <c r="C134" s="236"/>
      <c r="D134" s="237" t="s">
        <v>207</v>
      </c>
      <c r="E134" s="238" t="s">
        <v>19</v>
      </c>
      <c r="F134" s="239" t="s">
        <v>2272</v>
      </c>
      <c r="G134" s="236"/>
      <c r="H134" s="240">
        <v>0.93200000000000005</v>
      </c>
      <c r="I134" s="241"/>
      <c r="J134" s="236"/>
      <c r="K134" s="236"/>
      <c r="L134" s="242"/>
      <c r="M134" s="243"/>
      <c r="N134" s="244"/>
      <c r="O134" s="244"/>
      <c r="P134" s="244"/>
      <c r="Q134" s="244"/>
      <c r="R134" s="244"/>
      <c r="S134" s="244"/>
      <c r="T134" s="24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6" t="s">
        <v>207</v>
      </c>
      <c r="AU134" s="246" t="s">
        <v>82</v>
      </c>
      <c r="AV134" s="13" t="s">
        <v>82</v>
      </c>
      <c r="AW134" s="13" t="s">
        <v>33</v>
      </c>
      <c r="AX134" s="13" t="s">
        <v>72</v>
      </c>
      <c r="AY134" s="246" t="s">
        <v>197</v>
      </c>
    </row>
    <row r="135" s="16" customFormat="1">
      <c r="A135" s="16"/>
      <c r="B135" s="268"/>
      <c r="C135" s="269"/>
      <c r="D135" s="237" t="s">
        <v>207</v>
      </c>
      <c r="E135" s="270" t="s">
        <v>19</v>
      </c>
      <c r="F135" s="271" t="s">
        <v>248</v>
      </c>
      <c r="G135" s="269"/>
      <c r="H135" s="272">
        <v>41.956000000000003</v>
      </c>
      <c r="I135" s="273"/>
      <c r="J135" s="269"/>
      <c r="K135" s="269"/>
      <c r="L135" s="274"/>
      <c r="M135" s="275"/>
      <c r="N135" s="276"/>
      <c r="O135" s="276"/>
      <c r="P135" s="276"/>
      <c r="Q135" s="276"/>
      <c r="R135" s="276"/>
      <c r="S135" s="276"/>
      <c r="T135" s="277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T135" s="278" t="s">
        <v>207</v>
      </c>
      <c r="AU135" s="278" t="s">
        <v>82</v>
      </c>
      <c r="AV135" s="16" t="s">
        <v>103</v>
      </c>
      <c r="AW135" s="16" t="s">
        <v>33</v>
      </c>
      <c r="AX135" s="16" t="s">
        <v>72</v>
      </c>
      <c r="AY135" s="278" t="s">
        <v>197</v>
      </c>
    </row>
    <row r="136" s="13" customFormat="1">
      <c r="A136" s="13"/>
      <c r="B136" s="235"/>
      <c r="C136" s="236"/>
      <c r="D136" s="237" t="s">
        <v>207</v>
      </c>
      <c r="E136" s="238" t="s">
        <v>19</v>
      </c>
      <c r="F136" s="239" t="s">
        <v>2273</v>
      </c>
      <c r="G136" s="236"/>
      <c r="H136" s="240">
        <v>-3.0009999999999999</v>
      </c>
      <c r="I136" s="241"/>
      <c r="J136" s="236"/>
      <c r="K136" s="236"/>
      <c r="L136" s="242"/>
      <c r="M136" s="243"/>
      <c r="N136" s="244"/>
      <c r="O136" s="244"/>
      <c r="P136" s="244"/>
      <c r="Q136" s="244"/>
      <c r="R136" s="244"/>
      <c r="S136" s="244"/>
      <c r="T136" s="245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6" t="s">
        <v>207</v>
      </c>
      <c r="AU136" s="246" t="s">
        <v>82</v>
      </c>
      <c r="AV136" s="13" t="s">
        <v>82</v>
      </c>
      <c r="AW136" s="13" t="s">
        <v>33</v>
      </c>
      <c r="AX136" s="13" t="s">
        <v>72</v>
      </c>
      <c r="AY136" s="246" t="s">
        <v>197</v>
      </c>
    </row>
    <row r="137" s="13" customFormat="1">
      <c r="A137" s="13"/>
      <c r="B137" s="235"/>
      <c r="C137" s="236"/>
      <c r="D137" s="237" t="s">
        <v>207</v>
      </c>
      <c r="E137" s="238" t="s">
        <v>19</v>
      </c>
      <c r="F137" s="239" t="s">
        <v>2274</v>
      </c>
      <c r="G137" s="236"/>
      <c r="H137" s="240">
        <v>-1.631</v>
      </c>
      <c r="I137" s="241"/>
      <c r="J137" s="236"/>
      <c r="K137" s="236"/>
      <c r="L137" s="242"/>
      <c r="M137" s="243"/>
      <c r="N137" s="244"/>
      <c r="O137" s="244"/>
      <c r="P137" s="244"/>
      <c r="Q137" s="244"/>
      <c r="R137" s="244"/>
      <c r="S137" s="244"/>
      <c r="T137" s="245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6" t="s">
        <v>207</v>
      </c>
      <c r="AU137" s="246" t="s">
        <v>82</v>
      </c>
      <c r="AV137" s="13" t="s">
        <v>82</v>
      </c>
      <c r="AW137" s="13" t="s">
        <v>33</v>
      </c>
      <c r="AX137" s="13" t="s">
        <v>72</v>
      </c>
      <c r="AY137" s="246" t="s">
        <v>197</v>
      </c>
    </row>
    <row r="138" s="16" customFormat="1">
      <c r="A138" s="16"/>
      <c r="B138" s="268"/>
      <c r="C138" s="269"/>
      <c r="D138" s="237" t="s">
        <v>207</v>
      </c>
      <c r="E138" s="270" t="s">
        <v>19</v>
      </c>
      <c r="F138" s="271" t="s">
        <v>248</v>
      </c>
      <c r="G138" s="269"/>
      <c r="H138" s="272">
        <v>-4.6319999999999997</v>
      </c>
      <c r="I138" s="273"/>
      <c r="J138" s="269"/>
      <c r="K138" s="269"/>
      <c r="L138" s="274"/>
      <c r="M138" s="275"/>
      <c r="N138" s="276"/>
      <c r="O138" s="276"/>
      <c r="P138" s="276"/>
      <c r="Q138" s="276"/>
      <c r="R138" s="276"/>
      <c r="S138" s="276"/>
      <c r="T138" s="277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278" t="s">
        <v>207</v>
      </c>
      <c r="AU138" s="278" t="s">
        <v>82</v>
      </c>
      <c r="AV138" s="16" t="s">
        <v>103</v>
      </c>
      <c r="AW138" s="16" t="s">
        <v>33</v>
      </c>
      <c r="AX138" s="16" t="s">
        <v>72</v>
      </c>
      <c r="AY138" s="278" t="s">
        <v>197</v>
      </c>
    </row>
    <row r="139" s="15" customFormat="1">
      <c r="A139" s="15"/>
      <c r="B139" s="257"/>
      <c r="C139" s="258"/>
      <c r="D139" s="237" t="s">
        <v>207</v>
      </c>
      <c r="E139" s="259" t="s">
        <v>19</v>
      </c>
      <c r="F139" s="260" t="s">
        <v>234</v>
      </c>
      <c r="G139" s="258"/>
      <c r="H139" s="261">
        <v>37.324000000000005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207</v>
      </c>
      <c r="AU139" s="267" t="s">
        <v>82</v>
      </c>
      <c r="AV139" s="15" t="s">
        <v>203</v>
      </c>
      <c r="AW139" s="15" t="s">
        <v>33</v>
      </c>
      <c r="AX139" s="15" t="s">
        <v>80</v>
      </c>
      <c r="AY139" s="267" t="s">
        <v>197</v>
      </c>
    </row>
    <row r="140" s="2" customFormat="1" ht="44.25" customHeight="1">
      <c r="A140" s="40"/>
      <c r="B140" s="41"/>
      <c r="C140" s="216" t="s">
        <v>103</v>
      </c>
      <c r="D140" s="216" t="s">
        <v>199</v>
      </c>
      <c r="E140" s="217" t="s">
        <v>424</v>
      </c>
      <c r="F140" s="218" t="s">
        <v>425</v>
      </c>
      <c r="G140" s="219" t="s">
        <v>225</v>
      </c>
      <c r="H140" s="220">
        <v>5.7640000000000002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203</v>
      </c>
      <c r="AT140" s="228" t="s">
        <v>199</v>
      </c>
      <c r="AU140" s="228" t="s">
        <v>82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203</v>
      </c>
      <c r="BM140" s="228" t="s">
        <v>2275</v>
      </c>
    </row>
    <row r="141" s="2" customFormat="1">
      <c r="A141" s="40"/>
      <c r="B141" s="41"/>
      <c r="C141" s="42"/>
      <c r="D141" s="230" t="s">
        <v>205</v>
      </c>
      <c r="E141" s="42"/>
      <c r="F141" s="231" t="s">
        <v>427</v>
      </c>
      <c r="G141" s="42"/>
      <c r="H141" s="42"/>
      <c r="I141" s="232"/>
      <c r="J141" s="42"/>
      <c r="K141" s="42"/>
      <c r="L141" s="46"/>
      <c r="M141" s="233"/>
      <c r="N141" s="234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205</v>
      </c>
      <c r="AU141" s="19" t="s">
        <v>82</v>
      </c>
    </row>
    <row r="142" s="14" customFormat="1">
      <c r="A142" s="14"/>
      <c r="B142" s="247"/>
      <c r="C142" s="248"/>
      <c r="D142" s="237" t="s">
        <v>207</v>
      </c>
      <c r="E142" s="249" t="s">
        <v>19</v>
      </c>
      <c r="F142" s="250" t="s">
        <v>428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207</v>
      </c>
      <c r="AU142" s="256" t="s">
        <v>82</v>
      </c>
      <c r="AV142" s="14" t="s">
        <v>80</v>
      </c>
      <c r="AW142" s="14" t="s">
        <v>33</v>
      </c>
      <c r="AX142" s="14" t="s">
        <v>72</v>
      </c>
      <c r="AY142" s="256" t="s">
        <v>197</v>
      </c>
    </row>
    <row r="143" s="13" customFormat="1">
      <c r="A143" s="13"/>
      <c r="B143" s="235"/>
      <c r="C143" s="236"/>
      <c r="D143" s="237" t="s">
        <v>207</v>
      </c>
      <c r="E143" s="238" t="s">
        <v>19</v>
      </c>
      <c r="F143" s="239" t="s">
        <v>2276</v>
      </c>
      <c r="G143" s="236"/>
      <c r="H143" s="240">
        <v>8.7140000000000004</v>
      </c>
      <c r="I143" s="241"/>
      <c r="J143" s="236"/>
      <c r="K143" s="236"/>
      <c r="L143" s="242"/>
      <c r="M143" s="243"/>
      <c r="N143" s="244"/>
      <c r="O143" s="244"/>
      <c r="P143" s="244"/>
      <c r="Q143" s="244"/>
      <c r="R143" s="244"/>
      <c r="S143" s="244"/>
      <c r="T143" s="245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6" t="s">
        <v>207</v>
      </c>
      <c r="AU143" s="246" t="s">
        <v>82</v>
      </c>
      <c r="AV143" s="13" t="s">
        <v>82</v>
      </c>
      <c r="AW143" s="13" t="s">
        <v>33</v>
      </c>
      <c r="AX143" s="13" t="s">
        <v>72</v>
      </c>
      <c r="AY143" s="246" t="s">
        <v>197</v>
      </c>
    </row>
    <row r="144" s="13" customFormat="1">
      <c r="A144" s="13"/>
      <c r="B144" s="235"/>
      <c r="C144" s="236"/>
      <c r="D144" s="237" t="s">
        <v>207</v>
      </c>
      <c r="E144" s="238" t="s">
        <v>19</v>
      </c>
      <c r="F144" s="239" t="s">
        <v>2277</v>
      </c>
      <c r="G144" s="236"/>
      <c r="H144" s="240">
        <v>0.79800000000000004</v>
      </c>
      <c r="I144" s="241"/>
      <c r="J144" s="236"/>
      <c r="K144" s="236"/>
      <c r="L144" s="242"/>
      <c r="M144" s="243"/>
      <c r="N144" s="244"/>
      <c r="O144" s="244"/>
      <c r="P144" s="244"/>
      <c r="Q144" s="244"/>
      <c r="R144" s="244"/>
      <c r="S144" s="244"/>
      <c r="T144" s="245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6" t="s">
        <v>207</v>
      </c>
      <c r="AU144" s="246" t="s">
        <v>82</v>
      </c>
      <c r="AV144" s="13" t="s">
        <v>82</v>
      </c>
      <c r="AW144" s="13" t="s">
        <v>33</v>
      </c>
      <c r="AX144" s="13" t="s">
        <v>72</v>
      </c>
      <c r="AY144" s="246" t="s">
        <v>197</v>
      </c>
    </row>
    <row r="145" s="13" customFormat="1">
      <c r="A145" s="13"/>
      <c r="B145" s="235"/>
      <c r="C145" s="236"/>
      <c r="D145" s="237" t="s">
        <v>207</v>
      </c>
      <c r="E145" s="238" t="s">
        <v>19</v>
      </c>
      <c r="F145" s="239" t="s">
        <v>2278</v>
      </c>
      <c r="G145" s="236"/>
      <c r="H145" s="240">
        <v>1.4690000000000001</v>
      </c>
      <c r="I145" s="241"/>
      <c r="J145" s="236"/>
      <c r="K145" s="236"/>
      <c r="L145" s="242"/>
      <c r="M145" s="243"/>
      <c r="N145" s="244"/>
      <c r="O145" s="244"/>
      <c r="P145" s="244"/>
      <c r="Q145" s="244"/>
      <c r="R145" s="244"/>
      <c r="S145" s="244"/>
      <c r="T145" s="245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6" t="s">
        <v>207</v>
      </c>
      <c r="AU145" s="246" t="s">
        <v>82</v>
      </c>
      <c r="AV145" s="13" t="s">
        <v>82</v>
      </c>
      <c r="AW145" s="13" t="s">
        <v>33</v>
      </c>
      <c r="AX145" s="13" t="s">
        <v>72</v>
      </c>
      <c r="AY145" s="246" t="s">
        <v>197</v>
      </c>
    </row>
    <row r="146" s="16" customFormat="1">
      <c r="A146" s="16"/>
      <c r="B146" s="268"/>
      <c r="C146" s="269"/>
      <c r="D146" s="237" t="s">
        <v>207</v>
      </c>
      <c r="E146" s="270" t="s">
        <v>19</v>
      </c>
      <c r="F146" s="271" t="s">
        <v>248</v>
      </c>
      <c r="G146" s="269"/>
      <c r="H146" s="272">
        <v>10.981</v>
      </c>
      <c r="I146" s="273"/>
      <c r="J146" s="269"/>
      <c r="K146" s="269"/>
      <c r="L146" s="274"/>
      <c r="M146" s="275"/>
      <c r="N146" s="276"/>
      <c r="O146" s="276"/>
      <c r="P146" s="276"/>
      <c r="Q146" s="276"/>
      <c r="R146" s="276"/>
      <c r="S146" s="276"/>
      <c r="T146" s="277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78" t="s">
        <v>207</v>
      </c>
      <c r="AU146" s="278" t="s">
        <v>82</v>
      </c>
      <c r="AV146" s="16" t="s">
        <v>103</v>
      </c>
      <c r="AW146" s="16" t="s">
        <v>33</v>
      </c>
      <c r="AX146" s="16" t="s">
        <v>72</v>
      </c>
      <c r="AY146" s="278" t="s">
        <v>197</v>
      </c>
    </row>
    <row r="147" s="14" customFormat="1">
      <c r="A147" s="14"/>
      <c r="B147" s="247"/>
      <c r="C147" s="248"/>
      <c r="D147" s="237" t="s">
        <v>207</v>
      </c>
      <c r="E147" s="249" t="s">
        <v>19</v>
      </c>
      <c r="F147" s="250" t="s">
        <v>430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207</v>
      </c>
      <c r="AU147" s="256" t="s">
        <v>82</v>
      </c>
      <c r="AV147" s="14" t="s">
        <v>80</v>
      </c>
      <c r="AW147" s="14" t="s">
        <v>33</v>
      </c>
      <c r="AX147" s="14" t="s">
        <v>72</v>
      </c>
      <c r="AY147" s="256" t="s">
        <v>197</v>
      </c>
    </row>
    <row r="148" s="13" customFormat="1">
      <c r="A148" s="13"/>
      <c r="B148" s="235"/>
      <c r="C148" s="236"/>
      <c r="D148" s="237" t="s">
        <v>207</v>
      </c>
      <c r="E148" s="238" t="s">
        <v>19</v>
      </c>
      <c r="F148" s="239" t="s">
        <v>2279</v>
      </c>
      <c r="G148" s="236"/>
      <c r="H148" s="240">
        <v>-5.0819999999999999</v>
      </c>
      <c r="I148" s="241"/>
      <c r="J148" s="236"/>
      <c r="K148" s="236"/>
      <c r="L148" s="242"/>
      <c r="M148" s="243"/>
      <c r="N148" s="244"/>
      <c r="O148" s="244"/>
      <c r="P148" s="244"/>
      <c r="Q148" s="244"/>
      <c r="R148" s="244"/>
      <c r="S148" s="244"/>
      <c r="T148" s="245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6" t="s">
        <v>207</v>
      </c>
      <c r="AU148" s="246" t="s">
        <v>82</v>
      </c>
      <c r="AV148" s="13" t="s">
        <v>82</v>
      </c>
      <c r="AW148" s="13" t="s">
        <v>33</v>
      </c>
      <c r="AX148" s="13" t="s">
        <v>72</v>
      </c>
      <c r="AY148" s="246" t="s">
        <v>197</v>
      </c>
    </row>
    <row r="149" s="13" customFormat="1">
      <c r="A149" s="13"/>
      <c r="B149" s="235"/>
      <c r="C149" s="236"/>
      <c r="D149" s="237" t="s">
        <v>207</v>
      </c>
      <c r="E149" s="238" t="s">
        <v>19</v>
      </c>
      <c r="F149" s="239" t="s">
        <v>2280</v>
      </c>
      <c r="G149" s="236"/>
      <c r="H149" s="240">
        <v>-0.13500000000000001</v>
      </c>
      <c r="I149" s="241"/>
      <c r="J149" s="236"/>
      <c r="K149" s="236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207</v>
      </c>
      <c r="AU149" s="246" t="s">
        <v>82</v>
      </c>
      <c r="AV149" s="13" t="s">
        <v>82</v>
      </c>
      <c r="AW149" s="13" t="s">
        <v>33</v>
      </c>
      <c r="AX149" s="13" t="s">
        <v>72</v>
      </c>
      <c r="AY149" s="246" t="s">
        <v>197</v>
      </c>
    </row>
    <row r="150" s="16" customFormat="1">
      <c r="A150" s="16"/>
      <c r="B150" s="268"/>
      <c r="C150" s="269"/>
      <c r="D150" s="237" t="s">
        <v>207</v>
      </c>
      <c r="E150" s="270" t="s">
        <v>19</v>
      </c>
      <c r="F150" s="271" t="s">
        <v>248</v>
      </c>
      <c r="G150" s="269"/>
      <c r="H150" s="272">
        <v>-5.2169999999999996</v>
      </c>
      <c r="I150" s="273"/>
      <c r="J150" s="269"/>
      <c r="K150" s="269"/>
      <c r="L150" s="274"/>
      <c r="M150" s="275"/>
      <c r="N150" s="276"/>
      <c r="O150" s="276"/>
      <c r="P150" s="276"/>
      <c r="Q150" s="276"/>
      <c r="R150" s="276"/>
      <c r="S150" s="276"/>
      <c r="T150" s="277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78" t="s">
        <v>207</v>
      </c>
      <c r="AU150" s="278" t="s">
        <v>82</v>
      </c>
      <c r="AV150" s="16" t="s">
        <v>103</v>
      </c>
      <c r="AW150" s="16" t="s">
        <v>33</v>
      </c>
      <c r="AX150" s="16" t="s">
        <v>72</v>
      </c>
      <c r="AY150" s="278" t="s">
        <v>197</v>
      </c>
    </row>
    <row r="151" s="15" customFormat="1">
      <c r="A151" s="15"/>
      <c r="B151" s="257"/>
      <c r="C151" s="258"/>
      <c r="D151" s="237" t="s">
        <v>207</v>
      </c>
      <c r="E151" s="259" t="s">
        <v>19</v>
      </c>
      <c r="F151" s="260" t="s">
        <v>234</v>
      </c>
      <c r="G151" s="258"/>
      <c r="H151" s="261">
        <v>5.7640000000000002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207</v>
      </c>
      <c r="AU151" s="267" t="s">
        <v>82</v>
      </c>
      <c r="AV151" s="15" t="s">
        <v>203</v>
      </c>
      <c r="AW151" s="15" t="s">
        <v>33</v>
      </c>
      <c r="AX151" s="15" t="s">
        <v>80</v>
      </c>
      <c r="AY151" s="267" t="s">
        <v>197</v>
      </c>
    </row>
    <row r="152" s="2" customFormat="1" ht="44.25" customHeight="1">
      <c r="A152" s="40"/>
      <c r="B152" s="41"/>
      <c r="C152" s="216" t="s">
        <v>203</v>
      </c>
      <c r="D152" s="216" t="s">
        <v>199</v>
      </c>
      <c r="E152" s="217" t="s">
        <v>433</v>
      </c>
      <c r="F152" s="218" t="s">
        <v>434</v>
      </c>
      <c r="G152" s="219" t="s">
        <v>225</v>
      </c>
      <c r="H152" s="220">
        <v>16.283000000000001</v>
      </c>
      <c r="I152" s="221"/>
      <c r="J152" s="222">
        <f>ROUND(I152*H152,2)</f>
        <v>0</v>
      </c>
      <c r="K152" s="223"/>
      <c r="L152" s="46"/>
      <c r="M152" s="224" t="s">
        <v>19</v>
      </c>
      <c r="N152" s="225" t="s">
        <v>43</v>
      </c>
      <c r="O152" s="86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203</v>
      </c>
      <c r="AT152" s="228" t="s">
        <v>199</v>
      </c>
      <c r="AU152" s="228" t="s">
        <v>82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203</v>
      </c>
      <c r="BM152" s="228" t="s">
        <v>2281</v>
      </c>
    </row>
    <row r="153" s="2" customFormat="1">
      <c r="A153" s="40"/>
      <c r="B153" s="41"/>
      <c r="C153" s="42"/>
      <c r="D153" s="230" t="s">
        <v>205</v>
      </c>
      <c r="E153" s="42"/>
      <c r="F153" s="231" t="s">
        <v>436</v>
      </c>
      <c r="G153" s="42"/>
      <c r="H153" s="42"/>
      <c r="I153" s="232"/>
      <c r="J153" s="42"/>
      <c r="K153" s="42"/>
      <c r="L153" s="46"/>
      <c r="M153" s="233"/>
      <c r="N153" s="234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205</v>
      </c>
      <c r="AU153" s="19" t="s">
        <v>82</v>
      </c>
    </row>
    <row r="154" s="14" customFormat="1">
      <c r="A154" s="14"/>
      <c r="B154" s="247"/>
      <c r="C154" s="248"/>
      <c r="D154" s="237" t="s">
        <v>207</v>
      </c>
      <c r="E154" s="249" t="s">
        <v>19</v>
      </c>
      <c r="F154" s="250" t="s">
        <v>428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207</v>
      </c>
      <c r="AU154" s="256" t="s">
        <v>82</v>
      </c>
      <c r="AV154" s="14" t="s">
        <v>80</v>
      </c>
      <c r="AW154" s="14" t="s">
        <v>33</v>
      </c>
      <c r="AX154" s="14" t="s">
        <v>72</v>
      </c>
      <c r="AY154" s="256" t="s">
        <v>197</v>
      </c>
    </row>
    <row r="155" s="13" customFormat="1">
      <c r="A155" s="13"/>
      <c r="B155" s="235"/>
      <c r="C155" s="236"/>
      <c r="D155" s="237" t="s">
        <v>207</v>
      </c>
      <c r="E155" s="238" t="s">
        <v>19</v>
      </c>
      <c r="F155" s="239" t="s">
        <v>2282</v>
      </c>
      <c r="G155" s="236"/>
      <c r="H155" s="240">
        <v>3.879</v>
      </c>
      <c r="I155" s="241"/>
      <c r="J155" s="236"/>
      <c r="K155" s="236"/>
      <c r="L155" s="242"/>
      <c r="M155" s="243"/>
      <c r="N155" s="244"/>
      <c r="O155" s="244"/>
      <c r="P155" s="244"/>
      <c r="Q155" s="244"/>
      <c r="R155" s="244"/>
      <c r="S155" s="244"/>
      <c r="T155" s="245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6" t="s">
        <v>207</v>
      </c>
      <c r="AU155" s="246" t="s">
        <v>82</v>
      </c>
      <c r="AV155" s="13" t="s">
        <v>82</v>
      </c>
      <c r="AW155" s="13" t="s">
        <v>33</v>
      </c>
      <c r="AX155" s="13" t="s">
        <v>72</v>
      </c>
      <c r="AY155" s="246" t="s">
        <v>197</v>
      </c>
    </row>
    <row r="156" s="13" customFormat="1">
      <c r="A156" s="13"/>
      <c r="B156" s="235"/>
      <c r="C156" s="236"/>
      <c r="D156" s="237" t="s">
        <v>207</v>
      </c>
      <c r="E156" s="238" t="s">
        <v>19</v>
      </c>
      <c r="F156" s="239" t="s">
        <v>2283</v>
      </c>
      <c r="G156" s="236"/>
      <c r="H156" s="240">
        <v>2.7410000000000001</v>
      </c>
      <c r="I156" s="241"/>
      <c r="J156" s="236"/>
      <c r="K156" s="236"/>
      <c r="L156" s="242"/>
      <c r="M156" s="243"/>
      <c r="N156" s="244"/>
      <c r="O156" s="244"/>
      <c r="P156" s="244"/>
      <c r="Q156" s="244"/>
      <c r="R156" s="244"/>
      <c r="S156" s="244"/>
      <c r="T156" s="245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6" t="s">
        <v>207</v>
      </c>
      <c r="AU156" s="246" t="s">
        <v>82</v>
      </c>
      <c r="AV156" s="13" t="s">
        <v>82</v>
      </c>
      <c r="AW156" s="13" t="s">
        <v>33</v>
      </c>
      <c r="AX156" s="13" t="s">
        <v>72</v>
      </c>
      <c r="AY156" s="246" t="s">
        <v>197</v>
      </c>
    </row>
    <row r="157" s="13" customFormat="1">
      <c r="A157" s="13"/>
      <c r="B157" s="235"/>
      <c r="C157" s="236"/>
      <c r="D157" s="237" t="s">
        <v>207</v>
      </c>
      <c r="E157" s="238" t="s">
        <v>19</v>
      </c>
      <c r="F157" s="239" t="s">
        <v>2284</v>
      </c>
      <c r="G157" s="236"/>
      <c r="H157" s="240">
        <v>8.0259999999999998</v>
      </c>
      <c r="I157" s="241"/>
      <c r="J157" s="236"/>
      <c r="K157" s="236"/>
      <c r="L157" s="242"/>
      <c r="M157" s="243"/>
      <c r="N157" s="244"/>
      <c r="O157" s="244"/>
      <c r="P157" s="244"/>
      <c r="Q157" s="244"/>
      <c r="R157" s="244"/>
      <c r="S157" s="244"/>
      <c r="T157" s="245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6" t="s">
        <v>207</v>
      </c>
      <c r="AU157" s="246" t="s">
        <v>82</v>
      </c>
      <c r="AV157" s="13" t="s">
        <v>82</v>
      </c>
      <c r="AW157" s="13" t="s">
        <v>33</v>
      </c>
      <c r="AX157" s="13" t="s">
        <v>72</v>
      </c>
      <c r="AY157" s="246" t="s">
        <v>197</v>
      </c>
    </row>
    <row r="158" s="13" customFormat="1">
      <c r="A158" s="13"/>
      <c r="B158" s="235"/>
      <c r="C158" s="236"/>
      <c r="D158" s="237" t="s">
        <v>207</v>
      </c>
      <c r="E158" s="238" t="s">
        <v>19</v>
      </c>
      <c r="F158" s="239" t="s">
        <v>2285</v>
      </c>
      <c r="G158" s="236"/>
      <c r="H158" s="240">
        <v>2.839</v>
      </c>
      <c r="I158" s="241"/>
      <c r="J158" s="236"/>
      <c r="K158" s="236"/>
      <c r="L158" s="242"/>
      <c r="M158" s="243"/>
      <c r="N158" s="244"/>
      <c r="O158" s="244"/>
      <c r="P158" s="244"/>
      <c r="Q158" s="244"/>
      <c r="R158" s="244"/>
      <c r="S158" s="244"/>
      <c r="T158" s="245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6" t="s">
        <v>207</v>
      </c>
      <c r="AU158" s="246" t="s">
        <v>82</v>
      </c>
      <c r="AV158" s="13" t="s">
        <v>82</v>
      </c>
      <c r="AW158" s="13" t="s">
        <v>33</v>
      </c>
      <c r="AX158" s="13" t="s">
        <v>72</v>
      </c>
      <c r="AY158" s="246" t="s">
        <v>197</v>
      </c>
    </row>
    <row r="159" s="16" customFormat="1">
      <c r="A159" s="16"/>
      <c r="B159" s="268"/>
      <c r="C159" s="269"/>
      <c r="D159" s="237" t="s">
        <v>207</v>
      </c>
      <c r="E159" s="270" t="s">
        <v>19</v>
      </c>
      <c r="F159" s="271" t="s">
        <v>248</v>
      </c>
      <c r="G159" s="269"/>
      <c r="H159" s="272">
        <v>17.484999999999999</v>
      </c>
      <c r="I159" s="273"/>
      <c r="J159" s="269"/>
      <c r="K159" s="269"/>
      <c r="L159" s="274"/>
      <c r="M159" s="275"/>
      <c r="N159" s="276"/>
      <c r="O159" s="276"/>
      <c r="P159" s="276"/>
      <c r="Q159" s="276"/>
      <c r="R159" s="276"/>
      <c r="S159" s="276"/>
      <c r="T159" s="277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T159" s="278" t="s">
        <v>207</v>
      </c>
      <c r="AU159" s="278" t="s">
        <v>82</v>
      </c>
      <c r="AV159" s="16" t="s">
        <v>103</v>
      </c>
      <c r="AW159" s="16" t="s">
        <v>33</v>
      </c>
      <c r="AX159" s="16" t="s">
        <v>72</v>
      </c>
      <c r="AY159" s="278" t="s">
        <v>197</v>
      </c>
    </row>
    <row r="160" s="14" customFormat="1">
      <c r="A160" s="14"/>
      <c r="B160" s="247"/>
      <c r="C160" s="248"/>
      <c r="D160" s="237" t="s">
        <v>207</v>
      </c>
      <c r="E160" s="249" t="s">
        <v>19</v>
      </c>
      <c r="F160" s="250" t="s">
        <v>430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207</v>
      </c>
      <c r="AU160" s="256" t="s">
        <v>82</v>
      </c>
      <c r="AV160" s="14" t="s">
        <v>80</v>
      </c>
      <c r="AW160" s="14" t="s">
        <v>33</v>
      </c>
      <c r="AX160" s="14" t="s">
        <v>72</v>
      </c>
      <c r="AY160" s="256" t="s">
        <v>197</v>
      </c>
    </row>
    <row r="161" s="13" customFormat="1">
      <c r="A161" s="13"/>
      <c r="B161" s="235"/>
      <c r="C161" s="236"/>
      <c r="D161" s="237" t="s">
        <v>207</v>
      </c>
      <c r="E161" s="238" t="s">
        <v>19</v>
      </c>
      <c r="F161" s="239" t="s">
        <v>2286</v>
      </c>
      <c r="G161" s="236"/>
      <c r="H161" s="240">
        <v>-1.202</v>
      </c>
      <c r="I161" s="241"/>
      <c r="J161" s="236"/>
      <c r="K161" s="236"/>
      <c r="L161" s="242"/>
      <c r="M161" s="243"/>
      <c r="N161" s="244"/>
      <c r="O161" s="244"/>
      <c r="P161" s="244"/>
      <c r="Q161" s="244"/>
      <c r="R161" s="244"/>
      <c r="S161" s="244"/>
      <c r="T161" s="245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6" t="s">
        <v>207</v>
      </c>
      <c r="AU161" s="246" t="s">
        <v>82</v>
      </c>
      <c r="AV161" s="13" t="s">
        <v>82</v>
      </c>
      <c r="AW161" s="13" t="s">
        <v>33</v>
      </c>
      <c r="AX161" s="13" t="s">
        <v>72</v>
      </c>
      <c r="AY161" s="246" t="s">
        <v>197</v>
      </c>
    </row>
    <row r="162" s="16" customFormat="1">
      <c r="A162" s="16"/>
      <c r="B162" s="268"/>
      <c r="C162" s="269"/>
      <c r="D162" s="237" t="s">
        <v>207</v>
      </c>
      <c r="E162" s="270" t="s">
        <v>19</v>
      </c>
      <c r="F162" s="271" t="s">
        <v>248</v>
      </c>
      <c r="G162" s="269"/>
      <c r="H162" s="272">
        <v>-1.202</v>
      </c>
      <c r="I162" s="273"/>
      <c r="J162" s="269"/>
      <c r="K162" s="269"/>
      <c r="L162" s="274"/>
      <c r="M162" s="275"/>
      <c r="N162" s="276"/>
      <c r="O162" s="276"/>
      <c r="P162" s="276"/>
      <c r="Q162" s="276"/>
      <c r="R162" s="276"/>
      <c r="S162" s="276"/>
      <c r="T162" s="277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78" t="s">
        <v>207</v>
      </c>
      <c r="AU162" s="278" t="s">
        <v>82</v>
      </c>
      <c r="AV162" s="16" t="s">
        <v>103</v>
      </c>
      <c r="AW162" s="16" t="s">
        <v>33</v>
      </c>
      <c r="AX162" s="16" t="s">
        <v>72</v>
      </c>
      <c r="AY162" s="278" t="s">
        <v>197</v>
      </c>
    </row>
    <row r="163" s="15" customFormat="1">
      <c r="A163" s="15"/>
      <c r="B163" s="257"/>
      <c r="C163" s="258"/>
      <c r="D163" s="237" t="s">
        <v>207</v>
      </c>
      <c r="E163" s="259" t="s">
        <v>19</v>
      </c>
      <c r="F163" s="260" t="s">
        <v>234</v>
      </c>
      <c r="G163" s="258"/>
      <c r="H163" s="261">
        <v>16.283000000000001</v>
      </c>
      <c r="I163" s="262"/>
      <c r="J163" s="258"/>
      <c r="K163" s="258"/>
      <c r="L163" s="263"/>
      <c r="M163" s="264"/>
      <c r="N163" s="265"/>
      <c r="O163" s="265"/>
      <c r="P163" s="265"/>
      <c r="Q163" s="265"/>
      <c r="R163" s="265"/>
      <c r="S163" s="265"/>
      <c r="T163" s="26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7" t="s">
        <v>207</v>
      </c>
      <c r="AU163" s="267" t="s">
        <v>82</v>
      </c>
      <c r="AV163" s="15" t="s">
        <v>203</v>
      </c>
      <c r="AW163" s="15" t="s">
        <v>33</v>
      </c>
      <c r="AX163" s="15" t="s">
        <v>80</v>
      </c>
      <c r="AY163" s="267" t="s">
        <v>197</v>
      </c>
    </row>
    <row r="164" s="2" customFormat="1" ht="44.25" customHeight="1">
      <c r="A164" s="40"/>
      <c r="B164" s="41"/>
      <c r="C164" s="216" t="s">
        <v>235</v>
      </c>
      <c r="D164" s="216" t="s">
        <v>199</v>
      </c>
      <c r="E164" s="217" t="s">
        <v>2287</v>
      </c>
      <c r="F164" s="218" t="s">
        <v>2288</v>
      </c>
      <c r="G164" s="219" t="s">
        <v>225</v>
      </c>
      <c r="H164" s="220">
        <v>3.6930000000000001</v>
      </c>
      <c r="I164" s="221"/>
      <c r="J164" s="222">
        <f>ROUND(I164*H164,2)</f>
        <v>0</v>
      </c>
      <c r="K164" s="223"/>
      <c r="L164" s="46"/>
      <c r="M164" s="224" t="s">
        <v>19</v>
      </c>
      <c r="N164" s="225" t="s">
        <v>43</v>
      </c>
      <c r="O164" s="86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203</v>
      </c>
      <c r="AT164" s="228" t="s">
        <v>199</v>
      </c>
      <c r="AU164" s="228" t="s">
        <v>82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203</v>
      </c>
      <c r="BM164" s="228" t="s">
        <v>2289</v>
      </c>
    </row>
    <row r="165" s="2" customFormat="1">
      <c r="A165" s="40"/>
      <c r="B165" s="41"/>
      <c r="C165" s="42"/>
      <c r="D165" s="230" t="s">
        <v>205</v>
      </c>
      <c r="E165" s="42"/>
      <c r="F165" s="231" t="s">
        <v>2290</v>
      </c>
      <c r="G165" s="42"/>
      <c r="H165" s="42"/>
      <c r="I165" s="232"/>
      <c r="J165" s="42"/>
      <c r="K165" s="42"/>
      <c r="L165" s="46"/>
      <c r="M165" s="233"/>
      <c r="N165" s="234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205</v>
      </c>
      <c r="AU165" s="19" t="s">
        <v>82</v>
      </c>
    </row>
    <row r="166" s="14" customFormat="1">
      <c r="A166" s="14"/>
      <c r="B166" s="247"/>
      <c r="C166" s="248"/>
      <c r="D166" s="237" t="s">
        <v>207</v>
      </c>
      <c r="E166" s="249" t="s">
        <v>19</v>
      </c>
      <c r="F166" s="250" t="s">
        <v>428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207</v>
      </c>
      <c r="AU166" s="256" t="s">
        <v>82</v>
      </c>
      <c r="AV166" s="14" t="s">
        <v>80</v>
      </c>
      <c r="AW166" s="14" t="s">
        <v>33</v>
      </c>
      <c r="AX166" s="14" t="s">
        <v>72</v>
      </c>
      <c r="AY166" s="256" t="s">
        <v>197</v>
      </c>
    </row>
    <row r="167" s="13" customFormat="1">
      <c r="A167" s="13"/>
      <c r="B167" s="235"/>
      <c r="C167" s="236"/>
      <c r="D167" s="237" t="s">
        <v>207</v>
      </c>
      <c r="E167" s="238" t="s">
        <v>19</v>
      </c>
      <c r="F167" s="239" t="s">
        <v>2291</v>
      </c>
      <c r="G167" s="236"/>
      <c r="H167" s="240">
        <v>5.8470000000000004</v>
      </c>
      <c r="I167" s="241"/>
      <c r="J167" s="236"/>
      <c r="K167" s="236"/>
      <c r="L167" s="242"/>
      <c r="M167" s="243"/>
      <c r="N167" s="244"/>
      <c r="O167" s="244"/>
      <c r="P167" s="244"/>
      <c r="Q167" s="244"/>
      <c r="R167" s="244"/>
      <c r="S167" s="244"/>
      <c r="T167" s="245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6" t="s">
        <v>207</v>
      </c>
      <c r="AU167" s="246" t="s">
        <v>82</v>
      </c>
      <c r="AV167" s="13" t="s">
        <v>82</v>
      </c>
      <c r="AW167" s="13" t="s">
        <v>33</v>
      </c>
      <c r="AX167" s="13" t="s">
        <v>72</v>
      </c>
      <c r="AY167" s="246" t="s">
        <v>197</v>
      </c>
    </row>
    <row r="168" s="14" customFormat="1">
      <c r="A168" s="14"/>
      <c r="B168" s="247"/>
      <c r="C168" s="248"/>
      <c r="D168" s="237" t="s">
        <v>207</v>
      </c>
      <c r="E168" s="249" t="s">
        <v>19</v>
      </c>
      <c r="F168" s="250" t="s">
        <v>430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207</v>
      </c>
      <c r="AU168" s="256" t="s">
        <v>82</v>
      </c>
      <c r="AV168" s="14" t="s">
        <v>80</v>
      </c>
      <c r="AW168" s="14" t="s">
        <v>33</v>
      </c>
      <c r="AX168" s="14" t="s">
        <v>72</v>
      </c>
      <c r="AY168" s="256" t="s">
        <v>197</v>
      </c>
    </row>
    <row r="169" s="13" customFormat="1">
      <c r="A169" s="13"/>
      <c r="B169" s="235"/>
      <c r="C169" s="236"/>
      <c r="D169" s="237" t="s">
        <v>207</v>
      </c>
      <c r="E169" s="238" t="s">
        <v>19</v>
      </c>
      <c r="F169" s="239" t="s">
        <v>2292</v>
      </c>
      <c r="G169" s="236"/>
      <c r="H169" s="240">
        <v>-2.1539999999999999</v>
      </c>
      <c r="I169" s="241"/>
      <c r="J169" s="236"/>
      <c r="K169" s="236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207</v>
      </c>
      <c r="AU169" s="246" t="s">
        <v>82</v>
      </c>
      <c r="AV169" s="13" t="s">
        <v>82</v>
      </c>
      <c r="AW169" s="13" t="s">
        <v>33</v>
      </c>
      <c r="AX169" s="13" t="s">
        <v>72</v>
      </c>
      <c r="AY169" s="246" t="s">
        <v>197</v>
      </c>
    </row>
    <row r="170" s="15" customFormat="1">
      <c r="A170" s="15"/>
      <c r="B170" s="257"/>
      <c r="C170" s="258"/>
      <c r="D170" s="237" t="s">
        <v>207</v>
      </c>
      <c r="E170" s="259" t="s">
        <v>19</v>
      </c>
      <c r="F170" s="260" t="s">
        <v>234</v>
      </c>
      <c r="G170" s="258"/>
      <c r="H170" s="261">
        <v>3.6930000000000001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207</v>
      </c>
      <c r="AU170" s="267" t="s">
        <v>82</v>
      </c>
      <c r="AV170" s="15" t="s">
        <v>203</v>
      </c>
      <c r="AW170" s="15" t="s">
        <v>33</v>
      </c>
      <c r="AX170" s="15" t="s">
        <v>80</v>
      </c>
      <c r="AY170" s="267" t="s">
        <v>197</v>
      </c>
    </row>
    <row r="171" s="2" customFormat="1" ht="24.15" customHeight="1">
      <c r="A171" s="40"/>
      <c r="B171" s="41"/>
      <c r="C171" s="216" t="s">
        <v>265</v>
      </c>
      <c r="D171" s="216" t="s">
        <v>199</v>
      </c>
      <c r="E171" s="217" t="s">
        <v>2293</v>
      </c>
      <c r="F171" s="218" t="s">
        <v>2294</v>
      </c>
      <c r="G171" s="219" t="s">
        <v>225</v>
      </c>
      <c r="H171" s="220">
        <v>3.8679999999999999</v>
      </c>
      <c r="I171" s="221"/>
      <c r="J171" s="222">
        <f>ROUND(I171*H171,2)</f>
        <v>0</v>
      </c>
      <c r="K171" s="223"/>
      <c r="L171" s="46"/>
      <c r="M171" s="224" t="s">
        <v>19</v>
      </c>
      <c r="N171" s="225" t="s">
        <v>43</v>
      </c>
      <c r="O171" s="86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203</v>
      </c>
      <c r="AT171" s="228" t="s">
        <v>199</v>
      </c>
      <c r="AU171" s="228" t="s">
        <v>82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203</v>
      </c>
      <c r="BM171" s="228" t="s">
        <v>2295</v>
      </c>
    </row>
    <row r="172" s="2" customFormat="1">
      <c r="A172" s="40"/>
      <c r="B172" s="41"/>
      <c r="C172" s="42"/>
      <c r="D172" s="230" t="s">
        <v>205</v>
      </c>
      <c r="E172" s="42"/>
      <c r="F172" s="231" t="s">
        <v>2296</v>
      </c>
      <c r="G172" s="42"/>
      <c r="H172" s="42"/>
      <c r="I172" s="232"/>
      <c r="J172" s="42"/>
      <c r="K172" s="42"/>
      <c r="L172" s="46"/>
      <c r="M172" s="233"/>
      <c r="N172" s="234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205</v>
      </c>
      <c r="AU172" s="19" t="s">
        <v>82</v>
      </c>
    </row>
    <row r="173" s="14" customFormat="1">
      <c r="A173" s="14"/>
      <c r="B173" s="247"/>
      <c r="C173" s="248"/>
      <c r="D173" s="237" t="s">
        <v>207</v>
      </c>
      <c r="E173" s="249" t="s">
        <v>19</v>
      </c>
      <c r="F173" s="250" t="s">
        <v>2297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207</v>
      </c>
      <c r="AU173" s="256" t="s">
        <v>82</v>
      </c>
      <c r="AV173" s="14" t="s">
        <v>80</v>
      </c>
      <c r="AW173" s="14" t="s">
        <v>33</v>
      </c>
      <c r="AX173" s="14" t="s">
        <v>72</v>
      </c>
      <c r="AY173" s="256" t="s">
        <v>197</v>
      </c>
    </row>
    <row r="174" s="13" customFormat="1">
      <c r="A174" s="13"/>
      <c r="B174" s="235"/>
      <c r="C174" s="236"/>
      <c r="D174" s="237" t="s">
        <v>207</v>
      </c>
      <c r="E174" s="238" t="s">
        <v>19</v>
      </c>
      <c r="F174" s="239" t="s">
        <v>2298</v>
      </c>
      <c r="G174" s="236"/>
      <c r="H174" s="240">
        <v>2.8799999999999999</v>
      </c>
      <c r="I174" s="241"/>
      <c r="J174" s="236"/>
      <c r="K174" s="236"/>
      <c r="L174" s="242"/>
      <c r="M174" s="243"/>
      <c r="N174" s="244"/>
      <c r="O174" s="244"/>
      <c r="P174" s="244"/>
      <c r="Q174" s="244"/>
      <c r="R174" s="244"/>
      <c r="S174" s="244"/>
      <c r="T174" s="245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6" t="s">
        <v>207</v>
      </c>
      <c r="AU174" s="246" t="s">
        <v>82</v>
      </c>
      <c r="AV174" s="13" t="s">
        <v>82</v>
      </c>
      <c r="AW174" s="13" t="s">
        <v>33</v>
      </c>
      <c r="AX174" s="13" t="s">
        <v>72</v>
      </c>
      <c r="AY174" s="246" t="s">
        <v>197</v>
      </c>
    </row>
    <row r="175" s="13" customFormat="1">
      <c r="A175" s="13"/>
      <c r="B175" s="235"/>
      <c r="C175" s="236"/>
      <c r="D175" s="237" t="s">
        <v>207</v>
      </c>
      <c r="E175" s="238" t="s">
        <v>19</v>
      </c>
      <c r="F175" s="239" t="s">
        <v>2299</v>
      </c>
      <c r="G175" s="236"/>
      <c r="H175" s="240">
        <v>1.96</v>
      </c>
      <c r="I175" s="241"/>
      <c r="J175" s="236"/>
      <c r="K175" s="236"/>
      <c r="L175" s="242"/>
      <c r="M175" s="243"/>
      <c r="N175" s="244"/>
      <c r="O175" s="244"/>
      <c r="P175" s="244"/>
      <c r="Q175" s="244"/>
      <c r="R175" s="244"/>
      <c r="S175" s="244"/>
      <c r="T175" s="245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6" t="s">
        <v>207</v>
      </c>
      <c r="AU175" s="246" t="s">
        <v>82</v>
      </c>
      <c r="AV175" s="13" t="s">
        <v>82</v>
      </c>
      <c r="AW175" s="13" t="s">
        <v>33</v>
      </c>
      <c r="AX175" s="13" t="s">
        <v>72</v>
      </c>
      <c r="AY175" s="246" t="s">
        <v>197</v>
      </c>
    </row>
    <row r="176" s="14" customFormat="1">
      <c r="A176" s="14"/>
      <c r="B176" s="247"/>
      <c r="C176" s="248"/>
      <c r="D176" s="237" t="s">
        <v>207</v>
      </c>
      <c r="E176" s="249" t="s">
        <v>19</v>
      </c>
      <c r="F176" s="250" t="s">
        <v>430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207</v>
      </c>
      <c r="AU176" s="256" t="s">
        <v>82</v>
      </c>
      <c r="AV176" s="14" t="s">
        <v>80</v>
      </c>
      <c r="AW176" s="14" t="s">
        <v>33</v>
      </c>
      <c r="AX176" s="14" t="s">
        <v>72</v>
      </c>
      <c r="AY176" s="256" t="s">
        <v>197</v>
      </c>
    </row>
    <row r="177" s="13" customFormat="1">
      <c r="A177" s="13"/>
      <c r="B177" s="235"/>
      <c r="C177" s="236"/>
      <c r="D177" s="237" t="s">
        <v>207</v>
      </c>
      <c r="E177" s="238" t="s">
        <v>19</v>
      </c>
      <c r="F177" s="239" t="s">
        <v>2300</v>
      </c>
      <c r="G177" s="236"/>
      <c r="H177" s="240">
        <v>-0.97199999999999998</v>
      </c>
      <c r="I177" s="241"/>
      <c r="J177" s="236"/>
      <c r="K177" s="236"/>
      <c r="L177" s="242"/>
      <c r="M177" s="243"/>
      <c r="N177" s="244"/>
      <c r="O177" s="244"/>
      <c r="P177" s="244"/>
      <c r="Q177" s="244"/>
      <c r="R177" s="244"/>
      <c r="S177" s="244"/>
      <c r="T177" s="245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6" t="s">
        <v>207</v>
      </c>
      <c r="AU177" s="246" t="s">
        <v>82</v>
      </c>
      <c r="AV177" s="13" t="s">
        <v>82</v>
      </c>
      <c r="AW177" s="13" t="s">
        <v>33</v>
      </c>
      <c r="AX177" s="13" t="s">
        <v>72</v>
      </c>
      <c r="AY177" s="246" t="s">
        <v>197</v>
      </c>
    </row>
    <row r="178" s="15" customFormat="1">
      <c r="A178" s="15"/>
      <c r="B178" s="257"/>
      <c r="C178" s="258"/>
      <c r="D178" s="237" t="s">
        <v>207</v>
      </c>
      <c r="E178" s="259" t="s">
        <v>19</v>
      </c>
      <c r="F178" s="260" t="s">
        <v>234</v>
      </c>
      <c r="G178" s="258"/>
      <c r="H178" s="261">
        <v>3.8679999999999999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207</v>
      </c>
      <c r="AU178" s="267" t="s">
        <v>82</v>
      </c>
      <c r="AV178" s="15" t="s">
        <v>203</v>
      </c>
      <c r="AW178" s="15" t="s">
        <v>33</v>
      </c>
      <c r="AX178" s="15" t="s">
        <v>80</v>
      </c>
      <c r="AY178" s="267" t="s">
        <v>197</v>
      </c>
    </row>
    <row r="179" s="2" customFormat="1" ht="62.7" customHeight="1">
      <c r="A179" s="40"/>
      <c r="B179" s="41"/>
      <c r="C179" s="216" t="s">
        <v>273</v>
      </c>
      <c r="D179" s="216" t="s">
        <v>199</v>
      </c>
      <c r="E179" s="217" t="s">
        <v>2301</v>
      </c>
      <c r="F179" s="218" t="s">
        <v>2302</v>
      </c>
      <c r="G179" s="219" t="s">
        <v>225</v>
      </c>
      <c r="H179" s="220">
        <v>53.890999999999998</v>
      </c>
      <c r="I179" s="221"/>
      <c r="J179" s="222">
        <f>ROUND(I179*H179,2)</f>
        <v>0</v>
      </c>
      <c r="K179" s="223"/>
      <c r="L179" s="46"/>
      <c r="M179" s="224" t="s">
        <v>19</v>
      </c>
      <c r="N179" s="225" t="s">
        <v>43</v>
      </c>
      <c r="O179" s="86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203</v>
      </c>
      <c r="AT179" s="228" t="s">
        <v>199</v>
      </c>
      <c r="AU179" s="228" t="s">
        <v>82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203</v>
      </c>
      <c r="BM179" s="228" t="s">
        <v>2303</v>
      </c>
    </row>
    <row r="180" s="2" customFormat="1">
      <c r="A180" s="40"/>
      <c r="B180" s="41"/>
      <c r="C180" s="42"/>
      <c r="D180" s="230" t="s">
        <v>205</v>
      </c>
      <c r="E180" s="42"/>
      <c r="F180" s="231" t="s">
        <v>2304</v>
      </c>
      <c r="G180" s="42"/>
      <c r="H180" s="42"/>
      <c r="I180" s="232"/>
      <c r="J180" s="42"/>
      <c r="K180" s="42"/>
      <c r="L180" s="46"/>
      <c r="M180" s="233"/>
      <c r="N180" s="234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205</v>
      </c>
      <c r="AU180" s="19" t="s">
        <v>82</v>
      </c>
    </row>
    <row r="181" s="14" customFormat="1">
      <c r="A181" s="14"/>
      <c r="B181" s="247"/>
      <c r="C181" s="248"/>
      <c r="D181" s="237" t="s">
        <v>207</v>
      </c>
      <c r="E181" s="249" t="s">
        <v>19</v>
      </c>
      <c r="F181" s="250" t="s">
        <v>444</v>
      </c>
      <c r="G181" s="248"/>
      <c r="H181" s="249" t="s">
        <v>19</v>
      </c>
      <c r="I181" s="251"/>
      <c r="J181" s="248"/>
      <c r="K181" s="248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207</v>
      </c>
      <c r="AU181" s="256" t="s">
        <v>82</v>
      </c>
      <c r="AV181" s="14" t="s">
        <v>80</v>
      </c>
      <c r="AW181" s="14" t="s">
        <v>33</v>
      </c>
      <c r="AX181" s="14" t="s">
        <v>72</v>
      </c>
      <c r="AY181" s="256" t="s">
        <v>197</v>
      </c>
    </row>
    <row r="182" s="13" customFormat="1">
      <c r="A182" s="13"/>
      <c r="B182" s="235"/>
      <c r="C182" s="236"/>
      <c r="D182" s="237" t="s">
        <v>207</v>
      </c>
      <c r="E182" s="238" t="s">
        <v>19</v>
      </c>
      <c r="F182" s="239" t="s">
        <v>2305</v>
      </c>
      <c r="G182" s="236"/>
      <c r="H182" s="240">
        <v>71.905000000000001</v>
      </c>
      <c r="I182" s="241"/>
      <c r="J182" s="236"/>
      <c r="K182" s="236"/>
      <c r="L182" s="242"/>
      <c r="M182" s="243"/>
      <c r="N182" s="244"/>
      <c r="O182" s="244"/>
      <c r="P182" s="244"/>
      <c r="Q182" s="244"/>
      <c r="R182" s="244"/>
      <c r="S182" s="244"/>
      <c r="T182" s="245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6" t="s">
        <v>207</v>
      </c>
      <c r="AU182" s="246" t="s">
        <v>82</v>
      </c>
      <c r="AV182" s="13" t="s">
        <v>82</v>
      </c>
      <c r="AW182" s="13" t="s">
        <v>33</v>
      </c>
      <c r="AX182" s="13" t="s">
        <v>72</v>
      </c>
      <c r="AY182" s="246" t="s">
        <v>197</v>
      </c>
    </row>
    <row r="183" s="14" customFormat="1">
      <c r="A183" s="14"/>
      <c r="B183" s="247"/>
      <c r="C183" s="248"/>
      <c r="D183" s="237" t="s">
        <v>207</v>
      </c>
      <c r="E183" s="249" t="s">
        <v>19</v>
      </c>
      <c r="F183" s="250" t="s">
        <v>446</v>
      </c>
      <c r="G183" s="248"/>
      <c r="H183" s="249" t="s">
        <v>19</v>
      </c>
      <c r="I183" s="251"/>
      <c r="J183" s="248"/>
      <c r="K183" s="248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207</v>
      </c>
      <c r="AU183" s="256" t="s">
        <v>82</v>
      </c>
      <c r="AV183" s="14" t="s">
        <v>80</v>
      </c>
      <c r="AW183" s="14" t="s">
        <v>33</v>
      </c>
      <c r="AX183" s="14" t="s">
        <v>72</v>
      </c>
      <c r="AY183" s="256" t="s">
        <v>197</v>
      </c>
    </row>
    <row r="184" s="13" customFormat="1">
      <c r="A184" s="13"/>
      <c r="B184" s="235"/>
      <c r="C184" s="236"/>
      <c r="D184" s="237" t="s">
        <v>207</v>
      </c>
      <c r="E184" s="238" t="s">
        <v>19</v>
      </c>
      <c r="F184" s="239" t="s">
        <v>2306</v>
      </c>
      <c r="G184" s="236"/>
      <c r="H184" s="240">
        <v>-18.013999999999999</v>
      </c>
      <c r="I184" s="241"/>
      <c r="J184" s="236"/>
      <c r="K184" s="236"/>
      <c r="L184" s="242"/>
      <c r="M184" s="243"/>
      <c r="N184" s="244"/>
      <c r="O184" s="244"/>
      <c r="P184" s="244"/>
      <c r="Q184" s="244"/>
      <c r="R184" s="244"/>
      <c r="S184" s="244"/>
      <c r="T184" s="245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6" t="s">
        <v>207</v>
      </c>
      <c r="AU184" s="246" t="s">
        <v>82</v>
      </c>
      <c r="AV184" s="13" t="s">
        <v>82</v>
      </c>
      <c r="AW184" s="13" t="s">
        <v>33</v>
      </c>
      <c r="AX184" s="13" t="s">
        <v>72</v>
      </c>
      <c r="AY184" s="246" t="s">
        <v>197</v>
      </c>
    </row>
    <row r="185" s="15" customFormat="1">
      <c r="A185" s="15"/>
      <c r="B185" s="257"/>
      <c r="C185" s="258"/>
      <c r="D185" s="237" t="s">
        <v>207</v>
      </c>
      <c r="E185" s="259" t="s">
        <v>19</v>
      </c>
      <c r="F185" s="260" t="s">
        <v>234</v>
      </c>
      <c r="G185" s="258"/>
      <c r="H185" s="261">
        <v>53.891000000000005</v>
      </c>
      <c r="I185" s="262"/>
      <c r="J185" s="258"/>
      <c r="K185" s="258"/>
      <c r="L185" s="263"/>
      <c r="M185" s="264"/>
      <c r="N185" s="265"/>
      <c r="O185" s="265"/>
      <c r="P185" s="265"/>
      <c r="Q185" s="265"/>
      <c r="R185" s="265"/>
      <c r="S185" s="265"/>
      <c r="T185" s="266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7" t="s">
        <v>207</v>
      </c>
      <c r="AU185" s="267" t="s">
        <v>82</v>
      </c>
      <c r="AV185" s="15" t="s">
        <v>203</v>
      </c>
      <c r="AW185" s="15" t="s">
        <v>33</v>
      </c>
      <c r="AX185" s="15" t="s">
        <v>80</v>
      </c>
      <c r="AY185" s="267" t="s">
        <v>197</v>
      </c>
    </row>
    <row r="186" s="2" customFormat="1" ht="44.25" customHeight="1">
      <c r="A186" s="40"/>
      <c r="B186" s="41"/>
      <c r="C186" s="216" t="s">
        <v>311</v>
      </c>
      <c r="D186" s="216" t="s">
        <v>199</v>
      </c>
      <c r="E186" s="217" t="s">
        <v>2307</v>
      </c>
      <c r="F186" s="218" t="s">
        <v>2308</v>
      </c>
      <c r="G186" s="219" t="s">
        <v>217</v>
      </c>
      <c r="H186" s="220">
        <v>94.308999999999998</v>
      </c>
      <c r="I186" s="221"/>
      <c r="J186" s="222">
        <f>ROUND(I186*H186,2)</f>
        <v>0</v>
      </c>
      <c r="K186" s="223"/>
      <c r="L186" s="46"/>
      <c r="M186" s="224" t="s">
        <v>19</v>
      </c>
      <c r="N186" s="225" t="s">
        <v>43</v>
      </c>
      <c r="O186" s="86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8" t="s">
        <v>203</v>
      </c>
      <c r="AT186" s="228" t="s">
        <v>199</v>
      </c>
      <c r="AU186" s="228" t="s">
        <v>82</v>
      </c>
      <c r="AY186" s="19" t="s">
        <v>197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9" t="s">
        <v>80</v>
      </c>
      <c r="BK186" s="229">
        <f>ROUND(I186*H186,2)</f>
        <v>0</v>
      </c>
      <c r="BL186" s="19" t="s">
        <v>203</v>
      </c>
      <c r="BM186" s="228" t="s">
        <v>2309</v>
      </c>
    </row>
    <row r="187" s="2" customFormat="1">
      <c r="A187" s="40"/>
      <c r="B187" s="41"/>
      <c r="C187" s="42"/>
      <c r="D187" s="230" t="s">
        <v>205</v>
      </c>
      <c r="E187" s="42"/>
      <c r="F187" s="231" t="s">
        <v>2310</v>
      </c>
      <c r="G187" s="42"/>
      <c r="H187" s="42"/>
      <c r="I187" s="232"/>
      <c r="J187" s="42"/>
      <c r="K187" s="42"/>
      <c r="L187" s="46"/>
      <c r="M187" s="233"/>
      <c r="N187" s="234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205</v>
      </c>
      <c r="AU187" s="19" t="s">
        <v>82</v>
      </c>
    </row>
    <row r="188" s="13" customFormat="1">
      <c r="A188" s="13"/>
      <c r="B188" s="235"/>
      <c r="C188" s="236"/>
      <c r="D188" s="237" t="s">
        <v>207</v>
      </c>
      <c r="E188" s="238" t="s">
        <v>19</v>
      </c>
      <c r="F188" s="239" t="s">
        <v>2311</v>
      </c>
      <c r="G188" s="236"/>
      <c r="H188" s="240">
        <v>94.308999999999998</v>
      </c>
      <c r="I188" s="241"/>
      <c r="J188" s="236"/>
      <c r="K188" s="236"/>
      <c r="L188" s="242"/>
      <c r="M188" s="243"/>
      <c r="N188" s="244"/>
      <c r="O188" s="244"/>
      <c r="P188" s="244"/>
      <c r="Q188" s="244"/>
      <c r="R188" s="244"/>
      <c r="S188" s="244"/>
      <c r="T188" s="245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6" t="s">
        <v>207</v>
      </c>
      <c r="AU188" s="246" t="s">
        <v>82</v>
      </c>
      <c r="AV188" s="13" t="s">
        <v>82</v>
      </c>
      <c r="AW188" s="13" t="s">
        <v>33</v>
      </c>
      <c r="AX188" s="13" t="s">
        <v>80</v>
      </c>
      <c r="AY188" s="246" t="s">
        <v>197</v>
      </c>
    </row>
    <row r="189" s="2" customFormat="1" ht="44.25" customHeight="1">
      <c r="A189" s="40"/>
      <c r="B189" s="41"/>
      <c r="C189" s="216" t="s">
        <v>221</v>
      </c>
      <c r="D189" s="216" t="s">
        <v>199</v>
      </c>
      <c r="E189" s="217" t="s">
        <v>448</v>
      </c>
      <c r="F189" s="218" t="s">
        <v>449</v>
      </c>
      <c r="G189" s="219" t="s">
        <v>225</v>
      </c>
      <c r="H189" s="220">
        <v>18.013999999999999</v>
      </c>
      <c r="I189" s="221"/>
      <c r="J189" s="222">
        <f>ROUND(I189*H189,2)</f>
        <v>0</v>
      </c>
      <c r="K189" s="223"/>
      <c r="L189" s="46"/>
      <c r="M189" s="224" t="s">
        <v>19</v>
      </c>
      <c r="N189" s="225" t="s">
        <v>43</v>
      </c>
      <c r="O189" s="86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8" t="s">
        <v>203</v>
      </c>
      <c r="AT189" s="228" t="s">
        <v>199</v>
      </c>
      <c r="AU189" s="228" t="s">
        <v>82</v>
      </c>
      <c r="AY189" s="19" t="s">
        <v>197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9" t="s">
        <v>80</v>
      </c>
      <c r="BK189" s="229">
        <f>ROUND(I189*H189,2)</f>
        <v>0</v>
      </c>
      <c r="BL189" s="19" t="s">
        <v>203</v>
      </c>
      <c r="BM189" s="228" t="s">
        <v>2312</v>
      </c>
    </row>
    <row r="190" s="2" customFormat="1">
      <c r="A190" s="40"/>
      <c r="B190" s="41"/>
      <c r="C190" s="42"/>
      <c r="D190" s="230" t="s">
        <v>205</v>
      </c>
      <c r="E190" s="42"/>
      <c r="F190" s="231" t="s">
        <v>451</v>
      </c>
      <c r="G190" s="42"/>
      <c r="H190" s="42"/>
      <c r="I190" s="232"/>
      <c r="J190" s="42"/>
      <c r="K190" s="42"/>
      <c r="L190" s="46"/>
      <c r="M190" s="233"/>
      <c r="N190" s="234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205</v>
      </c>
      <c r="AU190" s="19" t="s">
        <v>82</v>
      </c>
    </row>
    <row r="191" s="14" customFormat="1">
      <c r="A191" s="14"/>
      <c r="B191" s="247"/>
      <c r="C191" s="248"/>
      <c r="D191" s="237" t="s">
        <v>207</v>
      </c>
      <c r="E191" s="249" t="s">
        <v>19</v>
      </c>
      <c r="F191" s="250" t="s">
        <v>2313</v>
      </c>
      <c r="G191" s="248"/>
      <c r="H191" s="249" t="s">
        <v>19</v>
      </c>
      <c r="I191" s="251"/>
      <c r="J191" s="248"/>
      <c r="K191" s="248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207</v>
      </c>
      <c r="AU191" s="256" t="s">
        <v>82</v>
      </c>
      <c r="AV191" s="14" t="s">
        <v>80</v>
      </c>
      <c r="AW191" s="14" t="s">
        <v>33</v>
      </c>
      <c r="AX191" s="14" t="s">
        <v>72</v>
      </c>
      <c r="AY191" s="256" t="s">
        <v>197</v>
      </c>
    </row>
    <row r="192" s="13" customFormat="1">
      <c r="A192" s="13"/>
      <c r="B192" s="235"/>
      <c r="C192" s="236"/>
      <c r="D192" s="237" t="s">
        <v>207</v>
      </c>
      <c r="E192" s="238" t="s">
        <v>19</v>
      </c>
      <c r="F192" s="239" t="s">
        <v>2314</v>
      </c>
      <c r="G192" s="236"/>
      <c r="H192" s="240">
        <v>12.677</v>
      </c>
      <c r="I192" s="241"/>
      <c r="J192" s="236"/>
      <c r="K192" s="236"/>
      <c r="L192" s="242"/>
      <c r="M192" s="243"/>
      <c r="N192" s="244"/>
      <c r="O192" s="244"/>
      <c r="P192" s="244"/>
      <c r="Q192" s="244"/>
      <c r="R192" s="244"/>
      <c r="S192" s="244"/>
      <c r="T192" s="245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6" t="s">
        <v>207</v>
      </c>
      <c r="AU192" s="246" t="s">
        <v>82</v>
      </c>
      <c r="AV192" s="13" t="s">
        <v>82</v>
      </c>
      <c r="AW192" s="13" t="s">
        <v>33</v>
      </c>
      <c r="AX192" s="13" t="s">
        <v>72</v>
      </c>
      <c r="AY192" s="246" t="s">
        <v>197</v>
      </c>
    </row>
    <row r="193" s="13" customFormat="1">
      <c r="A193" s="13"/>
      <c r="B193" s="235"/>
      <c r="C193" s="236"/>
      <c r="D193" s="237" t="s">
        <v>207</v>
      </c>
      <c r="E193" s="238" t="s">
        <v>19</v>
      </c>
      <c r="F193" s="239" t="s">
        <v>2315</v>
      </c>
      <c r="G193" s="236"/>
      <c r="H193" s="240">
        <v>1.5069999999999999</v>
      </c>
      <c r="I193" s="241"/>
      <c r="J193" s="236"/>
      <c r="K193" s="236"/>
      <c r="L193" s="242"/>
      <c r="M193" s="243"/>
      <c r="N193" s="244"/>
      <c r="O193" s="244"/>
      <c r="P193" s="244"/>
      <c r="Q193" s="244"/>
      <c r="R193" s="244"/>
      <c r="S193" s="244"/>
      <c r="T193" s="245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6" t="s">
        <v>207</v>
      </c>
      <c r="AU193" s="246" t="s">
        <v>82</v>
      </c>
      <c r="AV193" s="13" t="s">
        <v>82</v>
      </c>
      <c r="AW193" s="13" t="s">
        <v>33</v>
      </c>
      <c r="AX193" s="13" t="s">
        <v>72</v>
      </c>
      <c r="AY193" s="246" t="s">
        <v>197</v>
      </c>
    </row>
    <row r="194" s="16" customFormat="1">
      <c r="A194" s="16"/>
      <c r="B194" s="268"/>
      <c r="C194" s="269"/>
      <c r="D194" s="237" t="s">
        <v>207</v>
      </c>
      <c r="E194" s="270" t="s">
        <v>19</v>
      </c>
      <c r="F194" s="271" t="s">
        <v>248</v>
      </c>
      <c r="G194" s="269"/>
      <c r="H194" s="272">
        <v>14.183999999999999</v>
      </c>
      <c r="I194" s="273"/>
      <c r="J194" s="269"/>
      <c r="K194" s="269"/>
      <c r="L194" s="274"/>
      <c r="M194" s="275"/>
      <c r="N194" s="276"/>
      <c r="O194" s="276"/>
      <c r="P194" s="276"/>
      <c r="Q194" s="276"/>
      <c r="R194" s="276"/>
      <c r="S194" s="276"/>
      <c r="T194" s="277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T194" s="278" t="s">
        <v>207</v>
      </c>
      <c r="AU194" s="278" t="s">
        <v>82</v>
      </c>
      <c r="AV194" s="16" t="s">
        <v>103</v>
      </c>
      <c r="AW194" s="16" t="s">
        <v>33</v>
      </c>
      <c r="AX194" s="16" t="s">
        <v>72</v>
      </c>
      <c r="AY194" s="278" t="s">
        <v>197</v>
      </c>
    </row>
    <row r="195" s="14" customFormat="1">
      <c r="A195" s="14"/>
      <c r="B195" s="247"/>
      <c r="C195" s="248"/>
      <c r="D195" s="237" t="s">
        <v>207</v>
      </c>
      <c r="E195" s="249" t="s">
        <v>19</v>
      </c>
      <c r="F195" s="250" t="s">
        <v>455</v>
      </c>
      <c r="G195" s="248"/>
      <c r="H195" s="249" t="s">
        <v>19</v>
      </c>
      <c r="I195" s="251"/>
      <c r="J195" s="248"/>
      <c r="K195" s="248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207</v>
      </c>
      <c r="AU195" s="256" t="s">
        <v>82</v>
      </c>
      <c r="AV195" s="14" t="s">
        <v>80</v>
      </c>
      <c r="AW195" s="14" t="s">
        <v>33</v>
      </c>
      <c r="AX195" s="14" t="s">
        <v>72</v>
      </c>
      <c r="AY195" s="256" t="s">
        <v>197</v>
      </c>
    </row>
    <row r="196" s="13" customFormat="1">
      <c r="A196" s="13"/>
      <c r="B196" s="235"/>
      <c r="C196" s="236"/>
      <c r="D196" s="237" t="s">
        <v>207</v>
      </c>
      <c r="E196" s="238" t="s">
        <v>19</v>
      </c>
      <c r="F196" s="239" t="s">
        <v>2316</v>
      </c>
      <c r="G196" s="236"/>
      <c r="H196" s="240">
        <v>3.8300000000000001</v>
      </c>
      <c r="I196" s="241"/>
      <c r="J196" s="236"/>
      <c r="K196" s="236"/>
      <c r="L196" s="242"/>
      <c r="M196" s="243"/>
      <c r="N196" s="244"/>
      <c r="O196" s="244"/>
      <c r="P196" s="244"/>
      <c r="Q196" s="244"/>
      <c r="R196" s="244"/>
      <c r="S196" s="244"/>
      <c r="T196" s="245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6" t="s">
        <v>207</v>
      </c>
      <c r="AU196" s="246" t="s">
        <v>82</v>
      </c>
      <c r="AV196" s="13" t="s">
        <v>82</v>
      </c>
      <c r="AW196" s="13" t="s">
        <v>33</v>
      </c>
      <c r="AX196" s="13" t="s">
        <v>72</v>
      </c>
      <c r="AY196" s="246" t="s">
        <v>197</v>
      </c>
    </row>
    <row r="197" s="15" customFormat="1">
      <c r="A197" s="15"/>
      <c r="B197" s="257"/>
      <c r="C197" s="258"/>
      <c r="D197" s="237" t="s">
        <v>207</v>
      </c>
      <c r="E197" s="259" t="s">
        <v>19</v>
      </c>
      <c r="F197" s="260" t="s">
        <v>234</v>
      </c>
      <c r="G197" s="258"/>
      <c r="H197" s="261">
        <v>18.013999999999999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207</v>
      </c>
      <c r="AU197" s="267" t="s">
        <v>82</v>
      </c>
      <c r="AV197" s="15" t="s">
        <v>203</v>
      </c>
      <c r="AW197" s="15" t="s">
        <v>33</v>
      </c>
      <c r="AX197" s="15" t="s">
        <v>80</v>
      </c>
      <c r="AY197" s="267" t="s">
        <v>197</v>
      </c>
    </row>
    <row r="198" s="2" customFormat="1" ht="33" customHeight="1">
      <c r="A198" s="40"/>
      <c r="B198" s="41"/>
      <c r="C198" s="216" t="s">
        <v>322</v>
      </c>
      <c r="D198" s="216" t="s">
        <v>199</v>
      </c>
      <c r="E198" s="217" t="s">
        <v>460</v>
      </c>
      <c r="F198" s="218" t="s">
        <v>461</v>
      </c>
      <c r="G198" s="219" t="s">
        <v>202</v>
      </c>
      <c r="H198" s="220">
        <v>246.19399999999999</v>
      </c>
      <c r="I198" s="221"/>
      <c r="J198" s="222">
        <f>ROUND(I198*H198,2)</f>
        <v>0</v>
      </c>
      <c r="K198" s="223"/>
      <c r="L198" s="46"/>
      <c r="M198" s="224" t="s">
        <v>19</v>
      </c>
      <c r="N198" s="225" t="s">
        <v>43</v>
      </c>
      <c r="O198" s="86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8" t="s">
        <v>203</v>
      </c>
      <c r="AT198" s="228" t="s">
        <v>199</v>
      </c>
      <c r="AU198" s="228" t="s">
        <v>82</v>
      </c>
      <c r="AY198" s="19" t="s">
        <v>197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9" t="s">
        <v>80</v>
      </c>
      <c r="BK198" s="229">
        <f>ROUND(I198*H198,2)</f>
        <v>0</v>
      </c>
      <c r="BL198" s="19" t="s">
        <v>203</v>
      </c>
      <c r="BM198" s="228" t="s">
        <v>2317</v>
      </c>
    </row>
    <row r="199" s="2" customFormat="1">
      <c r="A199" s="40"/>
      <c r="B199" s="41"/>
      <c r="C199" s="42"/>
      <c r="D199" s="230" t="s">
        <v>205</v>
      </c>
      <c r="E199" s="42"/>
      <c r="F199" s="231" t="s">
        <v>463</v>
      </c>
      <c r="G199" s="42"/>
      <c r="H199" s="42"/>
      <c r="I199" s="232"/>
      <c r="J199" s="42"/>
      <c r="K199" s="42"/>
      <c r="L199" s="46"/>
      <c r="M199" s="233"/>
      <c r="N199" s="234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205</v>
      </c>
      <c r="AU199" s="19" t="s">
        <v>82</v>
      </c>
    </row>
    <row r="200" s="14" customFormat="1">
      <c r="A200" s="14"/>
      <c r="B200" s="247"/>
      <c r="C200" s="248"/>
      <c r="D200" s="237" t="s">
        <v>207</v>
      </c>
      <c r="E200" s="249" t="s">
        <v>19</v>
      </c>
      <c r="F200" s="250" t="s">
        <v>2318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207</v>
      </c>
      <c r="AU200" s="256" t="s">
        <v>82</v>
      </c>
      <c r="AV200" s="14" t="s">
        <v>80</v>
      </c>
      <c r="AW200" s="14" t="s">
        <v>33</v>
      </c>
      <c r="AX200" s="14" t="s">
        <v>72</v>
      </c>
      <c r="AY200" s="256" t="s">
        <v>197</v>
      </c>
    </row>
    <row r="201" s="13" customFormat="1">
      <c r="A201" s="13"/>
      <c r="B201" s="235"/>
      <c r="C201" s="236"/>
      <c r="D201" s="237" t="s">
        <v>207</v>
      </c>
      <c r="E201" s="238" t="s">
        <v>19</v>
      </c>
      <c r="F201" s="239" t="s">
        <v>2319</v>
      </c>
      <c r="G201" s="236"/>
      <c r="H201" s="240">
        <v>131.90799999999999</v>
      </c>
      <c r="I201" s="241"/>
      <c r="J201" s="236"/>
      <c r="K201" s="236"/>
      <c r="L201" s="242"/>
      <c r="M201" s="243"/>
      <c r="N201" s="244"/>
      <c r="O201" s="244"/>
      <c r="P201" s="244"/>
      <c r="Q201" s="244"/>
      <c r="R201" s="244"/>
      <c r="S201" s="244"/>
      <c r="T201" s="245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6" t="s">
        <v>207</v>
      </c>
      <c r="AU201" s="246" t="s">
        <v>82</v>
      </c>
      <c r="AV201" s="13" t="s">
        <v>82</v>
      </c>
      <c r="AW201" s="13" t="s">
        <v>33</v>
      </c>
      <c r="AX201" s="13" t="s">
        <v>72</v>
      </c>
      <c r="AY201" s="246" t="s">
        <v>197</v>
      </c>
    </row>
    <row r="202" s="13" customFormat="1">
      <c r="A202" s="13"/>
      <c r="B202" s="235"/>
      <c r="C202" s="236"/>
      <c r="D202" s="237" t="s">
        <v>207</v>
      </c>
      <c r="E202" s="238" t="s">
        <v>19</v>
      </c>
      <c r="F202" s="239" t="s">
        <v>2320</v>
      </c>
      <c r="G202" s="236"/>
      <c r="H202" s="240">
        <v>112.733</v>
      </c>
      <c r="I202" s="241"/>
      <c r="J202" s="236"/>
      <c r="K202" s="236"/>
      <c r="L202" s="242"/>
      <c r="M202" s="243"/>
      <c r="N202" s="244"/>
      <c r="O202" s="244"/>
      <c r="P202" s="244"/>
      <c r="Q202" s="244"/>
      <c r="R202" s="244"/>
      <c r="S202" s="244"/>
      <c r="T202" s="245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6" t="s">
        <v>207</v>
      </c>
      <c r="AU202" s="246" t="s">
        <v>82</v>
      </c>
      <c r="AV202" s="13" t="s">
        <v>82</v>
      </c>
      <c r="AW202" s="13" t="s">
        <v>33</v>
      </c>
      <c r="AX202" s="13" t="s">
        <v>72</v>
      </c>
      <c r="AY202" s="246" t="s">
        <v>197</v>
      </c>
    </row>
    <row r="203" s="13" customFormat="1">
      <c r="A203" s="13"/>
      <c r="B203" s="235"/>
      <c r="C203" s="236"/>
      <c r="D203" s="237" t="s">
        <v>207</v>
      </c>
      <c r="E203" s="238" t="s">
        <v>19</v>
      </c>
      <c r="F203" s="239" t="s">
        <v>2321</v>
      </c>
      <c r="G203" s="236"/>
      <c r="H203" s="240">
        <v>1.5529999999999999</v>
      </c>
      <c r="I203" s="241"/>
      <c r="J203" s="236"/>
      <c r="K203" s="236"/>
      <c r="L203" s="242"/>
      <c r="M203" s="243"/>
      <c r="N203" s="244"/>
      <c r="O203" s="244"/>
      <c r="P203" s="244"/>
      <c r="Q203" s="244"/>
      <c r="R203" s="244"/>
      <c r="S203" s="244"/>
      <c r="T203" s="245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6" t="s">
        <v>207</v>
      </c>
      <c r="AU203" s="246" t="s">
        <v>82</v>
      </c>
      <c r="AV203" s="13" t="s">
        <v>82</v>
      </c>
      <c r="AW203" s="13" t="s">
        <v>33</v>
      </c>
      <c r="AX203" s="13" t="s">
        <v>72</v>
      </c>
      <c r="AY203" s="246" t="s">
        <v>197</v>
      </c>
    </row>
    <row r="204" s="15" customFormat="1">
      <c r="A204" s="15"/>
      <c r="B204" s="257"/>
      <c r="C204" s="258"/>
      <c r="D204" s="237" t="s">
        <v>207</v>
      </c>
      <c r="E204" s="259" t="s">
        <v>19</v>
      </c>
      <c r="F204" s="260" t="s">
        <v>234</v>
      </c>
      <c r="G204" s="258"/>
      <c r="H204" s="261">
        <v>246.19399999999999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207</v>
      </c>
      <c r="AU204" s="267" t="s">
        <v>82</v>
      </c>
      <c r="AV204" s="15" t="s">
        <v>203</v>
      </c>
      <c r="AW204" s="15" t="s">
        <v>33</v>
      </c>
      <c r="AX204" s="15" t="s">
        <v>80</v>
      </c>
      <c r="AY204" s="267" t="s">
        <v>197</v>
      </c>
    </row>
    <row r="205" s="12" customFormat="1" ht="22.8" customHeight="1">
      <c r="A205" s="12"/>
      <c r="B205" s="200"/>
      <c r="C205" s="201"/>
      <c r="D205" s="202" t="s">
        <v>71</v>
      </c>
      <c r="E205" s="214" t="s">
        <v>82</v>
      </c>
      <c r="F205" s="214" t="s">
        <v>466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SUM(P206:P277)</f>
        <v>0</v>
      </c>
      <c r="Q205" s="208"/>
      <c r="R205" s="209">
        <f>SUM(R206:R277)</f>
        <v>106.16258564999998</v>
      </c>
      <c r="S205" s="208"/>
      <c r="T205" s="210">
        <f>SUM(T206:T277)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71</v>
      </c>
      <c r="AU205" s="212" t="s">
        <v>80</v>
      </c>
      <c r="AY205" s="211" t="s">
        <v>197</v>
      </c>
      <c r="BK205" s="213">
        <f>SUM(BK206:BK277)</f>
        <v>0</v>
      </c>
    </row>
    <row r="206" s="2" customFormat="1" ht="33" customHeight="1">
      <c r="A206" s="40"/>
      <c r="B206" s="41"/>
      <c r="C206" s="216" t="s">
        <v>335</v>
      </c>
      <c r="D206" s="216" t="s">
        <v>199</v>
      </c>
      <c r="E206" s="217" t="s">
        <v>467</v>
      </c>
      <c r="F206" s="218" t="s">
        <v>468</v>
      </c>
      <c r="G206" s="219" t="s">
        <v>225</v>
      </c>
      <c r="H206" s="220">
        <v>27.856000000000002</v>
      </c>
      <c r="I206" s="221"/>
      <c r="J206" s="222">
        <f>ROUND(I206*H206,2)</f>
        <v>0</v>
      </c>
      <c r="K206" s="223"/>
      <c r="L206" s="46"/>
      <c r="M206" s="224" t="s">
        <v>19</v>
      </c>
      <c r="N206" s="225" t="s">
        <v>43</v>
      </c>
      <c r="O206" s="86"/>
      <c r="P206" s="226">
        <f>O206*H206</f>
        <v>0</v>
      </c>
      <c r="Q206" s="226">
        <v>2.5018699999999998</v>
      </c>
      <c r="R206" s="226">
        <f>Q206*H206</f>
        <v>69.692090719999996</v>
      </c>
      <c r="S206" s="226">
        <v>0</v>
      </c>
      <c r="T206" s="227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8" t="s">
        <v>203</v>
      </c>
      <c r="AT206" s="228" t="s">
        <v>199</v>
      </c>
      <c r="AU206" s="228" t="s">
        <v>82</v>
      </c>
      <c r="AY206" s="19" t="s">
        <v>197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9" t="s">
        <v>80</v>
      </c>
      <c r="BK206" s="229">
        <f>ROUND(I206*H206,2)</f>
        <v>0</v>
      </c>
      <c r="BL206" s="19" t="s">
        <v>203</v>
      </c>
      <c r="BM206" s="228" t="s">
        <v>2322</v>
      </c>
    </row>
    <row r="207" s="2" customFormat="1">
      <c r="A207" s="40"/>
      <c r="B207" s="41"/>
      <c r="C207" s="42"/>
      <c r="D207" s="230" t="s">
        <v>205</v>
      </c>
      <c r="E207" s="42"/>
      <c r="F207" s="231" t="s">
        <v>470</v>
      </c>
      <c r="G207" s="42"/>
      <c r="H207" s="42"/>
      <c r="I207" s="232"/>
      <c r="J207" s="42"/>
      <c r="K207" s="42"/>
      <c r="L207" s="46"/>
      <c r="M207" s="233"/>
      <c r="N207" s="234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205</v>
      </c>
      <c r="AU207" s="19" t="s">
        <v>82</v>
      </c>
    </row>
    <row r="208" s="14" customFormat="1">
      <c r="A208" s="14"/>
      <c r="B208" s="247"/>
      <c r="C208" s="248"/>
      <c r="D208" s="237" t="s">
        <v>207</v>
      </c>
      <c r="E208" s="249" t="s">
        <v>19</v>
      </c>
      <c r="F208" s="250" t="s">
        <v>471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207</v>
      </c>
      <c r="AU208" s="256" t="s">
        <v>82</v>
      </c>
      <c r="AV208" s="14" t="s">
        <v>80</v>
      </c>
      <c r="AW208" s="14" t="s">
        <v>33</v>
      </c>
      <c r="AX208" s="14" t="s">
        <v>72</v>
      </c>
      <c r="AY208" s="256" t="s">
        <v>197</v>
      </c>
    </row>
    <row r="209" s="13" customFormat="1">
      <c r="A209" s="13"/>
      <c r="B209" s="235"/>
      <c r="C209" s="236"/>
      <c r="D209" s="237" t="s">
        <v>207</v>
      </c>
      <c r="E209" s="238" t="s">
        <v>19</v>
      </c>
      <c r="F209" s="239" t="s">
        <v>2323</v>
      </c>
      <c r="G209" s="236"/>
      <c r="H209" s="240">
        <v>1.226</v>
      </c>
      <c r="I209" s="241"/>
      <c r="J209" s="236"/>
      <c r="K209" s="236"/>
      <c r="L209" s="242"/>
      <c r="M209" s="243"/>
      <c r="N209" s="244"/>
      <c r="O209" s="244"/>
      <c r="P209" s="244"/>
      <c r="Q209" s="244"/>
      <c r="R209" s="244"/>
      <c r="S209" s="244"/>
      <c r="T209" s="245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6" t="s">
        <v>207</v>
      </c>
      <c r="AU209" s="246" t="s">
        <v>82</v>
      </c>
      <c r="AV209" s="13" t="s">
        <v>82</v>
      </c>
      <c r="AW209" s="13" t="s">
        <v>33</v>
      </c>
      <c r="AX209" s="13" t="s">
        <v>72</v>
      </c>
      <c r="AY209" s="246" t="s">
        <v>197</v>
      </c>
    </row>
    <row r="210" s="13" customFormat="1">
      <c r="A210" s="13"/>
      <c r="B210" s="235"/>
      <c r="C210" s="236"/>
      <c r="D210" s="237" t="s">
        <v>207</v>
      </c>
      <c r="E210" s="238" t="s">
        <v>19</v>
      </c>
      <c r="F210" s="239" t="s">
        <v>2324</v>
      </c>
      <c r="G210" s="236"/>
      <c r="H210" s="240">
        <v>12.193</v>
      </c>
      <c r="I210" s="241"/>
      <c r="J210" s="236"/>
      <c r="K210" s="236"/>
      <c r="L210" s="242"/>
      <c r="M210" s="243"/>
      <c r="N210" s="244"/>
      <c r="O210" s="244"/>
      <c r="P210" s="244"/>
      <c r="Q210" s="244"/>
      <c r="R210" s="244"/>
      <c r="S210" s="244"/>
      <c r="T210" s="245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6" t="s">
        <v>207</v>
      </c>
      <c r="AU210" s="246" t="s">
        <v>82</v>
      </c>
      <c r="AV210" s="13" t="s">
        <v>82</v>
      </c>
      <c r="AW210" s="13" t="s">
        <v>33</v>
      </c>
      <c r="AX210" s="13" t="s">
        <v>72</v>
      </c>
      <c r="AY210" s="246" t="s">
        <v>197</v>
      </c>
    </row>
    <row r="211" s="13" customFormat="1">
      <c r="A211" s="13"/>
      <c r="B211" s="235"/>
      <c r="C211" s="236"/>
      <c r="D211" s="237" t="s">
        <v>207</v>
      </c>
      <c r="E211" s="238" t="s">
        <v>19</v>
      </c>
      <c r="F211" s="239" t="s">
        <v>2325</v>
      </c>
      <c r="G211" s="236"/>
      <c r="H211" s="240">
        <v>14.436999999999999</v>
      </c>
      <c r="I211" s="241"/>
      <c r="J211" s="236"/>
      <c r="K211" s="236"/>
      <c r="L211" s="242"/>
      <c r="M211" s="243"/>
      <c r="N211" s="244"/>
      <c r="O211" s="244"/>
      <c r="P211" s="244"/>
      <c r="Q211" s="244"/>
      <c r="R211" s="244"/>
      <c r="S211" s="244"/>
      <c r="T211" s="245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6" t="s">
        <v>207</v>
      </c>
      <c r="AU211" s="246" t="s">
        <v>82</v>
      </c>
      <c r="AV211" s="13" t="s">
        <v>82</v>
      </c>
      <c r="AW211" s="13" t="s">
        <v>33</v>
      </c>
      <c r="AX211" s="13" t="s">
        <v>72</v>
      </c>
      <c r="AY211" s="246" t="s">
        <v>197</v>
      </c>
    </row>
    <row r="212" s="15" customFormat="1">
      <c r="A212" s="15"/>
      <c r="B212" s="257"/>
      <c r="C212" s="258"/>
      <c r="D212" s="237" t="s">
        <v>207</v>
      </c>
      <c r="E212" s="259" t="s">
        <v>19</v>
      </c>
      <c r="F212" s="260" t="s">
        <v>234</v>
      </c>
      <c r="G212" s="258"/>
      <c r="H212" s="261">
        <v>27.856000000000002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207</v>
      </c>
      <c r="AU212" s="267" t="s">
        <v>82</v>
      </c>
      <c r="AV212" s="15" t="s">
        <v>203</v>
      </c>
      <c r="AW212" s="15" t="s">
        <v>33</v>
      </c>
      <c r="AX212" s="15" t="s">
        <v>80</v>
      </c>
      <c r="AY212" s="267" t="s">
        <v>197</v>
      </c>
    </row>
    <row r="213" s="2" customFormat="1" ht="16.5" customHeight="1">
      <c r="A213" s="40"/>
      <c r="B213" s="41"/>
      <c r="C213" s="216" t="s">
        <v>344</v>
      </c>
      <c r="D213" s="216" t="s">
        <v>199</v>
      </c>
      <c r="E213" s="217" t="s">
        <v>475</v>
      </c>
      <c r="F213" s="218" t="s">
        <v>476</v>
      </c>
      <c r="G213" s="219" t="s">
        <v>202</v>
      </c>
      <c r="H213" s="220">
        <v>29.329000000000001</v>
      </c>
      <c r="I213" s="221"/>
      <c r="J213" s="222">
        <f>ROUND(I213*H213,2)</f>
        <v>0</v>
      </c>
      <c r="K213" s="223"/>
      <c r="L213" s="46"/>
      <c r="M213" s="224" t="s">
        <v>19</v>
      </c>
      <c r="N213" s="225" t="s">
        <v>43</v>
      </c>
      <c r="O213" s="86"/>
      <c r="P213" s="226">
        <f>O213*H213</f>
        <v>0</v>
      </c>
      <c r="Q213" s="226">
        <v>0.0026900000000000001</v>
      </c>
      <c r="R213" s="226">
        <f>Q213*H213</f>
        <v>0.078895010000000002</v>
      </c>
      <c r="S213" s="226">
        <v>0</v>
      </c>
      <c r="T213" s="227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8" t="s">
        <v>203</v>
      </c>
      <c r="AT213" s="228" t="s">
        <v>199</v>
      </c>
      <c r="AU213" s="228" t="s">
        <v>82</v>
      </c>
      <c r="AY213" s="19" t="s">
        <v>197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9" t="s">
        <v>80</v>
      </c>
      <c r="BK213" s="229">
        <f>ROUND(I213*H213,2)</f>
        <v>0</v>
      </c>
      <c r="BL213" s="19" t="s">
        <v>203</v>
      </c>
      <c r="BM213" s="228" t="s">
        <v>2326</v>
      </c>
    </row>
    <row r="214" s="2" customFormat="1">
      <c r="A214" s="40"/>
      <c r="B214" s="41"/>
      <c r="C214" s="42"/>
      <c r="D214" s="230" t="s">
        <v>205</v>
      </c>
      <c r="E214" s="42"/>
      <c r="F214" s="231" t="s">
        <v>478</v>
      </c>
      <c r="G214" s="42"/>
      <c r="H214" s="42"/>
      <c r="I214" s="232"/>
      <c r="J214" s="42"/>
      <c r="K214" s="42"/>
      <c r="L214" s="46"/>
      <c r="M214" s="233"/>
      <c r="N214" s="234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205</v>
      </c>
      <c r="AU214" s="19" t="s">
        <v>82</v>
      </c>
    </row>
    <row r="215" s="14" customFormat="1">
      <c r="A215" s="14"/>
      <c r="B215" s="247"/>
      <c r="C215" s="248"/>
      <c r="D215" s="237" t="s">
        <v>207</v>
      </c>
      <c r="E215" s="249" t="s">
        <v>19</v>
      </c>
      <c r="F215" s="250" t="s">
        <v>2327</v>
      </c>
      <c r="G215" s="248"/>
      <c r="H215" s="249" t="s">
        <v>19</v>
      </c>
      <c r="I215" s="251"/>
      <c r="J215" s="248"/>
      <c r="K215" s="248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207</v>
      </c>
      <c r="AU215" s="256" t="s">
        <v>82</v>
      </c>
      <c r="AV215" s="14" t="s">
        <v>80</v>
      </c>
      <c r="AW215" s="14" t="s">
        <v>33</v>
      </c>
      <c r="AX215" s="14" t="s">
        <v>72</v>
      </c>
      <c r="AY215" s="256" t="s">
        <v>197</v>
      </c>
    </row>
    <row r="216" s="13" customFormat="1">
      <c r="A216" s="13"/>
      <c r="B216" s="235"/>
      <c r="C216" s="236"/>
      <c r="D216" s="237" t="s">
        <v>207</v>
      </c>
      <c r="E216" s="238" t="s">
        <v>19</v>
      </c>
      <c r="F216" s="239" t="s">
        <v>2328</v>
      </c>
      <c r="G216" s="236"/>
      <c r="H216" s="240">
        <v>1.3620000000000001</v>
      </c>
      <c r="I216" s="241"/>
      <c r="J216" s="236"/>
      <c r="K216" s="236"/>
      <c r="L216" s="242"/>
      <c r="M216" s="243"/>
      <c r="N216" s="244"/>
      <c r="O216" s="244"/>
      <c r="P216" s="244"/>
      <c r="Q216" s="244"/>
      <c r="R216" s="244"/>
      <c r="S216" s="244"/>
      <c r="T216" s="245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6" t="s">
        <v>207</v>
      </c>
      <c r="AU216" s="246" t="s">
        <v>82</v>
      </c>
      <c r="AV216" s="13" t="s">
        <v>82</v>
      </c>
      <c r="AW216" s="13" t="s">
        <v>33</v>
      </c>
      <c r="AX216" s="13" t="s">
        <v>72</v>
      </c>
      <c r="AY216" s="246" t="s">
        <v>197</v>
      </c>
    </row>
    <row r="217" s="13" customFormat="1">
      <c r="A217" s="13"/>
      <c r="B217" s="235"/>
      <c r="C217" s="236"/>
      <c r="D217" s="237" t="s">
        <v>207</v>
      </c>
      <c r="E217" s="238" t="s">
        <v>19</v>
      </c>
      <c r="F217" s="239" t="s">
        <v>2329</v>
      </c>
      <c r="G217" s="236"/>
      <c r="H217" s="240">
        <v>12.933999999999999</v>
      </c>
      <c r="I217" s="241"/>
      <c r="J217" s="236"/>
      <c r="K217" s="236"/>
      <c r="L217" s="242"/>
      <c r="M217" s="243"/>
      <c r="N217" s="244"/>
      <c r="O217" s="244"/>
      <c r="P217" s="244"/>
      <c r="Q217" s="244"/>
      <c r="R217" s="244"/>
      <c r="S217" s="244"/>
      <c r="T217" s="245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6" t="s">
        <v>207</v>
      </c>
      <c r="AU217" s="246" t="s">
        <v>82</v>
      </c>
      <c r="AV217" s="13" t="s">
        <v>82</v>
      </c>
      <c r="AW217" s="13" t="s">
        <v>33</v>
      </c>
      <c r="AX217" s="13" t="s">
        <v>72</v>
      </c>
      <c r="AY217" s="246" t="s">
        <v>197</v>
      </c>
    </row>
    <row r="218" s="13" customFormat="1">
      <c r="A218" s="13"/>
      <c r="B218" s="235"/>
      <c r="C218" s="236"/>
      <c r="D218" s="237" t="s">
        <v>207</v>
      </c>
      <c r="E218" s="238" t="s">
        <v>19</v>
      </c>
      <c r="F218" s="239" t="s">
        <v>2330</v>
      </c>
      <c r="G218" s="236"/>
      <c r="H218" s="240">
        <v>4.1509999999999998</v>
      </c>
      <c r="I218" s="241"/>
      <c r="J218" s="236"/>
      <c r="K218" s="236"/>
      <c r="L218" s="242"/>
      <c r="M218" s="243"/>
      <c r="N218" s="244"/>
      <c r="O218" s="244"/>
      <c r="P218" s="244"/>
      <c r="Q218" s="244"/>
      <c r="R218" s="244"/>
      <c r="S218" s="244"/>
      <c r="T218" s="245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6" t="s">
        <v>207</v>
      </c>
      <c r="AU218" s="246" t="s">
        <v>82</v>
      </c>
      <c r="AV218" s="13" t="s">
        <v>82</v>
      </c>
      <c r="AW218" s="13" t="s">
        <v>33</v>
      </c>
      <c r="AX218" s="13" t="s">
        <v>72</v>
      </c>
      <c r="AY218" s="246" t="s">
        <v>197</v>
      </c>
    </row>
    <row r="219" s="13" customFormat="1">
      <c r="A219" s="13"/>
      <c r="B219" s="235"/>
      <c r="C219" s="236"/>
      <c r="D219" s="237" t="s">
        <v>207</v>
      </c>
      <c r="E219" s="238" t="s">
        <v>19</v>
      </c>
      <c r="F219" s="239" t="s">
        <v>2331</v>
      </c>
      <c r="G219" s="236"/>
      <c r="H219" s="240">
        <v>7.4820000000000002</v>
      </c>
      <c r="I219" s="241"/>
      <c r="J219" s="236"/>
      <c r="K219" s="236"/>
      <c r="L219" s="242"/>
      <c r="M219" s="243"/>
      <c r="N219" s="244"/>
      <c r="O219" s="244"/>
      <c r="P219" s="244"/>
      <c r="Q219" s="244"/>
      <c r="R219" s="244"/>
      <c r="S219" s="244"/>
      <c r="T219" s="245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6" t="s">
        <v>207</v>
      </c>
      <c r="AU219" s="246" t="s">
        <v>82</v>
      </c>
      <c r="AV219" s="13" t="s">
        <v>82</v>
      </c>
      <c r="AW219" s="13" t="s">
        <v>33</v>
      </c>
      <c r="AX219" s="13" t="s">
        <v>72</v>
      </c>
      <c r="AY219" s="246" t="s">
        <v>197</v>
      </c>
    </row>
    <row r="220" s="16" customFormat="1">
      <c r="A220" s="16"/>
      <c r="B220" s="268"/>
      <c r="C220" s="269"/>
      <c r="D220" s="237" t="s">
        <v>207</v>
      </c>
      <c r="E220" s="270" t="s">
        <v>19</v>
      </c>
      <c r="F220" s="271" t="s">
        <v>248</v>
      </c>
      <c r="G220" s="269"/>
      <c r="H220" s="272">
        <v>25.928999999999998</v>
      </c>
      <c r="I220" s="273"/>
      <c r="J220" s="269"/>
      <c r="K220" s="269"/>
      <c r="L220" s="274"/>
      <c r="M220" s="275"/>
      <c r="N220" s="276"/>
      <c r="O220" s="276"/>
      <c r="P220" s="276"/>
      <c r="Q220" s="276"/>
      <c r="R220" s="276"/>
      <c r="S220" s="276"/>
      <c r="T220" s="277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78" t="s">
        <v>207</v>
      </c>
      <c r="AU220" s="278" t="s">
        <v>82</v>
      </c>
      <c r="AV220" s="16" t="s">
        <v>103</v>
      </c>
      <c r="AW220" s="16" t="s">
        <v>33</v>
      </c>
      <c r="AX220" s="16" t="s">
        <v>72</v>
      </c>
      <c r="AY220" s="278" t="s">
        <v>197</v>
      </c>
    </row>
    <row r="221" s="14" customFormat="1">
      <c r="A221" s="14"/>
      <c r="B221" s="247"/>
      <c r="C221" s="248"/>
      <c r="D221" s="237" t="s">
        <v>207</v>
      </c>
      <c r="E221" s="249" t="s">
        <v>19</v>
      </c>
      <c r="F221" s="250" t="s">
        <v>482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207</v>
      </c>
      <c r="AU221" s="256" t="s">
        <v>82</v>
      </c>
      <c r="AV221" s="14" t="s">
        <v>80</v>
      </c>
      <c r="AW221" s="14" t="s">
        <v>33</v>
      </c>
      <c r="AX221" s="14" t="s">
        <v>72</v>
      </c>
      <c r="AY221" s="256" t="s">
        <v>197</v>
      </c>
    </row>
    <row r="222" s="13" customFormat="1">
      <c r="A222" s="13"/>
      <c r="B222" s="235"/>
      <c r="C222" s="236"/>
      <c r="D222" s="237" t="s">
        <v>207</v>
      </c>
      <c r="E222" s="238" t="s">
        <v>19</v>
      </c>
      <c r="F222" s="239" t="s">
        <v>483</v>
      </c>
      <c r="G222" s="236"/>
      <c r="H222" s="240">
        <v>0.35999999999999999</v>
      </c>
      <c r="I222" s="241"/>
      <c r="J222" s="236"/>
      <c r="K222" s="236"/>
      <c r="L222" s="242"/>
      <c r="M222" s="243"/>
      <c r="N222" s="244"/>
      <c r="O222" s="244"/>
      <c r="P222" s="244"/>
      <c r="Q222" s="244"/>
      <c r="R222" s="244"/>
      <c r="S222" s="244"/>
      <c r="T222" s="245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6" t="s">
        <v>207</v>
      </c>
      <c r="AU222" s="246" t="s">
        <v>82</v>
      </c>
      <c r="AV222" s="13" t="s">
        <v>82</v>
      </c>
      <c r="AW222" s="13" t="s">
        <v>33</v>
      </c>
      <c r="AX222" s="13" t="s">
        <v>72</v>
      </c>
      <c r="AY222" s="246" t="s">
        <v>197</v>
      </c>
    </row>
    <row r="223" s="13" customFormat="1">
      <c r="A223" s="13"/>
      <c r="B223" s="235"/>
      <c r="C223" s="236"/>
      <c r="D223" s="237" t="s">
        <v>207</v>
      </c>
      <c r="E223" s="238" t="s">
        <v>19</v>
      </c>
      <c r="F223" s="239" t="s">
        <v>2332</v>
      </c>
      <c r="G223" s="236"/>
      <c r="H223" s="240">
        <v>0.95999999999999996</v>
      </c>
      <c r="I223" s="241"/>
      <c r="J223" s="236"/>
      <c r="K223" s="236"/>
      <c r="L223" s="242"/>
      <c r="M223" s="243"/>
      <c r="N223" s="244"/>
      <c r="O223" s="244"/>
      <c r="P223" s="244"/>
      <c r="Q223" s="244"/>
      <c r="R223" s="244"/>
      <c r="S223" s="244"/>
      <c r="T223" s="245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6" t="s">
        <v>207</v>
      </c>
      <c r="AU223" s="246" t="s">
        <v>82</v>
      </c>
      <c r="AV223" s="13" t="s">
        <v>82</v>
      </c>
      <c r="AW223" s="13" t="s">
        <v>33</v>
      </c>
      <c r="AX223" s="13" t="s">
        <v>72</v>
      </c>
      <c r="AY223" s="246" t="s">
        <v>197</v>
      </c>
    </row>
    <row r="224" s="13" customFormat="1">
      <c r="A224" s="13"/>
      <c r="B224" s="235"/>
      <c r="C224" s="236"/>
      <c r="D224" s="237" t="s">
        <v>207</v>
      </c>
      <c r="E224" s="238" t="s">
        <v>19</v>
      </c>
      <c r="F224" s="239" t="s">
        <v>2333</v>
      </c>
      <c r="G224" s="236"/>
      <c r="H224" s="240">
        <v>0.40000000000000002</v>
      </c>
      <c r="I224" s="241"/>
      <c r="J224" s="236"/>
      <c r="K224" s="236"/>
      <c r="L224" s="242"/>
      <c r="M224" s="243"/>
      <c r="N224" s="244"/>
      <c r="O224" s="244"/>
      <c r="P224" s="244"/>
      <c r="Q224" s="244"/>
      <c r="R224" s="244"/>
      <c r="S224" s="244"/>
      <c r="T224" s="245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6" t="s">
        <v>207</v>
      </c>
      <c r="AU224" s="246" t="s">
        <v>82</v>
      </c>
      <c r="AV224" s="13" t="s">
        <v>82</v>
      </c>
      <c r="AW224" s="13" t="s">
        <v>33</v>
      </c>
      <c r="AX224" s="13" t="s">
        <v>72</v>
      </c>
      <c r="AY224" s="246" t="s">
        <v>197</v>
      </c>
    </row>
    <row r="225" s="13" customFormat="1">
      <c r="A225" s="13"/>
      <c r="B225" s="235"/>
      <c r="C225" s="236"/>
      <c r="D225" s="237" t="s">
        <v>207</v>
      </c>
      <c r="E225" s="238" t="s">
        <v>19</v>
      </c>
      <c r="F225" s="239" t="s">
        <v>2334</v>
      </c>
      <c r="G225" s="236"/>
      <c r="H225" s="240">
        <v>0.47999999999999998</v>
      </c>
      <c r="I225" s="241"/>
      <c r="J225" s="236"/>
      <c r="K225" s="236"/>
      <c r="L225" s="242"/>
      <c r="M225" s="243"/>
      <c r="N225" s="244"/>
      <c r="O225" s="244"/>
      <c r="P225" s="244"/>
      <c r="Q225" s="244"/>
      <c r="R225" s="244"/>
      <c r="S225" s="244"/>
      <c r="T225" s="245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6" t="s">
        <v>207</v>
      </c>
      <c r="AU225" s="246" t="s">
        <v>82</v>
      </c>
      <c r="AV225" s="13" t="s">
        <v>82</v>
      </c>
      <c r="AW225" s="13" t="s">
        <v>33</v>
      </c>
      <c r="AX225" s="13" t="s">
        <v>72</v>
      </c>
      <c r="AY225" s="246" t="s">
        <v>197</v>
      </c>
    </row>
    <row r="226" s="13" customFormat="1">
      <c r="A226" s="13"/>
      <c r="B226" s="235"/>
      <c r="C226" s="236"/>
      <c r="D226" s="237" t="s">
        <v>207</v>
      </c>
      <c r="E226" s="238" t="s">
        <v>19</v>
      </c>
      <c r="F226" s="239" t="s">
        <v>2335</v>
      </c>
      <c r="G226" s="236"/>
      <c r="H226" s="240">
        <v>0.95999999999999996</v>
      </c>
      <c r="I226" s="241"/>
      <c r="J226" s="236"/>
      <c r="K226" s="236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207</v>
      </c>
      <c r="AU226" s="246" t="s">
        <v>82</v>
      </c>
      <c r="AV226" s="13" t="s">
        <v>82</v>
      </c>
      <c r="AW226" s="13" t="s">
        <v>33</v>
      </c>
      <c r="AX226" s="13" t="s">
        <v>72</v>
      </c>
      <c r="AY226" s="246" t="s">
        <v>197</v>
      </c>
    </row>
    <row r="227" s="13" customFormat="1">
      <c r="A227" s="13"/>
      <c r="B227" s="235"/>
      <c r="C227" s="236"/>
      <c r="D227" s="237" t="s">
        <v>207</v>
      </c>
      <c r="E227" s="238" t="s">
        <v>19</v>
      </c>
      <c r="F227" s="239" t="s">
        <v>2336</v>
      </c>
      <c r="G227" s="236"/>
      <c r="H227" s="240">
        <v>0.23999999999999999</v>
      </c>
      <c r="I227" s="241"/>
      <c r="J227" s="236"/>
      <c r="K227" s="236"/>
      <c r="L227" s="242"/>
      <c r="M227" s="243"/>
      <c r="N227" s="244"/>
      <c r="O227" s="244"/>
      <c r="P227" s="244"/>
      <c r="Q227" s="244"/>
      <c r="R227" s="244"/>
      <c r="S227" s="244"/>
      <c r="T227" s="245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6" t="s">
        <v>207</v>
      </c>
      <c r="AU227" s="246" t="s">
        <v>82</v>
      </c>
      <c r="AV227" s="13" t="s">
        <v>82</v>
      </c>
      <c r="AW227" s="13" t="s">
        <v>33</v>
      </c>
      <c r="AX227" s="13" t="s">
        <v>72</v>
      </c>
      <c r="AY227" s="246" t="s">
        <v>197</v>
      </c>
    </row>
    <row r="228" s="16" customFormat="1">
      <c r="A228" s="16"/>
      <c r="B228" s="268"/>
      <c r="C228" s="269"/>
      <c r="D228" s="237" t="s">
        <v>207</v>
      </c>
      <c r="E228" s="270" t="s">
        <v>19</v>
      </c>
      <c r="F228" s="271" t="s">
        <v>248</v>
      </c>
      <c r="G228" s="269"/>
      <c r="H228" s="272">
        <v>3.3999999999999999</v>
      </c>
      <c r="I228" s="273"/>
      <c r="J228" s="269"/>
      <c r="K228" s="269"/>
      <c r="L228" s="274"/>
      <c r="M228" s="275"/>
      <c r="N228" s="276"/>
      <c r="O228" s="276"/>
      <c r="P228" s="276"/>
      <c r="Q228" s="276"/>
      <c r="R228" s="276"/>
      <c r="S228" s="276"/>
      <c r="T228" s="277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78" t="s">
        <v>207</v>
      </c>
      <c r="AU228" s="278" t="s">
        <v>82</v>
      </c>
      <c r="AV228" s="16" t="s">
        <v>103</v>
      </c>
      <c r="AW228" s="16" t="s">
        <v>33</v>
      </c>
      <c r="AX228" s="16" t="s">
        <v>72</v>
      </c>
      <c r="AY228" s="278" t="s">
        <v>197</v>
      </c>
    </row>
    <row r="229" s="15" customFormat="1">
      <c r="A229" s="15"/>
      <c r="B229" s="257"/>
      <c r="C229" s="258"/>
      <c r="D229" s="237" t="s">
        <v>207</v>
      </c>
      <c r="E229" s="259" t="s">
        <v>19</v>
      </c>
      <c r="F229" s="260" t="s">
        <v>234</v>
      </c>
      <c r="G229" s="258"/>
      <c r="H229" s="261">
        <v>29.329000000000001</v>
      </c>
      <c r="I229" s="262"/>
      <c r="J229" s="258"/>
      <c r="K229" s="258"/>
      <c r="L229" s="263"/>
      <c r="M229" s="264"/>
      <c r="N229" s="265"/>
      <c r="O229" s="265"/>
      <c r="P229" s="265"/>
      <c r="Q229" s="265"/>
      <c r="R229" s="265"/>
      <c r="S229" s="265"/>
      <c r="T229" s="266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7" t="s">
        <v>207</v>
      </c>
      <c r="AU229" s="267" t="s">
        <v>82</v>
      </c>
      <c r="AV229" s="15" t="s">
        <v>203</v>
      </c>
      <c r="AW229" s="15" t="s">
        <v>33</v>
      </c>
      <c r="AX229" s="15" t="s">
        <v>80</v>
      </c>
      <c r="AY229" s="267" t="s">
        <v>197</v>
      </c>
    </row>
    <row r="230" s="2" customFormat="1" ht="16.5" customHeight="1">
      <c r="A230" s="40"/>
      <c r="B230" s="41"/>
      <c r="C230" s="216" t="s">
        <v>351</v>
      </c>
      <c r="D230" s="216" t="s">
        <v>199</v>
      </c>
      <c r="E230" s="217" t="s">
        <v>486</v>
      </c>
      <c r="F230" s="218" t="s">
        <v>487</v>
      </c>
      <c r="G230" s="219" t="s">
        <v>202</v>
      </c>
      <c r="H230" s="220">
        <v>29.329000000000001</v>
      </c>
      <c r="I230" s="221"/>
      <c r="J230" s="222">
        <f>ROUND(I230*H230,2)</f>
        <v>0</v>
      </c>
      <c r="K230" s="223"/>
      <c r="L230" s="46"/>
      <c r="M230" s="224" t="s">
        <v>19</v>
      </c>
      <c r="N230" s="225" t="s">
        <v>43</v>
      </c>
      <c r="O230" s="86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8" t="s">
        <v>203</v>
      </c>
      <c r="AT230" s="228" t="s">
        <v>199</v>
      </c>
      <c r="AU230" s="228" t="s">
        <v>82</v>
      </c>
      <c r="AY230" s="19" t="s">
        <v>197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9" t="s">
        <v>80</v>
      </c>
      <c r="BK230" s="229">
        <f>ROUND(I230*H230,2)</f>
        <v>0</v>
      </c>
      <c r="BL230" s="19" t="s">
        <v>203</v>
      </c>
      <c r="BM230" s="228" t="s">
        <v>2337</v>
      </c>
    </row>
    <row r="231" s="2" customFormat="1">
      <c r="A231" s="40"/>
      <c r="B231" s="41"/>
      <c r="C231" s="42"/>
      <c r="D231" s="230" t="s">
        <v>205</v>
      </c>
      <c r="E231" s="42"/>
      <c r="F231" s="231" t="s">
        <v>489</v>
      </c>
      <c r="G231" s="42"/>
      <c r="H231" s="42"/>
      <c r="I231" s="232"/>
      <c r="J231" s="42"/>
      <c r="K231" s="42"/>
      <c r="L231" s="46"/>
      <c r="M231" s="233"/>
      <c r="N231" s="234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205</v>
      </c>
      <c r="AU231" s="19" t="s">
        <v>82</v>
      </c>
    </row>
    <row r="232" s="13" customFormat="1">
      <c r="A232" s="13"/>
      <c r="B232" s="235"/>
      <c r="C232" s="236"/>
      <c r="D232" s="237" t="s">
        <v>207</v>
      </c>
      <c r="E232" s="238" t="s">
        <v>19</v>
      </c>
      <c r="F232" s="239" t="s">
        <v>2338</v>
      </c>
      <c r="G232" s="236"/>
      <c r="H232" s="240">
        <v>29.329000000000001</v>
      </c>
      <c r="I232" s="241"/>
      <c r="J232" s="236"/>
      <c r="K232" s="236"/>
      <c r="L232" s="242"/>
      <c r="M232" s="243"/>
      <c r="N232" s="244"/>
      <c r="O232" s="244"/>
      <c r="P232" s="244"/>
      <c r="Q232" s="244"/>
      <c r="R232" s="244"/>
      <c r="S232" s="244"/>
      <c r="T232" s="245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6" t="s">
        <v>207</v>
      </c>
      <c r="AU232" s="246" t="s">
        <v>82</v>
      </c>
      <c r="AV232" s="13" t="s">
        <v>82</v>
      </c>
      <c r="AW232" s="13" t="s">
        <v>33</v>
      </c>
      <c r="AX232" s="13" t="s">
        <v>80</v>
      </c>
      <c r="AY232" s="246" t="s">
        <v>197</v>
      </c>
    </row>
    <row r="233" s="2" customFormat="1" ht="24.15" customHeight="1">
      <c r="A233" s="40"/>
      <c r="B233" s="41"/>
      <c r="C233" s="216" t="s">
        <v>362</v>
      </c>
      <c r="D233" s="216" t="s">
        <v>199</v>
      </c>
      <c r="E233" s="217" t="s">
        <v>490</v>
      </c>
      <c r="F233" s="218" t="s">
        <v>491</v>
      </c>
      <c r="G233" s="219" t="s">
        <v>217</v>
      </c>
      <c r="H233" s="220">
        <v>0.441</v>
      </c>
      <c r="I233" s="221"/>
      <c r="J233" s="222">
        <f>ROUND(I233*H233,2)</f>
        <v>0</v>
      </c>
      <c r="K233" s="223"/>
      <c r="L233" s="46"/>
      <c r="M233" s="224" t="s">
        <v>19</v>
      </c>
      <c r="N233" s="225" t="s">
        <v>43</v>
      </c>
      <c r="O233" s="86"/>
      <c r="P233" s="226">
        <f>O233*H233</f>
        <v>0</v>
      </c>
      <c r="Q233" s="226">
        <v>1.0606199999999999</v>
      </c>
      <c r="R233" s="226">
        <f>Q233*H233</f>
        <v>0.46773341999999996</v>
      </c>
      <c r="S233" s="226">
        <v>0</v>
      </c>
      <c r="T233" s="227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8" t="s">
        <v>203</v>
      </c>
      <c r="AT233" s="228" t="s">
        <v>199</v>
      </c>
      <c r="AU233" s="228" t="s">
        <v>82</v>
      </c>
      <c r="AY233" s="19" t="s">
        <v>197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9" t="s">
        <v>80</v>
      </c>
      <c r="BK233" s="229">
        <f>ROUND(I233*H233,2)</f>
        <v>0</v>
      </c>
      <c r="BL233" s="19" t="s">
        <v>203</v>
      </c>
      <c r="BM233" s="228" t="s">
        <v>2339</v>
      </c>
    </row>
    <row r="234" s="2" customFormat="1">
      <c r="A234" s="40"/>
      <c r="B234" s="41"/>
      <c r="C234" s="42"/>
      <c r="D234" s="230" t="s">
        <v>205</v>
      </c>
      <c r="E234" s="42"/>
      <c r="F234" s="231" t="s">
        <v>493</v>
      </c>
      <c r="G234" s="42"/>
      <c r="H234" s="42"/>
      <c r="I234" s="232"/>
      <c r="J234" s="42"/>
      <c r="K234" s="42"/>
      <c r="L234" s="46"/>
      <c r="M234" s="233"/>
      <c r="N234" s="234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205</v>
      </c>
      <c r="AU234" s="19" t="s">
        <v>82</v>
      </c>
    </row>
    <row r="235" s="14" customFormat="1">
      <c r="A235" s="14"/>
      <c r="B235" s="247"/>
      <c r="C235" s="248"/>
      <c r="D235" s="237" t="s">
        <v>207</v>
      </c>
      <c r="E235" s="249" t="s">
        <v>19</v>
      </c>
      <c r="F235" s="250" t="s">
        <v>494</v>
      </c>
      <c r="G235" s="248"/>
      <c r="H235" s="249" t="s">
        <v>19</v>
      </c>
      <c r="I235" s="251"/>
      <c r="J235" s="248"/>
      <c r="K235" s="248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207</v>
      </c>
      <c r="AU235" s="256" t="s">
        <v>82</v>
      </c>
      <c r="AV235" s="14" t="s">
        <v>80</v>
      </c>
      <c r="AW235" s="14" t="s">
        <v>33</v>
      </c>
      <c r="AX235" s="14" t="s">
        <v>72</v>
      </c>
      <c r="AY235" s="256" t="s">
        <v>197</v>
      </c>
    </row>
    <row r="236" s="13" customFormat="1">
      <c r="A236" s="13"/>
      <c r="B236" s="235"/>
      <c r="C236" s="236"/>
      <c r="D236" s="237" t="s">
        <v>207</v>
      </c>
      <c r="E236" s="238" t="s">
        <v>19</v>
      </c>
      <c r="F236" s="239" t="s">
        <v>2340</v>
      </c>
      <c r="G236" s="236"/>
      <c r="H236" s="240">
        <v>18.16</v>
      </c>
      <c r="I236" s="241"/>
      <c r="J236" s="236"/>
      <c r="K236" s="236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207</v>
      </c>
      <c r="AU236" s="246" t="s">
        <v>82</v>
      </c>
      <c r="AV236" s="13" t="s">
        <v>82</v>
      </c>
      <c r="AW236" s="13" t="s">
        <v>33</v>
      </c>
      <c r="AX236" s="13" t="s">
        <v>72</v>
      </c>
      <c r="AY236" s="246" t="s">
        <v>197</v>
      </c>
    </row>
    <row r="237" s="13" customFormat="1">
      <c r="A237" s="13"/>
      <c r="B237" s="235"/>
      <c r="C237" s="236"/>
      <c r="D237" s="237" t="s">
        <v>207</v>
      </c>
      <c r="E237" s="238" t="s">
        <v>19</v>
      </c>
      <c r="F237" s="239" t="s">
        <v>2341</v>
      </c>
      <c r="G237" s="236"/>
      <c r="H237" s="240">
        <v>360.39999999999998</v>
      </c>
      <c r="I237" s="241"/>
      <c r="J237" s="236"/>
      <c r="K237" s="236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207</v>
      </c>
      <c r="AU237" s="246" t="s">
        <v>82</v>
      </c>
      <c r="AV237" s="13" t="s">
        <v>82</v>
      </c>
      <c r="AW237" s="13" t="s">
        <v>33</v>
      </c>
      <c r="AX237" s="13" t="s">
        <v>72</v>
      </c>
      <c r="AY237" s="246" t="s">
        <v>197</v>
      </c>
    </row>
    <row r="238" s="16" customFormat="1">
      <c r="A238" s="16"/>
      <c r="B238" s="268"/>
      <c r="C238" s="269"/>
      <c r="D238" s="237" t="s">
        <v>207</v>
      </c>
      <c r="E238" s="270" t="s">
        <v>19</v>
      </c>
      <c r="F238" s="271" t="s">
        <v>248</v>
      </c>
      <c r="G238" s="269"/>
      <c r="H238" s="272">
        <v>378.56</v>
      </c>
      <c r="I238" s="273"/>
      <c r="J238" s="269"/>
      <c r="K238" s="269"/>
      <c r="L238" s="274"/>
      <c r="M238" s="275"/>
      <c r="N238" s="276"/>
      <c r="O238" s="276"/>
      <c r="P238" s="276"/>
      <c r="Q238" s="276"/>
      <c r="R238" s="276"/>
      <c r="S238" s="276"/>
      <c r="T238" s="277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T238" s="278" t="s">
        <v>207</v>
      </c>
      <c r="AU238" s="278" t="s">
        <v>82</v>
      </c>
      <c r="AV238" s="16" t="s">
        <v>103</v>
      </c>
      <c r="AW238" s="16" t="s">
        <v>33</v>
      </c>
      <c r="AX238" s="16" t="s">
        <v>72</v>
      </c>
      <c r="AY238" s="278" t="s">
        <v>197</v>
      </c>
    </row>
    <row r="239" s="13" customFormat="1">
      <c r="A239" s="13"/>
      <c r="B239" s="235"/>
      <c r="C239" s="236"/>
      <c r="D239" s="237" t="s">
        <v>207</v>
      </c>
      <c r="E239" s="238" t="s">
        <v>19</v>
      </c>
      <c r="F239" s="239" t="s">
        <v>2342</v>
      </c>
      <c r="G239" s="236"/>
      <c r="H239" s="240">
        <v>0.35499999999999998</v>
      </c>
      <c r="I239" s="241"/>
      <c r="J239" s="236"/>
      <c r="K239" s="236"/>
      <c r="L239" s="242"/>
      <c r="M239" s="243"/>
      <c r="N239" s="244"/>
      <c r="O239" s="244"/>
      <c r="P239" s="244"/>
      <c r="Q239" s="244"/>
      <c r="R239" s="244"/>
      <c r="S239" s="244"/>
      <c r="T239" s="245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6" t="s">
        <v>207</v>
      </c>
      <c r="AU239" s="246" t="s">
        <v>82</v>
      </c>
      <c r="AV239" s="13" t="s">
        <v>82</v>
      </c>
      <c r="AW239" s="13" t="s">
        <v>33</v>
      </c>
      <c r="AX239" s="13" t="s">
        <v>72</v>
      </c>
      <c r="AY239" s="246" t="s">
        <v>197</v>
      </c>
    </row>
    <row r="240" s="14" customFormat="1">
      <c r="A240" s="14"/>
      <c r="B240" s="247"/>
      <c r="C240" s="248"/>
      <c r="D240" s="237" t="s">
        <v>207</v>
      </c>
      <c r="E240" s="249" t="s">
        <v>19</v>
      </c>
      <c r="F240" s="250" t="s">
        <v>2343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207</v>
      </c>
      <c r="AU240" s="256" t="s">
        <v>82</v>
      </c>
      <c r="AV240" s="14" t="s">
        <v>80</v>
      </c>
      <c r="AW240" s="14" t="s">
        <v>33</v>
      </c>
      <c r="AX240" s="14" t="s">
        <v>72</v>
      </c>
      <c r="AY240" s="256" t="s">
        <v>197</v>
      </c>
    </row>
    <row r="241" s="13" customFormat="1">
      <c r="A241" s="13"/>
      <c r="B241" s="235"/>
      <c r="C241" s="236"/>
      <c r="D241" s="237" t="s">
        <v>207</v>
      </c>
      <c r="E241" s="238" t="s">
        <v>19</v>
      </c>
      <c r="F241" s="239" t="s">
        <v>2344</v>
      </c>
      <c r="G241" s="236"/>
      <c r="H241" s="240">
        <v>0.043999999999999997</v>
      </c>
      <c r="I241" s="241"/>
      <c r="J241" s="236"/>
      <c r="K241" s="236"/>
      <c r="L241" s="242"/>
      <c r="M241" s="243"/>
      <c r="N241" s="244"/>
      <c r="O241" s="244"/>
      <c r="P241" s="244"/>
      <c r="Q241" s="244"/>
      <c r="R241" s="244"/>
      <c r="S241" s="244"/>
      <c r="T241" s="245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6" t="s">
        <v>207</v>
      </c>
      <c r="AU241" s="246" t="s">
        <v>82</v>
      </c>
      <c r="AV241" s="13" t="s">
        <v>82</v>
      </c>
      <c r="AW241" s="13" t="s">
        <v>33</v>
      </c>
      <c r="AX241" s="13" t="s">
        <v>72</v>
      </c>
      <c r="AY241" s="246" t="s">
        <v>197</v>
      </c>
    </row>
    <row r="242" s="13" customFormat="1">
      <c r="A242" s="13"/>
      <c r="B242" s="235"/>
      <c r="C242" s="236"/>
      <c r="D242" s="237" t="s">
        <v>207</v>
      </c>
      <c r="E242" s="238" t="s">
        <v>19</v>
      </c>
      <c r="F242" s="239" t="s">
        <v>2345</v>
      </c>
      <c r="G242" s="236"/>
      <c r="H242" s="240">
        <v>0.014999999999999999</v>
      </c>
      <c r="I242" s="241"/>
      <c r="J242" s="236"/>
      <c r="K242" s="236"/>
      <c r="L242" s="242"/>
      <c r="M242" s="243"/>
      <c r="N242" s="244"/>
      <c r="O242" s="244"/>
      <c r="P242" s="244"/>
      <c r="Q242" s="244"/>
      <c r="R242" s="244"/>
      <c r="S242" s="244"/>
      <c r="T242" s="245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6" t="s">
        <v>207</v>
      </c>
      <c r="AU242" s="246" t="s">
        <v>82</v>
      </c>
      <c r="AV242" s="13" t="s">
        <v>82</v>
      </c>
      <c r="AW242" s="13" t="s">
        <v>33</v>
      </c>
      <c r="AX242" s="13" t="s">
        <v>72</v>
      </c>
      <c r="AY242" s="246" t="s">
        <v>197</v>
      </c>
    </row>
    <row r="243" s="13" customFormat="1">
      <c r="A243" s="13"/>
      <c r="B243" s="235"/>
      <c r="C243" s="236"/>
      <c r="D243" s="237" t="s">
        <v>207</v>
      </c>
      <c r="E243" s="238" t="s">
        <v>19</v>
      </c>
      <c r="F243" s="239" t="s">
        <v>2346</v>
      </c>
      <c r="G243" s="236"/>
      <c r="H243" s="240">
        <v>0.027</v>
      </c>
      <c r="I243" s="241"/>
      <c r="J243" s="236"/>
      <c r="K243" s="236"/>
      <c r="L243" s="242"/>
      <c r="M243" s="243"/>
      <c r="N243" s="244"/>
      <c r="O243" s="244"/>
      <c r="P243" s="244"/>
      <c r="Q243" s="244"/>
      <c r="R243" s="244"/>
      <c r="S243" s="244"/>
      <c r="T243" s="245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6" t="s">
        <v>207</v>
      </c>
      <c r="AU243" s="246" t="s">
        <v>82</v>
      </c>
      <c r="AV243" s="13" t="s">
        <v>82</v>
      </c>
      <c r="AW243" s="13" t="s">
        <v>33</v>
      </c>
      <c r="AX243" s="13" t="s">
        <v>72</v>
      </c>
      <c r="AY243" s="246" t="s">
        <v>197</v>
      </c>
    </row>
    <row r="244" s="16" customFormat="1">
      <c r="A244" s="16"/>
      <c r="B244" s="268"/>
      <c r="C244" s="269"/>
      <c r="D244" s="237" t="s">
        <v>207</v>
      </c>
      <c r="E244" s="270" t="s">
        <v>19</v>
      </c>
      <c r="F244" s="271" t="s">
        <v>248</v>
      </c>
      <c r="G244" s="269"/>
      <c r="H244" s="272">
        <v>0.441</v>
      </c>
      <c r="I244" s="273"/>
      <c r="J244" s="269"/>
      <c r="K244" s="269"/>
      <c r="L244" s="274"/>
      <c r="M244" s="275"/>
      <c r="N244" s="276"/>
      <c r="O244" s="276"/>
      <c r="P244" s="276"/>
      <c r="Q244" s="276"/>
      <c r="R244" s="276"/>
      <c r="S244" s="276"/>
      <c r="T244" s="277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T244" s="278" t="s">
        <v>207</v>
      </c>
      <c r="AU244" s="278" t="s">
        <v>82</v>
      </c>
      <c r="AV244" s="16" t="s">
        <v>103</v>
      </c>
      <c r="AW244" s="16" t="s">
        <v>33</v>
      </c>
      <c r="AX244" s="16" t="s">
        <v>80</v>
      </c>
      <c r="AY244" s="278" t="s">
        <v>197</v>
      </c>
    </row>
    <row r="245" s="2" customFormat="1" ht="24.15" customHeight="1">
      <c r="A245" s="40"/>
      <c r="B245" s="41"/>
      <c r="C245" s="216" t="s">
        <v>8</v>
      </c>
      <c r="D245" s="216" t="s">
        <v>199</v>
      </c>
      <c r="E245" s="217" t="s">
        <v>2347</v>
      </c>
      <c r="F245" s="218" t="s">
        <v>2348</v>
      </c>
      <c r="G245" s="219" t="s">
        <v>225</v>
      </c>
      <c r="H245" s="220">
        <v>5.0099999999999998</v>
      </c>
      <c r="I245" s="221"/>
      <c r="J245" s="222">
        <f>ROUND(I245*H245,2)</f>
        <v>0</v>
      </c>
      <c r="K245" s="223"/>
      <c r="L245" s="46"/>
      <c r="M245" s="224" t="s">
        <v>19</v>
      </c>
      <c r="N245" s="225" t="s">
        <v>43</v>
      </c>
      <c r="O245" s="86"/>
      <c r="P245" s="226">
        <f>O245*H245</f>
        <v>0</v>
      </c>
      <c r="Q245" s="226">
        <v>2.5018699999999998</v>
      </c>
      <c r="R245" s="226">
        <f>Q245*H245</f>
        <v>12.534368699999998</v>
      </c>
      <c r="S245" s="226">
        <v>0</v>
      </c>
      <c r="T245" s="227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8" t="s">
        <v>203</v>
      </c>
      <c r="AT245" s="228" t="s">
        <v>199</v>
      </c>
      <c r="AU245" s="228" t="s">
        <v>82</v>
      </c>
      <c r="AY245" s="19" t="s">
        <v>197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9" t="s">
        <v>80</v>
      </c>
      <c r="BK245" s="229">
        <f>ROUND(I245*H245,2)</f>
        <v>0</v>
      </c>
      <c r="BL245" s="19" t="s">
        <v>203</v>
      </c>
      <c r="BM245" s="228" t="s">
        <v>2349</v>
      </c>
    </row>
    <row r="246" s="2" customFormat="1">
      <c r="A246" s="40"/>
      <c r="B246" s="41"/>
      <c r="C246" s="42"/>
      <c r="D246" s="230" t="s">
        <v>205</v>
      </c>
      <c r="E246" s="42"/>
      <c r="F246" s="231" t="s">
        <v>2350</v>
      </c>
      <c r="G246" s="42"/>
      <c r="H246" s="42"/>
      <c r="I246" s="232"/>
      <c r="J246" s="42"/>
      <c r="K246" s="42"/>
      <c r="L246" s="46"/>
      <c r="M246" s="233"/>
      <c r="N246" s="234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205</v>
      </c>
      <c r="AU246" s="19" t="s">
        <v>82</v>
      </c>
    </row>
    <row r="247" s="14" customFormat="1">
      <c r="A247" s="14"/>
      <c r="B247" s="247"/>
      <c r="C247" s="248"/>
      <c r="D247" s="237" t="s">
        <v>207</v>
      </c>
      <c r="E247" s="249" t="s">
        <v>19</v>
      </c>
      <c r="F247" s="250" t="s">
        <v>2351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207</v>
      </c>
      <c r="AU247" s="256" t="s">
        <v>82</v>
      </c>
      <c r="AV247" s="14" t="s">
        <v>80</v>
      </c>
      <c r="AW247" s="14" t="s">
        <v>33</v>
      </c>
      <c r="AX247" s="14" t="s">
        <v>72</v>
      </c>
      <c r="AY247" s="256" t="s">
        <v>197</v>
      </c>
    </row>
    <row r="248" s="13" customFormat="1">
      <c r="A248" s="13"/>
      <c r="B248" s="235"/>
      <c r="C248" s="236"/>
      <c r="D248" s="237" t="s">
        <v>207</v>
      </c>
      <c r="E248" s="238" t="s">
        <v>19</v>
      </c>
      <c r="F248" s="239" t="s">
        <v>2352</v>
      </c>
      <c r="G248" s="236"/>
      <c r="H248" s="240">
        <v>2.9809999999999999</v>
      </c>
      <c r="I248" s="241"/>
      <c r="J248" s="236"/>
      <c r="K248" s="236"/>
      <c r="L248" s="242"/>
      <c r="M248" s="243"/>
      <c r="N248" s="244"/>
      <c r="O248" s="244"/>
      <c r="P248" s="244"/>
      <c r="Q248" s="244"/>
      <c r="R248" s="244"/>
      <c r="S248" s="244"/>
      <c r="T248" s="245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6" t="s">
        <v>207</v>
      </c>
      <c r="AU248" s="246" t="s">
        <v>82</v>
      </c>
      <c r="AV248" s="13" t="s">
        <v>82</v>
      </c>
      <c r="AW248" s="13" t="s">
        <v>33</v>
      </c>
      <c r="AX248" s="13" t="s">
        <v>72</v>
      </c>
      <c r="AY248" s="246" t="s">
        <v>197</v>
      </c>
    </row>
    <row r="249" s="13" customFormat="1">
      <c r="A249" s="13"/>
      <c r="B249" s="235"/>
      <c r="C249" s="236"/>
      <c r="D249" s="237" t="s">
        <v>207</v>
      </c>
      <c r="E249" s="238" t="s">
        <v>19</v>
      </c>
      <c r="F249" s="239" t="s">
        <v>2353</v>
      </c>
      <c r="G249" s="236"/>
      <c r="H249" s="240">
        <v>2.0289999999999999</v>
      </c>
      <c r="I249" s="241"/>
      <c r="J249" s="236"/>
      <c r="K249" s="236"/>
      <c r="L249" s="242"/>
      <c r="M249" s="243"/>
      <c r="N249" s="244"/>
      <c r="O249" s="244"/>
      <c r="P249" s="244"/>
      <c r="Q249" s="244"/>
      <c r="R249" s="244"/>
      <c r="S249" s="244"/>
      <c r="T249" s="245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6" t="s">
        <v>207</v>
      </c>
      <c r="AU249" s="246" t="s">
        <v>82</v>
      </c>
      <c r="AV249" s="13" t="s">
        <v>82</v>
      </c>
      <c r="AW249" s="13" t="s">
        <v>33</v>
      </c>
      <c r="AX249" s="13" t="s">
        <v>72</v>
      </c>
      <c r="AY249" s="246" t="s">
        <v>197</v>
      </c>
    </row>
    <row r="250" s="15" customFormat="1">
      <c r="A250" s="15"/>
      <c r="B250" s="257"/>
      <c r="C250" s="258"/>
      <c r="D250" s="237" t="s">
        <v>207</v>
      </c>
      <c r="E250" s="259" t="s">
        <v>19</v>
      </c>
      <c r="F250" s="260" t="s">
        <v>234</v>
      </c>
      <c r="G250" s="258"/>
      <c r="H250" s="261">
        <v>5.0099999999999998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207</v>
      </c>
      <c r="AU250" s="267" t="s">
        <v>82</v>
      </c>
      <c r="AV250" s="15" t="s">
        <v>203</v>
      </c>
      <c r="AW250" s="15" t="s">
        <v>33</v>
      </c>
      <c r="AX250" s="15" t="s">
        <v>80</v>
      </c>
      <c r="AY250" s="267" t="s">
        <v>197</v>
      </c>
    </row>
    <row r="251" s="2" customFormat="1" ht="16.5" customHeight="1">
      <c r="A251" s="40"/>
      <c r="B251" s="41"/>
      <c r="C251" s="216" t="s">
        <v>385</v>
      </c>
      <c r="D251" s="216" t="s">
        <v>199</v>
      </c>
      <c r="E251" s="217" t="s">
        <v>2354</v>
      </c>
      <c r="F251" s="218" t="s">
        <v>2355</v>
      </c>
      <c r="G251" s="219" t="s">
        <v>202</v>
      </c>
      <c r="H251" s="220">
        <v>1.8</v>
      </c>
      <c r="I251" s="221"/>
      <c r="J251" s="222">
        <f>ROUND(I251*H251,2)</f>
        <v>0</v>
      </c>
      <c r="K251" s="223"/>
      <c r="L251" s="46"/>
      <c r="M251" s="224" t="s">
        <v>19</v>
      </c>
      <c r="N251" s="225" t="s">
        <v>43</v>
      </c>
      <c r="O251" s="86"/>
      <c r="P251" s="226">
        <f>O251*H251</f>
        <v>0</v>
      </c>
      <c r="Q251" s="226">
        <v>0.00264</v>
      </c>
      <c r="R251" s="226">
        <f>Q251*H251</f>
        <v>0.0047520000000000001</v>
      </c>
      <c r="S251" s="226">
        <v>0</v>
      </c>
      <c r="T251" s="227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8" t="s">
        <v>203</v>
      </c>
      <c r="AT251" s="228" t="s">
        <v>199</v>
      </c>
      <c r="AU251" s="228" t="s">
        <v>82</v>
      </c>
      <c r="AY251" s="19" t="s">
        <v>197</v>
      </c>
      <c r="BE251" s="229">
        <f>IF(N251="základní",J251,0)</f>
        <v>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9" t="s">
        <v>80</v>
      </c>
      <c r="BK251" s="229">
        <f>ROUND(I251*H251,2)</f>
        <v>0</v>
      </c>
      <c r="BL251" s="19" t="s">
        <v>203</v>
      </c>
      <c r="BM251" s="228" t="s">
        <v>2356</v>
      </c>
    </row>
    <row r="252" s="2" customFormat="1">
      <c r="A252" s="40"/>
      <c r="B252" s="41"/>
      <c r="C252" s="42"/>
      <c r="D252" s="230" t="s">
        <v>205</v>
      </c>
      <c r="E252" s="42"/>
      <c r="F252" s="231" t="s">
        <v>2357</v>
      </c>
      <c r="G252" s="42"/>
      <c r="H252" s="42"/>
      <c r="I252" s="232"/>
      <c r="J252" s="42"/>
      <c r="K252" s="42"/>
      <c r="L252" s="46"/>
      <c r="M252" s="233"/>
      <c r="N252" s="234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205</v>
      </c>
      <c r="AU252" s="19" t="s">
        <v>82</v>
      </c>
    </row>
    <row r="253" s="13" customFormat="1">
      <c r="A253" s="13"/>
      <c r="B253" s="235"/>
      <c r="C253" s="236"/>
      <c r="D253" s="237" t="s">
        <v>207</v>
      </c>
      <c r="E253" s="238" t="s">
        <v>19</v>
      </c>
      <c r="F253" s="239" t="s">
        <v>2358</v>
      </c>
      <c r="G253" s="236"/>
      <c r="H253" s="240">
        <v>0.40000000000000002</v>
      </c>
      <c r="I253" s="241"/>
      <c r="J253" s="236"/>
      <c r="K253" s="236"/>
      <c r="L253" s="242"/>
      <c r="M253" s="243"/>
      <c r="N253" s="244"/>
      <c r="O253" s="244"/>
      <c r="P253" s="244"/>
      <c r="Q253" s="244"/>
      <c r="R253" s="244"/>
      <c r="S253" s="244"/>
      <c r="T253" s="245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6" t="s">
        <v>207</v>
      </c>
      <c r="AU253" s="246" t="s">
        <v>82</v>
      </c>
      <c r="AV253" s="13" t="s">
        <v>82</v>
      </c>
      <c r="AW253" s="13" t="s">
        <v>33</v>
      </c>
      <c r="AX253" s="13" t="s">
        <v>72</v>
      </c>
      <c r="AY253" s="246" t="s">
        <v>197</v>
      </c>
    </row>
    <row r="254" s="13" customFormat="1">
      <c r="A254" s="13"/>
      <c r="B254" s="235"/>
      <c r="C254" s="236"/>
      <c r="D254" s="237" t="s">
        <v>207</v>
      </c>
      <c r="E254" s="238" t="s">
        <v>19</v>
      </c>
      <c r="F254" s="239" t="s">
        <v>2359</v>
      </c>
      <c r="G254" s="236"/>
      <c r="H254" s="240">
        <v>1.3999999999999999</v>
      </c>
      <c r="I254" s="241"/>
      <c r="J254" s="236"/>
      <c r="K254" s="236"/>
      <c r="L254" s="242"/>
      <c r="M254" s="243"/>
      <c r="N254" s="244"/>
      <c r="O254" s="244"/>
      <c r="P254" s="244"/>
      <c r="Q254" s="244"/>
      <c r="R254" s="244"/>
      <c r="S254" s="244"/>
      <c r="T254" s="245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6" t="s">
        <v>207</v>
      </c>
      <c r="AU254" s="246" t="s">
        <v>82</v>
      </c>
      <c r="AV254" s="13" t="s">
        <v>82</v>
      </c>
      <c r="AW254" s="13" t="s">
        <v>33</v>
      </c>
      <c r="AX254" s="13" t="s">
        <v>72</v>
      </c>
      <c r="AY254" s="246" t="s">
        <v>197</v>
      </c>
    </row>
    <row r="255" s="15" customFormat="1">
      <c r="A255" s="15"/>
      <c r="B255" s="257"/>
      <c r="C255" s="258"/>
      <c r="D255" s="237" t="s">
        <v>207</v>
      </c>
      <c r="E255" s="259" t="s">
        <v>19</v>
      </c>
      <c r="F255" s="260" t="s">
        <v>234</v>
      </c>
      <c r="G255" s="258"/>
      <c r="H255" s="261">
        <v>1.8</v>
      </c>
      <c r="I255" s="262"/>
      <c r="J255" s="258"/>
      <c r="K255" s="258"/>
      <c r="L255" s="263"/>
      <c r="M255" s="264"/>
      <c r="N255" s="265"/>
      <c r="O255" s="265"/>
      <c r="P255" s="265"/>
      <c r="Q255" s="265"/>
      <c r="R255" s="265"/>
      <c r="S255" s="265"/>
      <c r="T255" s="26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7" t="s">
        <v>207</v>
      </c>
      <c r="AU255" s="267" t="s">
        <v>82</v>
      </c>
      <c r="AV255" s="15" t="s">
        <v>203</v>
      </c>
      <c r="AW255" s="15" t="s">
        <v>33</v>
      </c>
      <c r="AX255" s="15" t="s">
        <v>80</v>
      </c>
      <c r="AY255" s="267" t="s">
        <v>197</v>
      </c>
    </row>
    <row r="256" s="2" customFormat="1" ht="16.5" customHeight="1">
      <c r="A256" s="40"/>
      <c r="B256" s="41"/>
      <c r="C256" s="216" t="s">
        <v>550</v>
      </c>
      <c r="D256" s="216" t="s">
        <v>199</v>
      </c>
      <c r="E256" s="217" t="s">
        <v>2360</v>
      </c>
      <c r="F256" s="218" t="s">
        <v>2361</v>
      </c>
      <c r="G256" s="219" t="s">
        <v>202</v>
      </c>
      <c r="H256" s="220">
        <v>1.8</v>
      </c>
      <c r="I256" s="221"/>
      <c r="J256" s="222">
        <f>ROUND(I256*H256,2)</f>
        <v>0</v>
      </c>
      <c r="K256" s="223"/>
      <c r="L256" s="46"/>
      <c r="M256" s="224" t="s">
        <v>19</v>
      </c>
      <c r="N256" s="225" t="s">
        <v>43</v>
      </c>
      <c r="O256" s="86"/>
      <c r="P256" s="226">
        <f>O256*H256</f>
        <v>0</v>
      </c>
      <c r="Q256" s="226">
        <v>0</v>
      </c>
      <c r="R256" s="226">
        <f>Q256*H256</f>
        <v>0</v>
      </c>
      <c r="S256" s="226">
        <v>0</v>
      </c>
      <c r="T256" s="227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8" t="s">
        <v>203</v>
      </c>
      <c r="AT256" s="228" t="s">
        <v>199</v>
      </c>
      <c r="AU256" s="228" t="s">
        <v>82</v>
      </c>
      <c r="AY256" s="19" t="s">
        <v>197</v>
      </c>
      <c r="BE256" s="229">
        <f>IF(N256="základní",J256,0)</f>
        <v>0</v>
      </c>
      <c r="BF256" s="229">
        <f>IF(N256="snížená",J256,0)</f>
        <v>0</v>
      </c>
      <c r="BG256" s="229">
        <f>IF(N256="zákl. přenesená",J256,0)</f>
        <v>0</v>
      </c>
      <c r="BH256" s="229">
        <f>IF(N256="sníž. přenesená",J256,0)</f>
        <v>0</v>
      </c>
      <c r="BI256" s="229">
        <f>IF(N256="nulová",J256,0)</f>
        <v>0</v>
      </c>
      <c r="BJ256" s="19" t="s">
        <v>80</v>
      </c>
      <c r="BK256" s="229">
        <f>ROUND(I256*H256,2)</f>
        <v>0</v>
      </c>
      <c r="BL256" s="19" t="s">
        <v>203</v>
      </c>
      <c r="BM256" s="228" t="s">
        <v>2362</v>
      </c>
    </row>
    <row r="257" s="2" customFormat="1">
      <c r="A257" s="40"/>
      <c r="B257" s="41"/>
      <c r="C257" s="42"/>
      <c r="D257" s="230" t="s">
        <v>205</v>
      </c>
      <c r="E257" s="42"/>
      <c r="F257" s="231" t="s">
        <v>2363</v>
      </c>
      <c r="G257" s="42"/>
      <c r="H257" s="42"/>
      <c r="I257" s="232"/>
      <c r="J257" s="42"/>
      <c r="K257" s="42"/>
      <c r="L257" s="46"/>
      <c r="M257" s="233"/>
      <c r="N257" s="234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205</v>
      </c>
      <c r="AU257" s="19" t="s">
        <v>82</v>
      </c>
    </row>
    <row r="258" s="2" customFormat="1" ht="44.25" customHeight="1">
      <c r="A258" s="40"/>
      <c r="B258" s="41"/>
      <c r="C258" s="216" t="s">
        <v>557</v>
      </c>
      <c r="D258" s="216" t="s">
        <v>199</v>
      </c>
      <c r="E258" s="217" t="s">
        <v>497</v>
      </c>
      <c r="F258" s="218" t="s">
        <v>498</v>
      </c>
      <c r="G258" s="219" t="s">
        <v>202</v>
      </c>
      <c r="H258" s="220">
        <v>22.876999999999999</v>
      </c>
      <c r="I258" s="221"/>
      <c r="J258" s="222">
        <f>ROUND(I258*H258,2)</f>
        <v>0</v>
      </c>
      <c r="K258" s="223"/>
      <c r="L258" s="46"/>
      <c r="M258" s="224" t="s">
        <v>19</v>
      </c>
      <c r="N258" s="225" t="s">
        <v>43</v>
      </c>
      <c r="O258" s="86"/>
      <c r="P258" s="226">
        <f>O258*H258</f>
        <v>0</v>
      </c>
      <c r="Q258" s="226">
        <v>1.0146</v>
      </c>
      <c r="R258" s="226">
        <f>Q258*H258</f>
        <v>23.211004199999998</v>
      </c>
      <c r="S258" s="226">
        <v>0</v>
      </c>
      <c r="T258" s="227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8" t="s">
        <v>203</v>
      </c>
      <c r="AT258" s="228" t="s">
        <v>199</v>
      </c>
      <c r="AU258" s="228" t="s">
        <v>82</v>
      </c>
      <c r="AY258" s="19" t="s">
        <v>197</v>
      </c>
      <c r="BE258" s="229">
        <f>IF(N258="základní",J258,0)</f>
        <v>0</v>
      </c>
      <c r="BF258" s="229">
        <f>IF(N258="snížená",J258,0)</f>
        <v>0</v>
      </c>
      <c r="BG258" s="229">
        <f>IF(N258="zákl. přenesená",J258,0)</f>
        <v>0</v>
      </c>
      <c r="BH258" s="229">
        <f>IF(N258="sníž. přenesená",J258,0)</f>
        <v>0</v>
      </c>
      <c r="BI258" s="229">
        <f>IF(N258="nulová",J258,0)</f>
        <v>0</v>
      </c>
      <c r="BJ258" s="19" t="s">
        <v>80</v>
      </c>
      <c r="BK258" s="229">
        <f>ROUND(I258*H258,2)</f>
        <v>0</v>
      </c>
      <c r="BL258" s="19" t="s">
        <v>203</v>
      </c>
      <c r="BM258" s="228" t="s">
        <v>2364</v>
      </c>
    </row>
    <row r="259" s="2" customFormat="1">
      <c r="A259" s="40"/>
      <c r="B259" s="41"/>
      <c r="C259" s="42"/>
      <c r="D259" s="230" t="s">
        <v>205</v>
      </c>
      <c r="E259" s="42"/>
      <c r="F259" s="231" t="s">
        <v>500</v>
      </c>
      <c r="G259" s="42"/>
      <c r="H259" s="42"/>
      <c r="I259" s="232"/>
      <c r="J259" s="42"/>
      <c r="K259" s="42"/>
      <c r="L259" s="46"/>
      <c r="M259" s="233"/>
      <c r="N259" s="234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205</v>
      </c>
      <c r="AU259" s="19" t="s">
        <v>82</v>
      </c>
    </row>
    <row r="260" s="14" customFormat="1">
      <c r="A260" s="14"/>
      <c r="B260" s="247"/>
      <c r="C260" s="248"/>
      <c r="D260" s="237" t="s">
        <v>207</v>
      </c>
      <c r="E260" s="249" t="s">
        <v>19</v>
      </c>
      <c r="F260" s="250" t="s">
        <v>501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207</v>
      </c>
      <c r="AU260" s="256" t="s">
        <v>82</v>
      </c>
      <c r="AV260" s="14" t="s">
        <v>80</v>
      </c>
      <c r="AW260" s="14" t="s">
        <v>33</v>
      </c>
      <c r="AX260" s="14" t="s">
        <v>72</v>
      </c>
      <c r="AY260" s="256" t="s">
        <v>197</v>
      </c>
    </row>
    <row r="261" s="13" customFormat="1">
      <c r="A261" s="13"/>
      <c r="B261" s="235"/>
      <c r="C261" s="236"/>
      <c r="D261" s="237" t="s">
        <v>207</v>
      </c>
      <c r="E261" s="238" t="s">
        <v>19</v>
      </c>
      <c r="F261" s="239" t="s">
        <v>2365</v>
      </c>
      <c r="G261" s="236"/>
      <c r="H261" s="240">
        <v>1.21</v>
      </c>
      <c r="I261" s="241"/>
      <c r="J261" s="236"/>
      <c r="K261" s="236"/>
      <c r="L261" s="242"/>
      <c r="M261" s="243"/>
      <c r="N261" s="244"/>
      <c r="O261" s="244"/>
      <c r="P261" s="244"/>
      <c r="Q261" s="244"/>
      <c r="R261" s="244"/>
      <c r="S261" s="244"/>
      <c r="T261" s="245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6" t="s">
        <v>207</v>
      </c>
      <c r="AU261" s="246" t="s">
        <v>82</v>
      </c>
      <c r="AV261" s="13" t="s">
        <v>82</v>
      </c>
      <c r="AW261" s="13" t="s">
        <v>33</v>
      </c>
      <c r="AX261" s="13" t="s">
        <v>72</v>
      </c>
      <c r="AY261" s="246" t="s">
        <v>197</v>
      </c>
    </row>
    <row r="262" s="13" customFormat="1">
      <c r="A262" s="13"/>
      <c r="B262" s="235"/>
      <c r="C262" s="236"/>
      <c r="D262" s="237" t="s">
        <v>207</v>
      </c>
      <c r="E262" s="238" t="s">
        <v>19</v>
      </c>
      <c r="F262" s="239" t="s">
        <v>2366</v>
      </c>
      <c r="G262" s="236"/>
      <c r="H262" s="240">
        <v>10.215999999999999</v>
      </c>
      <c r="I262" s="241"/>
      <c r="J262" s="236"/>
      <c r="K262" s="236"/>
      <c r="L262" s="242"/>
      <c r="M262" s="243"/>
      <c r="N262" s="244"/>
      <c r="O262" s="244"/>
      <c r="P262" s="244"/>
      <c r="Q262" s="244"/>
      <c r="R262" s="244"/>
      <c r="S262" s="244"/>
      <c r="T262" s="245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6" t="s">
        <v>207</v>
      </c>
      <c r="AU262" s="246" t="s">
        <v>82</v>
      </c>
      <c r="AV262" s="13" t="s">
        <v>82</v>
      </c>
      <c r="AW262" s="13" t="s">
        <v>33</v>
      </c>
      <c r="AX262" s="13" t="s">
        <v>72</v>
      </c>
      <c r="AY262" s="246" t="s">
        <v>197</v>
      </c>
    </row>
    <row r="263" s="13" customFormat="1">
      <c r="A263" s="13"/>
      <c r="B263" s="235"/>
      <c r="C263" s="236"/>
      <c r="D263" s="237" t="s">
        <v>207</v>
      </c>
      <c r="E263" s="238" t="s">
        <v>19</v>
      </c>
      <c r="F263" s="239" t="s">
        <v>2367</v>
      </c>
      <c r="G263" s="236"/>
      <c r="H263" s="240">
        <v>5.1559999999999997</v>
      </c>
      <c r="I263" s="241"/>
      <c r="J263" s="236"/>
      <c r="K263" s="236"/>
      <c r="L263" s="242"/>
      <c r="M263" s="243"/>
      <c r="N263" s="244"/>
      <c r="O263" s="244"/>
      <c r="P263" s="244"/>
      <c r="Q263" s="244"/>
      <c r="R263" s="244"/>
      <c r="S263" s="244"/>
      <c r="T263" s="245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6" t="s">
        <v>207</v>
      </c>
      <c r="AU263" s="246" t="s">
        <v>82</v>
      </c>
      <c r="AV263" s="13" t="s">
        <v>82</v>
      </c>
      <c r="AW263" s="13" t="s">
        <v>33</v>
      </c>
      <c r="AX263" s="13" t="s">
        <v>72</v>
      </c>
      <c r="AY263" s="246" t="s">
        <v>197</v>
      </c>
    </row>
    <row r="264" s="13" customFormat="1">
      <c r="A264" s="13"/>
      <c r="B264" s="235"/>
      <c r="C264" s="236"/>
      <c r="D264" s="237" t="s">
        <v>207</v>
      </c>
      <c r="E264" s="238" t="s">
        <v>19</v>
      </c>
      <c r="F264" s="239" t="s">
        <v>2368</v>
      </c>
      <c r="G264" s="236"/>
      <c r="H264" s="240">
        <v>5.2450000000000001</v>
      </c>
      <c r="I264" s="241"/>
      <c r="J264" s="236"/>
      <c r="K264" s="236"/>
      <c r="L264" s="242"/>
      <c r="M264" s="243"/>
      <c r="N264" s="244"/>
      <c r="O264" s="244"/>
      <c r="P264" s="244"/>
      <c r="Q264" s="244"/>
      <c r="R264" s="244"/>
      <c r="S264" s="244"/>
      <c r="T264" s="24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6" t="s">
        <v>207</v>
      </c>
      <c r="AU264" s="246" t="s">
        <v>82</v>
      </c>
      <c r="AV264" s="13" t="s">
        <v>82</v>
      </c>
      <c r="AW264" s="13" t="s">
        <v>33</v>
      </c>
      <c r="AX264" s="13" t="s">
        <v>72</v>
      </c>
      <c r="AY264" s="246" t="s">
        <v>197</v>
      </c>
    </row>
    <row r="265" s="13" customFormat="1">
      <c r="A265" s="13"/>
      <c r="B265" s="235"/>
      <c r="C265" s="236"/>
      <c r="D265" s="237" t="s">
        <v>207</v>
      </c>
      <c r="E265" s="238" t="s">
        <v>19</v>
      </c>
      <c r="F265" s="239" t="s">
        <v>2369</v>
      </c>
      <c r="G265" s="236"/>
      <c r="H265" s="240">
        <v>1.05</v>
      </c>
      <c r="I265" s="241"/>
      <c r="J265" s="236"/>
      <c r="K265" s="236"/>
      <c r="L265" s="242"/>
      <c r="M265" s="243"/>
      <c r="N265" s="244"/>
      <c r="O265" s="244"/>
      <c r="P265" s="244"/>
      <c r="Q265" s="244"/>
      <c r="R265" s="244"/>
      <c r="S265" s="244"/>
      <c r="T265" s="245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6" t="s">
        <v>207</v>
      </c>
      <c r="AU265" s="246" t="s">
        <v>82</v>
      </c>
      <c r="AV265" s="13" t="s">
        <v>82</v>
      </c>
      <c r="AW265" s="13" t="s">
        <v>33</v>
      </c>
      <c r="AX265" s="13" t="s">
        <v>72</v>
      </c>
      <c r="AY265" s="246" t="s">
        <v>197</v>
      </c>
    </row>
    <row r="266" s="15" customFormat="1">
      <c r="A266" s="15"/>
      <c r="B266" s="257"/>
      <c r="C266" s="258"/>
      <c r="D266" s="237" t="s">
        <v>207</v>
      </c>
      <c r="E266" s="259" t="s">
        <v>19</v>
      </c>
      <c r="F266" s="260" t="s">
        <v>234</v>
      </c>
      <c r="G266" s="258"/>
      <c r="H266" s="261">
        <v>22.876999999999999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207</v>
      </c>
      <c r="AU266" s="267" t="s">
        <v>82</v>
      </c>
      <c r="AV266" s="15" t="s">
        <v>203</v>
      </c>
      <c r="AW266" s="15" t="s">
        <v>33</v>
      </c>
      <c r="AX266" s="15" t="s">
        <v>80</v>
      </c>
      <c r="AY266" s="267" t="s">
        <v>197</v>
      </c>
    </row>
    <row r="267" s="2" customFormat="1" ht="55.5" customHeight="1">
      <c r="A267" s="40"/>
      <c r="B267" s="41"/>
      <c r="C267" s="216" t="s">
        <v>563</v>
      </c>
      <c r="D267" s="216" t="s">
        <v>199</v>
      </c>
      <c r="E267" s="217" t="s">
        <v>505</v>
      </c>
      <c r="F267" s="218" t="s">
        <v>506</v>
      </c>
      <c r="G267" s="219" t="s">
        <v>217</v>
      </c>
      <c r="H267" s="220">
        <v>0.16400000000000001</v>
      </c>
      <c r="I267" s="221"/>
      <c r="J267" s="222">
        <f>ROUND(I267*H267,2)</f>
        <v>0</v>
      </c>
      <c r="K267" s="223"/>
      <c r="L267" s="46"/>
      <c r="M267" s="224" t="s">
        <v>19</v>
      </c>
      <c r="N267" s="225" t="s">
        <v>43</v>
      </c>
      <c r="O267" s="86"/>
      <c r="P267" s="226">
        <f>O267*H267</f>
        <v>0</v>
      </c>
      <c r="Q267" s="226">
        <v>1.0593999999999999</v>
      </c>
      <c r="R267" s="226">
        <f>Q267*H267</f>
        <v>0.1737416</v>
      </c>
      <c r="S267" s="226">
        <v>0</v>
      </c>
      <c r="T267" s="227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8" t="s">
        <v>203</v>
      </c>
      <c r="AT267" s="228" t="s">
        <v>199</v>
      </c>
      <c r="AU267" s="228" t="s">
        <v>82</v>
      </c>
      <c r="AY267" s="19" t="s">
        <v>197</v>
      </c>
      <c r="BE267" s="229">
        <f>IF(N267="základní",J267,0)</f>
        <v>0</v>
      </c>
      <c r="BF267" s="229">
        <f>IF(N267="snížená",J267,0)</f>
        <v>0</v>
      </c>
      <c r="BG267" s="229">
        <f>IF(N267="zákl. přenesená",J267,0)</f>
        <v>0</v>
      </c>
      <c r="BH267" s="229">
        <f>IF(N267="sníž. přenesená",J267,0)</f>
        <v>0</v>
      </c>
      <c r="BI267" s="229">
        <f>IF(N267="nulová",J267,0)</f>
        <v>0</v>
      </c>
      <c r="BJ267" s="19" t="s">
        <v>80</v>
      </c>
      <c r="BK267" s="229">
        <f>ROUND(I267*H267,2)</f>
        <v>0</v>
      </c>
      <c r="BL267" s="19" t="s">
        <v>203</v>
      </c>
      <c r="BM267" s="228" t="s">
        <v>2370</v>
      </c>
    </row>
    <row r="268" s="2" customFormat="1">
      <c r="A268" s="40"/>
      <c r="B268" s="41"/>
      <c r="C268" s="42"/>
      <c r="D268" s="230" t="s">
        <v>205</v>
      </c>
      <c r="E268" s="42"/>
      <c r="F268" s="231" t="s">
        <v>508</v>
      </c>
      <c r="G268" s="42"/>
      <c r="H268" s="42"/>
      <c r="I268" s="232"/>
      <c r="J268" s="42"/>
      <c r="K268" s="42"/>
      <c r="L268" s="46"/>
      <c r="M268" s="233"/>
      <c r="N268" s="234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205</v>
      </c>
      <c r="AU268" s="19" t="s">
        <v>82</v>
      </c>
    </row>
    <row r="269" s="14" customFormat="1">
      <c r="A269" s="14"/>
      <c r="B269" s="247"/>
      <c r="C269" s="248"/>
      <c r="D269" s="237" t="s">
        <v>207</v>
      </c>
      <c r="E269" s="249" t="s">
        <v>19</v>
      </c>
      <c r="F269" s="250" t="s">
        <v>501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207</v>
      </c>
      <c r="AU269" s="256" t="s">
        <v>82</v>
      </c>
      <c r="AV269" s="14" t="s">
        <v>80</v>
      </c>
      <c r="AW269" s="14" t="s">
        <v>33</v>
      </c>
      <c r="AX269" s="14" t="s">
        <v>72</v>
      </c>
      <c r="AY269" s="256" t="s">
        <v>197</v>
      </c>
    </row>
    <row r="270" s="13" customFormat="1">
      <c r="A270" s="13"/>
      <c r="B270" s="235"/>
      <c r="C270" s="236"/>
      <c r="D270" s="237" t="s">
        <v>207</v>
      </c>
      <c r="E270" s="238" t="s">
        <v>19</v>
      </c>
      <c r="F270" s="239" t="s">
        <v>2371</v>
      </c>
      <c r="G270" s="236"/>
      <c r="H270" s="240">
        <v>9.6799999999999997</v>
      </c>
      <c r="I270" s="241"/>
      <c r="J270" s="236"/>
      <c r="K270" s="236"/>
      <c r="L270" s="242"/>
      <c r="M270" s="243"/>
      <c r="N270" s="244"/>
      <c r="O270" s="244"/>
      <c r="P270" s="244"/>
      <c r="Q270" s="244"/>
      <c r="R270" s="244"/>
      <c r="S270" s="244"/>
      <c r="T270" s="245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6" t="s">
        <v>207</v>
      </c>
      <c r="AU270" s="246" t="s">
        <v>82</v>
      </c>
      <c r="AV270" s="13" t="s">
        <v>82</v>
      </c>
      <c r="AW270" s="13" t="s">
        <v>33</v>
      </c>
      <c r="AX270" s="13" t="s">
        <v>72</v>
      </c>
      <c r="AY270" s="246" t="s">
        <v>197</v>
      </c>
    </row>
    <row r="271" s="13" customFormat="1">
      <c r="A271" s="13"/>
      <c r="B271" s="235"/>
      <c r="C271" s="236"/>
      <c r="D271" s="237" t="s">
        <v>207</v>
      </c>
      <c r="E271" s="238" t="s">
        <v>19</v>
      </c>
      <c r="F271" s="239" t="s">
        <v>2372</v>
      </c>
      <c r="G271" s="236"/>
      <c r="H271" s="240">
        <v>81.730000000000004</v>
      </c>
      <c r="I271" s="241"/>
      <c r="J271" s="236"/>
      <c r="K271" s="236"/>
      <c r="L271" s="242"/>
      <c r="M271" s="243"/>
      <c r="N271" s="244"/>
      <c r="O271" s="244"/>
      <c r="P271" s="244"/>
      <c r="Q271" s="244"/>
      <c r="R271" s="244"/>
      <c r="S271" s="244"/>
      <c r="T271" s="245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6" t="s">
        <v>207</v>
      </c>
      <c r="AU271" s="246" t="s">
        <v>82</v>
      </c>
      <c r="AV271" s="13" t="s">
        <v>82</v>
      </c>
      <c r="AW271" s="13" t="s">
        <v>33</v>
      </c>
      <c r="AX271" s="13" t="s">
        <v>72</v>
      </c>
      <c r="AY271" s="246" t="s">
        <v>197</v>
      </c>
    </row>
    <row r="272" s="13" customFormat="1">
      <c r="A272" s="13"/>
      <c r="B272" s="235"/>
      <c r="C272" s="236"/>
      <c r="D272" s="237" t="s">
        <v>207</v>
      </c>
      <c r="E272" s="238" t="s">
        <v>19</v>
      </c>
      <c r="F272" s="239" t="s">
        <v>2373</v>
      </c>
      <c r="G272" s="236"/>
      <c r="H272" s="240">
        <v>41.25</v>
      </c>
      <c r="I272" s="241"/>
      <c r="J272" s="236"/>
      <c r="K272" s="236"/>
      <c r="L272" s="242"/>
      <c r="M272" s="243"/>
      <c r="N272" s="244"/>
      <c r="O272" s="244"/>
      <c r="P272" s="244"/>
      <c r="Q272" s="244"/>
      <c r="R272" s="244"/>
      <c r="S272" s="244"/>
      <c r="T272" s="245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6" t="s">
        <v>207</v>
      </c>
      <c r="AU272" s="246" t="s">
        <v>82</v>
      </c>
      <c r="AV272" s="13" t="s">
        <v>82</v>
      </c>
      <c r="AW272" s="13" t="s">
        <v>33</v>
      </c>
      <c r="AX272" s="13" t="s">
        <v>72</v>
      </c>
      <c r="AY272" s="246" t="s">
        <v>197</v>
      </c>
    </row>
    <row r="273" s="13" customFormat="1">
      <c r="A273" s="13"/>
      <c r="B273" s="235"/>
      <c r="C273" s="236"/>
      <c r="D273" s="237" t="s">
        <v>207</v>
      </c>
      <c r="E273" s="238" t="s">
        <v>19</v>
      </c>
      <c r="F273" s="239" t="s">
        <v>2374</v>
      </c>
      <c r="G273" s="236"/>
      <c r="H273" s="240">
        <v>41.960000000000001</v>
      </c>
      <c r="I273" s="241"/>
      <c r="J273" s="236"/>
      <c r="K273" s="236"/>
      <c r="L273" s="242"/>
      <c r="M273" s="243"/>
      <c r="N273" s="244"/>
      <c r="O273" s="244"/>
      <c r="P273" s="244"/>
      <c r="Q273" s="244"/>
      <c r="R273" s="244"/>
      <c r="S273" s="244"/>
      <c r="T273" s="245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6" t="s">
        <v>207</v>
      </c>
      <c r="AU273" s="246" t="s">
        <v>82</v>
      </c>
      <c r="AV273" s="13" t="s">
        <v>82</v>
      </c>
      <c r="AW273" s="13" t="s">
        <v>33</v>
      </c>
      <c r="AX273" s="13" t="s">
        <v>72</v>
      </c>
      <c r="AY273" s="246" t="s">
        <v>197</v>
      </c>
    </row>
    <row r="274" s="13" customFormat="1">
      <c r="A274" s="13"/>
      <c r="B274" s="235"/>
      <c r="C274" s="236"/>
      <c r="D274" s="237" t="s">
        <v>207</v>
      </c>
      <c r="E274" s="238" t="s">
        <v>19</v>
      </c>
      <c r="F274" s="239" t="s">
        <v>2375</v>
      </c>
      <c r="G274" s="236"/>
      <c r="H274" s="240">
        <v>8.4000000000000004</v>
      </c>
      <c r="I274" s="241"/>
      <c r="J274" s="236"/>
      <c r="K274" s="236"/>
      <c r="L274" s="242"/>
      <c r="M274" s="243"/>
      <c r="N274" s="244"/>
      <c r="O274" s="244"/>
      <c r="P274" s="244"/>
      <c r="Q274" s="244"/>
      <c r="R274" s="244"/>
      <c r="S274" s="244"/>
      <c r="T274" s="245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6" t="s">
        <v>207</v>
      </c>
      <c r="AU274" s="246" t="s">
        <v>82</v>
      </c>
      <c r="AV274" s="13" t="s">
        <v>82</v>
      </c>
      <c r="AW274" s="13" t="s">
        <v>33</v>
      </c>
      <c r="AX274" s="13" t="s">
        <v>72</v>
      </c>
      <c r="AY274" s="246" t="s">
        <v>197</v>
      </c>
    </row>
    <row r="275" s="13" customFormat="1">
      <c r="A275" s="13"/>
      <c r="B275" s="235"/>
      <c r="C275" s="236"/>
      <c r="D275" s="237" t="s">
        <v>207</v>
      </c>
      <c r="E275" s="238" t="s">
        <v>19</v>
      </c>
      <c r="F275" s="239" t="s">
        <v>2376</v>
      </c>
      <c r="G275" s="236"/>
      <c r="H275" s="240">
        <v>62.399999999999999</v>
      </c>
      <c r="I275" s="241"/>
      <c r="J275" s="236"/>
      <c r="K275" s="236"/>
      <c r="L275" s="242"/>
      <c r="M275" s="243"/>
      <c r="N275" s="244"/>
      <c r="O275" s="244"/>
      <c r="P275" s="244"/>
      <c r="Q275" s="244"/>
      <c r="R275" s="244"/>
      <c r="S275" s="244"/>
      <c r="T275" s="245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6" t="s">
        <v>207</v>
      </c>
      <c r="AU275" s="246" t="s">
        <v>82</v>
      </c>
      <c r="AV275" s="13" t="s">
        <v>82</v>
      </c>
      <c r="AW275" s="13" t="s">
        <v>33</v>
      </c>
      <c r="AX275" s="13" t="s">
        <v>72</v>
      </c>
      <c r="AY275" s="246" t="s">
        <v>197</v>
      </c>
    </row>
    <row r="276" s="16" customFormat="1">
      <c r="A276" s="16"/>
      <c r="B276" s="268"/>
      <c r="C276" s="269"/>
      <c r="D276" s="237" t="s">
        <v>207</v>
      </c>
      <c r="E276" s="270" t="s">
        <v>19</v>
      </c>
      <c r="F276" s="271" t="s">
        <v>248</v>
      </c>
      <c r="G276" s="269"/>
      <c r="H276" s="272">
        <v>245.41999999999999</v>
      </c>
      <c r="I276" s="273"/>
      <c r="J276" s="269"/>
      <c r="K276" s="269"/>
      <c r="L276" s="274"/>
      <c r="M276" s="275"/>
      <c r="N276" s="276"/>
      <c r="O276" s="276"/>
      <c r="P276" s="276"/>
      <c r="Q276" s="276"/>
      <c r="R276" s="276"/>
      <c r="S276" s="276"/>
      <c r="T276" s="277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T276" s="278" t="s">
        <v>207</v>
      </c>
      <c r="AU276" s="278" t="s">
        <v>82</v>
      </c>
      <c r="AV276" s="16" t="s">
        <v>103</v>
      </c>
      <c r="AW276" s="16" t="s">
        <v>33</v>
      </c>
      <c r="AX276" s="16" t="s">
        <v>72</v>
      </c>
      <c r="AY276" s="278" t="s">
        <v>197</v>
      </c>
    </row>
    <row r="277" s="13" customFormat="1">
      <c r="A277" s="13"/>
      <c r="B277" s="235"/>
      <c r="C277" s="236"/>
      <c r="D277" s="237" t="s">
        <v>207</v>
      </c>
      <c r="E277" s="238" t="s">
        <v>19</v>
      </c>
      <c r="F277" s="239" t="s">
        <v>2377</v>
      </c>
      <c r="G277" s="236"/>
      <c r="H277" s="240">
        <v>0.16400000000000001</v>
      </c>
      <c r="I277" s="241"/>
      <c r="J277" s="236"/>
      <c r="K277" s="236"/>
      <c r="L277" s="242"/>
      <c r="M277" s="243"/>
      <c r="N277" s="244"/>
      <c r="O277" s="244"/>
      <c r="P277" s="244"/>
      <c r="Q277" s="244"/>
      <c r="R277" s="244"/>
      <c r="S277" s="244"/>
      <c r="T277" s="245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6" t="s">
        <v>207</v>
      </c>
      <c r="AU277" s="246" t="s">
        <v>82</v>
      </c>
      <c r="AV277" s="13" t="s">
        <v>82</v>
      </c>
      <c r="AW277" s="13" t="s">
        <v>33</v>
      </c>
      <c r="AX277" s="13" t="s">
        <v>80</v>
      </c>
      <c r="AY277" s="246" t="s">
        <v>197</v>
      </c>
    </row>
    <row r="278" s="12" customFormat="1" ht="22.8" customHeight="1">
      <c r="A278" s="12"/>
      <c r="B278" s="200"/>
      <c r="C278" s="201"/>
      <c r="D278" s="202" t="s">
        <v>71</v>
      </c>
      <c r="E278" s="214" t="s">
        <v>103</v>
      </c>
      <c r="F278" s="214" t="s">
        <v>514</v>
      </c>
      <c r="G278" s="201"/>
      <c r="H278" s="201"/>
      <c r="I278" s="204"/>
      <c r="J278" s="215">
        <f>BK278</f>
        <v>0</v>
      </c>
      <c r="K278" s="201"/>
      <c r="L278" s="206"/>
      <c r="M278" s="207"/>
      <c r="N278" s="208"/>
      <c r="O278" s="208"/>
      <c r="P278" s="209">
        <f>SUM(P279:P473)</f>
        <v>0</v>
      </c>
      <c r="Q278" s="208"/>
      <c r="R278" s="209">
        <f>SUM(R279:R473)</f>
        <v>162.80871048</v>
      </c>
      <c r="S278" s="208"/>
      <c r="T278" s="210">
        <f>SUM(T279:T473)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11" t="s">
        <v>80</v>
      </c>
      <c r="AT278" s="212" t="s">
        <v>71</v>
      </c>
      <c r="AU278" s="212" t="s">
        <v>80</v>
      </c>
      <c r="AY278" s="211" t="s">
        <v>197</v>
      </c>
      <c r="BK278" s="213">
        <f>SUM(BK279:BK473)</f>
        <v>0</v>
      </c>
    </row>
    <row r="279" s="2" customFormat="1" ht="37.8" customHeight="1">
      <c r="A279" s="40"/>
      <c r="B279" s="41"/>
      <c r="C279" s="216" t="s">
        <v>570</v>
      </c>
      <c r="D279" s="216" t="s">
        <v>199</v>
      </c>
      <c r="E279" s="217" t="s">
        <v>2378</v>
      </c>
      <c r="F279" s="218" t="s">
        <v>2379</v>
      </c>
      <c r="G279" s="219" t="s">
        <v>202</v>
      </c>
      <c r="H279" s="220">
        <v>0.90000000000000002</v>
      </c>
      <c r="I279" s="221"/>
      <c r="J279" s="222">
        <f>ROUND(I279*H279,2)</f>
        <v>0</v>
      </c>
      <c r="K279" s="223"/>
      <c r="L279" s="46"/>
      <c r="M279" s="224" t="s">
        <v>19</v>
      </c>
      <c r="N279" s="225" t="s">
        <v>43</v>
      </c>
      <c r="O279" s="86"/>
      <c r="P279" s="226">
        <f>O279*H279</f>
        <v>0</v>
      </c>
      <c r="Q279" s="226">
        <v>0.45466000000000001</v>
      </c>
      <c r="R279" s="226">
        <f>Q279*H279</f>
        <v>0.409194</v>
      </c>
      <c r="S279" s="226">
        <v>0</v>
      </c>
      <c r="T279" s="227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8" t="s">
        <v>203</v>
      </c>
      <c r="AT279" s="228" t="s">
        <v>199</v>
      </c>
      <c r="AU279" s="228" t="s">
        <v>82</v>
      </c>
      <c r="AY279" s="19" t="s">
        <v>197</v>
      </c>
      <c r="BE279" s="229">
        <f>IF(N279="základní",J279,0)</f>
        <v>0</v>
      </c>
      <c r="BF279" s="229">
        <f>IF(N279="snížená",J279,0)</f>
        <v>0</v>
      </c>
      <c r="BG279" s="229">
        <f>IF(N279="zákl. přenesená",J279,0)</f>
        <v>0</v>
      </c>
      <c r="BH279" s="229">
        <f>IF(N279="sníž. přenesená",J279,0)</f>
        <v>0</v>
      </c>
      <c r="BI279" s="229">
        <f>IF(N279="nulová",J279,0)</f>
        <v>0</v>
      </c>
      <c r="BJ279" s="19" t="s">
        <v>80</v>
      </c>
      <c r="BK279" s="229">
        <f>ROUND(I279*H279,2)</f>
        <v>0</v>
      </c>
      <c r="BL279" s="19" t="s">
        <v>203</v>
      </c>
      <c r="BM279" s="228" t="s">
        <v>2380</v>
      </c>
    </row>
    <row r="280" s="14" customFormat="1">
      <c r="A280" s="14"/>
      <c r="B280" s="247"/>
      <c r="C280" s="248"/>
      <c r="D280" s="237" t="s">
        <v>207</v>
      </c>
      <c r="E280" s="249" t="s">
        <v>19</v>
      </c>
      <c r="F280" s="250" t="s">
        <v>519</v>
      </c>
      <c r="G280" s="248"/>
      <c r="H280" s="249" t="s">
        <v>19</v>
      </c>
      <c r="I280" s="251"/>
      <c r="J280" s="248"/>
      <c r="K280" s="248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207</v>
      </c>
      <c r="AU280" s="256" t="s">
        <v>82</v>
      </c>
      <c r="AV280" s="14" t="s">
        <v>80</v>
      </c>
      <c r="AW280" s="14" t="s">
        <v>33</v>
      </c>
      <c r="AX280" s="14" t="s">
        <v>72</v>
      </c>
      <c r="AY280" s="256" t="s">
        <v>197</v>
      </c>
    </row>
    <row r="281" s="13" customFormat="1">
      <c r="A281" s="13"/>
      <c r="B281" s="235"/>
      <c r="C281" s="236"/>
      <c r="D281" s="237" t="s">
        <v>207</v>
      </c>
      <c r="E281" s="238" t="s">
        <v>19</v>
      </c>
      <c r="F281" s="239" t="s">
        <v>2381</v>
      </c>
      <c r="G281" s="236"/>
      <c r="H281" s="240">
        <v>0.90000000000000002</v>
      </c>
      <c r="I281" s="241"/>
      <c r="J281" s="236"/>
      <c r="K281" s="236"/>
      <c r="L281" s="242"/>
      <c r="M281" s="243"/>
      <c r="N281" s="244"/>
      <c r="O281" s="244"/>
      <c r="P281" s="244"/>
      <c r="Q281" s="244"/>
      <c r="R281" s="244"/>
      <c r="S281" s="244"/>
      <c r="T281" s="245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6" t="s">
        <v>207</v>
      </c>
      <c r="AU281" s="246" t="s">
        <v>82</v>
      </c>
      <c r="AV281" s="13" t="s">
        <v>82</v>
      </c>
      <c r="AW281" s="13" t="s">
        <v>33</v>
      </c>
      <c r="AX281" s="13" t="s">
        <v>80</v>
      </c>
      <c r="AY281" s="246" t="s">
        <v>197</v>
      </c>
    </row>
    <row r="282" s="2" customFormat="1" ht="33" customHeight="1">
      <c r="A282" s="40"/>
      <c r="B282" s="41"/>
      <c r="C282" s="216" t="s">
        <v>7</v>
      </c>
      <c r="D282" s="216" t="s">
        <v>199</v>
      </c>
      <c r="E282" s="217" t="s">
        <v>2382</v>
      </c>
      <c r="F282" s="218" t="s">
        <v>2383</v>
      </c>
      <c r="G282" s="219" t="s">
        <v>225</v>
      </c>
      <c r="H282" s="220">
        <v>0.29699999999999999</v>
      </c>
      <c r="I282" s="221"/>
      <c r="J282" s="222">
        <f>ROUND(I282*H282,2)</f>
        <v>0</v>
      </c>
      <c r="K282" s="223"/>
      <c r="L282" s="46"/>
      <c r="M282" s="224" t="s">
        <v>19</v>
      </c>
      <c r="N282" s="225" t="s">
        <v>43</v>
      </c>
      <c r="O282" s="86"/>
      <c r="P282" s="226">
        <f>O282*H282</f>
        <v>0</v>
      </c>
      <c r="Q282" s="226">
        <v>1.6285000000000001</v>
      </c>
      <c r="R282" s="226">
        <f>Q282*H282</f>
        <v>0.4836645</v>
      </c>
      <c r="S282" s="226">
        <v>0</v>
      </c>
      <c r="T282" s="227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8" t="s">
        <v>203</v>
      </c>
      <c r="AT282" s="228" t="s">
        <v>199</v>
      </c>
      <c r="AU282" s="228" t="s">
        <v>82</v>
      </c>
      <c r="AY282" s="19" t="s">
        <v>197</v>
      </c>
      <c r="BE282" s="229">
        <f>IF(N282="základní",J282,0)</f>
        <v>0</v>
      </c>
      <c r="BF282" s="229">
        <f>IF(N282="snížená",J282,0)</f>
        <v>0</v>
      </c>
      <c r="BG282" s="229">
        <f>IF(N282="zákl. přenesená",J282,0)</f>
        <v>0</v>
      </c>
      <c r="BH282" s="229">
        <f>IF(N282="sníž. přenesená",J282,0)</f>
        <v>0</v>
      </c>
      <c r="BI282" s="229">
        <f>IF(N282="nulová",J282,0)</f>
        <v>0</v>
      </c>
      <c r="BJ282" s="19" t="s">
        <v>80</v>
      </c>
      <c r="BK282" s="229">
        <f>ROUND(I282*H282,2)</f>
        <v>0</v>
      </c>
      <c r="BL282" s="19" t="s">
        <v>203</v>
      </c>
      <c r="BM282" s="228" t="s">
        <v>2384</v>
      </c>
    </row>
    <row r="283" s="2" customFormat="1">
      <c r="A283" s="40"/>
      <c r="B283" s="41"/>
      <c r="C283" s="42"/>
      <c r="D283" s="230" t="s">
        <v>205</v>
      </c>
      <c r="E283" s="42"/>
      <c r="F283" s="231" t="s">
        <v>2385</v>
      </c>
      <c r="G283" s="42"/>
      <c r="H283" s="42"/>
      <c r="I283" s="232"/>
      <c r="J283" s="42"/>
      <c r="K283" s="42"/>
      <c r="L283" s="46"/>
      <c r="M283" s="233"/>
      <c r="N283" s="234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205</v>
      </c>
      <c r="AU283" s="19" t="s">
        <v>82</v>
      </c>
    </row>
    <row r="284" s="14" customFormat="1">
      <c r="A284" s="14"/>
      <c r="B284" s="247"/>
      <c r="C284" s="248"/>
      <c r="D284" s="237" t="s">
        <v>207</v>
      </c>
      <c r="E284" s="249" t="s">
        <v>19</v>
      </c>
      <c r="F284" s="250" t="s">
        <v>2386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207</v>
      </c>
      <c r="AU284" s="256" t="s">
        <v>82</v>
      </c>
      <c r="AV284" s="14" t="s">
        <v>80</v>
      </c>
      <c r="AW284" s="14" t="s">
        <v>33</v>
      </c>
      <c r="AX284" s="14" t="s">
        <v>72</v>
      </c>
      <c r="AY284" s="256" t="s">
        <v>197</v>
      </c>
    </row>
    <row r="285" s="13" customFormat="1">
      <c r="A285" s="13"/>
      <c r="B285" s="235"/>
      <c r="C285" s="236"/>
      <c r="D285" s="237" t="s">
        <v>207</v>
      </c>
      <c r="E285" s="238" t="s">
        <v>19</v>
      </c>
      <c r="F285" s="239" t="s">
        <v>2387</v>
      </c>
      <c r="G285" s="236"/>
      <c r="H285" s="240">
        <v>0.29699999999999999</v>
      </c>
      <c r="I285" s="241"/>
      <c r="J285" s="236"/>
      <c r="K285" s="236"/>
      <c r="L285" s="242"/>
      <c r="M285" s="243"/>
      <c r="N285" s="244"/>
      <c r="O285" s="244"/>
      <c r="P285" s="244"/>
      <c r="Q285" s="244"/>
      <c r="R285" s="244"/>
      <c r="S285" s="244"/>
      <c r="T285" s="245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6" t="s">
        <v>207</v>
      </c>
      <c r="AU285" s="246" t="s">
        <v>82</v>
      </c>
      <c r="AV285" s="13" t="s">
        <v>82</v>
      </c>
      <c r="AW285" s="13" t="s">
        <v>33</v>
      </c>
      <c r="AX285" s="13" t="s">
        <v>80</v>
      </c>
      <c r="AY285" s="246" t="s">
        <v>197</v>
      </c>
    </row>
    <row r="286" s="2" customFormat="1" ht="37.8" customHeight="1">
      <c r="A286" s="40"/>
      <c r="B286" s="41"/>
      <c r="C286" s="216" t="s">
        <v>582</v>
      </c>
      <c r="D286" s="216" t="s">
        <v>199</v>
      </c>
      <c r="E286" s="217" t="s">
        <v>515</v>
      </c>
      <c r="F286" s="218" t="s">
        <v>516</v>
      </c>
      <c r="G286" s="219" t="s">
        <v>202</v>
      </c>
      <c r="H286" s="220">
        <v>444.46800000000002</v>
      </c>
      <c r="I286" s="221"/>
      <c r="J286" s="222">
        <f>ROUND(I286*H286,2)</f>
        <v>0</v>
      </c>
      <c r="K286" s="223"/>
      <c r="L286" s="46"/>
      <c r="M286" s="224" t="s">
        <v>19</v>
      </c>
      <c r="N286" s="225" t="s">
        <v>43</v>
      </c>
      <c r="O286" s="86"/>
      <c r="P286" s="226">
        <f>O286*H286</f>
        <v>0</v>
      </c>
      <c r="Q286" s="226">
        <v>0.25523000000000001</v>
      </c>
      <c r="R286" s="226">
        <f>Q286*H286</f>
        <v>113.44156764000002</v>
      </c>
      <c r="S286" s="226">
        <v>0</v>
      </c>
      <c r="T286" s="227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8" t="s">
        <v>203</v>
      </c>
      <c r="AT286" s="228" t="s">
        <v>199</v>
      </c>
      <c r="AU286" s="228" t="s">
        <v>82</v>
      </c>
      <c r="AY286" s="19" t="s">
        <v>197</v>
      </c>
      <c r="BE286" s="229">
        <f>IF(N286="základní",J286,0)</f>
        <v>0</v>
      </c>
      <c r="BF286" s="229">
        <f>IF(N286="snížená",J286,0)</f>
        <v>0</v>
      </c>
      <c r="BG286" s="229">
        <f>IF(N286="zákl. přenesená",J286,0)</f>
        <v>0</v>
      </c>
      <c r="BH286" s="229">
        <f>IF(N286="sníž. přenesená",J286,0)</f>
        <v>0</v>
      </c>
      <c r="BI286" s="229">
        <f>IF(N286="nulová",J286,0)</f>
        <v>0</v>
      </c>
      <c r="BJ286" s="19" t="s">
        <v>80</v>
      </c>
      <c r="BK286" s="229">
        <f>ROUND(I286*H286,2)</f>
        <v>0</v>
      </c>
      <c r="BL286" s="19" t="s">
        <v>203</v>
      </c>
      <c r="BM286" s="228" t="s">
        <v>2388</v>
      </c>
    </row>
    <row r="287" s="2" customFormat="1">
      <c r="A287" s="40"/>
      <c r="B287" s="41"/>
      <c r="C287" s="42"/>
      <c r="D287" s="230" t="s">
        <v>205</v>
      </c>
      <c r="E287" s="42"/>
      <c r="F287" s="231" t="s">
        <v>518</v>
      </c>
      <c r="G287" s="42"/>
      <c r="H287" s="42"/>
      <c r="I287" s="232"/>
      <c r="J287" s="42"/>
      <c r="K287" s="42"/>
      <c r="L287" s="46"/>
      <c r="M287" s="233"/>
      <c r="N287" s="234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205</v>
      </c>
      <c r="AU287" s="19" t="s">
        <v>82</v>
      </c>
    </row>
    <row r="288" s="14" customFormat="1">
      <c r="A288" s="14"/>
      <c r="B288" s="247"/>
      <c r="C288" s="248"/>
      <c r="D288" s="237" t="s">
        <v>207</v>
      </c>
      <c r="E288" s="249" t="s">
        <v>19</v>
      </c>
      <c r="F288" s="250" t="s">
        <v>519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207</v>
      </c>
      <c r="AU288" s="256" t="s">
        <v>82</v>
      </c>
      <c r="AV288" s="14" t="s">
        <v>80</v>
      </c>
      <c r="AW288" s="14" t="s">
        <v>33</v>
      </c>
      <c r="AX288" s="14" t="s">
        <v>72</v>
      </c>
      <c r="AY288" s="256" t="s">
        <v>197</v>
      </c>
    </row>
    <row r="289" s="13" customFormat="1">
      <c r="A289" s="13"/>
      <c r="B289" s="235"/>
      <c r="C289" s="236"/>
      <c r="D289" s="237" t="s">
        <v>207</v>
      </c>
      <c r="E289" s="238" t="s">
        <v>19</v>
      </c>
      <c r="F289" s="239" t="s">
        <v>2389</v>
      </c>
      <c r="G289" s="236"/>
      <c r="H289" s="240">
        <v>13.32</v>
      </c>
      <c r="I289" s="241"/>
      <c r="J289" s="236"/>
      <c r="K289" s="236"/>
      <c r="L289" s="242"/>
      <c r="M289" s="243"/>
      <c r="N289" s="244"/>
      <c r="O289" s="244"/>
      <c r="P289" s="244"/>
      <c r="Q289" s="244"/>
      <c r="R289" s="244"/>
      <c r="S289" s="244"/>
      <c r="T289" s="245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6" t="s">
        <v>207</v>
      </c>
      <c r="AU289" s="246" t="s">
        <v>82</v>
      </c>
      <c r="AV289" s="13" t="s">
        <v>82</v>
      </c>
      <c r="AW289" s="13" t="s">
        <v>33</v>
      </c>
      <c r="AX289" s="13" t="s">
        <v>72</v>
      </c>
      <c r="AY289" s="246" t="s">
        <v>197</v>
      </c>
    </row>
    <row r="290" s="13" customFormat="1">
      <c r="A290" s="13"/>
      <c r="B290" s="235"/>
      <c r="C290" s="236"/>
      <c r="D290" s="237" t="s">
        <v>207</v>
      </c>
      <c r="E290" s="238" t="s">
        <v>19</v>
      </c>
      <c r="F290" s="239" t="s">
        <v>2390</v>
      </c>
      <c r="G290" s="236"/>
      <c r="H290" s="240">
        <v>72.780000000000001</v>
      </c>
      <c r="I290" s="241"/>
      <c r="J290" s="236"/>
      <c r="K290" s="236"/>
      <c r="L290" s="242"/>
      <c r="M290" s="243"/>
      <c r="N290" s="244"/>
      <c r="O290" s="244"/>
      <c r="P290" s="244"/>
      <c r="Q290" s="244"/>
      <c r="R290" s="244"/>
      <c r="S290" s="244"/>
      <c r="T290" s="245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6" t="s">
        <v>207</v>
      </c>
      <c r="AU290" s="246" t="s">
        <v>82</v>
      </c>
      <c r="AV290" s="13" t="s">
        <v>82</v>
      </c>
      <c r="AW290" s="13" t="s">
        <v>33</v>
      </c>
      <c r="AX290" s="13" t="s">
        <v>72</v>
      </c>
      <c r="AY290" s="246" t="s">
        <v>197</v>
      </c>
    </row>
    <row r="291" s="13" customFormat="1">
      <c r="A291" s="13"/>
      <c r="B291" s="235"/>
      <c r="C291" s="236"/>
      <c r="D291" s="237" t="s">
        <v>207</v>
      </c>
      <c r="E291" s="238" t="s">
        <v>19</v>
      </c>
      <c r="F291" s="239" t="s">
        <v>2391</v>
      </c>
      <c r="G291" s="236"/>
      <c r="H291" s="240">
        <v>50.640000000000001</v>
      </c>
      <c r="I291" s="241"/>
      <c r="J291" s="236"/>
      <c r="K291" s="236"/>
      <c r="L291" s="242"/>
      <c r="M291" s="243"/>
      <c r="N291" s="244"/>
      <c r="O291" s="244"/>
      <c r="P291" s="244"/>
      <c r="Q291" s="244"/>
      <c r="R291" s="244"/>
      <c r="S291" s="244"/>
      <c r="T291" s="245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6" t="s">
        <v>207</v>
      </c>
      <c r="AU291" s="246" t="s">
        <v>82</v>
      </c>
      <c r="AV291" s="13" t="s">
        <v>82</v>
      </c>
      <c r="AW291" s="13" t="s">
        <v>33</v>
      </c>
      <c r="AX291" s="13" t="s">
        <v>72</v>
      </c>
      <c r="AY291" s="246" t="s">
        <v>197</v>
      </c>
    </row>
    <row r="292" s="13" customFormat="1">
      <c r="A292" s="13"/>
      <c r="B292" s="235"/>
      <c r="C292" s="236"/>
      <c r="D292" s="237" t="s">
        <v>207</v>
      </c>
      <c r="E292" s="238" t="s">
        <v>19</v>
      </c>
      <c r="F292" s="239" t="s">
        <v>2392</v>
      </c>
      <c r="G292" s="236"/>
      <c r="H292" s="240">
        <v>135.09</v>
      </c>
      <c r="I292" s="241"/>
      <c r="J292" s="236"/>
      <c r="K292" s="236"/>
      <c r="L292" s="242"/>
      <c r="M292" s="243"/>
      <c r="N292" s="244"/>
      <c r="O292" s="244"/>
      <c r="P292" s="244"/>
      <c r="Q292" s="244"/>
      <c r="R292" s="244"/>
      <c r="S292" s="244"/>
      <c r="T292" s="245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6" t="s">
        <v>207</v>
      </c>
      <c r="AU292" s="246" t="s">
        <v>82</v>
      </c>
      <c r="AV292" s="13" t="s">
        <v>82</v>
      </c>
      <c r="AW292" s="13" t="s">
        <v>33</v>
      </c>
      <c r="AX292" s="13" t="s">
        <v>72</v>
      </c>
      <c r="AY292" s="246" t="s">
        <v>197</v>
      </c>
    </row>
    <row r="293" s="13" customFormat="1">
      <c r="A293" s="13"/>
      <c r="B293" s="235"/>
      <c r="C293" s="236"/>
      <c r="D293" s="237" t="s">
        <v>207</v>
      </c>
      <c r="E293" s="238" t="s">
        <v>19</v>
      </c>
      <c r="F293" s="239" t="s">
        <v>2393</v>
      </c>
      <c r="G293" s="236"/>
      <c r="H293" s="240">
        <v>-12.284000000000001</v>
      </c>
      <c r="I293" s="241"/>
      <c r="J293" s="236"/>
      <c r="K293" s="236"/>
      <c r="L293" s="242"/>
      <c r="M293" s="243"/>
      <c r="N293" s="244"/>
      <c r="O293" s="244"/>
      <c r="P293" s="244"/>
      <c r="Q293" s="244"/>
      <c r="R293" s="244"/>
      <c r="S293" s="244"/>
      <c r="T293" s="245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6" t="s">
        <v>207</v>
      </c>
      <c r="AU293" s="246" t="s">
        <v>82</v>
      </c>
      <c r="AV293" s="13" t="s">
        <v>82</v>
      </c>
      <c r="AW293" s="13" t="s">
        <v>33</v>
      </c>
      <c r="AX293" s="13" t="s">
        <v>72</v>
      </c>
      <c r="AY293" s="246" t="s">
        <v>197</v>
      </c>
    </row>
    <row r="294" s="13" customFormat="1">
      <c r="A294" s="13"/>
      <c r="B294" s="235"/>
      <c r="C294" s="236"/>
      <c r="D294" s="237" t="s">
        <v>207</v>
      </c>
      <c r="E294" s="238" t="s">
        <v>19</v>
      </c>
      <c r="F294" s="239" t="s">
        <v>2394</v>
      </c>
      <c r="G294" s="236"/>
      <c r="H294" s="240">
        <v>-10.163</v>
      </c>
      <c r="I294" s="241"/>
      <c r="J294" s="236"/>
      <c r="K294" s="236"/>
      <c r="L294" s="242"/>
      <c r="M294" s="243"/>
      <c r="N294" s="244"/>
      <c r="O294" s="244"/>
      <c r="P294" s="244"/>
      <c r="Q294" s="244"/>
      <c r="R294" s="244"/>
      <c r="S294" s="244"/>
      <c r="T294" s="245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6" t="s">
        <v>207</v>
      </c>
      <c r="AU294" s="246" t="s">
        <v>82</v>
      </c>
      <c r="AV294" s="13" t="s">
        <v>82</v>
      </c>
      <c r="AW294" s="13" t="s">
        <v>33</v>
      </c>
      <c r="AX294" s="13" t="s">
        <v>72</v>
      </c>
      <c r="AY294" s="246" t="s">
        <v>197</v>
      </c>
    </row>
    <row r="295" s="13" customFormat="1">
      <c r="A295" s="13"/>
      <c r="B295" s="235"/>
      <c r="C295" s="236"/>
      <c r="D295" s="237" t="s">
        <v>207</v>
      </c>
      <c r="E295" s="238" t="s">
        <v>19</v>
      </c>
      <c r="F295" s="239" t="s">
        <v>2395</v>
      </c>
      <c r="G295" s="236"/>
      <c r="H295" s="240">
        <v>-19.951000000000001</v>
      </c>
      <c r="I295" s="241"/>
      <c r="J295" s="236"/>
      <c r="K295" s="236"/>
      <c r="L295" s="242"/>
      <c r="M295" s="243"/>
      <c r="N295" s="244"/>
      <c r="O295" s="244"/>
      <c r="P295" s="244"/>
      <c r="Q295" s="244"/>
      <c r="R295" s="244"/>
      <c r="S295" s="244"/>
      <c r="T295" s="245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6" t="s">
        <v>207</v>
      </c>
      <c r="AU295" s="246" t="s">
        <v>82</v>
      </c>
      <c r="AV295" s="13" t="s">
        <v>82</v>
      </c>
      <c r="AW295" s="13" t="s">
        <v>33</v>
      </c>
      <c r="AX295" s="13" t="s">
        <v>72</v>
      </c>
      <c r="AY295" s="246" t="s">
        <v>197</v>
      </c>
    </row>
    <row r="296" s="13" customFormat="1">
      <c r="A296" s="13"/>
      <c r="B296" s="235"/>
      <c r="C296" s="236"/>
      <c r="D296" s="237" t="s">
        <v>207</v>
      </c>
      <c r="E296" s="238" t="s">
        <v>19</v>
      </c>
      <c r="F296" s="239" t="s">
        <v>2396</v>
      </c>
      <c r="G296" s="236"/>
      <c r="H296" s="240">
        <v>-6.5540000000000003</v>
      </c>
      <c r="I296" s="241"/>
      <c r="J296" s="236"/>
      <c r="K296" s="236"/>
      <c r="L296" s="242"/>
      <c r="M296" s="243"/>
      <c r="N296" s="244"/>
      <c r="O296" s="244"/>
      <c r="P296" s="244"/>
      <c r="Q296" s="244"/>
      <c r="R296" s="244"/>
      <c r="S296" s="244"/>
      <c r="T296" s="245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6" t="s">
        <v>207</v>
      </c>
      <c r="AU296" s="246" t="s">
        <v>82</v>
      </c>
      <c r="AV296" s="13" t="s">
        <v>82</v>
      </c>
      <c r="AW296" s="13" t="s">
        <v>33</v>
      </c>
      <c r="AX296" s="13" t="s">
        <v>72</v>
      </c>
      <c r="AY296" s="246" t="s">
        <v>197</v>
      </c>
    </row>
    <row r="297" s="16" customFormat="1">
      <c r="A297" s="16"/>
      <c r="B297" s="268"/>
      <c r="C297" s="269"/>
      <c r="D297" s="237" t="s">
        <v>207</v>
      </c>
      <c r="E297" s="270" t="s">
        <v>19</v>
      </c>
      <c r="F297" s="271" t="s">
        <v>248</v>
      </c>
      <c r="G297" s="269"/>
      <c r="H297" s="272">
        <v>222.87799999999999</v>
      </c>
      <c r="I297" s="273"/>
      <c r="J297" s="269"/>
      <c r="K297" s="269"/>
      <c r="L297" s="274"/>
      <c r="M297" s="275"/>
      <c r="N297" s="276"/>
      <c r="O297" s="276"/>
      <c r="P297" s="276"/>
      <c r="Q297" s="276"/>
      <c r="R297" s="276"/>
      <c r="S297" s="276"/>
      <c r="T297" s="277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T297" s="278" t="s">
        <v>207</v>
      </c>
      <c r="AU297" s="278" t="s">
        <v>82</v>
      </c>
      <c r="AV297" s="16" t="s">
        <v>103</v>
      </c>
      <c r="AW297" s="16" t="s">
        <v>33</v>
      </c>
      <c r="AX297" s="16" t="s">
        <v>72</v>
      </c>
      <c r="AY297" s="278" t="s">
        <v>197</v>
      </c>
    </row>
    <row r="298" s="14" customFormat="1">
      <c r="A298" s="14"/>
      <c r="B298" s="247"/>
      <c r="C298" s="248"/>
      <c r="D298" s="237" t="s">
        <v>207</v>
      </c>
      <c r="E298" s="249" t="s">
        <v>19</v>
      </c>
      <c r="F298" s="250" t="s">
        <v>525</v>
      </c>
      <c r="G298" s="248"/>
      <c r="H298" s="249" t="s">
        <v>19</v>
      </c>
      <c r="I298" s="251"/>
      <c r="J298" s="248"/>
      <c r="K298" s="248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207</v>
      </c>
      <c r="AU298" s="256" t="s">
        <v>82</v>
      </c>
      <c r="AV298" s="14" t="s">
        <v>80</v>
      </c>
      <c r="AW298" s="14" t="s">
        <v>33</v>
      </c>
      <c r="AX298" s="14" t="s">
        <v>72</v>
      </c>
      <c r="AY298" s="256" t="s">
        <v>197</v>
      </c>
    </row>
    <row r="299" s="13" customFormat="1">
      <c r="A299" s="13"/>
      <c r="B299" s="235"/>
      <c r="C299" s="236"/>
      <c r="D299" s="237" t="s">
        <v>207</v>
      </c>
      <c r="E299" s="238" t="s">
        <v>19</v>
      </c>
      <c r="F299" s="239" t="s">
        <v>2397</v>
      </c>
      <c r="G299" s="236"/>
      <c r="H299" s="240">
        <v>102.149</v>
      </c>
      <c r="I299" s="241"/>
      <c r="J299" s="236"/>
      <c r="K299" s="236"/>
      <c r="L299" s="242"/>
      <c r="M299" s="243"/>
      <c r="N299" s="244"/>
      <c r="O299" s="244"/>
      <c r="P299" s="244"/>
      <c r="Q299" s="244"/>
      <c r="R299" s="244"/>
      <c r="S299" s="244"/>
      <c r="T299" s="245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6" t="s">
        <v>207</v>
      </c>
      <c r="AU299" s="246" t="s">
        <v>82</v>
      </c>
      <c r="AV299" s="13" t="s">
        <v>82</v>
      </c>
      <c r="AW299" s="13" t="s">
        <v>33</v>
      </c>
      <c r="AX299" s="13" t="s">
        <v>72</v>
      </c>
      <c r="AY299" s="246" t="s">
        <v>197</v>
      </c>
    </row>
    <row r="300" s="13" customFormat="1">
      <c r="A300" s="13"/>
      <c r="B300" s="235"/>
      <c r="C300" s="236"/>
      <c r="D300" s="237" t="s">
        <v>207</v>
      </c>
      <c r="E300" s="238" t="s">
        <v>19</v>
      </c>
      <c r="F300" s="239" t="s">
        <v>2398</v>
      </c>
      <c r="G300" s="236"/>
      <c r="H300" s="240">
        <v>137.61000000000001</v>
      </c>
      <c r="I300" s="241"/>
      <c r="J300" s="236"/>
      <c r="K300" s="236"/>
      <c r="L300" s="242"/>
      <c r="M300" s="243"/>
      <c r="N300" s="244"/>
      <c r="O300" s="244"/>
      <c r="P300" s="244"/>
      <c r="Q300" s="244"/>
      <c r="R300" s="244"/>
      <c r="S300" s="244"/>
      <c r="T300" s="245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6" t="s">
        <v>207</v>
      </c>
      <c r="AU300" s="246" t="s">
        <v>82</v>
      </c>
      <c r="AV300" s="13" t="s">
        <v>82</v>
      </c>
      <c r="AW300" s="13" t="s">
        <v>33</v>
      </c>
      <c r="AX300" s="13" t="s">
        <v>72</v>
      </c>
      <c r="AY300" s="246" t="s">
        <v>197</v>
      </c>
    </row>
    <row r="301" s="13" customFormat="1">
      <c r="A301" s="13"/>
      <c r="B301" s="235"/>
      <c r="C301" s="236"/>
      <c r="D301" s="237" t="s">
        <v>207</v>
      </c>
      <c r="E301" s="238" t="s">
        <v>19</v>
      </c>
      <c r="F301" s="239" t="s">
        <v>2399</v>
      </c>
      <c r="G301" s="236"/>
      <c r="H301" s="240">
        <v>-8.25</v>
      </c>
      <c r="I301" s="241"/>
      <c r="J301" s="236"/>
      <c r="K301" s="236"/>
      <c r="L301" s="242"/>
      <c r="M301" s="243"/>
      <c r="N301" s="244"/>
      <c r="O301" s="244"/>
      <c r="P301" s="244"/>
      <c r="Q301" s="244"/>
      <c r="R301" s="244"/>
      <c r="S301" s="244"/>
      <c r="T301" s="245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6" t="s">
        <v>207</v>
      </c>
      <c r="AU301" s="246" t="s">
        <v>82</v>
      </c>
      <c r="AV301" s="13" t="s">
        <v>82</v>
      </c>
      <c r="AW301" s="13" t="s">
        <v>33</v>
      </c>
      <c r="AX301" s="13" t="s">
        <v>72</v>
      </c>
      <c r="AY301" s="246" t="s">
        <v>197</v>
      </c>
    </row>
    <row r="302" s="13" customFormat="1">
      <c r="A302" s="13"/>
      <c r="B302" s="235"/>
      <c r="C302" s="236"/>
      <c r="D302" s="237" t="s">
        <v>207</v>
      </c>
      <c r="E302" s="238" t="s">
        <v>19</v>
      </c>
      <c r="F302" s="239" t="s">
        <v>2400</v>
      </c>
      <c r="G302" s="236"/>
      <c r="H302" s="240">
        <v>-21.305</v>
      </c>
      <c r="I302" s="241"/>
      <c r="J302" s="236"/>
      <c r="K302" s="236"/>
      <c r="L302" s="242"/>
      <c r="M302" s="243"/>
      <c r="N302" s="244"/>
      <c r="O302" s="244"/>
      <c r="P302" s="244"/>
      <c r="Q302" s="244"/>
      <c r="R302" s="244"/>
      <c r="S302" s="244"/>
      <c r="T302" s="245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6" t="s">
        <v>207</v>
      </c>
      <c r="AU302" s="246" t="s">
        <v>82</v>
      </c>
      <c r="AV302" s="13" t="s">
        <v>82</v>
      </c>
      <c r="AW302" s="13" t="s">
        <v>33</v>
      </c>
      <c r="AX302" s="13" t="s">
        <v>72</v>
      </c>
      <c r="AY302" s="246" t="s">
        <v>197</v>
      </c>
    </row>
    <row r="303" s="13" customFormat="1">
      <c r="A303" s="13"/>
      <c r="B303" s="235"/>
      <c r="C303" s="236"/>
      <c r="D303" s="237" t="s">
        <v>207</v>
      </c>
      <c r="E303" s="238" t="s">
        <v>19</v>
      </c>
      <c r="F303" s="239" t="s">
        <v>2401</v>
      </c>
      <c r="G303" s="236"/>
      <c r="H303" s="240">
        <v>-15.518000000000001</v>
      </c>
      <c r="I303" s="241"/>
      <c r="J303" s="236"/>
      <c r="K303" s="236"/>
      <c r="L303" s="242"/>
      <c r="M303" s="243"/>
      <c r="N303" s="244"/>
      <c r="O303" s="244"/>
      <c r="P303" s="244"/>
      <c r="Q303" s="244"/>
      <c r="R303" s="244"/>
      <c r="S303" s="244"/>
      <c r="T303" s="245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6" t="s">
        <v>207</v>
      </c>
      <c r="AU303" s="246" t="s">
        <v>82</v>
      </c>
      <c r="AV303" s="13" t="s">
        <v>82</v>
      </c>
      <c r="AW303" s="13" t="s">
        <v>33</v>
      </c>
      <c r="AX303" s="13" t="s">
        <v>72</v>
      </c>
      <c r="AY303" s="246" t="s">
        <v>197</v>
      </c>
    </row>
    <row r="304" s="16" customFormat="1">
      <c r="A304" s="16"/>
      <c r="B304" s="268"/>
      <c r="C304" s="269"/>
      <c r="D304" s="237" t="s">
        <v>207</v>
      </c>
      <c r="E304" s="270" t="s">
        <v>19</v>
      </c>
      <c r="F304" s="271" t="s">
        <v>248</v>
      </c>
      <c r="G304" s="269"/>
      <c r="H304" s="272">
        <v>194.68600000000001</v>
      </c>
      <c r="I304" s="273"/>
      <c r="J304" s="269"/>
      <c r="K304" s="269"/>
      <c r="L304" s="274"/>
      <c r="M304" s="275"/>
      <c r="N304" s="276"/>
      <c r="O304" s="276"/>
      <c r="P304" s="276"/>
      <c r="Q304" s="276"/>
      <c r="R304" s="276"/>
      <c r="S304" s="276"/>
      <c r="T304" s="277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278" t="s">
        <v>207</v>
      </c>
      <c r="AU304" s="278" t="s">
        <v>82</v>
      </c>
      <c r="AV304" s="16" t="s">
        <v>103</v>
      </c>
      <c r="AW304" s="16" t="s">
        <v>33</v>
      </c>
      <c r="AX304" s="16" t="s">
        <v>72</v>
      </c>
      <c r="AY304" s="278" t="s">
        <v>197</v>
      </c>
    </row>
    <row r="305" s="14" customFormat="1">
      <c r="A305" s="14"/>
      <c r="B305" s="247"/>
      <c r="C305" s="248"/>
      <c r="D305" s="237" t="s">
        <v>207</v>
      </c>
      <c r="E305" s="249" t="s">
        <v>19</v>
      </c>
      <c r="F305" s="250" t="s">
        <v>634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207</v>
      </c>
      <c r="AU305" s="256" t="s">
        <v>82</v>
      </c>
      <c r="AV305" s="14" t="s">
        <v>80</v>
      </c>
      <c r="AW305" s="14" t="s">
        <v>33</v>
      </c>
      <c r="AX305" s="14" t="s">
        <v>72</v>
      </c>
      <c r="AY305" s="256" t="s">
        <v>197</v>
      </c>
    </row>
    <row r="306" s="13" customFormat="1">
      <c r="A306" s="13"/>
      <c r="B306" s="235"/>
      <c r="C306" s="236"/>
      <c r="D306" s="237" t="s">
        <v>207</v>
      </c>
      <c r="E306" s="238" t="s">
        <v>19</v>
      </c>
      <c r="F306" s="239" t="s">
        <v>2402</v>
      </c>
      <c r="G306" s="236"/>
      <c r="H306" s="240">
        <v>26.904</v>
      </c>
      <c r="I306" s="241"/>
      <c r="J306" s="236"/>
      <c r="K306" s="236"/>
      <c r="L306" s="242"/>
      <c r="M306" s="243"/>
      <c r="N306" s="244"/>
      <c r="O306" s="244"/>
      <c r="P306" s="244"/>
      <c r="Q306" s="244"/>
      <c r="R306" s="244"/>
      <c r="S306" s="244"/>
      <c r="T306" s="245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6" t="s">
        <v>207</v>
      </c>
      <c r="AU306" s="246" t="s">
        <v>82</v>
      </c>
      <c r="AV306" s="13" t="s">
        <v>82</v>
      </c>
      <c r="AW306" s="13" t="s">
        <v>33</v>
      </c>
      <c r="AX306" s="13" t="s">
        <v>72</v>
      </c>
      <c r="AY306" s="246" t="s">
        <v>197</v>
      </c>
    </row>
    <row r="307" s="15" customFormat="1">
      <c r="A307" s="15"/>
      <c r="B307" s="257"/>
      <c r="C307" s="258"/>
      <c r="D307" s="237" t="s">
        <v>207</v>
      </c>
      <c r="E307" s="259" t="s">
        <v>19</v>
      </c>
      <c r="F307" s="260" t="s">
        <v>234</v>
      </c>
      <c r="G307" s="258"/>
      <c r="H307" s="261">
        <v>444.46800000000002</v>
      </c>
      <c r="I307" s="262"/>
      <c r="J307" s="258"/>
      <c r="K307" s="258"/>
      <c r="L307" s="263"/>
      <c r="M307" s="264"/>
      <c r="N307" s="265"/>
      <c r="O307" s="265"/>
      <c r="P307" s="265"/>
      <c r="Q307" s="265"/>
      <c r="R307" s="265"/>
      <c r="S307" s="265"/>
      <c r="T307" s="26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7" t="s">
        <v>207</v>
      </c>
      <c r="AU307" s="267" t="s">
        <v>82</v>
      </c>
      <c r="AV307" s="15" t="s">
        <v>203</v>
      </c>
      <c r="AW307" s="15" t="s">
        <v>33</v>
      </c>
      <c r="AX307" s="15" t="s">
        <v>80</v>
      </c>
      <c r="AY307" s="267" t="s">
        <v>197</v>
      </c>
    </row>
    <row r="308" s="2" customFormat="1" ht="37.8" customHeight="1">
      <c r="A308" s="40"/>
      <c r="B308" s="41"/>
      <c r="C308" s="216" t="s">
        <v>588</v>
      </c>
      <c r="D308" s="216" t="s">
        <v>199</v>
      </c>
      <c r="E308" s="217" t="s">
        <v>2403</v>
      </c>
      <c r="F308" s="218" t="s">
        <v>2404</v>
      </c>
      <c r="G308" s="219" t="s">
        <v>211</v>
      </c>
      <c r="H308" s="220">
        <v>2</v>
      </c>
      <c r="I308" s="221"/>
      <c r="J308" s="222">
        <f>ROUND(I308*H308,2)</f>
        <v>0</v>
      </c>
      <c r="K308" s="223"/>
      <c r="L308" s="46"/>
      <c r="M308" s="224" t="s">
        <v>19</v>
      </c>
      <c r="N308" s="225" t="s">
        <v>43</v>
      </c>
      <c r="O308" s="86"/>
      <c r="P308" s="226">
        <f>O308*H308</f>
        <v>0</v>
      </c>
      <c r="Q308" s="226">
        <v>0.02588</v>
      </c>
      <c r="R308" s="226">
        <f>Q308*H308</f>
        <v>0.05176</v>
      </c>
      <c r="S308" s="226">
        <v>0</v>
      </c>
      <c r="T308" s="227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8" t="s">
        <v>203</v>
      </c>
      <c r="AT308" s="228" t="s">
        <v>199</v>
      </c>
      <c r="AU308" s="228" t="s">
        <v>82</v>
      </c>
      <c r="AY308" s="19" t="s">
        <v>197</v>
      </c>
      <c r="BE308" s="229">
        <f>IF(N308="základní",J308,0)</f>
        <v>0</v>
      </c>
      <c r="BF308" s="229">
        <f>IF(N308="snížená",J308,0)</f>
        <v>0</v>
      </c>
      <c r="BG308" s="229">
        <f>IF(N308="zákl. přenesená",J308,0)</f>
        <v>0</v>
      </c>
      <c r="BH308" s="229">
        <f>IF(N308="sníž. přenesená",J308,0)</f>
        <v>0</v>
      </c>
      <c r="BI308" s="229">
        <f>IF(N308="nulová",J308,0)</f>
        <v>0</v>
      </c>
      <c r="BJ308" s="19" t="s">
        <v>80</v>
      </c>
      <c r="BK308" s="229">
        <f>ROUND(I308*H308,2)</f>
        <v>0</v>
      </c>
      <c r="BL308" s="19" t="s">
        <v>203</v>
      </c>
      <c r="BM308" s="228" t="s">
        <v>2405</v>
      </c>
    </row>
    <row r="309" s="2" customFormat="1">
      <c r="A309" s="40"/>
      <c r="B309" s="41"/>
      <c r="C309" s="42"/>
      <c r="D309" s="230" t="s">
        <v>205</v>
      </c>
      <c r="E309" s="42"/>
      <c r="F309" s="231" t="s">
        <v>2406</v>
      </c>
      <c r="G309" s="42"/>
      <c r="H309" s="42"/>
      <c r="I309" s="232"/>
      <c r="J309" s="42"/>
      <c r="K309" s="42"/>
      <c r="L309" s="46"/>
      <c r="M309" s="233"/>
      <c r="N309" s="234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205</v>
      </c>
      <c r="AU309" s="19" t="s">
        <v>82</v>
      </c>
    </row>
    <row r="310" s="14" customFormat="1">
      <c r="A310" s="14"/>
      <c r="B310" s="247"/>
      <c r="C310" s="248"/>
      <c r="D310" s="237" t="s">
        <v>207</v>
      </c>
      <c r="E310" s="249" t="s">
        <v>19</v>
      </c>
      <c r="F310" s="250" t="s">
        <v>519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207</v>
      </c>
      <c r="AU310" s="256" t="s">
        <v>82</v>
      </c>
      <c r="AV310" s="14" t="s">
        <v>80</v>
      </c>
      <c r="AW310" s="14" t="s">
        <v>33</v>
      </c>
      <c r="AX310" s="14" t="s">
        <v>72</v>
      </c>
      <c r="AY310" s="256" t="s">
        <v>197</v>
      </c>
    </row>
    <row r="311" s="13" customFormat="1">
      <c r="A311" s="13"/>
      <c r="B311" s="235"/>
      <c r="C311" s="236"/>
      <c r="D311" s="237" t="s">
        <v>207</v>
      </c>
      <c r="E311" s="238" t="s">
        <v>19</v>
      </c>
      <c r="F311" s="239" t="s">
        <v>2407</v>
      </c>
      <c r="G311" s="236"/>
      <c r="H311" s="240">
        <v>2</v>
      </c>
      <c r="I311" s="241"/>
      <c r="J311" s="236"/>
      <c r="K311" s="236"/>
      <c r="L311" s="242"/>
      <c r="M311" s="243"/>
      <c r="N311" s="244"/>
      <c r="O311" s="244"/>
      <c r="P311" s="244"/>
      <c r="Q311" s="244"/>
      <c r="R311" s="244"/>
      <c r="S311" s="244"/>
      <c r="T311" s="245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6" t="s">
        <v>207</v>
      </c>
      <c r="AU311" s="246" t="s">
        <v>82</v>
      </c>
      <c r="AV311" s="13" t="s">
        <v>82</v>
      </c>
      <c r="AW311" s="13" t="s">
        <v>33</v>
      </c>
      <c r="AX311" s="13" t="s">
        <v>80</v>
      </c>
      <c r="AY311" s="246" t="s">
        <v>197</v>
      </c>
    </row>
    <row r="312" s="2" customFormat="1" ht="16.5" customHeight="1">
      <c r="A312" s="40"/>
      <c r="B312" s="41"/>
      <c r="C312" s="282" t="s">
        <v>593</v>
      </c>
      <c r="D312" s="282" t="s">
        <v>602</v>
      </c>
      <c r="E312" s="283" t="s">
        <v>2408</v>
      </c>
      <c r="F312" s="284" t="s">
        <v>2409</v>
      </c>
      <c r="G312" s="285" t="s">
        <v>211</v>
      </c>
      <c r="H312" s="286">
        <v>2</v>
      </c>
      <c r="I312" s="287"/>
      <c r="J312" s="288">
        <f>ROUND(I312*H312,2)</f>
        <v>0</v>
      </c>
      <c r="K312" s="289"/>
      <c r="L312" s="290"/>
      <c r="M312" s="291" t="s">
        <v>19</v>
      </c>
      <c r="N312" s="292" t="s">
        <v>43</v>
      </c>
      <c r="O312" s="86"/>
      <c r="P312" s="226">
        <f>O312*H312</f>
        <v>0</v>
      </c>
      <c r="Q312" s="226">
        <v>0.056000000000000001</v>
      </c>
      <c r="R312" s="226">
        <f>Q312*H312</f>
        <v>0.112</v>
      </c>
      <c r="S312" s="226">
        <v>0</v>
      </c>
      <c r="T312" s="227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8" t="s">
        <v>311</v>
      </c>
      <c r="AT312" s="228" t="s">
        <v>602</v>
      </c>
      <c r="AU312" s="228" t="s">
        <v>82</v>
      </c>
      <c r="AY312" s="19" t="s">
        <v>197</v>
      </c>
      <c r="BE312" s="229">
        <f>IF(N312="základní",J312,0)</f>
        <v>0</v>
      </c>
      <c r="BF312" s="229">
        <f>IF(N312="snížená",J312,0)</f>
        <v>0</v>
      </c>
      <c r="BG312" s="229">
        <f>IF(N312="zákl. přenesená",J312,0)</f>
        <v>0</v>
      </c>
      <c r="BH312" s="229">
        <f>IF(N312="sníž. přenesená",J312,0)</f>
        <v>0</v>
      </c>
      <c r="BI312" s="229">
        <f>IF(N312="nulová",J312,0)</f>
        <v>0</v>
      </c>
      <c r="BJ312" s="19" t="s">
        <v>80</v>
      </c>
      <c r="BK312" s="229">
        <f>ROUND(I312*H312,2)</f>
        <v>0</v>
      </c>
      <c r="BL312" s="19" t="s">
        <v>203</v>
      </c>
      <c r="BM312" s="228" t="s">
        <v>2410</v>
      </c>
    </row>
    <row r="313" s="2" customFormat="1" ht="37.8" customHeight="1">
      <c r="A313" s="40"/>
      <c r="B313" s="41"/>
      <c r="C313" s="216" t="s">
        <v>601</v>
      </c>
      <c r="D313" s="216" t="s">
        <v>199</v>
      </c>
      <c r="E313" s="217" t="s">
        <v>529</v>
      </c>
      <c r="F313" s="218" t="s">
        <v>530</v>
      </c>
      <c r="G313" s="219" t="s">
        <v>211</v>
      </c>
      <c r="H313" s="220">
        <v>4</v>
      </c>
      <c r="I313" s="221"/>
      <c r="J313" s="222">
        <f>ROUND(I313*H313,2)</f>
        <v>0</v>
      </c>
      <c r="K313" s="223"/>
      <c r="L313" s="46"/>
      <c r="M313" s="224" t="s">
        <v>19</v>
      </c>
      <c r="N313" s="225" t="s">
        <v>43</v>
      </c>
      <c r="O313" s="86"/>
      <c r="P313" s="226">
        <f>O313*H313</f>
        <v>0</v>
      </c>
      <c r="Q313" s="226">
        <v>0.017940000000000001</v>
      </c>
      <c r="R313" s="226">
        <f>Q313*H313</f>
        <v>0.071760000000000004</v>
      </c>
      <c r="S313" s="226">
        <v>0</v>
      </c>
      <c r="T313" s="227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8" t="s">
        <v>203</v>
      </c>
      <c r="AT313" s="228" t="s">
        <v>199</v>
      </c>
      <c r="AU313" s="228" t="s">
        <v>82</v>
      </c>
      <c r="AY313" s="19" t="s">
        <v>197</v>
      </c>
      <c r="BE313" s="229">
        <f>IF(N313="základní",J313,0)</f>
        <v>0</v>
      </c>
      <c r="BF313" s="229">
        <f>IF(N313="snížená",J313,0)</f>
        <v>0</v>
      </c>
      <c r="BG313" s="229">
        <f>IF(N313="zákl. přenesená",J313,0)</f>
        <v>0</v>
      </c>
      <c r="BH313" s="229">
        <f>IF(N313="sníž. přenesená",J313,0)</f>
        <v>0</v>
      </c>
      <c r="BI313" s="229">
        <f>IF(N313="nulová",J313,0)</f>
        <v>0</v>
      </c>
      <c r="BJ313" s="19" t="s">
        <v>80</v>
      </c>
      <c r="BK313" s="229">
        <f>ROUND(I313*H313,2)</f>
        <v>0</v>
      </c>
      <c r="BL313" s="19" t="s">
        <v>203</v>
      </c>
      <c r="BM313" s="228" t="s">
        <v>2411</v>
      </c>
    </row>
    <row r="314" s="2" customFormat="1">
      <c r="A314" s="40"/>
      <c r="B314" s="41"/>
      <c r="C314" s="42"/>
      <c r="D314" s="230" t="s">
        <v>205</v>
      </c>
      <c r="E314" s="42"/>
      <c r="F314" s="231" t="s">
        <v>532</v>
      </c>
      <c r="G314" s="42"/>
      <c r="H314" s="42"/>
      <c r="I314" s="232"/>
      <c r="J314" s="42"/>
      <c r="K314" s="42"/>
      <c r="L314" s="46"/>
      <c r="M314" s="233"/>
      <c r="N314" s="234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205</v>
      </c>
      <c r="AU314" s="19" t="s">
        <v>82</v>
      </c>
    </row>
    <row r="315" s="13" customFormat="1">
      <c r="A315" s="13"/>
      <c r="B315" s="235"/>
      <c r="C315" s="236"/>
      <c r="D315" s="237" t="s">
        <v>207</v>
      </c>
      <c r="E315" s="238" t="s">
        <v>19</v>
      </c>
      <c r="F315" s="239" t="s">
        <v>2412</v>
      </c>
      <c r="G315" s="236"/>
      <c r="H315" s="240">
        <v>3</v>
      </c>
      <c r="I315" s="241"/>
      <c r="J315" s="236"/>
      <c r="K315" s="236"/>
      <c r="L315" s="242"/>
      <c r="M315" s="243"/>
      <c r="N315" s="244"/>
      <c r="O315" s="244"/>
      <c r="P315" s="244"/>
      <c r="Q315" s="244"/>
      <c r="R315" s="244"/>
      <c r="S315" s="244"/>
      <c r="T315" s="24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6" t="s">
        <v>207</v>
      </c>
      <c r="AU315" s="246" t="s">
        <v>82</v>
      </c>
      <c r="AV315" s="13" t="s">
        <v>82</v>
      </c>
      <c r="AW315" s="13" t="s">
        <v>33</v>
      </c>
      <c r="AX315" s="13" t="s">
        <v>72</v>
      </c>
      <c r="AY315" s="246" t="s">
        <v>197</v>
      </c>
    </row>
    <row r="316" s="13" customFormat="1">
      <c r="A316" s="13"/>
      <c r="B316" s="235"/>
      <c r="C316" s="236"/>
      <c r="D316" s="237" t="s">
        <v>207</v>
      </c>
      <c r="E316" s="238" t="s">
        <v>19</v>
      </c>
      <c r="F316" s="239" t="s">
        <v>2413</v>
      </c>
      <c r="G316" s="236"/>
      <c r="H316" s="240">
        <v>1</v>
      </c>
      <c r="I316" s="241"/>
      <c r="J316" s="236"/>
      <c r="K316" s="236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207</v>
      </c>
      <c r="AU316" s="246" t="s">
        <v>82</v>
      </c>
      <c r="AV316" s="13" t="s">
        <v>82</v>
      </c>
      <c r="AW316" s="13" t="s">
        <v>33</v>
      </c>
      <c r="AX316" s="13" t="s">
        <v>72</v>
      </c>
      <c r="AY316" s="246" t="s">
        <v>197</v>
      </c>
    </row>
    <row r="317" s="15" customFormat="1">
      <c r="A317" s="15"/>
      <c r="B317" s="257"/>
      <c r="C317" s="258"/>
      <c r="D317" s="237" t="s">
        <v>207</v>
      </c>
      <c r="E317" s="259" t="s">
        <v>19</v>
      </c>
      <c r="F317" s="260" t="s">
        <v>234</v>
      </c>
      <c r="G317" s="258"/>
      <c r="H317" s="261">
        <v>4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207</v>
      </c>
      <c r="AU317" s="267" t="s">
        <v>82</v>
      </c>
      <c r="AV317" s="15" t="s">
        <v>203</v>
      </c>
      <c r="AW317" s="15" t="s">
        <v>33</v>
      </c>
      <c r="AX317" s="15" t="s">
        <v>80</v>
      </c>
      <c r="AY317" s="267" t="s">
        <v>197</v>
      </c>
    </row>
    <row r="318" s="2" customFormat="1" ht="37.8" customHeight="1">
      <c r="A318" s="40"/>
      <c r="B318" s="41"/>
      <c r="C318" s="216" t="s">
        <v>607</v>
      </c>
      <c r="D318" s="216" t="s">
        <v>199</v>
      </c>
      <c r="E318" s="217" t="s">
        <v>534</v>
      </c>
      <c r="F318" s="218" t="s">
        <v>535</v>
      </c>
      <c r="G318" s="219" t="s">
        <v>211</v>
      </c>
      <c r="H318" s="220">
        <v>17</v>
      </c>
      <c r="I318" s="221"/>
      <c r="J318" s="222">
        <f>ROUND(I318*H318,2)</f>
        <v>0</v>
      </c>
      <c r="K318" s="223"/>
      <c r="L318" s="46"/>
      <c r="M318" s="224" t="s">
        <v>19</v>
      </c>
      <c r="N318" s="225" t="s">
        <v>43</v>
      </c>
      <c r="O318" s="86"/>
      <c r="P318" s="226">
        <f>O318*H318</f>
        <v>0</v>
      </c>
      <c r="Q318" s="226">
        <v>0.022780000000000002</v>
      </c>
      <c r="R318" s="226">
        <f>Q318*H318</f>
        <v>0.38726000000000005</v>
      </c>
      <c r="S318" s="226">
        <v>0</v>
      </c>
      <c r="T318" s="227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8" t="s">
        <v>203</v>
      </c>
      <c r="AT318" s="228" t="s">
        <v>199</v>
      </c>
      <c r="AU318" s="228" t="s">
        <v>82</v>
      </c>
      <c r="AY318" s="19" t="s">
        <v>197</v>
      </c>
      <c r="BE318" s="229">
        <f>IF(N318="základní",J318,0)</f>
        <v>0</v>
      </c>
      <c r="BF318" s="229">
        <f>IF(N318="snížená",J318,0)</f>
        <v>0</v>
      </c>
      <c r="BG318" s="229">
        <f>IF(N318="zákl. přenesená",J318,0)</f>
        <v>0</v>
      </c>
      <c r="BH318" s="229">
        <f>IF(N318="sníž. přenesená",J318,0)</f>
        <v>0</v>
      </c>
      <c r="BI318" s="229">
        <f>IF(N318="nulová",J318,0)</f>
        <v>0</v>
      </c>
      <c r="BJ318" s="19" t="s">
        <v>80</v>
      </c>
      <c r="BK318" s="229">
        <f>ROUND(I318*H318,2)</f>
        <v>0</v>
      </c>
      <c r="BL318" s="19" t="s">
        <v>203</v>
      </c>
      <c r="BM318" s="228" t="s">
        <v>2414</v>
      </c>
    </row>
    <row r="319" s="2" customFormat="1">
      <c r="A319" s="40"/>
      <c r="B319" s="41"/>
      <c r="C319" s="42"/>
      <c r="D319" s="230" t="s">
        <v>205</v>
      </c>
      <c r="E319" s="42"/>
      <c r="F319" s="231" t="s">
        <v>537</v>
      </c>
      <c r="G319" s="42"/>
      <c r="H319" s="42"/>
      <c r="I319" s="232"/>
      <c r="J319" s="42"/>
      <c r="K319" s="42"/>
      <c r="L319" s="46"/>
      <c r="M319" s="233"/>
      <c r="N319" s="234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205</v>
      </c>
      <c r="AU319" s="19" t="s">
        <v>82</v>
      </c>
    </row>
    <row r="320" s="13" customFormat="1">
      <c r="A320" s="13"/>
      <c r="B320" s="235"/>
      <c r="C320" s="236"/>
      <c r="D320" s="237" t="s">
        <v>207</v>
      </c>
      <c r="E320" s="238" t="s">
        <v>19</v>
      </c>
      <c r="F320" s="239" t="s">
        <v>2415</v>
      </c>
      <c r="G320" s="236"/>
      <c r="H320" s="240">
        <v>8</v>
      </c>
      <c r="I320" s="241"/>
      <c r="J320" s="236"/>
      <c r="K320" s="236"/>
      <c r="L320" s="242"/>
      <c r="M320" s="243"/>
      <c r="N320" s="244"/>
      <c r="O320" s="244"/>
      <c r="P320" s="244"/>
      <c r="Q320" s="244"/>
      <c r="R320" s="244"/>
      <c r="S320" s="244"/>
      <c r="T320" s="245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6" t="s">
        <v>207</v>
      </c>
      <c r="AU320" s="246" t="s">
        <v>82</v>
      </c>
      <c r="AV320" s="13" t="s">
        <v>82</v>
      </c>
      <c r="AW320" s="13" t="s">
        <v>33</v>
      </c>
      <c r="AX320" s="13" t="s">
        <v>72</v>
      </c>
      <c r="AY320" s="246" t="s">
        <v>197</v>
      </c>
    </row>
    <row r="321" s="13" customFormat="1">
      <c r="A321" s="13"/>
      <c r="B321" s="235"/>
      <c r="C321" s="236"/>
      <c r="D321" s="237" t="s">
        <v>207</v>
      </c>
      <c r="E321" s="238" t="s">
        <v>19</v>
      </c>
      <c r="F321" s="239" t="s">
        <v>2416</v>
      </c>
      <c r="G321" s="236"/>
      <c r="H321" s="240">
        <v>9</v>
      </c>
      <c r="I321" s="241"/>
      <c r="J321" s="236"/>
      <c r="K321" s="236"/>
      <c r="L321" s="242"/>
      <c r="M321" s="243"/>
      <c r="N321" s="244"/>
      <c r="O321" s="244"/>
      <c r="P321" s="244"/>
      <c r="Q321" s="244"/>
      <c r="R321" s="244"/>
      <c r="S321" s="244"/>
      <c r="T321" s="245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6" t="s">
        <v>207</v>
      </c>
      <c r="AU321" s="246" t="s">
        <v>82</v>
      </c>
      <c r="AV321" s="13" t="s">
        <v>82</v>
      </c>
      <c r="AW321" s="13" t="s">
        <v>33</v>
      </c>
      <c r="AX321" s="13" t="s">
        <v>72</v>
      </c>
      <c r="AY321" s="246" t="s">
        <v>197</v>
      </c>
    </row>
    <row r="322" s="15" customFormat="1">
      <c r="A322" s="15"/>
      <c r="B322" s="257"/>
      <c r="C322" s="258"/>
      <c r="D322" s="237" t="s">
        <v>207</v>
      </c>
      <c r="E322" s="259" t="s">
        <v>19</v>
      </c>
      <c r="F322" s="260" t="s">
        <v>234</v>
      </c>
      <c r="G322" s="258"/>
      <c r="H322" s="261">
        <v>17</v>
      </c>
      <c r="I322" s="262"/>
      <c r="J322" s="258"/>
      <c r="K322" s="258"/>
      <c r="L322" s="263"/>
      <c r="M322" s="264"/>
      <c r="N322" s="265"/>
      <c r="O322" s="265"/>
      <c r="P322" s="265"/>
      <c r="Q322" s="265"/>
      <c r="R322" s="265"/>
      <c r="S322" s="265"/>
      <c r="T322" s="26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7" t="s">
        <v>207</v>
      </c>
      <c r="AU322" s="267" t="s">
        <v>82</v>
      </c>
      <c r="AV322" s="15" t="s">
        <v>203</v>
      </c>
      <c r="AW322" s="15" t="s">
        <v>33</v>
      </c>
      <c r="AX322" s="15" t="s">
        <v>80</v>
      </c>
      <c r="AY322" s="267" t="s">
        <v>197</v>
      </c>
    </row>
    <row r="323" s="2" customFormat="1" ht="37.8" customHeight="1">
      <c r="A323" s="40"/>
      <c r="B323" s="41"/>
      <c r="C323" s="216" t="s">
        <v>612</v>
      </c>
      <c r="D323" s="216" t="s">
        <v>199</v>
      </c>
      <c r="E323" s="217" t="s">
        <v>540</v>
      </c>
      <c r="F323" s="218" t="s">
        <v>541</v>
      </c>
      <c r="G323" s="219" t="s">
        <v>211</v>
      </c>
      <c r="H323" s="220">
        <v>3</v>
      </c>
      <c r="I323" s="221"/>
      <c r="J323" s="222">
        <f>ROUND(I323*H323,2)</f>
        <v>0</v>
      </c>
      <c r="K323" s="223"/>
      <c r="L323" s="46"/>
      <c r="M323" s="224" t="s">
        <v>19</v>
      </c>
      <c r="N323" s="225" t="s">
        <v>43</v>
      </c>
      <c r="O323" s="86"/>
      <c r="P323" s="226">
        <f>O323*H323</f>
        <v>0</v>
      </c>
      <c r="Q323" s="226">
        <v>0.026929999999999999</v>
      </c>
      <c r="R323" s="226">
        <f>Q323*H323</f>
        <v>0.080790000000000001</v>
      </c>
      <c r="S323" s="226">
        <v>0</v>
      </c>
      <c r="T323" s="227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8" t="s">
        <v>203</v>
      </c>
      <c r="AT323" s="228" t="s">
        <v>199</v>
      </c>
      <c r="AU323" s="228" t="s">
        <v>82</v>
      </c>
      <c r="AY323" s="19" t="s">
        <v>197</v>
      </c>
      <c r="BE323" s="229">
        <f>IF(N323="základní",J323,0)</f>
        <v>0</v>
      </c>
      <c r="BF323" s="229">
        <f>IF(N323="snížená",J323,0)</f>
        <v>0</v>
      </c>
      <c r="BG323" s="229">
        <f>IF(N323="zákl. přenesená",J323,0)</f>
        <v>0</v>
      </c>
      <c r="BH323" s="229">
        <f>IF(N323="sníž. přenesená",J323,0)</f>
        <v>0</v>
      </c>
      <c r="BI323" s="229">
        <f>IF(N323="nulová",J323,0)</f>
        <v>0</v>
      </c>
      <c r="BJ323" s="19" t="s">
        <v>80</v>
      </c>
      <c r="BK323" s="229">
        <f>ROUND(I323*H323,2)</f>
        <v>0</v>
      </c>
      <c r="BL323" s="19" t="s">
        <v>203</v>
      </c>
      <c r="BM323" s="228" t="s">
        <v>2417</v>
      </c>
    </row>
    <row r="324" s="2" customFormat="1">
      <c r="A324" s="40"/>
      <c r="B324" s="41"/>
      <c r="C324" s="42"/>
      <c r="D324" s="230" t="s">
        <v>205</v>
      </c>
      <c r="E324" s="42"/>
      <c r="F324" s="231" t="s">
        <v>543</v>
      </c>
      <c r="G324" s="42"/>
      <c r="H324" s="42"/>
      <c r="I324" s="232"/>
      <c r="J324" s="42"/>
      <c r="K324" s="42"/>
      <c r="L324" s="46"/>
      <c r="M324" s="233"/>
      <c r="N324" s="234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205</v>
      </c>
      <c r="AU324" s="19" t="s">
        <v>82</v>
      </c>
    </row>
    <row r="325" s="13" customFormat="1">
      <c r="A325" s="13"/>
      <c r="B325" s="235"/>
      <c r="C325" s="236"/>
      <c r="D325" s="237" t="s">
        <v>207</v>
      </c>
      <c r="E325" s="238" t="s">
        <v>19</v>
      </c>
      <c r="F325" s="239" t="s">
        <v>2418</v>
      </c>
      <c r="G325" s="236"/>
      <c r="H325" s="240">
        <v>3</v>
      </c>
      <c r="I325" s="241"/>
      <c r="J325" s="236"/>
      <c r="K325" s="236"/>
      <c r="L325" s="242"/>
      <c r="M325" s="243"/>
      <c r="N325" s="244"/>
      <c r="O325" s="244"/>
      <c r="P325" s="244"/>
      <c r="Q325" s="244"/>
      <c r="R325" s="244"/>
      <c r="S325" s="244"/>
      <c r="T325" s="245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6" t="s">
        <v>207</v>
      </c>
      <c r="AU325" s="246" t="s">
        <v>82</v>
      </c>
      <c r="AV325" s="13" t="s">
        <v>82</v>
      </c>
      <c r="AW325" s="13" t="s">
        <v>33</v>
      </c>
      <c r="AX325" s="13" t="s">
        <v>80</v>
      </c>
      <c r="AY325" s="246" t="s">
        <v>197</v>
      </c>
    </row>
    <row r="326" s="2" customFormat="1" ht="37.8" customHeight="1">
      <c r="A326" s="40"/>
      <c r="B326" s="41"/>
      <c r="C326" s="216" t="s">
        <v>625</v>
      </c>
      <c r="D326" s="216" t="s">
        <v>199</v>
      </c>
      <c r="E326" s="217" t="s">
        <v>2419</v>
      </c>
      <c r="F326" s="218" t="s">
        <v>2420</v>
      </c>
      <c r="G326" s="219" t="s">
        <v>211</v>
      </c>
      <c r="H326" s="220">
        <v>1</v>
      </c>
      <c r="I326" s="221"/>
      <c r="J326" s="222">
        <f>ROUND(I326*H326,2)</f>
        <v>0</v>
      </c>
      <c r="K326" s="223"/>
      <c r="L326" s="46"/>
      <c r="M326" s="224" t="s">
        <v>19</v>
      </c>
      <c r="N326" s="225" t="s">
        <v>43</v>
      </c>
      <c r="O326" s="86"/>
      <c r="P326" s="226">
        <f>O326*H326</f>
        <v>0</v>
      </c>
      <c r="Q326" s="226">
        <v>0.031949999999999999</v>
      </c>
      <c r="R326" s="226">
        <f>Q326*H326</f>
        <v>0.031949999999999999</v>
      </c>
      <c r="S326" s="226">
        <v>0</v>
      </c>
      <c r="T326" s="227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8" t="s">
        <v>203</v>
      </c>
      <c r="AT326" s="228" t="s">
        <v>199</v>
      </c>
      <c r="AU326" s="228" t="s">
        <v>82</v>
      </c>
      <c r="AY326" s="19" t="s">
        <v>197</v>
      </c>
      <c r="BE326" s="229">
        <f>IF(N326="základní",J326,0)</f>
        <v>0</v>
      </c>
      <c r="BF326" s="229">
        <f>IF(N326="snížená",J326,0)</f>
        <v>0</v>
      </c>
      <c r="BG326" s="229">
        <f>IF(N326="zákl. přenesená",J326,0)</f>
        <v>0</v>
      </c>
      <c r="BH326" s="229">
        <f>IF(N326="sníž. přenesená",J326,0)</f>
        <v>0</v>
      </c>
      <c r="BI326" s="229">
        <f>IF(N326="nulová",J326,0)</f>
        <v>0</v>
      </c>
      <c r="BJ326" s="19" t="s">
        <v>80</v>
      </c>
      <c r="BK326" s="229">
        <f>ROUND(I326*H326,2)</f>
        <v>0</v>
      </c>
      <c r="BL326" s="19" t="s">
        <v>203</v>
      </c>
      <c r="BM326" s="228" t="s">
        <v>2421</v>
      </c>
    </row>
    <row r="327" s="2" customFormat="1">
      <c r="A327" s="40"/>
      <c r="B327" s="41"/>
      <c r="C327" s="42"/>
      <c r="D327" s="230" t="s">
        <v>205</v>
      </c>
      <c r="E327" s="42"/>
      <c r="F327" s="231" t="s">
        <v>2422</v>
      </c>
      <c r="G327" s="42"/>
      <c r="H327" s="42"/>
      <c r="I327" s="232"/>
      <c r="J327" s="42"/>
      <c r="K327" s="42"/>
      <c r="L327" s="46"/>
      <c r="M327" s="233"/>
      <c r="N327" s="234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205</v>
      </c>
      <c r="AU327" s="19" t="s">
        <v>82</v>
      </c>
    </row>
    <row r="328" s="13" customFormat="1">
      <c r="A328" s="13"/>
      <c r="B328" s="235"/>
      <c r="C328" s="236"/>
      <c r="D328" s="237" t="s">
        <v>207</v>
      </c>
      <c r="E328" s="238" t="s">
        <v>19</v>
      </c>
      <c r="F328" s="239" t="s">
        <v>2423</v>
      </c>
      <c r="G328" s="236"/>
      <c r="H328" s="240">
        <v>1</v>
      </c>
      <c r="I328" s="241"/>
      <c r="J328" s="236"/>
      <c r="K328" s="236"/>
      <c r="L328" s="242"/>
      <c r="M328" s="243"/>
      <c r="N328" s="244"/>
      <c r="O328" s="244"/>
      <c r="P328" s="244"/>
      <c r="Q328" s="244"/>
      <c r="R328" s="244"/>
      <c r="S328" s="244"/>
      <c r="T328" s="245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6" t="s">
        <v>207</v>
      </c>
      <c r="AU328" s="246" t="s">
        <v>82</v>
      </c>
      <c r="AV328" s="13" t="s">
        <v>82</v>
      </c>
      <c r="AW328" s="13" t="s">
        <v>33</v>
      </c>
      <c r="AX328" s="13" t="s">
        <v>80</v>
      </c>
      <c r="AY328" s="246" t="s">
        <v>197</v>
      </c>
    </row>
    <row r="329" s="2" customFormat="1" ht="37.8" customHeight="1">
      <c r="A329" s="40"/>
      <c r="B329" s="41"/>
      <c r="C329" s="216" t="s">
        <v>636</v>
      </c>
      <c r="D329" s="216" t="s">
        <v>199</v>
      </c>
      <c r="E329" s="217" t="s">
        <v>545</v>
      </c>
      <c r="F329" s="218" t="s">
        <v>546</v>
      </c>
      <c r="G329" s="219" t="s">
        <v>211</v>
      </c>
      <c r="H329" s="220">
        <v>8</v>
      </c>
      <c r="I329" s="221"/>
      <c r="J329" s="222">
        <f>ROUND(I329*H329,2)</f>
        <v>0</v>
      </c>
      <c r="K329" s="223"/>
      <c r="L329" s="46"/>
      <c r="M329" s="224" t="s">
        <v>19</v>
      </c>
      <c r="N329" s="225" t="s">
        <v>43</v>
      </c>
      <c r="O329" s="86"/>
      <c r="P329" s="226">
        <f>O329*H329</f>
        <v>0</v>
      </c>
      <c r="Q329" s="226">
        <v>0.036549999999999999</v>
      </c>
      <c r="R329" s="226">
        <f>Q329*H329</f>
        <v>0.29239999999999999</v>
      </c>
      <c r="S329" s="226">
        <v>0</v>
      </c>
      <c r="T329" s="227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8" t="s">
        <v>203</v>
      </c>
      <c r="AT329" s="228" t="s">
        <v>199</v>
      </c>
      <c r="AU329" s="228" t="s">
        <v>82</v>
      </c>
      <c r="AY329" s="19" t="s">
        <v>197</v>
      </c>
      <c r="BE329" s="229">
        <f>IF(N329="základní",J329,0)</f>
        <v>0</v>
      </c>
      <c r="BF329" s="229">
        <f>IF(N329="snížená",J329,0)</f>
        <v>0</v>
      </c>
      <c r="BG329" s="229">
        <f>IF(N329="zákl. přenesená",J329,0)</f>
        <v>0</v>
      </c>
      <c r="BH329" s="229">
        <f>IF(N329="sníž. přenesená",J329,0)</f>
        <v>0</v>
      </c>
      <c r="BI329" s="229">
        <f>IF(N329="nulová",J329,0)</f>
        <v>0</v>
      </c>
      <c r="BJ329" s="19" t="s">
        <v>80</v>
      </c>
      <c r="BK329" s="229">
        <f>ROUND(I329*H329,2)</f>
        <v>0</v>
      </c>
      <c r="BL329" s="19" t="s">
        <v>203</v>
      </c>
      <c r="BM329" s="228" t="s">
        <v>2424</v>
      </c>
    </row>
    <row r="330" s="2" customFormat="1">
      <c r="A330" s="40"/>
      <c r="B330" s="41"/>
      <c r="C330" s="42"/>
      <c r="D330" s="230" t="s">
        <v>205</v>
      </c>
      <c r="E330" s="42"/>
      <c r="F330" s="231" t="s">
        <v>548</v>
      </c>
      <c r="G330" s="42"/>
      <c r="H330" s="42"/>
      <c r="I330" s="232"/>
      <c r="J330" s="42"/>
      <c r="K330" s="42"/>
      <c r="L330" s="46"/>
      <c r="M330" s="233"/>
      <c r="N330" s="234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205</v>
      </c>
      <c r="AU330" s="19" t="s">
        <v>82</v>
      </c>
    </row>
    <row r="331" s="13" customFormat="1">
      <c r="A331" s="13"/>
      <c r="B331" s="235"/>
      <c r="C331" s="236"/>
      <c r="D331" s="237" t="s">
        <v>207</v>
      </c>
      <c r="E331" s="238" t="s">
        <v>19</v>
      </c>
      <c r="F331" s="239" t="s">
        <v>2425</v>
      </c>
      <c r="G331" s="236"/>
      <c r="H331" s="240">
        <v>4</v>
      </c>
      <c r="I331" s="241"/>
      <c r="J331" s="236"/>
      <c r="K331" s="236"/>
      <c r="L331" s="242"/>
      <c r="M331" s="243"/>
      <c r="N331" s="244"/>
      <c r="O331" s="244"/>
      <c r="P331" s="244"/>
      <c r="Q331" s="244"/>
      <c r="R331" s="244"/>
      <c r="S331" s="244"/>
      <c r="T331" s="245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6" t="s">
        <v>207</v>
      </c>
      <c r="AU331" s="246" t="s">
        <v>82</v>
      </c>
      <c r="AV331" s="13" t="s">
        <v>82</v>
      </c>
      <c r="AW331" s="13" t="s">
        <v>33</v>
      </c>
      <c r="AX331" s="13" t="s">
        <v>72</v>
      </c>
      <c r="AY331" s="246" t="s">
        <v>197</v>
      </c>
    </row>
    <row r="332" s="13" customFormat="1">
      <c r="A332" s="13"/>
      <c r="B332" s="235"/>
      <c r="C332" s="236"/>
      <c r="D332" s="237" t="s">
        <v>207</v>
      </c>
      <c r="E332" s="238" t="s">
        <v>19</v>
      </c>
      <c r="F332" s="239" t="s">
        <v>2426</v>
      </c>
      <c r="G332" s="236"/>
      <c r="H332" s="240">
        <v>4</v>
      </c>
      <c r="I332" s="241"/>
      <c r="J332" s="236"/>
      <c r="K332" s="236"/>
      <c r="L332" s="242"/>
      <c r="M332" s="243"/>
      <c r="N332" s="244"/>
      <c r="O332" s="244"/>
      <c r="P332" s="244"/>
      <c r="Q332" s="244"/>
      <c r="R332" s="244"/>
      <c r="S332" s="244"/>
      <c r="T332" s="245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6" t="s">
        <v>207</v>
      </c>
      <c r="AU332" s="246" t="s">
        <v>82</v>
      </c>
      <c r="AV332" s="13" t="s">
        <v>82</v>
      </c>
      <c r="AW332" s="13" t="s">
        <v>33</v>
      </c>
      <c r="AX332" s="13" t="s">
        <v>72</v>
      </c>
      <c r="AY332" s="246" t="s">
        <v>197</v>
      </c>
    </row>
    <row r="333" s="15" customFormat="1">
      <c r="A333" s="15"/>
      <c r="B333" s="257"/>
      <c r="C333" s="258"/>
      <c r="D333" s="237" t="s">
        <v>207</v>
      </c>
      <c r="E333" s="259" t="s">
        <v>19</v>
      </c>
      <c r="F333" s="260" t="s">
        <v>234</v>
      </c>
      <c r="G333" s="258"/>
      <c r="H333" s="261">
        <v>8</v>
      </c>
      <c r="I333" s="262"/>
      <c r="J333" s="258"/>
      <c r="K333" s="258"/>
      <c r="L333" s="263"/>
      <c r="M333" s="264"/>
      <c r="N333" s="265"/>
      <c r="O333" s="265"/>
      <c r="P333" s="265"/>
      <c r="Q333" s="265"/>
      <c r="R333" s="265"/>
      <c r="S333" s="265"/>
      <c r="T333" s="266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7" t="s">
        <v>207</v>
      </c>
      <c r="AU333" s="267" t="s">
        <v>82</v>
      </c>
      <c r="AV333" s="15" t="s">
        <v>203</v>
      </c>
      <c r="AW333" s="15" t="s">
        <v>33</v>
      </c>
      <c r="AX333" s="15" t="s">
        <v>80</v>
      </c>
      <c r="AY333" s="267" t="s">
        <v>197</v>
      </c>
    </row>
    <row r="334" s="2" customFormat="1" ht="37.8" customHeight="1">
      <c r="A334" s="40"/>
      <c r="B334" s="41"/>
      <c r="C334" s="216" t="s">
        <v>644</v>
      </c>
      <c r="D334" s="216" t="s">
        <v>199</v>
      </c>
      <c r="E334" s="217" t="s">
        <v>551</v>
      </c>
      <c r="F334" s="218" t="s">
        <v>552</v>
      </c>
      <c r="G334" s="219" t="s">
        <v>211</v>
      </c>
      <c r="H334" s="220">
        <v>28</v>
      </c>
      <c r="I334" s="221"/>
      <c r="J334" s="222">
        <f>ROUND(I334*H334,2)</f>
        <v>0</v>
      </c>
      <c r="K334" s="223"/>
      <c r="L334" s="46"/>
      <c r="M334" s="224" t="s">
        <v>19</v>
      </c>
      <c r="N334" s="225" t="s">
        <v>43</v>
      </c>
      <c r="O334" s="86"/>
      <c r="P334" s="226">
        <f>O334*H334</f>
        <v>0</v>
      </c>
      <c r="Q334" s="226">
        <v>0.04555</v>
      </c>
      <c r="R334" s="226">
        <f>Q334*H334</f>
        <v>1.2754000000000001</v>
      </c>
      <c r="S334" s="226">
        <v>0</v>
      </c>
      <c r="T334" s="227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8" t="s">
        <v>203</v>
      </c>
      <c r="AT334" s="228" t="s">
        <v>199</v>
      </c>
      <c r="AU334" s="228" t="s">
        <v>82</v>
      </c>
      <c r="AY334" s="19" t="s">
        <v>197</v>
      </c>
      <c r="BE334" s="229">
        <f>IF(N334="základní",J334,0)</f>
        <v>0</v>
      </c>
      <c r="BF334" s="229">
        <f>IF(N334="snížená",J334,0)</f>
        <v>0</v>
      </c>
      <c r="BG334" s="229">
        <f>IF(N334="zákl. přenesená",J334,0)</f>
        <v>0</v>
      </c>
      <c r="BH334" s="229">
        <f>IF(N334="sníž. přenesená",J334,0)</f>
        <v>0</v>
      </c>
      <c r="BI334" s="229">
        <f>IF(N334="nulová",J334,0)</f>
        <v>0</v>
      </c>
      <c r="BJ334" s="19" t="s">
        <v>80</v>
      </c>
      <c r="BK334" s="229">
        <f>ROUND(I334*H334,2)</f>
        <v>0</v>
      </c>
      <c r="BL334" s="19" t="s">
        <v>203</v>
      </c>
      <c r="BM334" s="228" t="s">
        <v>2427</v>
      </c>
    </row>
    <row r="335" s="2" customFormat="1">
      <c r="A335" s="40"/>
      <c r="B335" s="41"/>
      <c r="C335" s="42"/>
      <c r="D335" s="230" t="s">
        <v>205</v>
      </c>
      <c r="E335" s="42"/>
      <c r="F335" s="231" t="s">
        <v>554</v>
      </c>
      <c r="G335" s="42"/>
      <c r="H335" s="42"/>
      <c r="I335" s="232"/>
      <c r="J335" s="42"/>
      <c r="K335" s="42"/>
      <c r="L335" s="46"/>
      <c r="M335" s="233"/>
      <c r="N335" s="234"/>
      <c r="O335" s="86"/>
      <c r="P335" s="86"/>
      <c r="Q335" s="86"/>
      <c r="R335" s="86"/>
      <c r="S335" s="86"/>
      <c r="T335" s="87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T335" s="19" t="s">
        <v>205</v>
      </c>
      <c r="AU335" s="19" t="s">
        <v>82</v>
      </c>
    </row>
    <row r="336" s="13" customFormat="1">
      <c r="A336" s="13"/>
      <c r="B336" s="235"/>
      <c r="C336" s="236"/>
      <c r="D336" s="237" t="s">
        <v>207</v>
      </c>
      <c r="E336" s="238" t="s">
        <v>19</v>
      </c>
      <c r="F336" s="239" t="s">
        <v>2428</v>
      </c>
      <c r="G336" s="236"/>
      <c r="H336" s="240">
        <v>24</v>
      </c>
      <c r="I336" s="241"/>
      <c r="J336" s="236"/>
      <c r="K336" s="236"/>
      <c r="L336" s="242"/>
      <c r="M336" s="243"/>
      <c r="N336" s="244"/>
      <c r="O336" s="244"/>
      <c r="P336" s="244"/>
      <c r="Q336" s="244"/>
      <c r="R336" s="244"/>
      <c r="S336" s="244"/>
      <c r="T336" s="245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6" t="s">
        <v>207</v>
      </c>
      <c r="AU336" s="246" t="s">
        <v>82</v>
      </c>
      <c r="AV336" s="13" t="s">
        <v>82</v>
      </c>
      <c r="AW336" s="13" t="s">
        <v>33</v>
      </c>
      <c r="AX336" s="13" t="s">
        <v>72</v>
      </c>
      <c r="AY336" s="246" t="s">
        <v>197</v>
      </c>
    </row>
    <row r="337" s="13" customFormat="1">
      <c r="A337" s="13"/>
      <c r="B337" s="235"/>
      <c r="C337" s="236"/>
      <c r="D337" s="237" t="s">
        <v>207</v>
      </c>
      <c r="E337" s="238" t="s">
        <v>19</v>
      </c>
      <c r="F337" s="239" t="s">
        <v>556</v>
      </c>
      <c r="G337" s="236"/>
      <c r="H337" s="240">
        <v>4</v>
      </c>
      <c r="I337" s="241"/>
      <c r="J337" s="236"/>
      <c r="K337" s="236"/>
      <c r="L337" s="242"/>
      <c r="M337" s="243"/>
      <c r="N337" s="244"/>
      <c r="O337" s="244"/>
      <c r="P337" s="244"/>
      <c r="Q337" s="244"/>
      <c r="R337" s="244"/>
      <c r="S337" s="244"/>
      <c r="T337" s="245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6" t="s">
        <v>207</v>
      </c>
      <c r="AU337" s="246" t="s">
        <v>82</v>
      </c>
      <c r="AV337" s="13" t="s">
        <v>82</v>
      </c>
      <c r="AW337" s="13" t="s">
        <v>33</v>
      </c>
      <c r="AX337" s="13" t="s">
        <v>72</v>
      </c>
      <c r="AY337" s="246" t="s">
        <v>197</v>
      </c>
    </row>
    <row r="338" s="15" customFormat="1">
      <c r="A338" s="15"/>
      <c r="B338" s="257"/>
      <c r="C338" s="258"/>
      <c r="D338" s="237" t="s">
        <v>207</v>
      </c>
      <c r="E338" s="259" t="s">
        <v>19</v>
      </c>
      <c r="F338" s="260" t="s">
        <v>234</v>
      </c>
      <c r="G338" s="258"/>
      <c r="H338" s="261">
        <v>28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207</v>
      </c>
      <c r="AU338" s="267" t="s">
        <v>82</v>
      </c>
      <c r="AV338" s="15" t="s">
        <v>203</v>
      </c>
      <c r="AW338" s="15" t="s">
        <v>33</v>
      </c>
      <c r="AX338" s="15" t="s">
        <v>80</v>
      </c>
      <c r="AY338" s="267" t="s">
        <v>197</v>
      </c>
    </row>
    <row r="339" s="2" customFormat="1" ht="37.8" customHeight="1">
      <c r="A339" s="40"/>
      <c r="B339" s="41"/>
      <c r="C339" s="216" t="s">
        <v>652</v>
      </c>
      <c r="D339" s="216" t="s">
        <v>199</v>
      </c>
      <c r="E339" s="217" t="s">
        <v>558</v>
      </c>
      <c r="F339" s="218" t="s">
        <v>559</v>
      </c>
      <c r="G339" s="219" t="s">
        <v>211</v>
      </c>
      <c r="H339" s="220">
        <v>28</v>
      </c>
      <c r="I339" s="221"/>
      <c r="J339" s="222">
        <f>ROUND(I339*H339,2)</f>
        <v>0</v>
      </c>
      <c r="K339" s="223"/>
      <c r="L339" s="46"/>
      <c r="M339" s="224" t="s">
        <v>19</v>
      </c>
      <c r="N339" s="225" t="s">
        <v>43</v>
      </c>
      <c r="O339" s="86"/>
      <c r="P339" s="226">
        <f>O339*H339</f>
        <v>0</v>
      </c>
      <c r="Q339" s="226">
        <v>0.054550000000000001</v>
      </c>
      <c r="R339" s="226">
        <f>Q339*H339</f>
        <v>1.5274000000000001</v>
      </c>
      <c r="S339" s="226">
        <v>0</v>
      </c>
      <c r="T339" s="227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28" t="s">
        <v>203</v>
      </c>
      <c r="AT339" s="228" t="s">
        <v>199</v>
      </c>
      <c r="AU339" s="228" t="s">
        <v>82</v>
      </c>
      <c r="AY339" s="19" t="s">
        <v>197</v>
      </c>
      <c r="BE339" s="229">
        <f>IF(N339="základní",J339,0)</f>
        <v>0</v>
      </c>
      <c r="BF339" s="229">
        <f>IF(N339="snížená",J339,0)</f>
        <v>0</v>
      </c>
      <c r="BG339" s="229">
        <f>IF(N339="zákl. přenesená",J339,0)</f>
        <v>0</v>
      </c>
      <c r="BH339" s="229">
        <f>IF(N339="sníž. přenesená",J339,0)</f>
        <v>0</v>
      </c>
      <c r="BI339" s="229">
        <f>IF(N339="nulová",J339,0)</f>
        <v>0</v>
      </c>
      <c r="BJ339" s="19" t="s">
        <v>80</v>
      </c>
      <c r="BK339" s="229">
        <f>ROUND(I339*H339,2)</f>
        <v>0</v>
      </c>
      <c r="BL339" s="19" t="s">
        <v>203</v>
      </c>
      <c r="BM339" s="228" t="s">
        <v>2429</v>
      </c>
    </row>
    <row r="340" s="2" customFormat="1">
      <c r="A340" s="40"/>
      <c r="B340" s="41"/>
      <c r="C340" s="42"/>
      <c r="D340" s="230" t="s">
        <v>205</v>
      </c>
      <c r="E340" s="42"/>
      <c r="F340" s="231" t="s">
        <v>561</v>
      </c>
      <c r="G340" s="42"/>
      <c r="H340" s="42"/>
      <c r="I340" s="232"/>
      <c r="J340" s="42"/>
      <c r="K340" s="42"/>
      <c r="L340" s="46"/>
      <c r="M340" s="233"/>
      <c r="N340" s="234"/>
      <c r="O340" s="86"/>
      <c r="P340" s="86"/>
      <c r="Q340" s="86"/>
      <c r="R340" s="86"/>
      <c r="S340" s="86"/>
      <c r="T340" s="87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205</v>
      </c>
      <c r="AU340" s="19" t="s">
        <v>82</v>
      </c>
    </row>
    <row r="341" s="13" customFormat="1">
      <c r="A341" s="13"/>
      <c r="B341" s="235"/>
      <c r="C341" s="236"/>
      <c r="D341" s="237" t="s">
        <v>207</v>
      </c>
      <c r="E341" s="238" t="s">
        <v>19</v>
      </c>
      <c r="F341" s="239" t="s">
        <v>2430</v>
      </c>
      <c r="G341" s="236"/>
      <c r="H341" s="240">
        <v>4</v>
      </c>
      <c r="I341" s="241"/>
      <c r="J341" s="236"/>
      <c r="K341" s="236"/>
      <c r="L341" s="242"/>
      <c r="M341" s="243"/>
      <c r="N341" s="244"/>
      <c r="O341" s="244"/>
      <c r="P341" s="244"/>
      <c r="Q341" s="244"/>
      <c r="R341" s="244"/>
      <c r="S341" s="244"/>
      <c r="T341" s="245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6" t="s">
        <v>207</v>
      </c>
      <c r="AU341" s="246" t="s">
        <v>82</v>
      </c>
      <c r="AV341" s="13" t="s">
        <v>82</v>
      </c>
      <c r="AW341" s="13" t="s">
        <v>33</v>
      </c>
      <c r="AX341" s="13" t="s">
        <v>72</v>
      </c>
      <c r="AY341" s="246" t="s">
        <v>197</v>
      </c>
    </row>
    <row r="342" s="13" customFormat="1">
      <c r="A342" s="13"/>
      <c r="B342" s="235"/>
      <c r="C342" s="236"/>
      <c r="D342" s="237" t="s">
        <v>207</v>
      </c>
      <c r="E342" s="238" t="s">
        <v>19</v>
      </c>
      <c r="F342" s="239" t="s">
        <v>2431</v>
      </c>
      <c r="G342" s="236"/>
      <c r="H342" s="240">
        <v>24</v>
      </c>
      <c r="I342" s="241"/>
      <c r="J342" s="236"/>
      <c r="K342" s="236"/>
      <c r="L342" s="242"/>
      <c r="M342" s="243"/>
      <c r="N342" s="244"/>
      <c r="O342" s="244"/>
      <c r="P342" s="244"/>
      <c r="Q342" s="244"/>
      <c r="R342" s="244"/>
      <c r="S342" s="244"/>
      <c r="T342" s="245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6" t="s">
        <v>207</v>
      </c>
      <c r="AU342" s="246" t="s">
        <v>82</v>
      </c>
      <c r="AV342" s="13" t="s">
        <v>82</v>
      </c>
      <c r="AW342" s="13" t="s">
        <v>33</v>
      </c>
      <c r="AX342" s="13" t="s">
        <v>72</v>
      </c>
      <c r="AY342" s="246" t="s">
        <v>197</v>
      </c>
    </row>
    <row r="343" s="15" customFormat="1">
      <c r="A343" s="15"/>
      <c r="B343" s="257"/>
      <c r="C343" s="258"/>
      <c r="D343" s="237" t="s">
        <v>207</v>
      </c>
      <c r="E343" s="259" t="s">
        <v>19</v>
      </c>
      <c r="F343" s="260" t="s">
        <v>234</v>
      </c>
      <c r="G343" s="258"/>
      <c r="H343" s="261">
        <v>28</v>
      </c>
      <c r="I343" s="262"/>
      <c r="J343" s="258"/>
      <c r="K343" s="258"/>
      <c r="L343" s="263"/>
      <c r="M343" s="264"/>
      <c r="N343" s="265"/>
      <c r="O343" s="265"/>
      <c r="P343" s="265"/>
      <c r="Q343" s="265"/>
      <c r="R343" s="265"/>
      <c r="S343" s="265"/>
      <c r="T343" s="26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7" t="s">
        <v>207</v>
      </c>
      <c r="AU343" s="267" t="s">
        <v>82</v>
      </c>
      <c r="AV343" s="15" t="s">
        <v>203</v>
      </c>
      <c r="AW343" s="15" t="s">
        <v>33</v>
      </c>
      <c r="AX343" s="15" t="s">
        <v>80</v>
      </c>
      <c r="AY343" s="267" t="s">
        <v>197</v>
      </c>
    </row>
    <row r="344" s="2" customFormat="1" ht="37.8" customHeight="1">
      <c r="A344" s="40"/>
      <c r="B344" s="41"/>
      <c r="C344" s="216" t="s">
        <v>658</v>
      </c>
      <c r="D344" s="216" t="s">
        <v>199</v>
      </c>
      <c r="E344" s="217" t="s">
        <v>2432</v>
      </c>
      <c r="F344" s="218" t="s">
        <v>2433</v>
      </c>
      <c r="G344" s="219" t="s">
        <v>211</v>
      </c>
      <c r="H344" s="220">
        <v>40</v>
      </c>
      <c r="I344" s="221"/>
      <c r="J344" s="222">
        <f>ROUND(I344*H344,2)</f>
        <v>0</v>
      </c>
      <c r="K344" s="223"/>
      <c r="L344" s="46"/>
      <c r="M344" s="224" t="s">
        <v>19</v>
      </c>
      <c r="N344" s="225" t="s">
        <v>43</v>
      </c>
      <c r="O344" s="86"/>
      <c r="P344" s="226">
        <f>O344*H344</f>
        <v>0</v>
      </c>
      <c r="Q344" s="226">
        <v>0.063549999999999995</v>
      </c>
      <c r="R344" s="226">
        <f>Q344*H344</f>
        <v>2.5419999999999998</v>
      </c>
      <c r="S344" s="226">
        <v>0</v>
      </c>
      <c r="T344" s="227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8" t="s">
        <v>203</v>
      </c>
      <c r="AT344" s="228" t="s">
        <v>199</v>
      </c>
      <c r="AU344" s="228" t="s">
        <v>82</v>
      </c>
      <c r="AY344" s="19" t="s">
        <v>197</v>
      </c>
      <c r="BE344" s="229">
        <f>IF(N344="základní",J344,0)</f>
        <v>0</v>
      </c>
      <c r="BF344" s="229">
        <f>IF(N344="snížená",J344,0)</f>
        <v>0</v>
      </c>
      <c r="BG344" s="229">
        <f>IF(N344="zákl. přenesená",J344,0)</f>
        <v>0</v>
      </c>
      <c r="BH344" s="229">
        <f>IF(N344="sníž. přenesená",J344,0)</f>
        <v>0</v>
      </c>
      <c r="BI344" s="229">
        <f>IF(N344="nulová",J344,0)</f>
        <v>0</v>
      </c>
      <c r="BJ344" s="19" t="s">
        <v>80</v>
      </c>
      <c r="BK344" s="229">
        <f>ROUND(I344*H344,2)</f>
        <v>0</v>
      </c>
      <c r="BL344" s="19" t="s">
        <v>203</v>
      </c>
      <c r="BM344" s="228" t="s">
        <v>2434</v>
      </c>
    </row>
    <row r="345" s="2" customFormat="1">
      <c r="A345" s="40"/>
      <c r="B345" s="41"/>
      <c r="C345" s="42"/>
      <c r="D345" s="230" t="s">
        <v>205</v>
      </c>
      <c r="E345" s="42"/>
      <c r="F345" s="231" t="s">
        <v>2435</v>
      </c>
      <c r="G345" s="42"/>
      <c r="H345" s="42"/>
      <c r="I345" s="232"/>
      <c r="J345" s="42"/>
      <c r="K345" s="42"/>
      <c r="L345" s="46"/>
      <c r="M345" s="233"/>
      <c r="N345" s="234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205</v>
      </c>
      <c r="AU345" s="19" t="s">
        <v>82</v>
      </c>
    </row>
    <row r="346" s="13" customFormat="1">
      <c r="A346" s="13"/>
      <c r="B346" s="235"/>
      <c r="C346" s="236"/>
      <c r="D346" s="237" t="s">
        <v>207</v>
      </c>
      <c r="E346" s="238" t="s">
        <v>19</v>
      </c>
      <c r="F346" s="239" t="s">
        <v>2428</v>
      </c>
      <c r="G346" s="236"/>
      <c r="H346" s="240">
        <v>24</v>
      </c>
      <c r="I346" s="241"/>
      <c r="J346" s="236"/>
      <c r="K346" s="236"/>
      <c r="L346" s="242"/>
      <c r="M346" s="243"/>
      <c r="N346" s="244"/>
      <c r="O346" s="244"/>
      <c r="P346" s="244"/>
      <c r="Q346" s="244"/>
      <c r="R346" s="244"/>
      <c r="S346" s="244"/>
      <c r="T346" s="245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6" t="s">
        <v>207</v>
      </c>
      <c r="AU346" s="246" t="s">
        <v>82</v>
      </c>
      <c r="AV346" s="13" t="s">
        <v>82</v>
      </c>
      <c r="AW346" s="13" t="s">
        <v>33</v>
      </c>
      <c r="AX346" s="13" t="s">
        <v>72</v>
      </c>
      <c r="AY346" s="246" t="s">
        <v>197</v>
      </c>
    </row>
    <row r="347" s="13" customFormat="1">
      <c r="A347" s="13"/>
      <c r="B347" s="235"/>
      <c r="C347" s="236"/>
      <c r="D347" s="237" t="s">
        <v>207</v>
      </c>
      <c r="E347" s="238" t="s">
        <v>19</v>
      </c>
      <c r="F347" s="239" t="s">
        <v>2436</v>
      </c>
      <c r="G347" s="236"/>
      <c r="H347" s="240">
        <v>16</v>
      </c>
      <c r="I347" s="241"/>
      <c r="J347" s="236"/>
      <c r="K347" s="236"/>
      <c r="L347" s="242"/>
      <c r="M347" s="243"/>
      <c r="N347" s="244"/>
      <c r="O347" s="244"/>
      <c r="P347" s="244"/>
      <c r="Q347" s="244"/>
      <c r="R347" s="244"/>
      <c r="S347" s="244"/>
      <c r="T347" s="245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6" t="s">
        <v>207</v>
      </c>
      <c r="AU347" s="246" t="s">
        <v>82</v>
      </c>
      <c r="AV347" s="13" t="s">
        <v>82</v>
      </c>
      <c r="AW347" s="13" t="s">
        <v>33</v>
      </c>
      <c r="AX347" s="13" t="s">
        <v>72</v>
      </c>
      <c r="AY347" s="246" t="s">
        <v>197</v>
      </c>
    </row>
    <row r="348" s="15" customFormat="1">
      <c r="A348" s="15"/>
      <c r="B348" s="257"/>
      <c r="C348" s="258"/>
      <c r="D348" s="237" t="s">
        <v>207</v>
      </c>
      <c r="E348" s="259" t="s">
        <v>19</v>
      </c>
      <c r="F348" s="260" t="s">
        <v>234</v>
      </c>
      <c r="G348" s="258"/>
      <c r="H348" s="261">
        <v>40</v>
      </c>
      <c r="I348" s="262"/>
      <c r="J348" s="258"/>
      <c r="K348" s="258"/>
      <c r="L348" s="263"/>
      <c r="M348" s="264"/>
      <c r="N348" s="265"/>
      <c r="O348" s="265"/>
      <c r="P348" s="265"/>
      <c r="Q348" s="265"/>
      <c r="R348" s="265"/>
      <c r="S348" s="265"/>
      <c r="T348" s="266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67" t="s">
        <v>207</v>
      </c>
      <c r="AU348" s="267" t="s">
        <v>82</v>
      </c>
      <c r="AV348" s="15" t="s">
        <v>203</v>
      </c>
      <c r="AW348" s="15" t="s">
        <v>33</v>
      </c>
      <c r="AX348" s="15" t="s">
        <v>80</v>
      </c>
      <c r="AY348" s="267" t="s">
        <v>197</v>
      </c>
    </row>
    <row r="349" s="2" customFormat="1" ht="37.8" customHeight="1">
      <c r="A349" s="40"/>
      <c r="B349" s="41"/>
      <c r="C349" s="216" t="s">
        <v>664</v>
      </c>
      <c r="D349" s="216" t="s">
        <v>199</v>
      </c>
      <c r="E349" s="217" t="s">
        <v>571</v>
      </c>
      <c r="F349" s="218" t="s">
        <v>572</v>
      </c>
      <c r="G349" s="219" t="s">
        <v>211</v>
      </c>
      <c r="H349" s="220">
        <v>4</v>
      </c>
      <c r="I349" s="221"/>
      <c r="J349" s="222">
        <f>ROUND(I349*H349,2)</f>
        <v>0</v>
      </c>
      <c r="K349" s="223"/>
      <c r="L349" s="46"/>
      <c r="M349" s="224" t="s">
        <v>19</v>
      </c>
      <c r="N349" s="225" t="s">
        <v>43</v>
      </c>
      <c r="O349" s="86"/>
      <c r="P349" s="226">
        <f>O349*H349</f>
        <v>0</v>
      </c>
      <c r="Q349" s="226">
        <v>0.091050000000000006</v>
      </c>
      <c r="R349" s="226">
        <f>Q349*H349</f>
        <v>0.36420000000000002</v>
      </c>
      <c r="S349" s="226">
        <v>0</v>
      </c>
      <c r="T349" s="227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8" t="s">
        <v>203</v>
      </c>
      <c r="AT349" s="228" t="s">
        <v>199</v>
      </c>
      <c r="AU349" s="228" t="s">
        <v>82</v>
      </c>
      <c r="AY349" s="19" t="s">
        <v>197</v>
      </c>
      <c r="BE349" s="229">
        <f>IF(N349="základní",J349,0)</f>
        <v>0</v>
      </c>
      <c r="BF349" s="229">
        <f>IF(N349="snížená",J349,0)</f>
        <v>0</v>
      </c>
      <c r="BG349" s="229">
        <f>IF(N349="zákl. přenesená",J349,0)</f>
        <v>0</v>
      </c>
      <c r="BH349" s="229">
        <f>IF(N349="sníž. přenesená",J349,0)</f>
        <v>0</v>
      </c>
      <c r="BI349" s="229">
        <f>IF(N349="nulová",J349,0)</f>
        <v>0</v>
      </c>
      <c r="BJ349" s="19" t="s">
        <v>80</v>
      </c>
      <c r="BK349" s="229">
        <f>ROUND(I349*H349,2)</f>
        <v>0</v>
      </c>
      <c r="BL349" s="19" t="s">
        <v>203</v>
      </c>
      <c r="BM349" s="228" t="s">
        <v>2437</v>
      </c>
    </row>
    <row r="350" s="2" customFormat="1">
      <c r="A350" s="40"/>
      <c r="B350" s="41"/>
      <c r="C350" s="42"/>
      <c r="D350" s="230" t="s">
        <v>205</v>
      </c>
      <c r="E350" s="42"/>
      <c r="F350" s="231" t="s">
        <v>574</v>
      </c>
      <c r="G350" s="42"/>
      <c r="H350" s="42"/>
      <c r="I350" s="232"/>
      <c r="J350" s="42"/>
      <c r="K350" s="42"/>
      <c r="L350" s="46"/>
      <c r="M350" s="233"/>
      <c r="N350" s="234"/>
      <c r="O350" s="86"/>
      <c r="P350" s="86"/>
      <c r="Q350" s="86"/>
      <c r="R350" s="86"/>
      <c r="S350" s="86"/>
      <c r="T350" s="87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205</v>
      </c>
      <c r="AU350" s="19" t="s">
        <v>82</v>
      </c>
    </row>
    <row r="351" s="13" customFormat="1">
      <c r="A351" s="13"/>
      <c r="B351" s="235"/>
      <c r="C351" s="236"/>
      <c r="D351" s="237" t="s">
        <v>207</v>
      </c>
      <c r="E351" s="238" t="s">
        <v>19</v>
      </c>
      <c r="F351" s="239" t="s">
        <v>2438</v>
      </c>
      <c r="G351" s="236"/>
      <c r="H351" s="240">
        <v>4</v>
      </c>
      <c r="I351" s="241"/>
      <c r="J351" s="236"/>
      <c r="K351" s="236"/>
      <c r="L351" s="242"/>
      <c r="M351" s="243"/>
      <c r="N351" s="244"/>
      <c r="O351" s="244"/>
      <c r="P351" s="244"/>
      <c r="Q351" s="244"/>
      <c r="R351" s="244"/>
      <c r="S351" s="244"/>
      <c r="T351" s="245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6" t="s">
        <v>207</v>
      </c>
      <c r="AU351" s="246" t="s">
        <v>82</v>
      </c>
      <c r="AV351" s="13" t="s">
        <v>82</v>
      </c>
      <c r="AW351" s="13" t="s">
        <v>33</v>
      </c>
      <c r="AX351" s="13" t="s">
        <v>80</v>
      </c>
      <c r="AY351" s="246" t="s">
        <v>197</v>
      </c>
    </row>
    <row r="352" s="2" customFormat="1" ht="21.75" customHeight="1">
      <c r="A352" s="40"/>
      <c r="B352" s="41"/>
      <c r="C352" s="216" t="s">
        <v>675</v>
      </c>
      <c r="D352" s="216" t="s">
        <v>199</v>
      </c>
      <c r="E352" s="217" t="s">
        <v>576</v>
      </c>
      <c r="F352" s="218" t="s">
        <v>577</v>
      </c>
      <c r="G352" s="219" t="s">
        <v>225</v>
      </c>
      <c r="H352" s="220">
        <v>1.9810000000000001</v>
      </c>
      <c r="I352" s="221"/>
      <c r="J352" s="222">
        <f>ROUND(I352*H352,2)</f>
        <v>0</v>
      </c>
      <c r="K352" s="223"/>
      <c r="L352" s="46"/>
      <c r="M352" s="224" t="s">
        <v>19</v>
      </c>
      <c r="N352" s="225" t="s">
        <v>43</v>
      </c>
      <c r="O352" s="86"/>
      <c r="P352" s="226">
        <f>O352*H352</f>
        <v>0</v>
      </c>
      <c r="Q352" s="226">
        <v>2.5018799999999999</v>
      </c>
      <c r="R352" s="226">
        <f>Q352*H352</f>
        <v>4.9562242799999998</v>
      </c>
      <c r="S352" s="226">
        <v>0</v>
      </c>
      <c r="T352" s="227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8" t="s">
        <v>203</v>
      </c>
      <c r="AT352" s="228" t="s">
        <v>199</v>
      </c>
      <c r="AU352" s="228" t="s">
        <v>82</v>
      </c>
      <c r="AY352" s="19" t="s">
        <v>197</v>
      </c>
      <c r="BE352" s="229">
        <f>IF(N352="základní",J352,0)</f>
        <v>0</v>
      </c>
      <c r="BF352" s="229">
        <f>IF(N352="snížená",J352,0)</f>
        <v>0</v>
      </c>
      <c r="BG352" s="229">
        <f>IF(N352="zákl. přenesená",J352,0)</f>
        <v>0</v>
      </c>
      <c r="BH352" s="229">
        <f>IF(N352="sníž. přenesená",J352,0)</f>
        <v>0</v>
      </c>
      <c r="BI352" s="229">
        <f>IF(N352="nulová",J352,0)</f>
        <v>0</v>
      </c>
      <c r="BJ352" s="19" t="s">
        <v>80</v>
      </c>
      <c r="BK352" s="229">
        <f>ROUND(I352*H352,2)</f>
        <v>0</v>
      </c>
      <c r="BL352" s="19" t="s">
        <v>203</v>
      </c>
      <c r="BM352" s="228" t="s">
        <v>2439</v>
      </c>
    </row>
    <row r="353" s="2" customFormat="1">
      <c r="A353" s="40"/>
      <c r="B353" s="41"/>
      <c r="C353" s="42"/>
      <c r="D353" s="230" t="s">
        <v>205</v>
      </c>
      <c r="E353" s="42"/>
      <c r="F353" s="231" t="s">
        <v>579</v>
      </c>
      <c r="G353" s="42"/>
      <c r="H353" s="42"/>
      <c r="I353" s="232"/>
      <c r="J353" s="42"/>
      <c r="K353" s="42"/>
      <c r="L353" s="46"/>
      <c r="M353" s="233"/>
      <c r="N353" s="234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205</v>
      </c>
      <c r="AU353" s="19" t="s">
        <v>82</v>
      </c>
    </row>
    <row r="354" s="14" customFormat="1">
      <c r="A354" s="14"/>
      <c r="B354" s="247"/>
      <c r="C354" s="248"/>
      <c r="D354" s="237" t="s">
        <v>207</v>
      </c>
      <c r="E354" s="249" t="s">
        <v>19</v>
      </c>
      <c r="F354" s="250" t="s">
        <v>580</v>
      </c>
      <c r="G354" s="248"/>
      <c r="H354" s="249" t="s">
        <v>19</v>
      </c>
      <c r="I354" s="251"/>
      <c r="J354" s="248"/>
      <c r="K354" s="248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207</v>
      </c>
      <c r="AU354" s="256" t="s">
        <v>82</v>
      </c>
      <c r="AV354" s="14" t="s">
        <v>80</v>
      </c>
      <c r="AW354" s="14" t="s">
        <v>33</v>
      </c>
      <c r="AX354" s="14" t="s">
        <v>72</v>
      </c>
      <c r="AY354" s="256" t="s">
        <v>197</v>
      </c>
    </row>
    <row r="355" s="13" customFormat="1">
      <c r="A355" s="13"/>
      <c r="B355" s="235"/>
      <c r="C355" s="236"/>
      <c r="D355" s="237" t="s">
        <v>207</v>
      </c>
      <c r="E355" s="238" t="s">
        <v>19</v>
      </c>
      <c r="F355" s="239" t="s">
        <v>2440</v>
      </c>
      <c r="G355" s="236"/>
      <c r="H355" s="240">
        <v>0.78800000000000003</v>
      </c>
      <c r="I355" s="241"/>
      <c r="J355" s="236"/>
      <c r="K355" s="236"/>
      <c r="L355" s="242"/>
      <c r="M355" s="243"/>
      <c r="N355" s="244"/>
      <c r="O355" s="244"/>
      <c r="P355" s="244"/>
      <c r="Q355" s="244"/>
      <c r="R355" s="244"/>
      <c r="S355" s="244"/>
      <c r="T355" s="245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6" t="s">
        <v>207</v>
      </c>
      <c r="AU355" s="246" t="s">
        <v>82</v>
      </c>
      <c r="AV355" s="13" t="s">
        <v>82</v>
      </c>
      <c r="AW355" s="13" t="s">
        <v>33</v>
      </c>
      <c r="AX355" s="13" t="s">
        <v>72</v>
      </c>
      <c r="AY355" s="246" t="s">
        <v>197</v>
      </c>
    </row>
    <row r="356" s="13" customFormat="1">
      <c r="A356" s="13"/>
      <c r="B356" s="235"/>
      <c r="C356" s="236"/>
      <c r="D356" s="237" t="s">
        <v>207</v>
      </c>
      <c r="E356" s="238" t="s">
        <v>19</v>
      </c>
      <c r="F356" s="239" t="s">
        <v>2441</v>
      </c>
      <c r="G356" s="236"/>
      <c r="H356" s="240">
        <v>1.1930000000000001</v>
      </c>
      <c r="I356" s="241"/>
      <c r="J356" s="236"/>
      <c r="K356" s="236"/>
      <c r="L356" s="242"/>
      <c r="M356" s="243"/>
      <c r="N356" s="244"/>
      <c r="O356" s="244"/>
      <c r="P356" s="244"/>
      <c r="Q356" s="244"/>
      <c r="R356" s="244"/>
      <c r="S356" s="244"/>
      <c r="T356" s="245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6" t="s">
        <v>207</v>
      </c>
      <c r="AU356" s="246" t="s">
        <v>82</v>
      </c>
      <c r="AV356" s="13" t="s">
        <v>82</v>
      </c>
      <c r="AW356" s="13" t="s">
        <v>33</v>
      </c>
      <c r="AX356" s="13" t="s">
        <v>72</v>
      </c>
      <c r="AY356" s="246" t="s">
        <v>197</v>
      </c>
    </row>
    <row r="357" s="15" customFormat="1">
      <c r="A357" s="15"/>
      <c r="B357" s="257"/>
      <c r="C357" s="258"/>
      <c r="D357" s="237" t="s">
        <v>207</v>
      </c>
      <c r="E357" s="259" t="s">
        <v>19</v>
      </c>
      <c r="F357" s="260" t="s">
        <v>234</v>
      </c>
      <c r="G357" s="258"/>
      <c r="H357" s="261">
        <v>1.9810000000000001</v>
      </c>
      <c r="I357" s="262"/>
      <c r="J357" s="258"/>
      <c r="K357" s="258"/>
      <c r="L357" s="263"/>
      <c r="M357" s="264"/>
      <c r="N357" s="265"/>
      <c r="O357" s="265"/>
      <c r="P357" s="265"/>
      <c r="Q357" s="265"/>
      <c r="R357" s="265"/>
      <c r="S357" s="265"/>
      <c r="T357" s="266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7" t="s">
        <v>207</v>
      </c>
      <c r="AU357" s="267" t="s">
        <v>82</v>
      </c>
      <c r="AV357" s="15" t="s">
        <v>203</v>
      </c>
      <c r="AW357" s="15" t="s">
        <v>33</v>
      </c>
      <c r="AX357" s="15" t="s">
        <v>80</v>
      </c>
      <c r="AY357" s="267" t="s">
        <v>197</v>
      </c>
    </row>
    <row r="358" s="2" customFormat="1" ht="37.8" customHeight="1">
      <c r="A358" s="40"/>
      <c r="B358" s="41"/>
      <c r="C358" s="216" t="s">
        <v>686</v>
      </c>
      <c r="D358" s="216" t="s">
        <v>199</v>
      </c>
      <c r="E358" s="217" t="s">
        <v>583</v>
      </c>
      <c r="F358" s="218" t="s">
        <v>584</v>
      </c>
      <c r="G358" s="219" t="s">
        <v>202</v>
      </c>
      <c r="H358" s="220">
        <v>25.890000000000001</v>
      </c>
      <c r="I358" s="221"/>
      <c r="J358" s="222">
        <f>ROUND(I358*H358,2)</f>
        <v>0</v>
      </c>
      <c r="K358" s="223"/>
      <c r="L358" s="46"/>
      <c r="M358" s="224" t="s">
        <v>19</v>
      </c>
      <c r="N358" s="225" t="s">
        <v>43</v>
      </c>
      <c r="O358" s="86"/>
      <c r="P358" s="226">
        <f>O358*H358</f>
        <v>0</v>
      </c>
      <c r="Q358" s="226">
        <v>0.0095499999999999995</v>
      </c>
      <c r="R358" s="226">
        <f>Q358*H358</f>
        <v>0.24724949999999998</v>
      </c>
      <c r="S358" s="226">
        <v>0</v>
      </c>
      <c r="T358" s="227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8" t="s">
        <v>203</v>
      </c>
      <c r="AT358" s="228" t="s">
        <v>199</v>
      </c>
      <c r="AU358" s="228" t="s">
        <v>82</v>
      </c>
      <c r="AY358" s="19" t="s">
        <v>197</v>
      </c>
      <c r="BE358" s="229">
        <f>IF(N358="základní",J358,0)</f>
        <v>0</v>
      </c>
      <c r="BF358" s="229">
        <f>IF(N358="snížená",J358,0)</f>
        <v>0</v>
      </c>
      <c r="BG358" s="229">
        <f>IF(N358="zákl. přenesená",J358,0)</f>
        <v>0</v>
      </c>
      <c r="BH358" s="229">
        <f>IF(N358="sníž. přenesená",J358,0)</f>
        <v>0</v>
      </c>
      <c r="BI358" s="229">
        <f>IF(N358="nulová",J358,0)</f>
        <v>0</v>
      </c>
      <c r="BJ358" s="19" t="s">
        <v>80</v>
      </c>
      <c r="BK358" s="229">
        <f>ROUND(I358*H358,2)</f>
        <v>0</v>
      </c>
      <c r="BL358" s="19" t="s">
        <v>203</v>
      </c>
      <c r="BM358" s="228" t="s">
        <v>2442</v>
      </c>
    </row>
    <row r="359" s="2" customFormat="1">
      <c r="A359" s="40"/>
      <c r="B359" s="41"/>
      <c r="C359" s="42"/>
      <c r="D359" s="230" t="s">
        <v>205</v>
      </c>
      <c r="E359" s="42"/>
      <c r="F359" s="231" t="s">
        <v>586</v>
      </c>
      <c r="G359" s="42"/>
      <c r="H359" s="42"/>
      <c r="I359" s="232"/>
      <c r="J359" s="42"/>
      <c r="K359" s="42"/>
      <c r="L359" s="46"/>
      <c r="M359" s="233"/>
      <c r="N359" s="234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205</v>
      </c>
      <c r="AU359" s="19" t="s">
        <v>82</v>
      </c>
    </row>
    <row r="360" s="14" customFormat="1">
      <c r="A360" s="14"/>
      <c r="B360" s="247"/>
      <c r="C360" s="248"/>
      <c r="D360" s="237" t="s">
        <v>207</v>
      </c>
      <c r="E360" s="249" t="s">
        <v>19</v>
      </c>
      <c r="F360" s="250" t="s">
        <v>580</v>
      </c>
      <c r="G360" s="248"/>
      <c r="H360" s="249" t="s">
        <v>19</v>
      </c>
      <c r="I360" s="251"/>
      <c r="J360" s="248"/>
      <c r="K360" s="248"/>
      <c r="L360" s="252"/>
      <c r="M360" s="253"/>
      <c r="N360" s="254"/>
      <c r="O360" s="254"/>
      <c r="P360" s="254"/>
      <c r="Q360" s="254"/>
      <c r="R360" s="254"/>
      <c r="S360" s="254"/>
      <c r="T360" s="25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6" t="s">
        <v>207</v>
      </c>
      <c r="AU360" s="256" t="s">
        <v>82</v>
      </c>
      <c r="AV360" s="14" t="s">
        <v>80</v>
      </c>
      <c r="AW360" s="14" t="s">
        <v>33</v>
      </c>
      <c r="AX360" s="14" t="s">
        <v>72</v>
      </c>
      <c r="AY360" s="256" t="s">
        <v>197</v>
      </c>
    </row>
    <row r="361" s="13" customFormat="1">
      <c r="A361" s="13"/>
      <c r="B361" s="235"/>
      <c r="C361" s="236"/>
      <c r="D361" s="237" t="s">
        <v>207</v>
      </c>
      <c r="E361" s="238" t="s">
        <v>19</v>
      </c>
      <c r="F361" s="239" t="s">
        <v>2443</v>
      </c>
      <c r="G361" s="236"/>
      <c r="H361" s="240">
        <v>8.4000000000000004</v>
      </c>
      <c r="I361" s="241"/>
      <c r="J361" s="236"/>
      <c r="K361" s="236"/>
      <c r="L361" s="242"/>
      <c r="M361" s="243"/>
      <c r="N361" s="244"/>
      <c r="O361" s="244"/>
      <c r="P361" s="244"/>
      <c r="Q361" s="244"/>
      <c r="R361" s="244"/>
      <c r="S361" s="244"/>
      <c r="T361" s="245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6" t="s">
        <v>207</v>
      </c>
      <c r="AU361" s="246" t="s">
        <v>82</v>
      </c>
      <c r="AV361" s="13" t="s">
        <v>82</v>
      </c>
      <c r="AW361" s="13" t="s">
        <v>33</v>
      </c>
      <c r="AX361" s="13" t="s">
        <v>72</v>
      </c>
      <c r="AY361" s="246" t="s">
        <v>197</v>
      </c>
    </row>
    <row r="362" s="13" customFormat="1">
      <c r="A362" s="13"/>
      <c r="B362" s="235"/>
      <c r="C362" s="236"/>
      <c r="D362" s="237" t="s">
        <v>207</v>
      </c>
      <c r="E362" s="238" t="s">
        <v>19</v>
      </c>
      <c r="F362" s="239" t="s">
        <v>2444</v>
      </c>
      <c r="G362" s="236"/>
      <c r="H362" s="240">
        <v>17.489999999999998</v>
      </c>
      <c r="I362" s="241"/>
      <c r="J362" s="236"/>
      <c r="K362" s="236"/>
      <c r="L362" s="242"/>
      <c r="M362" s="243"/>
      <c r="N362" s="244"/>
      <c r="O362" s="244"/>
      <c r="P362" s="244"/>
      <c r="Q362" s="244"/>
      <c r="R362" s="244"/>
      <c r="S362" s="244"/>
      <c r="T362" s="245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6" t="s">
        <v>207</v>
      </c>
      <c r="AU362" s="246" t="s">
        <v>82</v>
      </c>
      <c r="AV362" s="13" t="s">
        <v>82</v>
      </c>
      <c r="AW362" s="13" t="s">
        <v>33</v>
      </c>
      <c r="AX362" s="13" t="s">
        <v>72</v>
      </c>
      <c r="AY362" s="246" t="s">
        <v>197</v>
      </c>
    </row>
    <row r="363" s="15" customFormat="1">
      <c r="A363" s="15"/>
      <c r="B363" s="257"/>
      <c r="C363" s="258"/>
      <c r="D363" s="237" t="s">
        <v>207</v>
      </c>
      <c r="E363" s="259" t="s">
        <v>19</v>
      </c>
      <c r="F363" s="260" t="s">
        <v>234</v>
      </c>
      <c r="G363" s="258"/>
      <c r="H363" s="261">
        <v>25.890000000000001</v>
      </c>
      <c r="I363" s="262"/>
      <c r="J363" s="258"/>
      <c r="K363" s="258"/>
      <c r="L363" s="263"/>
      <c r="M363" s="264"/>
      <c r="N363" s="265"/>
      <c r="O363" s="265"/>
      <c r="P363" s="265"/>
      <c r="Q363" s="265"/>
      <c r="R363" s="265"/>
      <c r="S363" s="265"/>
      <c r="T363" s="266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67" t="s">
        <v>207</v>
      </c>
      <c r="AU363" s="267" t="s">
        <v>82</v>
      </c>
      <c r="AV363" s="15" t="s">
        <v>203</v>
      </c>
      <c r="AW363" s="15" t="s">
        <v>33</v>
      </c>
      <c r="AX363" s="15" t="s">
        <v>80</v>
      </c>
      <c r="AY363" s="267" t="s">
        <v>197</v>
      </c>
    </row>
    <row r="364" s="2" customFormat="1" ht="37.8" customHeight="1">
      <c r="A364" s="40"/>
      <c r="B364" s="41"/>
      <c r="C364" s="216" t="s">
        <v>696</v>
      </c>
      <c r="D364" s="216" t="s">
        <v>199</v>
      </c>
      <c r="E364" s="217" t="s">
        <v>589</v>
      </c>
      <c r="F364" s="218" t="s">
        <v>590</v>
      </c>
      <c r="G364" s="219" t="s">
        <v>202</v>
      </c>
      <c r="H364" s="220">
        <v>25.890000000000001</v>
      </c>
      <c r="I364" s="221"/>
      <c r="J364" s="222">
        <f>ROUND(I364*H364,2)</f>
        <v>0</v>
      </c>
      <c r="K364" s="223"/>
      <c r="L364" s="46"/>
      <c r="M364" s="224" t="s">
        <v>19</v>
      </c>
      <c r="N364" s="225" t="s">
        <v>43</v>
      </c>
      <c r="O364" s="86"/>
      <c r="P364" s="226">
        <f>O364*H364</f>
        <v>0</v>
      </c>
      <c r="Q364" s="226">
        <v>0</v>
      </c>
      <c r="R364" s="226">
        <f>Q364*H364</f>
        <v>0</v>
      </c>
      <c r="S364" s="226">
        <v>0</v>
      </c>
      <c r="T364" s="227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8" t="s">
        <v>203</v>
      </c>
      <c r="AT364" s="228" t="s">
        <v>199</v>
      </c>
      <c r="AU364" s="228" t="s">
        <v>82</v>
      </c>
      <c r="AY364" s="19" t="s">
        <v>197</v>
      </c>
      <c r="BE364" s="229">
        <f>IF(N364="základní",J364,0)</f>
        <v>0</v>
      </c>
      <c r="BF364" s="229">
        <f>IF(N364="snížená",J364,0)</f>
        <v>0</v>
      </c>
      <c r="BG364" s="229">
        <f>IF(N364="zákl. přenesená",J364,0)</f>
        <v>0</v>
      </c>
      <c r="BH364" s="229">
        <f>IF(N364="sníž. přenesená",J364,0)</f>
        <v>0</v>
      </c>
      <c r="BI364" s="229">
        <f>IF(N364="nulová",J364,0)</f>
        <v>0</v>
      </c>
      <c r="BJ364" s="19" t="s">
        <v>80</v>
      </c>
      <c r="BK364" s="229">
        <f>ROUND(I364*H364,2)</f>
        <v>0</v>
      </c>
      <c r="BL364" s="19" t="s">
        <v>203</v>
      </c>
      <c r="BM364" s="228" t="s">
        <v>2445</v>
      </c>
    </row>
    <row r="365" s="2" customFormat="1">
      <c r="A365" s="40"/>
      <c r="B365" s="41"/>
      <c r="C365" s="42"/>
      <c r="D365" s="230" t="s">
        <v>205</v>
      </c>
      <c r="E365" s="42"/>
      <c r="F365" s="231" t="s">
        <v>592</v>
      </c>
      <c r="G365" s="42"/>
      <c r="H365" s="42"/>
      <c r="I365" s="232"/>
      <c r="J365" s="42"/>
      <c r="K365" s="42"/>
      <c r="L365" s="46"/>
      <c r="M365" s="233"/>
      <c r="N365" s="234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205</v>
      </c>
      <c r="AU365" s="19" t="s">
        <v>82</v>
      </c>
    </row>
    <row r="366" s="13" customFormat="1">
      <c r="A366" s="13"/>
      <c r="B366" s="235"/>
      <c r="C366" s="236"/>
      <c r="D366" s="237" t="s">
        <v>207</v>
      </c>
      <c r="E366" s="238" t="s">
        <v>19</v>
      </c>
      <c r="F366" s="239" t="s">
        <v>2446</v>
      </c>
      <c r="G366" s="236"/>
      <c r="H366" s="240">
        <v>25.890000000000001</v>
      </c>
      <c r="I366" s="241"/>
      <c r="J366" s="236"/>
      <c r="K366" s="236"/>
      <c r="L366" s="242"/>
      <c r="M366" s="243"/>
      <c r="N366" s="244"/>
      <c r="O366" s="244"/>
      <c r="P366" s="244"/>
      <c r="Q366" s="244"/>
      <c r="R366" s="244"/>
      <c r="S366" s="244"/>
      <c r="T366" s="245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6" t="s">
        <v>207</v>
      </c>
      <c r="AU366" s="246" t="s">
        <v>82</v>
      </c>
      <c r="AV366" s="13" t="s">
        <v>82</v>
      </c>
      <c r="AW366" s="13" t="s">
        <v>33</v>
      </c>
      <c r="AX366" s="13" t="s">
        <v>80</v>
      </c>
      <c r="AY366" s="246" t="s">
        <v>197</v>
      </c>
    </row>
    <row r="367" s="2" customFormat="1" ht="37.8" customHeight="1">
      <c r="A367" s="40"/>
      <c r="B367" s="41"/>
      <c r="C367" s="216" t="s">
        <v>701</v>
      </c>
      <c r="D367" s="216" t="s">
        <v>199</v>
      </c>
      <c r="E367" s="217" t="s">
        <v>2447</v>
      </c>
      <c r="F367" s="218" t="s">
        <v>2448</v>
      </c>
      <c r="G367" s="219" t="s">
        <v>217</v>
      </c>
      <c r="H367" s="220">
        <v>0.216</v>
      </c>
      <c r="I367" s="221"/>
      <c r="J367" s="222">
        <f>ROUND(I367*H367,2)</f>
        <v>0</v>
      </c>
      <c r="K367" s="223"/>
      <c r="L367" s="46"/>
      <c r="M367" s="224" t="s">
        <v>19</v>
      </c>
      <c r="N367" s="225" t="s">
        <v>43</v>
      </c>
      <c r="O367" s="86"/>
      <c r="P367" s="226">
        <f>O367*H367</f>
        <v>0</v>
      </c>
      <c r="Q367" s="226">
        <v>0.019539999999999998</v>
      </c>
      <c r="R367" s="226">
        <f>Q367*H367</f>
        <v>0.0042206399999999995</v>
      </c>
      <c r="S367" s="226">
        <v>0</v>
      </c>
      <c r="T367" s="227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8" t="s">
        <v>203</v>
      </c>
      <c r="AT367" s="228" t="s">
        <v>199</v>
      </c>
      <c r="AU367" s="228" t="s">
        <v>82</v>
      </c>
      <c r="AY367" s="19" t="s">
        <v>197</v>
      </c>
      <c r="BE367" s="229">
        <f>IF(N367="základní",J367,0)</f>
        <v>0</v>
      </c>
      <c r="BF367" s="229">
        <f>IF(N367="snížená",J367,0)</f>
        <v>0</v>
      </c>
      <c r="BG367" s="229">
        <f>IF(N367="zákl. přenesená",J367,0)</f>
        <v>0</v>
      </c>
      <c r="BH367" s="229">
        <f>IF(N367="sníž. přenesená",J367,0)</f>
        <v>0</v>
      </c>
      <c r="BI367" s="229">
        <f>IF(N367="nulová",J367,0)</f>
        <v>0</v>
      </c>
      <c r="BJ367" s="19" t="s">
        <v>80</v>
      </c>
      <c r="BK367" s="229">
        <f>ROUND(I367*H367,2)</f>
        <v>0</v>
      </c>
      <c r="BL367" s="19" t="s">
        <v>203</v>
      </c>
      <c r="BM367" s="228" t="s">
        <v>2449</v>
      </c>
    </row>
    <row r="368" s="2" customFormat="1">
      <c r="A368" s="40"/>
      <c r="B368" s="41"/>
      <c r="C368" s="42"/>
      <c r="D368" s="230" t="s">
        <v>205</v>
      </c>
      <c r="E368" s="42"/>
      <c r="F368" s="231" t="s">
        <v>2450</v>
      </c>
      <c r="G368" s="42"/>
      <c r="H368" s="42"/>
      <c r="I368" s="232"/>
      <c r="J368" s="42"/>
      <c r="K368" s="42"/>
      <c r="L368" s="46"/>
      <c r="M368" s="233"/>
      <c r="N368" s="234"/>
      <c r="O368" s="86"/>
      <c r="P368" s="86"/>
      <c r="Q368" s="86"/>
      <c r="R368" s="86"/>
      <c r="S368" s="86"/>
      <c r="T368" s="87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T368" s="19" t="s">
        <v>205</v>
      </c>
      <c r="AU368" s="19" t="s">
        <v>82</v>
      </c>
    </row>
    <row r="369" s="14" customFormat="1">
      <c r="A369" s="14"/>
      <c r="B369" s="247"/>
      <c r="C369" s="248"/>
      <c r="D369" s="237" t="s">
        <v>207</v>
      </c>
      <c r="E369" s="249" t="s">
        <v>19</v>
      </c>
      <c r="F369" s="250" t="s">
        <v>2451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207</v>
      </c>
      <c r="AU369" s="256" t="s">
        <v>82</v>
      </c>
      <c r="AV369" s="14" t="s">
        <v>80</v>
      </c>
      <c r="AW369" s="14" t="s">
        <v>33</v>
      </c>
      <c r="AX369" s="14" t="s">
        <v>72</v>
      </c>
      <c r="AY369" s="256" t="s">
        <v>197</v>
      </c>
    </row>
    <row r="370" s="13" customFormat="1">
      <c r="A370" s="13"/>
      <c r="B370" s="235"/>
      <c r="C370" s="236"/>
      <c r="D370" s="237" t="s">
        <v>207</v>
      </c>
      <c r="E370" s="238" t="s">
        <v>19</v>
      </c>
      <c r="F370" s="239" t="s">
        <v>2452</v>
      </c>
      <c r="G370" s="236"/>
      <c r="H370" s="240">
        <v>0.108</v>
      </c>
      <c r="I370" s="241"/>
      <c r="J370" s="236"/>
      <c r="K370" s="236"/>
      <c r="L370" s="242"/>
      <c r="M370" s="243"/>
      <c r="N370" s="244"/>
      <c r="O370" s="244"/>
      <c r="P370" s="244"/>
      <c r="Q370" s="244"/>
      <c r="R370" s="244"/>
      <c r="S370" s="244"/>
      <c r="T370" s="245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6" t="s">
        <v>207</v>
      </c>
      <c r="AU370" s="246" t="s">
        <v>82</v>
      </c>
      <c r="AV370" s="13" t="s">
        <v>82</v>
      </c>
      <c r="AW370" s="13" t="s">
        <v>33</v>
      </c>
      <c r="AX370" s="13" t="s">
        <v>72</v>
      </c>
      <c r="AY370" s="246" t="s">
        <v>197</v>
      </c>
    </row>
    <row r="371" s="14" customFormat="1">
      <c r="A371" s="14"/>
      <c r="B371" s="247"/>
      <c r="C371" s="248"/>
      <c r="D371" s="237" t="s">
        <v>207</v>
      </c>
      <c r="E371" s="249" t="s">
        <v>19</v>
      </c>
      <c r="F371" s="250" t="s">
        <v>802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207</v>
      </c>
      <c r="AU371" s="256" t="s">
        <v>82</v>
      </c>
      <c r="AV371" s="14" t="s">
        <v>80</v>
      </c>
      <c r="AW371" s="14" t="s">
        <v>33</v>
      </c>
      <c r="AX371" s="14" t="s">
        <v>72</v>
      </c>
      <c r="AY371" s="256" t="s">
        <v>197</v>
      </c>
    </row>
    <row r="372" s="13" customFormat="1">
      <c r="A372" s="13"/>
      <c r="B372" s="235"/>
      <c r="C372" s="236"/>
      <c r="D372" s="237" t="s">
        <v>207</v>
      </c>
      <c r="E372" s="238" t="s">
        <v>19</v>
      </c>
      <c r="F372" s="239" t="s">
        <v>2452</v>
      </c>
      <c r="G372" s="236"/>
      <c r="H372" s="240">
        <v>0.108</v>
      </c>
      <c r="I372" s="241"/>
      <c r="J372" s="236"/>
      <c r="K372" s="236"/>
      <c r="L372" s="242"/>
      <c r="M372" s="243"/>
      <c r="N372" s="244"/>
      <c r="O372" s="244"/>
      <c r="P372" s="244"/>
      <c r="Q372" s="244"/>
      <c r="R372" s="244"/>
      <c r="S372" s="244"/>
      <c r="T372" s="245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6" t="s">
        <v>207</v>
      </c>
      <c r="AU372" s="246" t="s">
        <v>82</v>
      </c>
      <c r="AV372" s="13" t="s">
        <v>82</v>
      </c>
      <c r="AW372" s="13" t="s">
        <v>33</v>
      </c>
      <c r="AX372" s="13" t="s">
        <v>72</v>
      </c>
      <c r="AY372" s="246" t="s">
        <v>197</v>
      </c>
    </row>
    <row r="373" s="15" customFormat="1">
      <c r="A373" s="15"/>
      <c r="B373" s="257"/>
      <c r="C373" s="258"/>
      <c r="D373" s="237" t="s">
        <v>207</v>
      </c>
      <c r="E373" s="259" t="s">
        <v>19</v>
      </c>
      <c r="F373" s="260" t="s">
        <v>234</v>
      </c>
      <c r="G373" s="258"/>
      <c r="H373" s="261">
        <v>0.216</v>
      </c>
      <c r="I373" s="262"/>
      <c r="J373" s="258"/>
      <c r="K373" s="258"/>
      <c r="L373" s="263"/>
      <c r="M373" s="264"/>
      <c r="N373" s="265"/>
      <c r="O373" s="265"/>
      <c r="P373" s="265"/>
      <c r="Q373" s="265"/>
      <c r="R373" s="265"/>
      <c r="S373" s="265"/>
      <c r="T373" s="266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7" t="s">
        <v>207</v>
      </c>
      <c r="AU373" s="267" t="s">
        <v>82</v>
      </c>
      <c r="AV373" s="15" t="s">
        <v>203</v>
      </c>
      <c r="AW373" s="15" t="s">
        <v>33</v>
      </c>
      <c r="AX373" s="15" t="s">
        <v>80</v>
      </c>
      <c r="AY373" s="267" t="s">
        <v>197</v>
      </c>
    </row>
    <row r="374" s="2" customFormat="1" ht="24.15" customHeight="1">
      <c r="A374" s="40"/>
      <c r="B374" s="41"/>
      <c r="C374" s="282" t="s">
        <v>717</v>
      </c>
      <c r="D374" s="282" t="s">
        <v>602</v>
      </c>
      <c r="E374" s="283" t="s">
        <v>2453</v>
      </c>
      <c r="F374" s="284" t="s">
        <v>2454</v>
      </c>
      <c r="G374" s="285" t="s">
        <v>217</v>
      </c>
      <c r="H374" s="286">
        <v>0.22800000000000001</v>
      </c>
      <c r="I374" s="287"/>
      <c r="J374" s="288">
        <f>ROUND(I374*H374,2)</f>
        <v>0</v>
      </c>
      <c r="K374" s="289"/>
      <c r="L374" s="290"/>
      <c r="M374" s="291" t="s">
        <v>19</v>
      </c>
      <c r="N374" s="292" t="s">
        <v>43</v>
      </c>
      <c r="O374" s="86"/>
      <c r="P374" s="226">
        <f>O374*H374</f>
        <v>0</v>
      </c>
      <c r="Q374" s="226">
        <v>1</v>
      </c>
      <c r="R374" s="226">
        <f>Q374*H374</f>
        <v>0.22800000000000001</v>
      </c>
      <c r="S374" s="226">
        <v>0</v>
      </c>
      <c r="T374" s="227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8" t="s">
        <v>311</v>
      </c>
      <c r="AT374" s="228" t="s">
        <v>602</v>
      </c>
      <c r="AU374" s="228" t="s">
        <v>82</v>
      </c>
      <c r="AY374" s="19" t="s">
        <v>197</v>
      </c>
      <c r="BE374" s="229">
        <f>IF(N374="základní",J374,0)</f>
        <v>0</v>
      </c>
      <c r="BF374" s="229">
        <f>IF(N374="snížená",J374,0)</f>
        <v>0</v>
      </c>
      <c r="BG374" s="229">
        <f>IF(N374="zákl. přenesená",J374,0)</f>
        <v>0</v>
      </c>
      <c r="BH374" s="229">
        <f>IF(N374="sníž. přenesená",J374,0)</f>
        <v>0</v>
      </c>
      <c r="BI374" s="229">
        <f>IF(N374="nulová",J374,0)</f>
        <v>0</v>
      </c>
      <c r="BJ374" s="19" t="s">
        <v>80</v>
      </c>
      <c r="BK374" s="229">
        <f>ROUND(I374*H374,2)</f>
        <v>0</v>
      </c>
      <c r="BL374" s="19" t="s">
        <v>203</v>
      </c>
      <c r="BM374" s="228" t="s">
        <v>2455</v>
      </c>
    </row>
    <row r="375" s="14" customFormat="1">
      <c r="A375" s="14"/>
      <c r="B375" s="247"/>
      <c r="C375" s="248"/>
      <c r="D375" s="237" t="s">
        <v>207</v>
      </c>
      <c r="E375" s="249" t="s">
        <v>19</v>
      </c>
      <c r="F375" s="250" t="s">
        <v>2451</v>
      </c>
      <c r="G375" s="248"/>
      <c r="H375" s="249" t="s">
        <v>19</v>
      </c>
      <c r="I375" s="251"/>
      <c r="J375" s="248"/>
      <c r="K375" s="248"/>
      <c r="L375" s="252"/>
      <c r="M375" s="253"/>
      <c r="N375" s="254"/>
      <c r="O375" s="254"/>
      <c r="P375" s="254"/>
      <c r="Q375" s="254"/>
      <c r="R375" s="254"/>
      <c r="S375" s="254"/>
      <c r="T375" s="25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6" t="s">
        <v>207</v>
      </c>
      <c r="AU375" s="256" t="s">
        <v>82</v>
      </c>
      <c r="AV375" s="14" t="s">
        <v>80</v>
      </c>
      <c r="AW375" s="14" t="s">
        <v>33</v>
      </c>
      <c r="AX375" s="14" t="s">
        <v>72</v>
      </c>
      <c r="AY375" s="256" t="s">
        <v>197</v>
      </c>
    </row>
    <row r="376" s="13" customFormat="1">
      <c r="A376" s="13"/>
      <c r="B376" s="235"/>
      <c r="C376" s="236"/>
      <c r="D376" s="237" t="s">
        <v>207</v>
      </c>
      <c r="E376" s="238" t="s">
        <v>19</v>
      </c>
      <c r="F376" s="239" t="s">
        <v>2456</v>
      </c>
      <c r="G376" s="236"/>
      <c r="H376" s="240">
        <v>0.114</v>
      </c>
      <c r="I376" s="241"/>
      <c r="J376" s="236"/>
      <c r="K376" s="236"/>
      <c r="L376" s="242"/>
      <c r="M376" s="243"/>
      <c r="N376" s="244"/>
      <c r="O376" s="244"/>
      <c r="P376" s="244"/>
      <c r="Q376" s="244"/>
      <c r="R376" s="244"/>
      <c r="S376" s="244"/>
      <c r="T376" s="245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6" t="s">
        <v>207</v>
      </c>
      <c r="AU376" s="246" t="s">
        <v>82</v>
      </c>
      <c r="AV376" s="13" t="s">
        <v>82</v>
      </c>
      <c r="AW376" s="13" t="s">
        <v>33</v>
      </c>
      <c r="AX376" s="13" t="s">
        <v>72</v>
      </c>
      <c r="AY376" s="246" t="s">
        <v>197</v>
      </c>
    </row>
    <row r="377" s="14" customFormat="1">
      <c r="A377" s="14"/>
      <c r="B377" s="247"/>
      <c r="C377" s="248"/>
      <c r="D377" s="237" t="s">
        <v>207</v>
      </c>
      <c r="E377" s="249" t="s">
        <v>19</v>
      </c>
      <c r="F377" s="250" t="s">
        <v>802</v>
      </c>
      <c r="G377" s="248"/>
      <c r="H377" s="249" t="s">
        <v>19</v>
      </c>
      <c r="I377" s="251"/>
      <c r="J377" s="248"/>
      <c r="K377" s="248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207</v>
      </c>
      <c r="AU377" s="256" t="s">
        <v>82</v>
      </c>
      <c r="AV377" s="14" t="s">
        <v>80</v>
      </c>
      <c r="AW377" s="14" t="s">
        <v>33</v>
      </c>
      <c r="AX377" s="14" t="s">
        <v>72</v>
      </c>
      <c r="AY377" s="256" t="s">
        <v>197</v>
      </c>
    </row>
    <row r="378" s="13" customFormat="1">
      <c r="A378" s="13"/>
      <c r="B378" s="235"/>
      <c r="C378" s="236"/>
      <c r="D378" s="237" t="s">
        <v>207</v>
      </c>
      <c r="E378" s="238" t="s">
        <v>19</v>
      </c>
      <c r="F378" s="239" t="s">
        <v>2456</v>
      </c>
      <c r="G378" s="236"/>
      <c r="H378" s="240">
        <v>0.114</v>
      </c>
      <c r="I378" s="241"/>
      <c r="J378" s="236"/>
      <c r="K378" s="236"/>
      <c r="L378" s="242"/>
      <c r="M378" s="243"/>
      <c r="N378" s="244"/>
      <c r="O378" s="244"/>
      <c r="P378" s="244"/>
      <c r="Q378" s="244"/>
      <c r="R378" s="244"/>
      <c r="S378" s="244"/>
      <c r="T378" s="245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6" t="s">
        <v>207</v>
      </c>
      <c r="AU378" s="246" t="s">
        <v>82</v>
      </c>
      <c r="AV378" s="13" t="s">
        <v>82</v>
      </c>
      <c r="AW378" s="13" t="s">
        <v>33</v>
      </c>
      <c r="AX378" s="13" t="s">
        <v>72</v>
      </c>
      <c r="AY378" s="246" t="s">
        <v>197</v>
      </c>
    </row>
    <row r="379" s="15" customFormat="1">
      <c r="A379" s="15"/>
      <c r="B379" s="257"/>
      <c r="C379" s="258"/>
      <c r="D379" s="237" t="s">
        <v>207</v>
      </c>
      <c r="E379" s="259" t="s">
        <v>19</v>
      </c>
      <c r="F379" s="260" t="s">
        <v>234</v>
      </c>
      <c r="G379" s="258"/>
      <c r="H379" s="261">
        <v>0.22800000000000001</v>
      </c>
      <c r="I379" s="262"/>
      <c r="J379" s="258"/>
      <c r="K379" s="258"/>
      <c r="L379" s="263"/>
      <c r="M379" s="264"/>
      <c r="N379" s="265"/>
      <c r="O379" s="265"/>
      <c r="P379" s="265"/>
      <c r="Q379" s="265"/>
      <c r="R379" s="265"/>
      <c r="S379" s="265"/>
      <c r="T379" s="266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7" t="s">
        <v>207</v>
      </c>
      <c r="AU379" s="267" t="s">
        <v>82</v>
      </c>
      <c r="AV379" s="15" t="s">
        <v>203</v>
      </c>
      <c r="AW379" s="15" t="s">
        <v>33</v>
      </c>
      <c r="AX379" s="15" t="s">
        <v>80</v>
      </c>
      <c r="AY379" s="267" t="s">
        <v>197</v>
      </c>
    </row>
    <row r="380" s="2" customFormat="1" ht="37.8" customHeight="1">
      <c r="A380" s="40"/>
      <c r="B380" s="41"/>
      <c r="C380" s="216" t="s">
        <v>723</v>
      </c>
      <c r="D380" s="216" t="s">
        <v>199</v>
      </c>
      <c r="E380" s="217" t="s">
        <v>594</v>
      </c>
      <c r="F380" s="218" t="s">
        <v>595</v>
      </c>
      <c r="G380" s="219" t="s">
        <v>217</v>
      </c>
      <c r="H380" s="220">
        <v>0.80800000000000005</v>
      </c>
      <c r="I380" s="221"/>
      <c r="J380" s="222">
        <f>ROUND(I380*H380,2)</f>
        <v>0</v>
      </c>
      <c r="K380" s="223"/>
      <c r="L380" s="46"/>
      <c r="M380" s="224" t="s">
        <v>19</v>
      </c>
      <c r="N380" s="225" t="s">
        <v>43</v>
      </c>
      <c r="O380" s="86"/>
      <c r="P380" s="226">
        <f>O380*H380</f>
        <v>0</v>
      </c>
      <c r="Q380" s="226">
        <v>0.017090000000000001</v>
      </c>
      <c r="R380" s="226">
        <f>Q380*H380</f>
        <v>0.013808720000000002</v>
      </c>
      <c r="S380" s="226">
        <v>0</v>
      </c>
      <c r="T380" s="227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8" t="s">
        <v>203</v>
      </c>
      <c r="AT380" s="228" t="s">
        <v>199</v>
      </c>
      <c r="AU380" s="228" t="s">
        <v>82</v>
      </c>
      <c r="AY380" s="19" t="s">
        <v>197</v>
      </c>
      <c r="BE380" s="229">
        <f>IF(N380="základní",J380,0)</f>
        <v>0</v>
      </c>
      <c r="BF380" s="229">
        <f>IF(N380="snížená",J380,0)</f>
        <v>0</v>
      </c>
      <c r="BG380" s="229">
        <f>IF(N380="zákl. přenesená",J380,0)</f>
        <v>0</v>
      </c>
      <c r="BH380" s="229">
        <f>IF(N380="sníž. přenesená",J380,0)</f>
        <v>0</v>
      </c>
      <c r="BI380" s="229">
        <f>IF(N380="nulová",J380,0)</f>
        <v>0</v>
      </c>
      <c r="BJ380" s="19" t="s">
        <v>80</v>
      </c>
      <c r="BK380" s="229">
        <f>ROUND(I380*H380,2)</f>
        <v>0</v>
      </c>
      <c r="BL380" s="19" t="s">
        <v>203</v>
      </c>
      <c r="BM380" s="228" t="s">
        <v>2457</v>
      </c>
    </row>
    <row r="381" s="2" customFormat="1">
      <c r="A381" s="40"/>
      <c r="B381" s="41"/>
      <c r="C381" s="42"/>
      <c r="D381" s="230" t="s">
        <v>205</v>
      </c>
      <c r="E381" s="42"/>
      <c r="F381" s="231" t="s">
        <v>597</v>
      </c>
      <c r="G381" s="42"/>
      <c r="H381" s="42"/>
      <c r="I381" s="232"/>
      <c r="J381" s="42"/>
      <c r="K381" s="42"/>
      <c r="L381" s="46"/>
      <c r="M381" s="233"/>
      <c r="N381" s="234"/>
      <c r="O381" s="86"/>
      <c r="P381" s="86"/>
      <c r="Q381" s="86"/>
      <c r="R381" s="86"/>
      <c r="S381" s="86"/>
      <c r="T381" s="87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205</v>
      </c>
      <c r="AU381" s="19" t="s">
        <v>82</v>
      </c>
    </row>
    <row r="382" s="14" customFormat="1">
      <c r="A382" s="14"/>
      <c r="B382" s="247"/>
      <c r="C382" s="248"/>
      <c r="D382" s="237" t="s">
        <v>207</v>
      </c>
      <c r="E382" s="249" t="s">
        <v>19</v>
      </c>
      <c r="F382" s="250" t="s">
        <v>598</v>
      </c>
      <c r="G382" s="248"/>
      <c r="H382" s="249" t="s">
        <v>19</v>
      </c>
      <c r="I382" s="251"/>
      <c r="J382" s="248"/>
      <c r="K382" s="248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207</v>
      </c>
      <c r="AU382" s="256" t="s">
        <v>82</v>
      </c>
      <c r="AV382" s="14" t="s">
        <v>80</v>
      </c>
      <c r="AW382" s="14" t="s">
        <v>33</v>
      </c>
      <c r="AX382" s="14" t="s">
        <v>72</v>
      </c>
      <c r="AY382" s="256" t="s">
        <v>197</v>
      </c>
    </row>
    <row r="383" s="13" customFormat="1">
      <c r="A383" s="13"/>
      <c r="B383" s="235"/>
      <c r="C383" s="236"/>
      <c r="D383" s="237" t="s">
        <v>207</v>
      </c>
      <c r="E383" s="238" t="s">
        <v>19</v>
      </c>
      <c r="F383" s="239" t="s">
        <v>2458</v>
      </c>
      <c r="G383" s="236"/>
      <c r="H383" s="240">
        <v>0.060999999999999999</v>
      </c>
      <c r="I383" s="241"/>
      <c r="J383" s="236"/>
      <c r="K383" s="236"/>
      <c r="L383" s="242"/>
      <c r="M383" s="243"/>
      <c r="N383" s="244"/>
      <c r="O383" s="244"/>
      <c r="P383" s="244"/>
      <c r="Q383" s="244"/>
      <c r="R383" s="244"/>
      <c r="S383" s="244"/>
      <c r="T383" s="245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6" t="s">
        <v>207</v>
      </c>
      <c r="AU383" s="246" t="s">
        <v>82</v>
      </c>
      <c r="AV383" s="13" t="s">
        <v>82</v>
      </c>
      <c r="AW383" s="13" t="s">
        <v>33</v>
      </c>
      <c r="AX383" s="13" t="s">
        <v>72</v>
      </c>
      <c r="AY383" s="246" t="s">
        <v>197</v>
      </c>
    </row>
    <row r="384" s="13" customFormat="1">
      <c r="A384" s="13"/>
      <c r="B384" s="235"/>
      <c r="C384" s="236"/>
      <c r="D384" s="237" t="s">
        <v>207</v>
      </c>
      <c r="E384" s="238" t="s">
        <v>19</v>
      </c>
      <c r="F384" s="239" t="s">
        <v>2459</v>
      </c>
      <c r="G384" s="236"/>
      <c r="H384" s="240">
        <v>0.23200000000000001</v>
      </c>
      <c r="I384" s="241"/>
      <c r="J384" s="236"/>
      <c r="K384" s="236"/>
      <c r="L384" s="242"/>
      <c r="M384" s="243"/>
      <c r="N384" s="244"/>
      <c r="O384" s="244"/>
      <c r="P384" s="244"/>
      <c r="Q384" s="244"/>
      <c r="R384" s="244"/>
      <c r="S384" s="244"/>
      <c r="T384" s="245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6" t="s">
        <v>207</v>
      </c>
      <c r="AU384" s="246" t="s">
        <v>82</v>
      </c>
      <c r="AV384" s="13" t="s">
        <v>82</v>
      </c>
      <c r="AW384" s="13" t="s">
        <v>33</v>
      </c>
      <c r="AX384" s="13" t="s">
        <v>72</v>
      </c>
      <c r="AY384" s="246" t="s">
        <v>197</v>
      </c>
    </row>
    <row r="385" s="16" customFormat="1">
      <c r="A385" s="16"/>
      <c r="B385" s="268"/>
      <c r="C385" s="269"/>
      <c r="D385" s="237" t="s">
        <v>207</v>
      </c>
      <c r="E385" s="270" t="s">
        <v>19</v>
      </c>
      <c r="F385" s="271" t="s">
        <v>248</v>
      </c>
      <c r="G385" s="269"/>
      <c r="H385" s="272">
        <v>0.29300000000000004</v>
      </c>
      <c r="I385" s="273"/>
      <c r="J385" s="269"/>
      <c r="K385" s="269"/>
      <c r="L385" s="274"/>
      <c r="M385" s="275"/>
      <c r="N385" s="276"/>
      <c r="O385" s="276"/>
      <c r="P385" s="276"/>
      <c r="Q385" s="276"/>
      <c r="R385" s="276"/>
      <c r="S385" s="276"/>
      <c r="T385" s="277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T385" s="278" t="s">
        <v>207</v>
      </c>
      <c r="AU385" s="278" t="s">
        <v>82</v>
      </c>
      <c r="AV385" s="16" t="s">
        <v>103</v>
      </c>
      <c r="AW385" s="16" t="s">
        <v>33</v>
      </c>
      <c r="AX385" s="16" t="s">
        <v>72</v>
      </c>
      <c r="AY385" s="278" t="s">
        <v>197</v>
      </c>
    </row>
    <row r="386" s="14" customFormat="1">
      <c r="A386" s="14"/>
      <c r="B386" s="247"/>
      <c r="C386" s="248"/>
      <c r="D386" s="237" t="s">
        <v>207</v>
      </c>
      <c r="E386" s="249" t="s">
        <v>19</v>
      </c>
      <c r="F386" s="250" t="s">
        <v>525</v>
      </c>
      <c r="G386" s="248"/>
      <c r="H386" s="249" t="s">
        <v>19</v>
      </c>
      <c r="I386" s="251"/>
      <c r="J386" s="248"/>
      <c r="K386" s="248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207</v>
      </c>
      <c r="AU386" s="256" t="s">
        <v>82</v>
      </c>
      <c r="AV386" s="14" t="s">
        <v>80</v>
      </c>
      <c r="AW386" s="14" t="s">
        <v>33</v>
      </c>
      <c r="AX386" s="14" t="s">
        <v>72</v>
      </c>
      <c r="AY386" s="256" t="s">
        <v>197</v>
      </c>
    </row>
    <row r="387" s="13" customFormat="1">
      <c r="A387" s="13"/>
      <c r="B387" s="235"/>
      <c r="C387" s="236"/>
      <c r="D387" s="237" t="s">
        <v>207</v>
      </c>
      <c r="E387" s="238" t="s">
        <v>19</v>
      </c>
      <c r="F387" s="239" t="s">
        <v>2460</v>
      </c>
      <c r="G387" s="236"/>
      <c r="H387" s="240">
        <v>0.17299999999999999</v>
      </c>
      <c r="I387" s="241"/>
      <c r="J387" s="236"/>
      <c r="K387" s="236"/>
      <c r="L387" s="242"/>
      <c r="M387" s="243"/>
      <c r="N387" s="244"/>
      <c r="O387" s="244"/>
      <c r="P387" s="244"/>
      <c r="Q387" s="244"/>
      <c r="R387" s="244"/>
      <c r="S387" s="244"/>
      <c r="T387" s="245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6" t="s">
        <v>207</v>
      </c>
      <c r="AU387" s="246" t="s">
        <v>82</v>
      </c>
      <c r="AV387" s="13" t="s">
        <v>82</v>
      </c>
      <c r="AW387" s="13" t="s">
        <v>33</v>
      </c>
      <c r="AX387" s="13" t="s">
        <v>72</v>
      </c>
      <c r="AY387" s="246" t="s">
        <v>197</v>
      </c>
    </row>
    <row r="388" s="13" customFormat="1">
      <c r="A388" s="13"/>
      <c r="B388" s="235"/>
      <c r="C388" s="236"/>
      <c r="D388" s="237" t="s">
        <v>207</v>
      </c>
      <c r="E388" s="238" t="s">
        <v>19</v>
      </c>
      <c r="F388" s="239" t="s">
        <v>2461</v>
      </c>
      <c r="G388" s="236"/>
      <c r="H388" s="240">
        <v>0.34200000000000003</v>
      </c>
      <c r="I388" s="241"/>
      <c r="J388" s="236"/>
      <c r="K388" s="236"/>
      <c r="L388" s="242"/>
      <c r="M388" s="243"/>
      <c r="N388" s="244"/>
      <c r="O388" s="244"/>
      <c r="P388" s="244"/>
      <c r="Q388" s="244"/>
      <c r="R388" s="244"/>
      <c r="S388" s="244"/>
      <c r="T388" s="245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6" t="s">
        <v>207</v>
      </c>
      <c r="AU388" s="246" t="s">
        <v>82</v>
      </c>
      <c r="AV388" s="13" t="s">
        <v>82</v>
      </c>
      <c r="AW388" s="13" t="s">
        <v>33</v>
      </c>
      <c r="AX388" s="13" t="s">
        <v>72</v>
      </c>
      <c r="AY388" s="246" t="s">
        <v>197</v>
      </c>
    </row>
    <row r="389" s="16" customFormat="1">
      <c r="A389" s="16"/>
      <c r="B389" s="268"/>
      <c r="C389" s="269"/>
      <c r="D389" s="237" t="s">
        <v>207</v>
      </c>
      <c r="E389" s="270" t="s">
        <v>19</v>
      </c>
      <c r="F389" s="271" t="s">
        <v>248</v>
      </c>
      <c r="G389" s="269"/>
      <c r="H389" s="272">
        <v>0.51500000000000001</v>
      </c>
      <c r="I389" s="273"/>
      <c r="J389" s="269"/>
      <c r="K389" s="269"/>
      <c r="L389" s="274"/>
      <c r="M389" s="275"/>
      <c r="N389" s="276"/>
      <c r="O389" s="276"/>
      <c r="P389" s="276"/>
      <c r="Q389" s="276"/>
      <c r="R389" s="276"/>
      <c r="S389" s="276"/>
      <c r="T389" s="277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78" t="s">
        <v>207</v>
      </c>
      <c r="AU389" s="278" t="s">
        <v>82</v>
      </c>
      <c r="AV389" s="16" t="s">
        <v>103</v>
      </c>
      <c r="AW389" s="16" t="s">
        <v>33</v>
      </c>
      <c r="AX389" s="16" t="s">
        <v>72</v>
      </c>
      <c r="AY389" s="278" t="s">
        <v>197</v>
      </c>
    </row>
    <row r="390" s="15" customFormat="1">
      <c r="A390" s="15"/>
      <c r="B390" s="257"/>
      <c r="C390" s="258"/>
      <c r="D390" s="237" t="s">
        <v>207</v>
      </c>
      <c r="E390" s="259" t="s">
        <v>19</v>
      </c>
      <c r="F390" s="260" t="s">
        <v>234</v>
      </c>
      <c r="G390" s="258"/>
      <c r="H390" s="261">
        <v>0.80800000000000005</v>
      </c>
      <c r="I390" s="262"/>
      <c r="J390" s="258"/>
      <c r="K390" s="258"/>
      <c r="L390" s="263"/>
      <c r="M390" s="264"/>
      <c r="N390" s="265"/>
      <c r="O390" s="265"/>
      <c r="P390" s="265"/>
      <c r="Q390" s="265"/>
      <c r="R390" s="265"/>
      <c r="S390" s="265"/>
      <c r="T390" s="26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7" t="s">
        <v>207</v>
      </c>
      <c r="AU390" s="267" t="s">
        <v>82</v>
      </c>
      <c r="AV390" s="15" t="s">
        <v>203</v>
      </c>
      <c r="AW390" s="15" t="s">
        <v>33</v>
      </c>
      <c r="AX390" s="15" t="s">
        <v>80</v>
      </c>
      <c r="AY390" s="267" t="s">
        <v>197</v>
      </c>
    </row>
    <row r="391" s="2" customFormat="1" ht="24.15" customHeight="1">
      <c r="A391" s="40"/>
      <c r="B391" s="41"/>
      <c r="C391" s="282" t="s">
        <v>729</v>
      </c>
      <c r="D391" s="282" t="s">
        <v>602</v>
      </c>
      <c r="E391" s="283" t="s">
        <v>603</v>
      </c>
      <c r="F391" s="284" t="s">
        <v>604</v>
      </c>
      <c r="G391" s="285" t="s">
        <v>217</v>
      </c>
      <c r="H391" s="286">
        <v>0.065000000000000002</v>
      </c>
      <c r="I391" s="287"/>
      <c r="J391" s="288">
        <f>ROUND(I391*H391,2)</f>
        <v>0</v>
      </c>
      <c r="K391" s="289"/>
      <c r="L391" s="290"/>
      <c r="M391" s="291" t="s">
        <v>19</v>
      </c>
      <c r="N391" s="292" t="s">
        <v>43</v>
      </c>
      <c r="O391" s="86"/>
      <c r="P391" s="226">
        <f>O391*H391</f>
        <v>0</v>
      </c>
      <c r="Q391" s="226">
        <v>1</v>
      </c>
      <c r="R391" s="226">
        <f>Q391*H391</f>
        <v>0.065000000000000002</v>
      </c>
      <c r="S391" s="226">
        <v>0</v>
      </c>
      <c r="T391" s="227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8" t="s">
        <v>311</v>
      </c>
      <c r="AT391" s="228" t="s">
        <v>602</v>
      </c>
      <c r="AU391" s="228" t="s">
        <v>82</v>
      </c>
      <c r="AY391" s="19" t="s">
        <v>197</v>
      </c>
      <c r="BE391" s="229">
        <f>IF(N391="základní",J391,0)</f>
        <v>0</v>
      </c>
      <c r="BF391" s="229">
        <f>IF(N391="snížená",J391,0)</f>
        <v>0</v>
      </c>
      <c r="BG391" s="229">
        <f>IF(N391="zákl. přenesená",J391,0)</f>
        <v>0</v>
      </c>
      <c r="BH391" s="229">
        <f>IF(N391="sníž. přenesená",J391,0)</f>
        <v>0</v>
      </c>
      <c r="BI391" s="229">
        <f>IF(N391="nulová",J391,0)</f>
        <v>0</v>
      </c>
      <c r="BJ391" s="19" t="s">
        <v>80</v>
      </c>
      <c r="BK391" s="229">
        <f>ROUND(I391*H391,2)</f>
        <v>0</v>
      </c>
      <c r="BL391" s="19" t="s">
        <v>203</v>
      </c>
      <c r="BM391" s="228" t="s">
        <v>2462</v>
      </c>
    </row>
    <row r="392" s="14" customFormat="1">
      <c r="A392" s="14"/>
      <c r="B392" s="247"/>
      <c r="C392" s="248"/>
      <c r="D392" s="237" t="s">
        <v>207</v>
      </c>
      <c r="E392" s="249" t="s">
        <v>19</v>
      </c>
      <c r="F392" s="250" t="s">
        <v>598</v>
      </c>
      <c r="G392" s="248"/>
      <c r="H392" s="249" t="s">
        <v>19</v>
      </c>
      <c r="I392" s="251"/>
      <c r="J392" s="248"/>
      <c r="K392" s="248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207</v>
      </c>
      <c r="AU392" s="256" t="s">
        <v>82</v>
      </c>
      <c r="AV392" s="14" t="s">
        <v>80</v>
      </c>
      <c r="AW392" s="14" t="s">
        <v>33</v>
      </c>
      <c r="AX392" s="14" t="s">
        <v>72</v>
      </c>
      <c r="AY392" s="256" t="s">
        <v>197</v>
      </c>
    </row>
    <row r="393" s="13" customFormat="1">
      <c r="A393" s="13"/>
      <c r="B393" s="235"/>
      <c r="C393" s="236"/>
      <c r="D393" s="237" t="s">
        <v>207</v>
      </c>
      <c r="E393" s="238" t="s">
        <v>19</v>
      </c>
      <c r="F393" s="239" t="s">
        <v>2463</v>
      </c>
      <c r="G393" s="236"/>
      <c r="H393" s="240">
        <v>0.065000000000000002</v>
      </c>
      <c r="I393" s="241"/>
      <c r="J393" s="236"/>
      <c r="K393" s="236"/>
      <c r="L393" s="242"/>
      <c r="M393" s="243"/>
      <c r="N393" s="244"/>
      <c r="O393" s="244"/>
      <c r="P393" s="244"/>
      <c r="Q393" s="244"/>
      <c r="R393" s="244"/>
      <c r="S393" s="244"/>
      <c r="T393" s="245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6" t="s">
        <v>207</v>
      </c>
      <c r="AU393" s="246" t="s">
        <v>82</v>
      </c>
      <c r="AV393" s="13" t="s">
        <v>82</v>
      </c>
      <c r="AW393" s="13" t="s">
        <v>33</v>
      </c>
      <c r="AX393" s="13" t="s">
        <v>80</v>
      </c>
      <c r="AY393" s="246" t="s">
        <v>197</v>
      </c>
    </row>
    <row r="394" s="2" customFormat="1" ht="24.15" customHeight="1">
      <c r="A394" s="40"/>
      <c r="B394" s="41"/>
      <c r="C394" s="282" t="s">
        <v>760</v>
      </c>
      <c r="D394" s="282" t="s">
        <v>602</v>
      </c>
      <c r="E394" s="283" t="s">
        <v>608</v>
      </c>
      <c r="F394" s="284" t="s">
        <v>609</v>
      </c>
      <c r="G394" s="285" t="s">
        <v>217</v>
      </c>
      <c r="H394" s="286">
        <v>0.184</v>
      </c>
      <c r="I394" s="287"/>
      <c r="J394" s="288">
        <f>ROUND(I394*H394,2)</f>
        <v>0</v>
      </c>
      <c r="K394" s="289"/>
      <c r="L394" s="290"/>
      <c r="M394" s="291" t="s">
        <v>19</v>
      </c>
      <c r="N394" s="292" t="s">
        <v>43</v>
      </c>
      <c r="O394" s="86"/>
      <c r="P394" s="226">
        <f>O394*H394</f>
        <v>0</v>
      </c>
      <c r="Q394" s="226">
        <v>1</v>
      </c>
      <c r="R394" s="226">
        <f>Q394*H394</f>
        <v>0.184</v>
      </c>
      <c r="S394" s="226">
        <v>0</v>
      </c>
      <c r="T394" s="227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28" t="s">
        <v>311</v>
      </c>
      <c r="AT394" s="228" t="s">
        <v>602</v>
      </c>
      <c r="AU394" s="228" t="s">
        <v>82</v>
      </c>
      <c r="AY394" s="19" t="s">
        <v>197</v>
      </c>
      <c r="BE394" s="229">
        <f>IF(N394="základní",J394,0)</f>
        <v>0</v>
      </c>
      <c r="BF394" s="229">
        <f>IF(N394="snížená",J394,0)</f>
        <v>0</v>
      </c>
      <c r="BG394" s="229">
        <f>IF(N394="zákl. přenesená",J394,0)</f>
        <v>0</v>
      </c>
      <c r="BH394" s="229">
        <f>IF(N394="sníž. přenesená",J394,0)</f>
        <v>0</v>
      </c>
      <c r="BI394" s="229">
        <f>IF(N394="nulová",J394,0)</f>
        <v>0</v>
      </c>
      <c r="BJ394" s="19" t="s">
        <v>80</v>
      </c>
      <c r="BK394" s="229">
        <f>ROUND(I394*H394,2)</f>
        <v>0</v>
      </c>
      <c r="BL394" s="19" t="s">
        <v>203</v>
      </c>
      <c r="BM394" s="228" t="s">
        <v>2464</v>
      </c>
    </row>
    <row r="395" s="14" customFormat="1">
      <c r="A395" s="14"/>
      <c r="B395" s="247"/>
      <c r="C395" s="248"/>
      <c r="D395" s="237" t="s">
        <v>207</v>
      </c>
      <c r="E395" s="249" t="s">
        <v>19</v>
      </c>
      <c r="F395" s="250" t="s">
        <v>525</v>
      </c>
      <c r="G395" s="248"/>
      <c r="H395" s="249" t="s">
        <v>19</v>
      </c>
      <c r="I395" s="251"/>
      <c r="J395" s="248"/>
      <c r="K395" s="248"/>
      <c r="L395" s="252"/>
      <c r="M395" s="253"/>
      <c r="N395" s="254"/>
      <c r="O395" s="254"/>
      <c r="P395" s="254"/>
      <c r="Q395" s="254"/>
      <c r="R395" s="254"/>
      <c r="S395" s="254"/>
      <c r="T395" s="25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6" t="s">
        <v>207</v>
      </c>
      <c r="AU395" s="256" t="s">
        <v>82</v>
      </c>
      <c r="AV395" s="14" t="s">
        <v>80</v>
      </c>
      <c r="AW395" s="14" t="s">
        <v>33</v>
      </c>
      <c r="AX395" s="14" t="s">
        <v>72</v>
      </c>
      <c r="AY395" s="256" t="s">
        <v>197</v>
      </c>
    </row>
    <row r="396" s="13" customFormat="1">
      <c r="A396" s="13"/>
      <c r="B396" s="235"/>
      <c r="C396" s="236"/>
      <c r="D396" s="237" t="s">
        <v>207</v>
      </c>
      <c r="E396" s="238" t="s">
        <v>19</v>
      </c>
      <c r="F396" s="239" t="s">
        <v>2465</v>
      </c>
      <c r="G396" s="236"/>
      <c r="H396" s="240">
        <v>0.184</v>
      </c>
      <c r="I396" s="241"/>
      <c r="J396" s="236"/>
      <c r="K396" s="236"/>
      <c r="L396" s="242"/>
      <c r="M396" s="243"/>
      <c r="N396" s="244"/>
      <c r="O396" s="244"/>
      <c r="P396" s="244"/>
      <c r="Q396" s="244"/>
      <c r="R396" s="244"/>
      <c r="S396" s="244"/>
      <c r="T396" s="245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6" t="s">
        <v>207</v>
      </c>
      <c r="AU396" s="246" t="s">
        <v>82</v>
      </c>
      <c r="AV396" s="13" t="s">
        <v>82</v>
      </c>
      <c r="AW396" s="13" t="s">
        <v>33</v>
      </c>
      <c r="AX396" s="13" t="s">
        <v>80</v>
      </c>
      <c r="AY396" s="246" t="s">
        <v>197</v>
      </c>
    </row>
    <row r="397" s="2" customFormat="1" ht="24.15" customHeight="1">
      <c r="A397" s="40"/>
      <c r="B397" s="41"/>
      <c r="C397" s="282" t="s">
        <v>792</v>
      </c>
      <c r="D397" s="282" t="s">
        <v>602</v>
      </c>
      <c r="E397" s="283" t="s">
        <v>2466</v>
      </c>
      <c r="F397" s="284" t="s">
        <v>2467</v>
      </c>
      <c r="G397" s="285" t="s">
        <v>217</v>
      </c>
      <c r="H397" s="286">
        <v>0.36199999999999999</v>
      </c>
      <c r="I397" s="287"/>
      <c r="J397" s="288">
        <f>ROUND(I397*H397,2)</f>
        <v>0</v>
      </c>
      <c r="K397" s="289"/>
      <c r="L397" s="290"/>
      <c r="M397" s="291" t="s">
        <v>19</v>
      </c>
      <c r="N397" s="292" t="s">
        <v>43</v>
      </c>
      <c r="O397" s="86"/>
      <c r="P397" s="226">
        <f>O397*H397</f>
        <v>0</v>
      </c>
      <c r="Q397" s="226">
        <v>1</v>
      </c>
      <c r="R397" s="226">
        <f>Q397*H397</f>
        <v>0.36199999999999999</v>
      </c>
      <c r="S397" s="226">
        <v>0</v>
      </c>
      <c r="T397" s="227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8" t="s">
        <v>311</v>
      </c>
      <c r="AT397" s="228" t="s">
        <v>602</v>
      </c>
      <c r="AU397" s="228" t="s">
        <v>82</v>
      </c>
      <c r="AY397" s="19" t="s">
        <v>197</v>
      </c>
      <c r="BE397" s="229">
        <f>IF(N397="základní",J397,0)</f>
        <v>0</v>
      </c>
      <c r="BF397" s="229">
        <f>IF(N397="snížená",J397,0)</f>
        <v>0</v>
      </c>
      <c r="BG397" s="229">
        <f>IF(N397="zákl. přenesená",J397,0)</f>
        <v>0</v>
      </c>
      <c r="BH397" s="229">
        <f>IF(N397="sníž. přenesená",J397,0)</f>
        <v>0</v>
      </c>
      <c r="BI397" s="229">
        <f>IF(N397="nulová",J397,0)</f>
        <v>0</v>
      </c>
      <c r="BJ397" s="19" t="s">
        <v>80</v>
      </c>
      <c r="BK397" s="229">
        <f>ROUND(I397*H397,2)</f>
        <v>0</v>
      </c>
      <c r="BL397" s="19" t="s">
        <v>203</v>
      </c>
      <c r="BM397" s="228" t="s">
        <v>2468</v>
      </c>
    </row>
    <row r="398" s="14" customFormat="1">
      <c r="A398" s="14"/>
      <c r="B398" s="247"/>
      <c r="C398" s="248"/>
      <c r="D398" s="237" t="s">
        <v>207</v>
      </c>
      <c r="E398" s="249" t="s">
        <v>19</v>
      </c>
      <c r="F398" s="250" t="s">
        <v>525</v>
      </c>
      <c r="G398" s="248"/>
      <c r="H398" s="249" t="s">
        <v>19</v>
      </c>
      <c r="I398" s="251"/>
      <c r="J398" s="248"/>
      <c r="K398" s="248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207</v>
      </c>
      <c r="AU398" s="256" t="s">
        <v>82</v>
      </c>
      <c r="AV398" s="14" t="s">
        <v>80</v>
      </c>
      <c r="AW398" s="14" t="s">
        <v>33</v>
      </c>
      <c r="AX398" s="14" t="s">
        <v>72</v>
      </c>
      <c r="AY398" s="256" t="s">
        <v>197</v>
      </c>
    </row>
    <row r="399" s="13" customFormat="1">
      <c r="A399" s="13"/>
      <c r="B399" s="235"/>
      <c r="C399" s="236"/>
      <c r="D399" s="237" t="s">
        <v>207</v>
      </c>
      <c r="E399" s="238" t="s">
        <v>19</v>
      </c>
      <c r="F399" s="239" t="s">
        <v>2469</v>
      </c>
      <c r="G399" s="236"/>
      <c r="H399" s="240">
        <v>0.36199999999999999</v>
      </c>
      <c r="I399" s="241"/>
      <c r="J399" s="236"/>
      <c r="K399" s="236"/>
      <c r="L399" s="242"/>
      <c r="M399" s="243"/>
      <c r="N399" s="244"/>
      <c r="O399" s="244"/>
      <c r="P399" s="244"/>
      <c r="Q399" s="244"/>
      <c r="R399" s="244"/>
      <c r="S399" s="244"/>
      <c r="T399" s="245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6" t="s">
        <v>207</v>
      </c>
      <c r="AU399" s="246" t="s">
        <v>82</v>
      </c>
      <c r="AV399" s="13" t="s">
        <v>82</v>
      </c>
      <c r="AW399" s="13" t="s">
        <v>33</v>
      </c>
      <c r="AX399" s="13" t="s">
        <v>80</v>
      </c>
      <c r="AY399" s="246" t="s">
        <v>197</v>
      </c>
    </row>
    <row r="400" s="2" customFormat="1" ht="24.15" customHeight="1">
      <c r="A400" s="40"/>
      <c r="B400" s="41"/>
      <c r="C400" s="282" t="s">
        <v>797</v>
      </c>
      <c r="D400" s="282" t="s">
        <v>602</v>
      </c>
      <c r="E400" s="283" t="s">
        <v>1945</v>
      </c>
      <c r="F400" s="284" t="s">
        <v>1946</v>
      </c>
      <c r="G400" s="285" t="s">
        <v>217</v>
      </c>
      <c r="H400" s="286">
        <v>0.245</v>
      </c>
      <c r="I400" s="287"/>
      <c r="J400" s="288">
        <f>ROUND(I400*H400,2)</f>
        <v>0</v>
      </c>
      <c r="K400" s="289"/>
      <c r="L400" s="290"/>
      <c r="M400" s="291" t="s">
        <v>19</v>
      </c>
      <c r="N400" s="292" t="s">
        <v>43</v>
      </c>
      <c r="O400" s="86"/>
      <c r="P400" s="226">
        <f>O400*H400</f>
        <v>0</v>
      </c>
      <c r="Q400" s="226">
        <v>1</v>
      </c>
      <c r="R400" s="226">
        <f>Q400*H400</f>
        <v>0.245</v>
      </c>
      <c r="S400" s="226">
        <v>0</v>
      </c>
      <c r="T400" s="227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8" t="s">
        <v>311</v>
      </c>
      <c r="AT400" s="228" t="s">
        <v>602</v>
      </c>
      <c r="AU400" s="228" t="s">
        <v>82</v>
      </c>
      <c r="AY400" s="19" t="s">
        <v>197</v>
      </c>
      <c r="BE400" s="229">
        <f>IF(N400="základní",J400,0)</f>
        <v>0</v>
      </c>
      <c r="BF400" s="229">
        <f>IF(N400="snížená",J400,0)</f>
        <v>0</v>
      </c>
      <c r="BG400" s="229">
        <f>IF(N400="zákl. přenesená",J400,0)</f>
        <v>0</v>
      </c>
      <c r="BH400" s="229">
        <f>IF(N400="sníž. přenesená",J400,0)</f>
        <v>0</v>
      </c>
      <c r="BI400" s="229">
        <f>IF(N400="nulová",J400,0)</f>
        <v>0</v>
      </c>
      <c r="BJ400" s="19" t="s">
        <v>80</v>
      </c>
      <c r="BK400" s="229">
        <f>ROUND(I400*H400,2)</f>
        <v>0</v>
      </c>
      <c r="BL400" s="19" t="s">
        <v>203</v>
      </c>
      <c r="BM400" s="228" t="s">
        <v>2470</v>
      </c>
    </row>
    <row r="401" s="14" customFormat="1">
      <c r="A401" s="14"/>
      <c r="B401" s="247"/>
      <c r="C401" s="248"/>
      <c r="D401" s="237" t="s">
        <v>207</v>
      </c>
      <c r="E401" s="249" t="s">
        <v>19</v>
      </c>
      <c r="F401" s="250" t="s">
        <v>598</v>
      </c>
      <c r="G401" s="248"/>
      <c r="H401" s="249" t="s">
        <v>19</v>
      </c>
      <c r="I401" s="251"/>
      <c r="J401" s="248"/>
      <c r="K401" s="248"/>
      <c r="L401" s="252"/>
      <c r="M401" s="253"/>
      <c r="N401" s="254"/>
      <c r="O401" s="254"/>
      <c r="P401" s="254"/>
      <c r="Q401" s="254"/>
      <c r="R401" s="254"/>
      <c r="S401" s="254"/>
      <c r="T401" s="25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6" t="s">
        <v>207</v>
      </c>
      <c r="AU401" s="256" t="s">
        <v>82</v>
      </c>
      <c r="AV401" s="14" t="s">
        <v>80</v>
      </c>
      <c r="AW401" s="14" t="s">
        <v>33</v>
      </c>
      <c r="AX401" s="14" t="s">
        <v>72</v>
      </c>
      <c r="AY401" s="256" t="s">
        <v>197</v>
      </c>
    </row>
    <row r="402" s="13" customFormat="1">
      <c r="A402" s="13"/>
      <c r="B402" s="235"/>
      <c r="C402" s="236"/>
      <c r="D402" s="237" t="s">
        <v>207</v>
      </c>
      <c r="E402" s="238" t="s">
        <v>19</v>
      </c>
      <c r="F402" s="239" t="s">
        <v>2471</v>
      </c>
      <c r="G402" s="236"/>
      <c r="H402" s="240">
        <v>0.245</v>
      </c>
      <c r="I402" s="241"/>
      <c r="J402" s="236"/>
      <c r="K402" s="236"/>
      <c r="L402" s="242"/>
      <c r="M402" s="243"/>
      <c r="N402" s="244"/>
      <c r="O402" s="244"/>
      <c r="P402" s="244"/>
      <c r="Q402" s="244"/>
      <c r="R402" s="244"/>
      <c r="S402" s="244"/>
      <c r="T402" s="245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6" t="s">
        <v>207</v>
      </c>
      <c r="AU402" s="246" t="s">
        <v>82</v>
      </c>
      <c r="AV402" s="13" t="s">
        <v>82</v>
      </c>
      <c r="AW402" s="13" t="s">
        <v>33</v>
      </c>
      <c r="AX402" s="13" t="s">
        <v>80</v>
      </c>
      <c r="AY402" s="246" t="s">
        <v>197</v>
      </c>
    </row>
    <row r="403" s="2" customFormat="1" ht="55.5" customHeight="1">
      <c r="A403" s="40"/>
      <c r="B403" s="41"/>
      <c r="C403" s="216" t="s">
        <v>816</v>
      </c>
      <c r="D403" s="216" t="s">
        <v>199</v>
      </c>
      <c r="E403" s="217" t="s">
        <v>2472</v>
      </c>
      <c r="F403" s="218" t="s">
        <v>2473</v>
      </c>
      <c r="G403" s="219" t="s">
        <v>225</v>
      </c>
      <c r="H403" s="220">
        <v>1.8680000000000001</v>
      </c>
      <c r="I403" s="221"/>
      <c r="J403" s="222">
        <f>ROUND(I403*H403,2)</f>
        <v>0</v>
      </c>
      <c r="K403" s="223"/>
      <c r="L403" s="46"/>
      <c r="M403" s="224" t="s">
        <v>19</v>
      </c>
      <c r="N403" s="225" t="s">
        <v>43</v>
      </c>
      <c r="O403" s="86"/>
      <c r="P403" s="226">
        <f>O403*H403</f>
        <v>0</v>
      </c>
      <c r="Q403" s="226">
        <v>1.89706</v>
      </c>
      <c r="R403" s="226">
        <f>Q403*H403</f>
        <v>3.54370808</v>
      </c>
      <c r="S403" s="226">
        <v>0</v>
      </c>
      <c r="T403" s="227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8" t="s">
        <v>203</v>
      </c>
      <c r="AT403" s="228" t="s">
        <v>199</v>
      </c>
      <c r="AU403" s="228" t="s">
        <v>82</v>
      </c>
      <c r="AY403" s="19" t="s">
        <v>197</v>
      </c>
      <c r="BE403" s="229">
        <f>IF(N403="základní",J403,0)</f>
        <v>0</v>
      </c>
      <c r="BF403" s="229">
        <f>IF(N403="snížená",J403,0)</f>
        <v>0</v>
      </c>
      <c r="BG403" s="229">
        <f>IF(N403="zákl. přenesená",J403,0)</f>
        <v>0</v>
      </c>
      <c r="BH403" s="229">
        <f>IF(N403="sníž. přenesená",J403,0)</f>
        <v>0</v>
      </c>
      <c r="BI403" s="229">
        <f>IF(N403="nulová",J403,0)</f>
        <v>0</v>
      </c>
      <c r="BJ403" s="19" t="s">
        <v>80</v>
      </c>
      <c r="BK403" s="229">
        <f>ROUND(I403*H403,2)</f>
        <v>0</v>
      </c>
      <c r="BL403" s="19" t="s">
        <v>203</v>
      </c>
      <c r="BM403" s="228" t="s">
        <v>2474</v>
      </c>
    </row>
    <row r="404" s="2" customFormat="1">
      <c r="A404" s="40"/>
      <c r="B404" s="41"/>
      <c r="C404" s="42"/>
      <c r="D404" s="230" t="s">
        <v>205</v>
      </c>
      <c r="E404" s="42"/>
      <c r="F404" s="231" t="s">
        <v>2475</v>
      </c>
      <c r="G404" s="42"/>
      <c r="H404" s="42"/>
      <c r="I404" s="232"/>
      <c r="J404" s="42"/>
      <c r="K404" s="42"/>
      <c r="L404" s="46"/>
      <c r="M404" s="233"/>
      <c r="N404" s="234"/>
      <c r="O404" s="86"/>
      <c r="P404" s="86"/>
      <c r="Q404" s="86"/>
      <c r="R404" s="86"/>
      <c r="S404" s="86"/>
      <c r="T404" s="87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205</v>
      </c>
      <c r="AU404" s="19" t="s">
        <v>82</v>
      </c>
    </row>
    <row r="405" s="14" customFormat="1">
      <c r="A405" s="14"/>
      <c r="B405" s="247"/>
      <c r="C405" s="248"/>
      <c r="D405" s="237" t="s">
        <v>207</v>
      </c>
      <c r="E405" s="249" t="s">
        <v>19</v>
      </c>
      <c r="F405" s="250" t="s">
        <v>598</v>
      </c>
      <c r="G405" s="248"/>
      <c r="H405" s="249" t="s">
        <v>19</v>
      </c>
      <c r="I405" s="251"/>
      <c r="J405" s="248"/>
      <c r="K405" s="248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207</v>
      </c>
      <c r="AU405" s="256" t="s">
        <v>82</v>
      </c>
      <c r="AV405" s="14" t="s">
        <v>80</v>
      </c>
      <c r="AW405" s="14" t="s">
        <v>33</v>
      </c>
      <c r="AX405" s="14" t="s">
        <v>72</v>
      </c>
      <c r="AY405" s="256" t="s">
        <v>197</v>
      </c>
    </row>
    <row r="406" s="13" customFormat="1">
      <c r="A406" s="13"/>
      <c r="B406" s="235"/>
      <c r="C406" s="236"/>
      <c r="D406" s="237" t="s">
        <v>207</v>
      </c>
      <c r="E406" s="238" t="s">
        <v>19</v>
      </c>
      <c r="F406" s="239" t="s">
        <v>2476</v>
      </c>
      <c r="G406" s="236"/>
      <c r="H406" s="240">
        <v>1.8680000000000001</v>
      </c>
      <c r="I406" s="241"/>
      <c r="J406" s="236"/>
      <c r="K406" s="236"/>
      <c r="L406" s="242"/>
      <c r="M406" s="243"/>
      <c r="N406" s="244"/>
      <c r="O406" s="244"/>
      <c r="P406" s="244"/>
      <c r="Q406" s="244"/>
      <c r="R406" s="244"/>
      <c r="S406" s="244"/>
      <c r="T406" s="245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6" t="s">
        <v>207</v>
      </c>
      <c r="AU406" s="246" t="s">
        <v>82</v>
      </c>
      <c r="AV406" s="13" t="s">
        <v>82</v>
      </c>
      <c r="AW406" s="13" t="s">
        <v>33</v>
      </c>
      <c r="AX406" s="13" t="s">
        <v>80</v>
      </c>
      <c r="AY406" s="246" t="s">
        <v>197</v>
      </c>
    </row>
    <row r="407" s="2" customFormat="1" ht="37.8" customHeight="1">
      <c r="A407" s="40"/>
      <c r="B407" s="41"/>
      <c r="C407" s="216" t="s">
        <v>826</v>
      </c>
      <c r="D407" s="216" t="s">
        <v>199</v>
      </c>
      <c r="E407" s="217" t="s">
        <v>637</v>
      </c>
      <c r="F407" s="218" t="s">
        <v>638</v>
      </c>
      <c r="G407" s="219" t="s">
        <v>202</v>
      </c>
      <c r="H407" s="220">
        <v>8.6400000000000006</v>
      </c>
      <c r="I407" s="221"/>
      <c r="J407" s="222">
        <f>ROUND(I407*H407,2)</f>
        <v>0</v>
      </c>
      <c r="K407" s="223"/>
      <c r="L407" s="46"/>
      <c r="M407" s="224" t="s">
        <v>19</v>
      </c>
      <c r="N407" s="225" t="s">
        <v>43</v>
      </c>
      <c r="O407" s="86"/>
      <c r="P407" s="226">
        <f>O407*H407</f>
        <v>0</v>
      </c>
      <c r="Q407" s="226">
        <v>0.25364999999999999</v>
      </c>
      <c r="R407" s="226">
        <f>Q407*H407</f>
        <v>2.1915360000000002</v>
      </c>
      <c r="S407" s="226">
        <v>0</v>
      </c>
      <c r="T407" s="227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8" t="s">
        <v>203</v>
      </c>
      <c r="AT407" s="228" t="s">
        <v>199</v>
      </c>
      <c r="AU407" s="228" t="s">
        <v>82</v>
      </c>
      <c r="AY407" s="19" t="s">
        <v>197</v>
      </c>
      <c r="BE407" s="229">
        <f>IF(N407="základní",J407,0)</f>
        <v>0</v>
      </c>
      <c r="BF407" s="229">
        <f>IF(N407="snížená",J407,0)</f>
        <v>0</v>
      </c>
      <c r="BG407" s="229">
        <f>IF(N407="zákl. přenesená",J407,0)</f>
        <v>0</v>
      </c>
      <c r="BH407" s="229">
        <f>IF(N407="sníž. přenesená",J407,0)</f>
        <v>0</v>
      </c>
      <c r="BI407" s="229">
        <f>IF(N407="nulová",J407,0)</f>
        <v>0</v>
      </c>
      <c r="BJ407" s="19" t="s">
        <v>80</v>
      </c>
      <c r="BK407" s="229">
        <f>ROUND(I407*H407,2)</f>
        <v>0</v>
      </c>
      <c r="BL407" s="19" t="s">
        <v>203</v>
      </c>
      <c r="BM407" s="228" t="s">
        <v>2477</v>
      </c>
    </row>
    <row r="408" s="2" customFormat="1">
      <c r="A408" s="40"/>
      <c r="B408" s="41"/>
      <c r="C408" s="42"/>
      <c r="D408" s="230" t="s">
        <v>205</v>
      </c>
      <c r="E408" s="42"/>
      <c r="F408" s="231" t="s">
        <v>640</v>
      </c>
      <c r="G408" s="42"/>
      <c r="H408" s="42"/>
      <c r="I408" s="232"/>
      <c r="J408" s="42"/>
      <c r="K408" s="42"/>
      <c r="L408" s="46"/>
      <c r="M408" s="233"/>
      <c r="N408" s="234"/>
      <c r="O408" s="86"/>
      <c r="P408" s="86"/>
      <c r="Q408" s="86"/>
      <c r="R408" s="86"/>
      <c r="S408" s="86"/>
      <c r="T408" s="87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205</v>
      </c>
      <c r="AU408" s="19" t="s">
        <v>82</v>
      </c>
    </row>
    <row r="409" s="14" customFormat="1">
      <c r="A409" s="14"/>
      <c r="B409" s="247"/>
      <c r="C409" s="248"/>
      <c r="D409" s="237" t="s">
        <v>207</v>
      </c>
      <c r="E409" s="249" t="s">
        <v>19</v>
      </c>
      <c r="F409" s="250" t="s">
        <v>641</v>
      </c>
      <c r="G409" s="248"/>
      <c r="H409" s="249" t="s">
        <v>19</v>
      </c>
      <c r="I409" s="251"/>
      <c r="J409" s="248"/>
      <c r="K409" s="248"/>
      <c r="L409" s="252"/>
      <c r="M409" s="253"/>
      <c r="N409" s="254"/>
      <c r="O409" s="254"/>
      <c r="P409" s="254"/>
      <c r="Q409" s="254"/>
      <c r="R409" s="254"/>
      <c r="S409" s="254"/>
      <c r="T409" s="25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6" t="s">
        <v>207</v>
      </c>
      <c r="AU409" s="256" t="s">
        <v>82</v>
      </c>
      <c r="AV409" s="14" t="s">
        <v>80</v>
      </c>
      <c r="AW409" s="14" t="s">
        <v>33</v>
      </c>
      <c r="AX409" s="14" t="s">
        <v>72</v>
      </c>
      <c r="AY409" s="256" t="s">
        <v>197</v>
      </c>
    </row>
    <row r="410" s="13" customFormat="1">
      <c r="A410" s="13"/>
      <c r="B410" s="235"/>
      <c r="C410" s="236"/>
      <c r="D410" s="237" t="s">
        <v>207</v>
      </c>
      <c r="E410" s="238" t="s">
        <v>19</v>
      </c>
      <c r="F410" s="239" t="s">
        <v>642</v>
      </c>
      <c r="G410" s="236"/>
      <c r="H410" s="240">
        <v>4.3200000000000003</v>
      </c>
      <c r="I410" s="241"/>
      <c r="J410" s="236"/>
      <c r="K410" s="236"/>
      <c r="L410" s="242"/>
      <c r="M410" s="243"/>
      <c r="N410" s="244"/>
      <c r="O410" s="244"/>
      <c r="P410" s="244"/>
      <c r="Q410" s="244"/>
      <c r="R410" s="244"/>
      <c r="S410" s="244"/>
      <c r="T410" s="245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6" t="s">
        <v>207</v>
      </c>
      <c r="AU410" s="246" t="s">
        <v>82</v>
      </c>
      <c r="AV410" s="13" t="s">
        <v>82</v>
      </c>
      <c r="AW410" s="13" t="s">
        <v>33</v>
      </c>
      <c r="AX410" s="13" t="s">
        <v>72</v>
      </c>
      <c r="AY410" s="246" t="s">
        <v>197</v>
      </c>
    </row>
    <row r="411" s="13" customFormat="1">
      <c r="A411" s="13"/>
      <c r="B411" s="235"/>
      <c r="C411" s="236"/>
      <c r="D411" s="237" t="s">
        <v>207</v>
      </c>
      <c r="E411" s="238" t="s">
        <v>19</v>
      </c>
      <c r="F411" s="239" t="s">
        <v>2478</v>
      </c>
      <c r="G411" s="236"/>
      <c r="H411" s="240">
        <v>4.3200000000000003</v>
      </c>
      <c r="I411" s="241"/>
      <c r="J411" s="236"/>
      <c r="K411" s="236"/>
      <c r="L411" s="242"/>
      <c r="M411" s="243"/>
      <c r="N411" s="244"/>
      <c r="O411" s="244"/>
      <c r="P411" s="244"/>
      <c r="Q411" s="244"/>
      <c r="R411" s="244"/>
      <c r="S411" s="244"/>
      <c r="T411" s="245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6" t="s">
        <v>207</v>
      </c>
      <c r="AU411" s="246" t="s">
        <v>82</v>
      </c>
      <c r="AV411" s="13" t="s">
        <v>82</v>
      </c>
      <c r="AW411" s="13" t="s">
        <v>33</v>
      </c>
      <c r="AX411" s="13" t="s">
        <v>72</v>
      </c>
      <c r="AY411" s="246" t="s">
        <v>197</v>
      </c>
    </row>
    <row r="412" s="15" customFormat="1">
      <c r="A412" s="15"/>
      <c r="B412" s="257"/>
      <c r="C412" s="258"/>
      <c r="D412" s="237" t="s">
        <v>207</v>
      </c>
      <c r="E412" s="259" t="s">
        <v>19</v>
      </c>
      <c r="F412" s="260" t="s">
        <v>234</v>
      </c>
      <c r="G412" s="258"/>
      <c r="H412" s="261">
        <v>8.6400000000000006</v>
      </c>
      <c r="I412" s="262"/>
      <c r="J412" s="258"/>
      <c r="K412" s="258"/>
      <c r="L412" s="263"/>
      <c r="M412" s="264"/>
      <c r="N412" s="265"/>
      <c r="O412" s="265"/>
      <c r="P412" s="265"/>
      <c r="Q412" s="265"/>
      <c r="R412" s="265"/>
      <c r="S412" s="265"/>
      <c r="T412" s="266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7" t="s">
        <v>207</v>
      </c>
      <c r="AU412" s="267" t="s">
        <v>82</v>
      </c>
      <c r="AV412" s="15" t="s">
        <v>203</v>
      </c>
      <c r="AW412" s="15" t="s">
        <v>33</v>
      </c>
      <c r="AX412" s="15" t="s">
        <v>80</v>
      </c>
      <c r="AY412" s="267" t="s">
        <v>197</v>
      </c>
    </row>
    <row r="413" s="2" customFormat="1" ht="37.8" customHeight="1">
      <c r="A413" s="40"/>
      <c r="B413" s="41"/>
      <c r="C413" s="216" t="s">
        <v>845</v>
      </c>
      <c r="D413" s="216" t="s">
        <v>199</v>
      </c>
      <c r="E413" s="217" t="s">
        <v>2479</v>
      </c>
      <c r="F413" s="218" t="s">
        <v>2480</v>
      </c>
      <c r="G413" s="219" t="s">
        <v>217</v>
      </c>
      <c r="H413" s="220">
        <v>0.002</v>
      </c>
      <c r="I413" s="221"/>
      <c r="J413" s="222">
        <f>ROUND(I413*H413,2)</f>
        <v>0</v>
      </c>
      <c r="K413" s="223"/>
      <c r="L413" s="46"/>
      <c r="M413" s="224" t="s">
        <v>19</v>
      </c>
      <c r="N413" s="225" t="s">
        <v>43</v>
      </c>
      <c r="O413" s="86"/>
      <c r="P413" s="226">
        <f>O413*H413</f>
        <v>0</v>
      </c>
      <c r="Q413" s="226">
        <v>1.0463199999999999</v>
      </c>
      <c r="R413" s="226">
        <f>Q413*H413</f>
        <v>0.0020926399999999998</v>
      </c>
      <c r="S413" s="226">
        <v>0</v>
      </c>
      <c r="T413" s="227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8" t="s">
        <v>203</v>
      </c>
      <c r="AT413" s="228" t="s">
        <v>199</v>
      </c>
      <c r="AU413" s="228" t="s">
        <v>82</v>
      </c>
      <c r="AY413" s="19" t="s">
        <v>197</v>
      </c>
      <c r="BE413" s="229">
        <f>IF(N413="základní",J413,0)</f>
        <v>0</v>
      </c>
      <c r="BF413" s="229">
        <f>IF(N413="snížená",J413,0)</f>
        <v>0</v>
      </c>
      <c r="BG413" s="229">
        <f>IF(N413="zákl. přenesená",J413,0)</f>
        <v>0</v>
      </c>
      <c r="BH413" s="229">
        <f>IF(N413="sníž. přenesená",J413,0)</f>
        <v>0</v>
      </c>
      <c r="BI413" s="229">
        <f>IF(N413="nulová",J413,0)</f>
        <v>0</v>
      </c>
      <c r="BJ413" s="19" t="s">
        <v>80</v>
      </c>
      <c r="BK413" s="229">
        <f>ROUND(I413*H413,2)</f>
        <v>0</v>
      </c>
      <c r="BL413" s="19" t="s">
        <v>203</v>
      </c>
      <c r="BM413" s="228" t="s">
        <v>2481</v>
      </c>
    </row>
    <row r="414" s="2" customFormat="1">
      <c r="A414" s="40"/>
      <c r="B414" s="41"/>
      <c r="C414" s="42"/>
      <c r="D414" s="230" t="s">
        <v>205</v>
      </c>
      <c r="E414" s="42"/>
      <c r="F414" s="231" t="s">
        <v>2482</v>
      </c>
      <c r="G414" s="42"/>
      <c r="H414" s="42"/>
      <c r="I414" s="232"/>
      <c r="J414" s="42"/>
      <c r="K414" s="42"/>
      <c r="L414" s="46"/>
      <c r="M414" s="233"/>
      <c r="N414" s="234"/>
      <c r="O414" s="86"/>
      <c r="P414" s="86"/>
      <c r="Q414" s="86"/>
      <c r="R414" s="86"/>
      <c r="S414" s="86"/>
      <c r="T414" s="87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T414" s="19" t="s">
        <v>205</v>
      </c>
      <c r="AU414" s="19" t="s">
        <v>82</v>
      </c>
    </row>
    <row r="415" s="14" customFormat="1">
      <c r="A415" s="14"/>
      <c r="B415" s="247"/>
      <c r="C415" s="248"/>
      <c r="D415" s="237" t="s">
        <v>207</v>
      </c>
      <c r="E415" s="249" t="s">
        <v>19</v>
      </c>
      <c r="F415" s="250" t="s">
        <v>2483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207</v>
      </c>
      <c r="AU415" s="256" t="s">
        <v>82</v>
      </c>
      <c r="AV415" s="14" t="s">
        <v>80</v>
      </c>
      <c r="AW415" s="14" t="s">
        <v>33</v>
      </c>
      <c r="AX415" s="14" t="s">
        <v>72</v>
      </c>
      <c r="AY415" s="256" t="s">
        <v>197</v>
      </c>
    </row>
    <row r="416" s="13" customFormat="1">
      <c r="A416" s="13"/>
      <c r="B416" s="235"/>
      <c r="C416" s="236"/>
      <c r="D416" s="237" t="s">
        <v>207</v>
      </c>
      <c r="E416" s="238" t="s">
        <v>19</v>
      </c>
      <c r="F416" s="239" t="s">
        <v>2484</v>
      </c>
      <c r="G416" s="236"/>
      <c r="H416" s="240">
        <v>0.002</v>
      </c>
      <c r="I416" s="241"/>
      <c r="J416" s="236"/>
      <c r="K416" s="236"/>
      <c r="L416" s="242"/>
      <c r="M416" s="243"/>
      <c r="N416" s="244"/>
      <c r="O416" s="244"/>
      <c r="P416" s="244"/>
      <c r="Q416" s="244"/>
      <c r="R416" s="244"/>
      <c r="S416" s="244"/>
      <c r="T416" s="245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6" t="s">
        <v>207</v>
      </c>
      <c r="AU416" s="246" t="s">
        <v>82</v>
      </c>
      <c r="AV416" s="13" t="s">
        <v>82</v>
      </c>
      <c r="AW416" s="13" t="s">
        <v>33</v>
      </c>
      <c r="AX416" s="13" t="s">
        <v>80</v>
      </c>
      <c r="AY416" s="246" t="s">
        <v>197</v>
      </c>
    </row>
    <row r="417" s="2" customFormat="1" ht="37.8" customHeight="1">
      <c r="A417" s="40"/>
      <c r="B417" s="41"/>
      <c r="C417" s="216" t="s">
        <v>850</v>
      </c>
      <c r="D417" s="216" t="s">
        <v>199</v>
      </c>
      <c r="E417" s="217" t="s">
        <v>2485</v>
      </c>
      <c r="F417" s="218" t="s">
        <v>2486</v>
      </c>
      <c r="G417" s="219" t="s">
        <v>661</v>
      </c>
      <c r="H417" s="220">
        <v>18.149999999999999</v>
      </c>
      <c r="I417" s="221"/>
      <c r="J417" s="222">
        <f>ROUND(I417*H417,2)</f>
        <v>0</v>
      </c>
      <c r="K417" s="223"/>
      <c r="L417" s="46"/>
      <c r="M417" s="224" t="s">
        <v>19</v>
      </c>
      <c r="N417" s="225" t="s">
        <v>43</v>
      </c>
      <c r="O417" s="86"/>
      <c r="P417" s="226">
        <f>O417*H417</f>
        <v>0</v>
      </c>
      <c r="Q417" s="226">
        <v>0.00048000000000000001</v>
      </c>
      <c r="R417" s="226">
        <f>Q417*H417</f>
        <v>0.0087119999999999993</v>
      </c>
      <c r="S417" s="226">
        <v>0</v>
      </c>
      <c r="T417" s="227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28" t="s">
        <v>203</v>
      </c>
      <c r="AT417" s="228" t="s">
        <v>199</v>
      </c>
      <c r="AU417" s="228" t="s">
        <v>82</v>
      </c>
      <c r="AY417" s="19" t="s">
        <v>197</v>
      </c>
      <c r="BE417" s="229">
        <f>IF(N417="základní",J417,0)</f>
        <v>0</v>
      </c>
      <c r="BF417" s="229">
        <f>IF(N417="snížená",J417,0)</f>
        <v>0</v>
      </c>
      <c r="BG417" s="229">
        <f>IF(N417="zákl. přenesená",J417,0)</f>
        <v>0</v>
      </c>
      <c r="BH417" s="229">
        <f>IF(N417="sníž. přenesená",J417,0)</f>
        <v>0</v>
      </c>
      <c r="BI417" s="229">
        <f>IF(N417="nulová",J417,0)</f>
        <v>0</v>
      </c>
      <c r="BJ417" s="19" t="s">
        <v>80</v>
      </c>
      <c r="BK417" s="229">
        <f>ROUND(I417*H417,2)</f>
        <v>0</v>
      </c>
      <c r="BL417" s="19" t="s">
        <v>203</v>
      </c>
      <c r="BM417" s="228" t="s">
        <v>2487</v>
      </c>
    </row>
    <row r="418" s="2" customFormat="1">
      <c r="A418" s="40"/>
      <c r="B418" s="41"/>
      <c r="C418" s="42"/>
      <c r="D418" s="230" t="s">
        <v>205</v>
      </c>
      <c r="E418" s="42"/>
      <c r="F418" s="231" t="s">
        <v>2488</v>
      </c>
      <c r="G418" s="42"/>
      <c r="H418" s="42"/>
      <c r="I418" s="232"/>
      <c r="J418" s="42"/>
      <c r="K418" s="42"/>
      <c r="L418" s="46"/>
      <c r="M418" s="233"/>
      <c r="N418" s="234"/>
      <c r="O418" s="86"/>
      <c r="P418" s="86"/>
      <c r="Q418" s="86"/>
      <c r="R418" s="86"/>
      <c r="S418" s="86"/>
      <c r="T418" s="87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205</v>
      </c>
      <c r="AU418" s="19" t="s">
        <v>82</v>
      </c>
    </row>
    <row r="419" s="14" customFormat="1">
      <c r="A419" s="14"/>
      <c r="B419" s="247"/>
      <c r="C419" s="248"/>
      <c r="D419" s="237" t="s">
        <v>207</v>
      </c>
      <c r="E419" s="249" t="s">
        <v>19</v>
      </c>
      <c r="F419" s="250" t="s">
        <v>2489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207</v>
      </c>
      <c r="AU419" s="256" t="s">
        <v>82</v>
      </c>
      <c r="AV419" s="14" t="s">
        <v>80</v>
      </c>
      <c r="AW419" s="14" t="s">
        <v>33</v>
      </c>
      <c r="AX419" s="14" t="s">
        <v>72</v>
      </c>
      <c r="AY419" s="256" t="s">
        <v>197</v>
      </c>
    </row>
    <row r="420" s="13" customFormat="1">
      <c r="A420" s="13"/>
      <c r="B420" s="235"/>
      <c r="C420" s="236"/>
      <c r="D420" s="237" t="s">
        <v>207</v>
      </c>
      <c r="E420" s="238" t="s">
        <v>19</v>
      </c>
      <c r="F420" s="239" t="s">
        <v>2490</v>
      </c>
      <c r="G420" s="236"/>
      <c r="H420" s="240">
        <v>0.51000000000000001</v>
      </c>
      <c r="I420" s="241"/>
      <c r="J420" s="236"/>
      <c r="K420" s="236"/>
      <c r="L420" s="242"/>
      <c r="M420" s="243"/>
      <c r="N420" s="244"/>
      <c r="O420" s="244"/>
      <c r="P420" s="244"/>
      <c r="Q420" s="244"/>
      <c r="R420" s="244"/>
      <c r="S420" s="244"/>
      <c r="T420" s="245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6" t="s">
        <v>207</v>
      </c>
      <c r="AU420" s="246" t="s">
        <v>82</v>
      </c>
      <c r="AV420" s="13" t="s">
        <v>82</v>
      </c>
      <c r="AW420" s="13" t="s">
        <v>33</v>
      </c>
      <c r="AX420" s="13" t="s">
        <v>72</v>
      </c>
      <c r="AY420" s="246" t="s">
        <v>197</v>
      </c>
    </row>
    <row r="421" s="13" customFormat="1">
      <c r="A421" s="13"/>
      <c r="B421" s="235"/>
      <c r="C421" s="236"/>
      <c r="D421" s="237" t="s">
        <v>207</v>
      </c>
      <c r="E421" s="238" t="s">
        <v>19</v>
      </c>
      <c r="F421" s="239" t="s">
        <v>2491</v>
      </c>
      <c r="G421" s="236"/>
      <c r="H421" s="240">
        <v>2.1600000000000001</v>
      </c>
      <c r="I421" s="241"/>
      <c r="J421" s="236"/>
      <c r="K421" s="236"/>
      <c r="L421" s="242"/>
      <c r="M421" s="243"/>
      <c r="N421" s="244"/>
      <c r="O421" s="244"/>
      <c r="P421" s="244"/>
      <c r="Q421" s="244"/>
      <c r="R421" s="244"/>
      <c r="S421" s="244"/>
      <c r="T421" s="245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6" t="s">
        <v>207</v>
      </c>
      <c r="AU421" s="246" t="s">
        <v>82</v>
      </c>
      <c r="AV421" s="13" t="s">
        <v>82</v>
      </c>
      <c r="AW421" s="13" t="s">
        <v>33</v>
      </c>
      <c r="AX421" s="13" t="s">
        <v>72</v>
      </c>
      <c r="AY421" s="246" t="s">
        <v>197</v>
      </c>
    </row>
    <row r="422" s="13" customFormat="1">
      <c r="A422" s="13"/>
      <c r="B422" s="235"/>
      <c r="C422" s="236"/>
      <c r="D422" s="237" t="s">
        <v>207</v>
      </c>
      <c r="E422" s="238" t="s">
        <v>19</v>
      </c>
      <c r="F422" s="239" t="s">
        <v>2492</v>
      </c>
      <c r="G422" s="236"/>
      <c r="H422" s="240">
        <v>15.48</v>
      </c>
      <c r="I422" s="241"/>
      <c r="J422" s="236"/>
      <c r="K422" s="236"/>
      <c r="L422" s="242"/>
      <c r="M422" s="243"/>
      <c r="N422" s="244"/>
      <c r="O422" s="244"/>
      <c r="P422" s="244"/>
      <c r="Q422" s="244"/>
      <c r="R422" s="244"/>
      <c r="S422" s="244"/>
      <c r="T422" s="245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6" t="s">
        <v>207</v>
      </c>
      <c r="AU422" s="246" t="s">
        <v>82</v>
      </c>
      <c r="AV422" s="13" t="s">
        <v>82</v>
      </c>
      <c r="AW422" s="13" t="s">
        <v>33</v>
      </c>
      <c r="AX422" s="13" t="s">
        <v>72</v>
      </c>
      <c r="AY422" s="246" t="s">
        <v>197</v>
      </c>
    </row>
    <row r="423" s="15" customFormat="1">
      <c r="A423" s="15"/>
      <c r="B423" s="257"/>
      <c r="C423" s="258"/>
      <c r="D423" s="237" t="s">
        <v>207</v>
      </c>
      <c r="E423" s="259" t="s">
        <v>19</v>
      </c>
      <c r="F423" s="260" t="s">
        <v>234</v>
      </c>
      <c r="G423" s="258"/>
      <c r="H423" s="261">
        <v>18.149999999999999</v>
      </c>
      <c r="I423" s="262"/>
      <c r="J423" s="258"/>
      <c r="K423" s="258"/>
      <c r="L423" s="263"/>
      <c r="M423" s="264"/>
      <c r="N423" s="265"/>
      <c r="O423" s="265"/>
      <c r="P423" s="265"/>
      <c r="Q423" s="265"/>
      <c r="R423" s="265"/>
      <c r="S423" s="265"/>
      <c r="T423" s="266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67" t="s">
        <v>207</v>
      </c>
      <c r="AU423" s="267" t="s">
        <v>82</v>
      </c>
      <c r="AV423" s="15" t="s">
        <v>203</v>
      </c>
      <c r="AW423" s="15" t="s">
        <v>33</v>
      </c>
      <c r="AX423" s="15" t="s">
        <v>80</v>
      </c>
      <c r="AY423" s="267" t="s">
        <v>197</v>
      </c>
    </row>
    <row r="424" s="2" customFormat="1" ht="37.8" customHeight="1">
      <c r="A424" s="40"/>
      <c r="B424" s="41"/>
      <c r="C424" s="216" t="s">
        <v>856</v>
      </c>
      <c r="D424" s="216" t="s">
        <v>199</v>
      </c>
      <c r="E424" s="217" t="s">
        <v>613</v>
      </c>
      <c r="F424" s="218" t="s">
        <v>614</v>
      </c>
      <c r="G424" s="219" t="s">
        <v>202</v>
      </c>
      <c r="H424" s="220">
        <v>219.482</v>
      </c>
      <c r="I424" s="221"/>
      <c r="J424" s="222">
        <f>ROUND(I424*H424,2)</f>
        <v>0</v>
      </c>
      <c r="K424" s="223"/>
      <c r="L424" s="46"/>
      <c r="M424" s="224" t="s">
        <v>19</v>
      </c>
      <c r="N424" s="225" t="s">
        <v>43</v>
      </c>
      <c r="O424" s="86"/>
      <c r="P424" s="226">
        <f>O424*H424</f>
        <v>0</v>
      </c>
      <c r="Q424" s="226">
        <v>0.090069999999999997</v>
      </c>
      <c r="R424" s="226">
        <f>Q424*H424</f>
        <v>19.768743739999998</v>
      </c>
      <c r="S424" s="226">
        <v>0</v>
      </c>
      <c r="T424" s="227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8" t="s">
        <v>203</v>
      </c>
      <c r="AT424" s="228" t="s">
        <v>199</v>
      </c>
      <c r="AU424" s="228" t="s">
        <v>82</v>
      </c>
      <c r="AY424" s="19" t="s">
        <v>197</v>
      </c>
      <c r="BE424" s="229">
        <f>IF(N424="základní",J424,0)</f>
        <v>0</v>
      </c>
      <c r="BF424" s="229">
        <f>IF(N424="snížená",J424,0)</f>
        <v>0</v>
      </c>
      <c r="BG424" s="229">
        <f>IF(N424="zákl. přenesená",J424,0)</f>
        <v>0</v>
      </c>
      <c r="BH424" s="229">
        <f>IF(N424="sníž. přenesená",J424,0)</f>
        <v>0</v>
      </c>
      <c r="BI424" s="229">
        <f>IF(N424="nulová",J424,0)</f>
        <v>0</v>
      </c>
      <c r="BJ424" s="19" t="s">
        <v>80</v>
      </c>
      <c r="BK424" s="229">
        <f>ROUND(I424*H424,2)</f>
        <v>0</v>
      </c>
      <c r="BL424" s="19" t="s">
        <v>203</v>
      </c>
      <c r="BM424" s="228" t="s">
        <v>2493</v>
      </c>
    </row>
    <row r="425" s="2" customFormat="1">
      <c r="A425" s="40"/>
      <c r="B425" s="41"/>
      <c r="C425" s="42"/>
      <c r="D425" s="230" t="s">
        <v>205</v>
      </c>
      <c r="E425" s="42"/>
      <c r="F425" s="231" t="s">
        <v>616</v>
      </c>
      <c r="G425" s="42"/>
      <c r="H425" s="42"/>
      <c r="I425" s="232"/>
      <c r="J425" s="42"/>
      <c r="K425" s="42"/>
      <c r="L425" s="46"/>
      <c r="M425" s="233"/>
      <c r="N425" s="234"/>
      <c r="O425" s="86"/>
      <c r="P425" s="86"/>
      <c r="Q425" s="86"/>
      <c r="R425" s="86"/>
      <c r="S425" s="86"/>
      <c r="T425" s="87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205</v>
      </c>
      <c r="AU425" s="19" t="s">
        <v>82</v>
      </c>
    </row>
    <row r="426" s="14" customFormat="1">
      <c r="A426" s="14"/>
      <c r="B426" s="247"/>
      <c r="C426" s="248"/>
      <c r="D426" s="237" t="s">
        <v>207</v>
      </c>
      <c r="E426" s="249" t="s">
        <v>19</v>
      </c>
      <c r="F426" s="250" t="s">
        <v>617</v>
      </c>
      <c r="G426" s="248"/>
      <c r="H426" s="249" t="s">
        <v>19</v>
      </c>
      <c r="I426" s="251"/>
      <c r="J426" s="248"/>
      <c r="K426" s="248"/>
      <c r="L426" s="252"/>
      <c r="M426" s="253"/>
      <c r="N426" s="254"/>
      <c r="O426" s="254"/>
      <c r="P426" s="254"/>
      <c r="Q426" s="254"/>
      <c r="R426" s="254"/>
      <c r="S426" s="254"/>
      <c r="T426" s="25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6" t="s">
        <v>207</v>
      </c>
      <c r="AU426" s="256" t="s">
        <v>82</v>
      </c>
      <c r="AV426" s="14" t="s">
        <v>80</v>
      </c>
      <c r="AW426" s="14" t="s">
        <v>33</v>
      </c>
      <c r="AX426" s="14" t="s">
        <v>72</v>
      </c>
      <c r="AY426" s="256" t="s">
        <v>197</v>
      </c>
    </row>
    <row r="427" s="14" customFormat="1">
      <c r="A427" s="14"/>
      <c r="B427" s="247"/>
      <c r="C427" s="248"/>
      <c r="D427" s="237" t="s">
        <v>207</v>
      </c>
      <c r="E427" s="249" t="s">
        <v>19</v>
      </c>
      <c r="F427" s="250" t="s">
        <v>2494</v>
      </c>
      <c r="G427" s="248"/>
      <c r="H427" s="249" t="s">
        <v>19</v>
      </c>
      <c r="I427" s="251"/>
      <c r="J427" s="248"/>
      <c r="K427" s="248"/>
      <c r="L427" s="252"/>
      <c r="M427" s="253"/>
      <c r="N427" s="254"/>
      <c r="O427" s="254"/>
      <c r="P427" s="254"/>
      <c r="Q427" s="254"/>
      <c r="R427" s="254"/>
      <c r="S427" s="254"/>
      <c r="T427" s="25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6" t="s">
        <v>207</v>
      </c>
      <c r="AU427" s="256" t="s">
        <v>82</v>
      </c>
      <c r="AV427" s="14" t="s">
        <v>80</v>
      </c>
      <c r="AW427" s="14" t="s">
        <v>33</v>
      </c>
      <c r="AX427" s="14" t="s">
        <v>72</v>
      </c>
      <c r="AY427" s="256" t="s">
        <v>197</v>
      </c>
    </row>
    <row r="428" s="13" customFormat="1">
      <c r="A428" s="13"/>
      <c r="B428" s="235"/>
      <c r="C428" s="236"/>
      <c r="D428" s="237" t="s">
        <v>207</v>
      </c>
      <c r="E428" s="238" t="s">
        <v>19</v>
      </c>
      <c r="F428" s="239" t="s">
        <v>2495</v>
      </c>
      <c r="G428" s="236"/>
      <c r="H428" s="240">
        <v>42.240000000000002</v>
      </c>
      <c r="I428" s="241"/>
      <c r="J428" s="236"/>
      <c r="K428" s="236"/>
      <c r="L428" s="242"/>
      <c r="M428" s="243"/>
      <c r="N428" s="244"/>
      <c r="O428" s="244"/>
      <c r="P428" s="244"/>
      <c r="Q428" s="244"/>
      <c r="R428" s="244"/>
      <c r="S428" s="244"/>
      <c r="T428" s="245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6" t="s">
        <v>207</v>
      </c>
      <c r="AU428" s="246" t="s">
        <v>82</v>
      </c>
      <c r="AV428" s="13" t="s">
        <v>82</v>
      </c>
      <c r="AW428" s="13" t="s">
        <v>33</v>
      </c>
      <c r="AX428" s="13" t="s">
        <v>72</v>
      </c>
      <c r="AY428" s="246" t="s">
        <v>197</v>
      </c>
    </row>
    <row r="429" s="14" customFormat="1">
      <c r="A429" s="14"/>
      <c r="B429" s="247"/>
      <c r="C429" s="248"/>
      <c r="D429" s="237" t="s">
        <v>207</v>
      </c>
      <c r="E429" s="249" t="s">
        <v>19</v>
      </c>
      <c r="F429" s="250" t="s">
        <v>2496</v>
      </c>
      <c r="G429" s="248"/>
      <c r="H429" s="249" t="s">
        <v>19</v>
      </c>
      <c r="I429" s="251"/>
      <c r="J429" s="248"/>
      <c r="K429" s="248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207</v>
      </c>
      <c r="AU429" s="256" t="s">
        <v>82</v>
      </c>
      <c r="AV429" s="14" t="s">
        <v>80</v>
      </c>
      <c r="AW429" s="14" t="s">
        <v>33</v>
      </c>
      <c r="AX429" s="14" t="s">
        <v>72</v>
      </c>
      <c r="AY429" s="256" t="s">
        <v>197</v>
      </c>
    </row>
    <row r="430" s="13" customFormat="1">
      <c r="A430" s="13"/>
      <c r="B430" s="235"/>
      <c r="C430" s="236"/>
      <c r="D430" s="237" t="s">
        <v>207</v>
      </c>
      <c r="E430" s="238" t="s">
        <v>19</v>
      </c>
      <c r="F430" s="239" t="s">
        <v>2497</v>
      </c>
      <c r="G430" s="236"/>
      <c r="H430" s="240">
        <v>28.288</v>
      </c>
      <c r="I430" s="241"/>
      <c r="J430" s="236"/>
      <c r="K430" s="236"/>
      <c r="L430" s="242"/>
      <c r="M430" s="243"/>
      <c r="N430" s="244"/>
      <c r="O430" s="244"/>
      <c r="P430" s="244"/>
      <c r="Q430" s="244"/>
      <c r="R430" s="244"/>
      <c r="S430" s="244"/>
      <c r="T430" s="245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6" t="s">
        <v>207</v>
      </c>
      <c r="AU430" s="246" t="s">
        <v>82</v>
      </c>
      <c r="AV430" s="13" t="s">
        <v>82</v>
      </c>
      <c r="AW430" s="13" t="s">
        <v>33</v>
      </c>
      <c r="AX430" s="13" t="s">
        <v>72</v>
      </c>
      <c r="AY430" s="246" t="s">
        <v>197</v>
      </c>
    </row>
    <row r="431" s="14" customFormat="1">
      <c r="A431" s="14"/>
      <c r="B431" s="247"/>
      <c r="C431" s="248"/>
      <c r="D431" s="237" t="s">
        <v>207</v>
      </c>
      <c r="E431" s="249" t="s">
        <v>19</v>
      </c>
      <c r="F431" s="250" t="s">
        <v>2498</v>
      </c>
      <c r="G431" s="248"/>
      <c r="H431" s="249" t="s">
        <v>19</v>
      </c>
      <c r="I431" s="251"/>
      <c r="J431" s="248"/>
      <c r="K431" s="248"/>
      <c r="L431" s="252"/>
      <c r="M431" s="253"/>
      <c r="N431" s="254"/>
      <c r="O431" s="254"/>
      <c r="P431" s="254"/>
      <c r="Q431" s="254"/>
      <c r="R431" s="254"/>
      <c r="S431" s="254"/>
      <c r="T431" s="25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6" t="s">
        <v>207</v>
      </c>
      <c r="AU431" s="256" t="s">
        <v>82</v>
      </c>
      <c r="AV431" s="14" t="s">
        <v>80</v>
      </c>
      <c r="AW431" s="14" t="s">
        <v>33</v>
      </c>
      <c r="AX431" s="14" t="s">
        <v>72</v>
      </c>
      <c r="AY431" s="256" t="s">
        <v>197</v>
      </c>
    </row>
    <row r="432" s="13" customFormat="1">
      <c r="A432" s="13"/>
      <c r="B432" s="235"/>
      <c r="C432" s="236"/>
      <c r="D432" s="237" t="s">
        <v>207</v>
      </c>
      <c r="E432" s="238" t="s">
        <v>19</v>
      </c>
      <c r="F432" s="239" t="s">
        <v>2499</v>
      </c>
      <c r="G432" s="236"/>
      <c r="H432" s="240">
        <v>47.887999999999998</v>
      </c>
      <c r="I432" s="241"/>
      <c r="J432" s="236"/>
      <c r="K432" s="236"/>
      <c r="L432" s="242"/>
      <c r="M432" s="243"/>
      <c r="N432" s="244"/>
      <c r="O432" s="244"/>
      <c r="P432" s="244"/>
      <c r="Q432" s="244"/>
      <c r="R432" s="244"/>
      <c r="S432" s="244"/>
      <c r="T432" s="245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6" t="s">
        <v>207</v>
      </c>
      <c r="AU432" s="246" t="s">
        <v>82</v>
      </c>
      <c r="AV432" s="13" t="s">
        <v>82</v>
      </c>
      <c r="AW432" s="13" t="s">
        <v>33</v>
      </c>
      <c r="AX432" s="13" t="s">
        <v>72</v>
      </c>
      <c r="AY432" s="246" t="s">
        <v>197</v>
      </c>
    </row>
    <row r="433" s="13" customFormat="1">
      <c r="A433" s="13"/>
      <c r="B433" s="235"/>
      <c r="C433" s="236"/>
      <c r="D433" s="237" t="s">
        <v>207</v>
      </c>
      <c r="E433" s="238" t="s">
        <v>19</v>
      </c>
      <c r="F433" s="239" t="s">
        <v>2500</v>
      </c>
      <c r="G433" s="236"/>
      <c r="H433" s="240">
        <v>-18.568000000000001</v>
      </c>
      <c r="I433" s="241"/>
      <c r="J433" s="236"/>
      <c r="K433" s="236"/>
      <c r="L433" s="242"/>
      <c r="M433" s="243"/>
      <c r="N433" s="244"/>
      <c r="O433" s="244"/>
      <c r="P433" s="244"/>
      <c r="Q433" s="244"/>
      <c r="R433" s="244"/>
      <c r="S433" s="244"/>
      <c r="T433" s="245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6" t="s">
        <v>207</v>
      </c>
      <c r="AU433" s="246" t="s">
        <v>82</v>
      </c>
      <c r="AV433" s="13" t="s">
        <v>82</v>
      </c>
      <c r="AW433" s="13" t="s">
        <v>33</v>
      </c>
      <c r="AX433" s="13" t="s">
        <v>72</v>
      </c>
      <c r="AY433" s="246" t="s">
        <v>197</v>
      </c>
    </row>
    <row r="434" s="14" customFormat="1">
      <c r="A434" s="14"/>
      <c r="B434" s="247"/>
      <c r="C434" s="248"/>
      <c r="D434" s="237" t="s">
        <v>207</v>
      </c>
      <c r="E434" s="249" t="s">
        <v>19</v>
      </c>
      <c r="F434" s="250" t="s">
        <v>2501</v>
      </c>
      <c r="G434" s="248"/>
      <c r="H434" s="249" t="s">
        <v>19</v>
      </c>
      <c r="I434" s="251"/>
      <c r="J434" s="248"/>
      <c r="K434" s="248"/>
      <c r="L434" s="252"/>
      <c r="M434" s="253"/>
      <c r="N434" s="254"/>
      <c r="O434" s="254"/>
      <c r="P434" s="254"/>
      <c r="Q434" s="254"/>
      <c r="R434" s="254"/>
      <c r="S434" s="254"/>
      <c r="T434" s="255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6" t="s">
        <v>207</v>
      </c>
      <c r="AU434" s="256" t="s">
        <v>82</v>
      </c>
      <c r="AV434" s="14" t="s">
        <v>80</v>
      </c>
      <c r="AW434" s="14" t="s">
        <v>33</v>
      </c>
      <c r="AX434" s="14" t="s">
        <v>72</v>
      </c>
      <c r="AY434" s="256" t="s">
        <v>197</v>
      </c>
    </row>
    <row r="435" s="13" customFormat="1">
      <c r="A435" s="13"/>
      <c r="B435" s="235"/>
      <c r="C435" s="236"/>
      <c r="D435" s="237" t="s">
        <v>207</v>
      </c>
      <c r="E435" s="238" t="s">
        <v>19</v>
      </c>
      <c r="F435" s="239" t="s">
        <v>2502</v>
      </c>
      <c r="G435" s="236"/>
      <c r="H435" s="240">
        <v>10.032</v>
      </c>
      <c r="I435" s="241"/>
      <c r="J435" s="236"/>
      <c r="K435" s="236"/>
      <c r="L435" s="242"/>
      <c r="M435" s="243"/>
      <c r="N435" s="244"/>
      <c r="O435" s="244"/>
      <c r="P435" s="244"/>
      <c r="Q435" s="244"/>
      <c r="R435" s="244"/>
      <c r="S435" s="244"/>
      <c r="T435" s="245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6" t="s">
        <v>207</v>
      </c>
      <c r="AU435" s="246" t="s">
        <v>82</v>
      </c>
      <c r="AV435" s="13" t="s">
        <v>82</v>
      </c>
      <c r="AW435" s="13" t="s">
        <v>33</v>
      </c>
      <c r="AX435" s="13" t="s">
        <v>72</v>
      </c>
      <c r="AY435" s="246" t="s">
        <v>197</v>
      </c>
    </row>
    <row r="436" s="13" customFormat="1">
      <c r="A436" s="13"/>
      <c r="B436" s="235"/>
      <c r="C436" s="236"/>
      <c r="D436" s="237" t="s">
        <v>207</v>
      </c>
      <c r="E436" s="238" t="s">
        <v>19</v>
      </c>
      <c r="F436" s="239" t="s">
        <v>2503</v>
      </c>
      <c r="G436" s="236"/>
      <c r="H436" s="240">
        <v>5.3360000000000003</v>
      </c>
      <c r="I436" s="241"/>
      <c r="J436" s="236"/>
      <c r="K436" s="236"/>
      <c r="L436" s="242"/>
      <c r="M436" s="243"/>
      <c r="N436" s="244"/>
      <c r="O436" s="244"/>
      <c r="P436" s="244"/>
      <c r="Q436" s="244"/>
      <c r="R436" s="244"/>
      <c r="S436" s="244"/>
      <c r="T436" s="245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6" t="s">
        <v>207</v>
      </c>
      <c r="AU436" s="246" t="s">
        <v>82</v>
      </c>
      <c r="AV436" s="13" t="s">
        <v>82</v>
      </c>
      <c r="AW436" s="13" t="s">
        <v>33</v>
      </c>
      <c r="AX436" s="13" t="s">
        <v>72</v>
      </c>
      <c r="AY436" s="246" t="s">
        <v>197</v>
      </c>
    </row>
    <row r="437" s="13" customFormat="1">
      <c r="A437" s="13"/>
      <c r="B437" s="235"/>
      <c r="C437" s="236"/>
      <c r="D437" s="237" t="s">
        <v>207</v>
      </c>
      <c r="E437" s="238" t="s">
        <v>19</v>
      </c>
      <c r="F437" s="239" t="s">
        <v>2504</v>
      </c>
      <c r="G437" s="236"/>
      <c r="H437" s="240">
        <v>-2.9550000000000001</v>
      </c>
      <c r="I437" s="241"/>
      <c r="J437" s="236"/>
      <c r="K437" s="236"/>
      <c r="L437" s="242"/>
      <c r="M437" s="243"/>
      <c r="N437" s="244"/>
      <c r="O437" s="244"/>
      <c r="P437" s="244"/>
      <c r="Q437" s="244"/>
      <c r="R437" s="244"/>
      <c r="S437" s="244"/>
      <c r="T437" s="245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6" t="s">
        <v>207</v>
      </c>
      <c r="AU437" s="246" t="s">
        <v>82</v>
      </c>
      <c r="AV437" s="13" t="s">
        <v>82</v>
      </c>
      <c r="AW437" s="13" t="s">
        <v>33</v>
      </c>
      <c r="AX437" s="13" t="s">
        <v>72</v>
      </c>
      <c r="AY437" s="246" t="s">
        <v>197</v>
      </c>
    </row>
    <row r="438" s="16" customFormat="1">
      <c r="A438" s="16"/>
      <c r="B438" s="268"/>
      <c r="C438" s="269"/>
      <c r="D438" s="237" t="s">
        <v>207</v>
      </c>
      <c r="E438" s="270" t="s">
        <v>19</v>
      </c>
      <c r="F438" s="271" t="s">
        <v>248</v>
      </c>
      <c r="G438" s="269"/>
      <c r="H438" s="272">
        <v>112.261</v>
      </c>
      <c r="I438" s="273"/>
      <c r="J438" s="269"/>
      <c r="K438" s="269"/>
      <c r="L438" s="274"/>
      <c r="M438" s="275"/>
      <c r="N438" s="276"/>
      <c r="O438" s="276"/>
      <c r="P438" s="276"/>
      <c r="Q438" s="276"/>
      <c r="R438" s="276"/>
      <c r="S438" s="276"/>
      <c r="T438" s="277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78" t="s">
        <v>207</v>
      </c>
      <c r="AU438" s="278" t="s">
        <v>82</v>
      </c>
      <c r="AV438" s="16" t="s">
        <v>103</v>
      </c>
      <c r="AW438" s="16" t="s">
        <v>33</v>
      </c>
      <c r="AX438" s="16" t="s">
        <v>72</v>
      </c>
      <c r="AY438" s="278" t="s">
        <v>197</v>
      </c>
    </row>
    <row r="439" s="14" customFormat="1">
      <c r="A439" s="14"/>
      <c r="B439" s="247"/>
      <c r="C439" s="248"/>
      <c r="D439" s="237" t="s">
        <v>207</v>
      </c>
      <c r="E439" s="249" t="s">
        <v>19</v>
      </c>
      <c r="F439" s="250" t="s">
        <v>525</v>
      </c>
      <c r="G439" s="248"/>
      <c r="H439" s="249" t="s">
        <v>19</v>
      </c>
      <c r="I439" s="251"/>
      <c r="J439" s="248"/>
      <c r="K439" s="248"/>
      <c r="L439" s="252"/>
      <c r="M439" s="253"/>
      <c r="N439" s="254"/>
      <c r="O439" s="254"/>
      <c r="P439" s="254"/>
      <c r="Q439" s="254"/>
      <c r="R439" s="254"/>
      <c r="S439" s="254"/>
      <c r="T439" s="25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6" t="s">
        <v>207</v>
      </c>
      <c r="AU439" s="256" t="s">
        <v>82</v>
      </c>
      <c r="AV439" s="14" t="s">
        <v>80</v>
      </c>
      <c r="AW439" s="14" t="s">
        <v>33</v>
      </c>
      <c r="AX439" s="14" t="s">
        <v>72</v>
      </c>
      <c r="AY439" s="256" t="s">
        <v>197</v>
      </c>
    </row>
    <row r="440" s="14" customFormat="1">
      <c r="A440" s="14"/>
      <c r="B440" s="247"/>
      <c r="C440" s="248"/>
      <c r="D440" s="237" t="s">
        <v>207</v>
      </c>
      <c r="E440" s="249" t="s">
        <v>19</v>
      </c>
      <c r="F440" s="250" t="s">
        <v>2505</v>
      </c>
      <c r="G440" s="248"/>
      <c r="H440" s="249" t="s">
        <v>19</v>
      </c>
      <c r="I440" s="251"/>
      <c r="J440" s="248"/>
      <c r="K440" s="248"/>
      <c r="L440" s="252"/>
      <c r="M440" s="253"/>
      <c r="N440" s="254"/>
      <c r="O440" s="254"/>
      <c r="P440" s="254"/>
      <c r="Q440" s="254"/>
      <c r="R440" s="254"/>
      <c r="S440" s="254"/>
      <c r="T440" s="25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6" t="s">
        <v>207</v>
      </c>
      <c r="AU440" s="256" t="s">
        <v>82</v>
      </c>
      <c r="AV440" s="14" t="s">
        <v>80</v>
      </c>
      <c r="AW440" s="14" t="s">
        <v>33</v>
      </c>
      <c r="AX440" s="14" t="s">
        <v>72</v>
      </c>
      <c r="AY440" s="256" t="s">
        <v>197</v>
      </c>
    </row>
    <row r="441" s="13" customFormat="1">
      <c r="A441" s="13"/>
      <c r="B441" s="235"/>
      <c r="C441" s="236"/>
      <c r="D441" s="237" t="s">
        <v>207</v>
      </c>
      <c r="E441" s="238" t="s">
        <v>19</v>
      </c>
      <c r="F441" s="239" t="s">
        <v>2506</v>
      </c>
      <c r="G441" s="236"/>
      <c r="H441" s="240">
        <v>40.689999999999998</v>
      </c>
      <c r="I441" s="241"/>
      <c r="J441" s="236"/>
      <c r="K441" s="236"/>
      <c r="L441" s="242"/>
      <c r="M441" s="243"/>
      <c r="N441" s="244"/>
      <c r="O441" s="244"/>
      <c r="P441" s="244"/>
      <c r="Q441" s="244"/>
      <c r="R441" s="244"/>
      <c r="S441" s="244"/>
      <c r="T441" s="245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6" t="s">
        <v>207</v>
      </c>
      <c r="AU441" s="246" t="s">
        <v>82</v>
      </c>
      <c r="AV441" s="13" t="s">
        <v>82</v>
      </c>
      <c r="AW441" s="13" t="s">
        <v>33</v>
      </c>
      <c r="AX441" s="13" t="s">
        <v>72</v>
      </c>
      <c r="AY441" s="246" t="s">
        <v>197</v>
      </c>
    </row>
    <row r="442" s="13" customFormat="1">
      <c r="A442" s="13"/>
      <c r="B442" s="235"/>
      <c r="C442" s="236"/>
      <c r="D442" s="237" t="s">
        <v>207</v>
      </c>
      <c r="E442" s="238" t="s">
        <v>19</v>
      </c>
      <c r="F442" s="239" t="s">
        <v>2507</v>
      </c>
      <c r="G442" s="236"/>
      <c r="H442" s="240">
        <v>19.373999999999999</v>
      </c>
      <c r="I442" s="241"/>
      <c r="J442" s="236"/>
      <c r="K442" s="236"/>
      <c r="L442" s="242"/>
      <c r="M442" s="243"/>
      <c r="N442" s="244"/>
      <c r="O442" s="244"/>
      <c r="P442" s="244"/>
      <c r="Q442" s="244"/>
      <c r="R442" s="244"/>
      <c r="S442" s="244"/>
      <c r="T442" s="245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6" t="s">
        <v>207</v>
      </c>
      <c r="AU442" s="246" t="s">
        <v>82</v>
      </c>
      <c r="AV442" s="13" t="s">
        <v>82</v>
      </c>
      <c r="AW442" s="13" t="s">
        <v>33</v>
      </c>
      <c r="AX442" s="13" t="s">
        <v>72</v>
      </c>
      <c r="AY442" s="246" t="s">
        <v>197</v>
      </c>
    </row>
    <row r="443" s="14" customFormat="1">
      <c r="A443" s="14"/>
      <c r="B443" s="247"/>
      <c r="C443" s="248"/>
      <c r="D443" s="237" t="s">
        <v>207</v>
      </c>
      <c r="E443" s="249" t="s">
        <v>19</v>
      </c>
      <c r="F443" s="250" t="s">
        <v>2508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207</v>
      </c>
      <c r="AU443" s="256" t="s">
        <v>82</v>
      </c>
      <c r="AV443" s="14" t="s">
        <v>80</v>
      </c>
      <c r="AW443" s="14" t="s">
        <v>33</v>
      </c>
      <c r="AX443" s="14" t="s">
        <v>72</v>
      </c>
      <c r="AY443" s="256" t="s">
        <v>197</v>
      </c>
    </row>
    <row r="444" s="13" customFormat="1">
      <c r="A444" s="13"/>
      <c r="B444" s="235"/>
      <c r="C444" s="236"/>
      <c r="D444" s="237" t="s">
        <v>207</v>
      </c>
      <c r="E444" s="238" t="s">
        <v>19</v>
      </c>
      <c r="F444" s="239" t="s">
        <v>2509</v>
      </c>
      <c r="G444" s="236"/>
      <c r="H444" s="240">
        <v>59.173999999999999</v>
      </c>
      <c r="I444" s="241"/>
      <c r="J444" s="236"/>
      <c r="K444" s="236"/>
      <c r="L444" s="242"/>
      <c r="M444" s="243"/>
      <c r="N444" s="244"/>
      <c r="O444" s="244"/>
      <c r="P444" s="244"/>
      <c r="Q444" s="244"/>
      <c r="R444" s="244"/>
      <c r="S444" s="244"/>
      <c r="T444" s="245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6" t="s">
        <v>207</v>
      </c>
      <c r="AU444" s="246" t="s">
        <v>82</v>
      </c>
      <c r="AV444" s="13" t="s">
        <v>82</v>
      </c>
      <c r="AW444" s="13" t="s">
        <v>33</v>
      </c>
      <c r="AX444" s="13" t="s">
        <v>72</v>
      </c>
      <c r="AY444" s="246" t="s">
        <v>197</v>
      </c>
    </row>
    <row r="445" s="13" customFormat="1">
      <c r="A445" s="13"/>
      <c r="B445" s="235"/>
      <c r="C445" s="236"/>
      <c r="D445" s="237" t="s">
        <v>207</v>
      </c>
      <c r="E445" s="238" t="s">
        <v>19</v>
      </c>
      <c r="F445" s="239" t="s">
        <v>2510</v>
      </c>
      <c r="G445" s="236"/>
      <c r="H445" s="240">
        <v>-12.017</v>
      </c>
      <c r="I445" s="241"/>
      <c r="J445" s="236"/>
      <c r="K445" s="236"/>
      <c r="L445" s="242"/>
      <c r="M445" s="243"/>
      <c r="N445" s="244"/>
      <c r="O445" s="244"/>
      <c r="P445" s="244"/>
      <c r="Q445" s="244"/>
      <c r="R445" s="244"/>
      <c r="S445" s="244"/>
      <c r="T445" s="245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6" t="s">
        <v>207</v>
      </c>
      <c r="AU445" s="246" t="s">
        <v>82</v>
      </c>
      <c r="AV445" s="13" t="s">
        <v>82</v>
      </c>
      <c r="AW445" s="13" t="s">
        <v>33</v>
      </c>
      <c r="AX445" s="13" t="s">
        <v>72</v>
      </c>
      <c r="AY445" s="246" t="s">
        <v>197</v>
      </c>
    </row>
    <row r="446" s="16" customFormat="1">
      <c r="A446" s="16"/>
      <c r="B446" s="268"/>
      <c r="C446" s="269"/>
      <c r="D446" s="237" t="s">
        <v>207</v>
      </c>
      <c r="E446" s="270" t="s">
        <v>19</v>
      </c>
      <c r="F446" s="271" t="s">
        <v>248</v>
      </c>
      <c r="G446" s="269"/>
      <c r="H446" s="272">
        <v>107.221</v>
      </c>
      <c r="I446" s="273"/>
      <c r="J446" s="269"/>
      <c r="K446" s="269"/>
      <c r="L446" s="274"/>
      <c r="M446" s="275"/>
      <c r="N446" s="276"/>
      <c r="O446" s="276"/>
      <c r="P446" s="276"/>
      <c r="Q446" s="276"/>
      <c r="R446" s="276"/>
      <c r="S446" s="276"/>
      <c r="T446" s="277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78" t="s">
        <v>207</v>
      </c>
      <c r="AU446" s="278" t="s">
        <v>82</v>
      </c>
      <c r="AV446" s="16" t="s">
        <v>103</v>
      </c>
      <c r="AW446" s="16" t="s">
        <v>33</v>
      </c>
      <c r="AX446" s="16" t="s">
        <v>72</v>
      </c>
      <c r="AY446" s="278" t="s">
        <v>197</v>
      </c>
    </row>
    <row r="447" s="15" customFormat="1">
      <c r="A447" s="15"/>
      <c r="B447" s="257"/>
      <c r="C447" s="258"/>
      <c r="D447" s="237" t="s">
        <v>207</v>
      </c>
      <c r="E447" s="259" t="s">
        <v>19</v>
      </c>
      <c r="F447" s="260" t="s">
        <v>234</v>
      </c>
      <c r="G447" s="258"/>
      <c r="H447" s="261">
        <v>219.482</v>
      </c>
      <c r="I447" s="262"/>
      <c r="J447" s="258"/>
      <c r="K447" s="258"/>
      <c r="L447" s="263"/>
      <c r="M447" s="264"/>
      <c r="N447" s="265"/>
      <c r="O447" s="265"/>
      <c r="P447" s="265"/>
      <c r="Q447" s="265"/>
      <c r="R447" s="265"/>
      <c r="S447" s="265"/>
      <c r="T447" s="266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67" t="s">
        <v>207</v>
      </c>
      <c r="AU447" s="267" t="s">
        <v>82</v>
      </c>
      <c r="AV447" s="15" t="s">
        <v>203</v>
      </c>
      <c r="AW447" s="15" t="s">
        <v>33</v>
      </c>
      <c r="AX447" s="15" t="s">
        <v>80</v>
      </c>
      <c r="AY447" s="267" t="s">
        <v>197</v>
      </c>
    </row>
    <row r="448" s="2" customFormat="1" ht="37.8" customHeight="1">
      <c r="A448" s="40"/>
      <c r="B448" s="41"/>
      <c r="C448" s="216" t="s">
        <v>863</v>
      </c>
      <c r="D448" s="216" t="s">
        <v>199</v>
      </c>
      <c r="E448" s="217" t="s">
        <v>626</v>
      </c>
      <c r="F448" s="218" t="s">
        <v>627</v>
      </c>
      <c r="G448" s="219" t="s">
        <v>202</v>
      </c>
      <c r="H448" s="220">
        <v>75.781999999999996</v>
      </c>
      <c r="I448" s="221"/>
      <c r="J448" s="222">
        <f>ROUND(I448*H448,2)</f>
        <v>0</v>
      </c>
      <c r="K448" s="223"/>
      <c r="L448" s="46"/>
      <c r="M448" s="224" t="s">
        <v>19</v>
      </c>
      <c r="N448" s="225" t="s">
        <v>43</v>
      </c>
      <c r="O448" s="86"/>
      <c r="P448" s="226">
        <f>O448*H448</f>
        <v>0</v>
      </c>
      <c r="Q448" s="226">
        <v>0.10863</v>
      </c>
      <c r="R448" s="226">
        <f>Q448*H448</f>
        <v>8.2321986599999999</v>
      </c>
      <c r="S448" s="226">
        <v>0</v>
      </c>
      <c r="T448" s="227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28" t="s">
        <v>203</v>
      </c>
      <c r="AT448" s="228" t="s">
        <v>199</v>
      </c>
      <c r="AU448" s="228" t="s">
        <v>82</v>
      </c>
      <c r="AY448" s="19" t="s">
        <v>197</v>
      </c>
      <c r="BE448" s="229">
        <f>IF(N448="základní",J448,0)</f>
        <v>0</v>
      </c>
      <c r="BF448" s="229">
        <f>IF(N448="snížená",J448,0)</f>
        <v>0</v>
      </c>
      <c r="BG448" s="229">
        <f>IF(N448="zákl. přenesená",J448,0)</f>
        <v>0</v>
      </c>
      <c r="BH448" s="229">
        <f>IF(N448="sníž. přenesená",J448,0)</f>
        <v>0</v>
      </c>
      <c r="BI448" s="229">
        <f>IF(N448="nulová",J448,0)</f>
        <v>0</v>
      </c>
      <c r="BJ448" s="19" t="s">
        <v>80</v>
      </c>
      <c r="BK448" s="229">
        <f>ROUND(I448*H448,2)</f>
        <v>0</v>
      </c>
      <c r="BL448" s="19" t="s">
        <v>203</v>
      </c>
      <c r="BM448" s="228" t="s">
        <v>2511</v>
      </c>
    </row>
    <row r="449" s="2" customFormat="1">
      <c r="A449" s="40"/>
      <c r="B449" s="41"/>
      <c r="C449" s="42"/>
      <c r="D449" s="230" t="s">
        <v>205</v>
      </c>
      <c r="E449" s="42"/>
      <c r="F449" s="231" t="s">
        <v>629</v>
      </c>
      <c r="G449" s="42"/>
      <c r="H449" s="42"/>
      <c r="I449" s="232"/>
      <c r="J449" s="42"/>
      <c r="K449" s="42"/>
      <c r="L449" s="46"/>
      <c r="M449" s="233"/>
      <c r="N449" s="234"/>
      <c r="O449" s="86"/>
      <c r="P449" s="86"/>
      <c r="Q449" s="86"/>
      <c r="R449" s="86"/>
      <c r="S449" s="86"/>
      <c r="T449" s="87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T449" s="19" t="s">
        <v>205</v>
      </c>
      <c r="AU449" s="19" t="s">
        <v>82</v>
      </c>
    </row>
    <row r="450" s="14" customFormat="1">
      <c r="A450" s="14"/>
      <c r="B450" s="247"/>
      <c r="C450" s="248"/>
      <c r="D450" s="237" t="s">
        <v>207</v>
      </c>
      <c r="E450" s="249" t="s">
        <v>19</v>
      </c>
      <c r="F450" s="250" t="s">
        <v>525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207</v>
      </c>
      <c r="AU450" s="256" t="s">
        <v>82</v>
      </c>
      <c r="AV450" s="14" t="s">
        <v>80</v>
      </c>
      <c r="AW450" s="14" t="s">
        <v>33</v>
      </c>
      <c r="AX450" s="14" t="s">
        <v>72</v>
      </c>
      <c r="AY450" s="256" t="s">
        <v>197</v>
      </c>
    </row>
    <row r="451" s="13" customFormat="1">
      <c r="A451" s="13"/>
      <c r="B451" s="235"/>
      <c r="C451" s="236"/>
      <c r="D451" s="237" t="s">
        <v>207</v>
      </c>
      <c r="E451" s="238" t="s">
        <v>19</v>
      </c>
      <c r="F451" s="239" t="s">
        <v>2512</v>
      </c>
      <c r="G451" s="236"/>
      <c r="H451" s="240">
        <v>35.399999999999999</v>
      </c>
      <c r="I451" s="241"/>
      <c r="J451" s="236"/>
      <c r="K451" s="236"/>
      <c r="L451" s="242"/>
      <c r="M451" s="243"/>
      <c r="N451" s="244"/>
      <c r="O451" s="244"/>
      <c r="P451" s="244"/>
      <c r="Q451" s="244"/>
      <c r="R451" s="244"/>
      <c r="S451" s="244"/>
      <c r="T451" s="245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6" t="s">
        <v>207</v>
      </c>
      <c r="AU451" s="246" t="s">
        <v>82</v>
      </c>
      <c r="AV451" s="13" t="s">
        <v>82</v>
      </c>
      <c r="AW451" s="13" t="s">
        <v>33</v>
      </c>
      <c r="AX451" s="13" t="s">
        <v>72</v>
      </c>
      <c r="AY451" s="246" t="s">
        <v>197</v>
      </c>
    </row>
    <row r="452" s="13" customFormat="1">
      <c r="A452" s="13"/>
      <c r="B452" s="235"/>
      <c r="C452" s="236"/>
      <c r="D452" s="237" t="s">
        <v>207</v>
      </c>
      <c r="E452" s="238" t="s">
        <v>19</v>
      </c>
      <c r="F452" s="239" t="s">
        <v>2513</v>
      </c>
      <c r="G452" s="236"/>
      <c r="H452" s="240">
        <v>9.6899999999999995</v>
      </c>
      <c r="I452" s="241"/>
      <c r="J452" s="236"/>
      <c r="K452" s="236"/>
      <c r="L452" s="242"/>
      <c r="M452" s="243"/>
      <c r="N452" s="244"/>
      <c r="O452" s="244"/>
      <c r="P452" s="244"/>
      <c r="Q452" s="244"/>
      <c r="R452" s="244"/>
      <c r="S452" s="244"/>
      <c r="T452" s="245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6" t="s">
        <v>207</v>
      </c>
      <c r="AU452" s="246" t="s">
        <v>82</v>
      </c>
      <c r="AV452" s="13" t="s">
        <v>82</v>
      </c>
      <c r="AW452" s="13" t="s">
        <v>33</v>
      </c>
      <c r="AX452" s="13" t="s">
        <v>72</v>
      </c>
      <c r="AY452" s="246" t="s">
        <v>197</v>
      </c>
    </row>
    <row r="453" s="13" customFormat="1">
      <c r="A453" s="13"/>
      <c r="B453" s="235"/>
      <c r="C453" s="236"/>
      <c r="D453" s="237" t="s">
        <v>207</v>
      </c>
      <c r="E453" s="238" t="s">
        <v>19</v>
      </c>
      <c r="F453" s="239" t="s">
        <v>2514</v>
      </c>
      <c r="G453" s="236"/>
      <c r="H453" s="240">
        <v>18.645</v>
      </c>
      <c r="I453" s="241"/>
      <c r="J453" s="236"/>
      <c r="K453" s="236"/>
      <c r="L453" s="242"/>
      <c r="M453" s="243"/>
      <c r="N453" s="244"/>
      <c r="O453" s="244"/>
      <c r="P453" s="244"/>
      <c r="Q453" s="244"/>
      <c r="R453" s="244"/>
      <c r="S453" s="244"/>
      <c r="T453" s="245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6" t="s">
        <v>207</v>
      </c>
      <c r="AU453" s="246" t="s">
        <v>82</v>
      </c>
      <c r="AV453" s="13" t="s">
        <v>82</v>
      </c>
      <c r="AW453" s="13" t="s">
        <v>33</v>
      </c>
      <c r="AX453" s="13" t="s">
        <v>72</v>
      </c>
      <c r="AY453" s="246" t="s">
        <v>197</v>
      </c>
    </row>
    <row r="454" s="13" customFormat="1">
      <c r="A454" s="13"/>
      <c r="B454" s="235"/>
      <c r="C454" s="236"/>
      <c r="D454" s="237" t="s">
        <v>207</v>
      </c>
      <c r="E454" s="238" t="s">
        <v>19</v>
      </c>
      <c r="F454" s="239" t="s">
        <v>2515</v>
      </c>
      <c r="G454" s="236"/>
      <c r="H454" s="240">
        <v>-5.4470000000000001</v>
      </c>
      <c r="I454" s="241"/>
      <c r="J454" s="236"/>
      <c r="K454" s="236"/>
      <c r="L454" s="242"/>
      <c r="M454" s="243"/>
      <c r="N454" s="244"/>
      <c r="O454" s="244"/>
      <c r="P454" s="244"/>
      <c r="Q454" s="244"/>
      <c r="R454" s="244"/>
      <c r="S454" s="244"/>
      <c r="T454" s="245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6" t="s">
        <v>207</v>
      </c>
      <c r="AU454" s="246" t="s">
        <v>82</v>
      </c>
      <c r="AV454" s="13" t="s">
        <v>82</v>
      </c>
      <c r="AW454" s="13" t="s">
        <v>33</v>
      </c>
      <c r="AX454" s="13" t="s">
        <v>72</v>
      </c>
      <c r="AY454" s="246" t="s">
        <v>197</v>
      </c>
    </row>
    <row r="455" s="14" customFormat="1">
      <c r="A455" s="14"/>
      <c r="B455" s="247"/>
      <c r="C455" s="248"/>
      <c r="D455" s="237" t="s">
        <v>207</v>
      </c>
      <c r="E455" s="249" t="s">
        <v>19</v>
      </c>
      <c r="F455" s="250" t="s">
        <v>2516</v>
      </c>
      <c r="G455" s="248"/>
      <c r="H455" s="249" t="s">
        <v>19</v>
      </c>
      <c r="I455" s="251"/>
      <c r="J455" s="248"/>
      <c r="K455" s="248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207</v>
      </c>
      <c r="AU455" s="256" t="s">
        <v>82</v>
      </c>
      <c r="AV455" s="14" t="s">
        <v>80</v>
      </c>
      <c r="AW455" s="14" t="s">
        <v>33</v>
      </c>
      <c r="AX455" s="14" t="s">
        <v>72</v>
      </c>
      <c r="AY455" s="256" t="s">
        <v>197</v>
      </c>
    </row>
    <row r="456" s="13" customFormat="1">
      <c r="A456" s="13"/>
      <c r="B456" s="235"/>
      <c r="C456" s="236"/>
      <c r="D456" s="237" t="s">
        <v>207</v>
      </c>
      <c r="E456" s="238" t="s">
        <v>19</v>
      </c>
      <c r="F456" s="239" t="s">
        <v>2517</v>
      </c>
      <c r="G456" s="236"/>
      <c r="H456" s="240">
        <v>6.5540000000000003</v>
      </c>
      <c r="I456" s="241"/>
      <c r="J456" s="236"/>
      <c r="K456" s="236"/>
      <c r="L456" s="242"/>
      <c r="M456" s="243"/>
      <c r="N456" s="244"/>
      <c r="O456" s="244"/>
      <c r="P456" s="244"/>
      <c r="Q456" s="244"/>
      <c r="R456" s="244"/>
      <c r="S456" s="244"/>
      <c r="T456" s="245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6" t="s">
        <v>207</v>
      </c>
      <c r="AU456" s="246" t="s">
        <v>82</v>
      </c>
      <c r="AV456" s="13" t="s">
        <v>82</v>
      </c>
      <c r="AW456" s="13" t="s">
        <v>33</v>
      </c>
      <c r="AX456" s="13" t="s">
        <v>72</v>
      </c>
      <c r="AY456" s="246" t="s">
        <v>197</v>
      </c>
    </row>
    <row r="457" s="16" customFormat="1">
      <c r="A457" s="16"/>
      <c r="B457" s="268"/>
      <c r="C457" s="269"/>
      <c r="D457" s="237" t="s">
        <v>207</v>
      </c>
      <c r="E457" s="270" t="s">
        <v>19</v>
      </c>
      <c r="F457" s="271" t="s">
        <v>248</v>
      </c>
      <c r="G457" s="269"/>
      <c r="H457" s="272">
        <v>64.841999999999999</v>
      </c>
      <c r="I457" s="273"/>
      <c r="J457" s="269"/>
      <c r="K457" s="269"/>
      <c r="L457" s="274"/>
      <c r="M457" s="275"/>
      <c r="N457" s="276"/>
      <c r="O457" s="276"/>
      <c r="P457" s="276"/>
      <c r="Q457" s="276"/>
      <c r="R457" s="276"/>
      <c r="S457" s="276"/>
      <c r="T457" s="277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T457" s="278" t="s">
        <v>207</v>
      </c>
      <c r="AU457" s="278" t="s">
        <v>82</v>
      </c>
      <c r="AV457" s="16" t="s">
        <v>103</v>
      </c>
      <c r="AW457" s="16" t="s">
        <v>33</v>
      </c>
      <c r="AX457" s="16" t="s">
        <v>72</v>
      </c>
      <c r="AY457" s="278" t="s">
        <v>197</v>
      </c>
    </row>
    <row r="458" s="14" customFormat="1">
      <c r="A458" s="14"/>
      <c r="B458" s="247"/>
      <c r="C458" s="248"/>
      <c r="D458" s="237" t="s">
        <v>207</v>
      </c>
      <c r="E458" s="249" t="s">
        <v>19</v>
      </c>
      <c r="F458" s="250" t="s">
        <v>634</v>
      </c>
      <c r="G458" s="248"/>
      <c r="H458" s="249" t="s">
        <v>19</v>
      </c>
      <c r="I458" s="251"/>
      <c r="J458" s="248"/>
      <c r="K458" s="248"/>
      <c r="L458" s="252"/>
      <c r="M458" s="253"/>
      <c r="N458" s="254"/>
      <c r="O458" s="254"/>
      <c r="P458" s="254"/>
      <c r="Q458" s="254"/>
      <c r="R458" s="254"/>
      <c r="S458" s="254"/>
      <c r="T458" s="255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6" t="s">
        <v>207</v>
      </c>
      <c r="AU458" s="256" t="s">
        <v>82</v>
      </c>
      <c r="AV458" s="14" t="s">
        <v>80</v>
      </c>
      <c r="AW458" s="14" t="s">
        <v>33</v>
      </c>
      <c r="AX458" s="14" t="s">
        <v>72</v>
      </c>
      <c r="AY458" s="256" t="s">
        <v>197</v>
      </c>
    </row>
    <row r="459" s="13" customFormat="1">
      <c r="A459" s="13"/>
      <c r="B459" s="235"/>
      <c r="C459" s="236"/>
      <c r="D459" s="237" t="s">
        <v>207</v>
      </c>
      <c r="E459" s="238" t="s">
        <v>19</v>
      </c>
      <c r="F459" s="239" t="s">
        <v>2518</v>
      </c>
      <c r="G459" s="236"/>
      <c r="H459" s="240">
        <v>10.94</v>
      </c>
      <c r="I459" s="241"/>
      <c r="J459" s="236"/>
      <c r="K459" s="236"/>
      <c r="L459" s="242"/>
      <c r="M459" s="243"/>
      <c r="N459" s="244"/>
      <c r="O459" s="244"/>
      <c r="P459" s="244"/>
      <c r="Q459" s="244"/>
      <c r="R459" s="244"/>
      <c r="S459" s="244"/>
      <c r="T459" s="245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6" t="s">
        <v>207</v>
      </c>
      <c r="AU459" s="246" t="s">
        <v>82</v>
      </c>
      <c r="AV459" s="13" t="s">
        <v>82</v>
      </c>
      <c r="AW459" s="13" t="s">
        <v>33</v>
      </c>
      <c r="AX459" s="13" t="s">
        <v>72</v>
      </c>
      <c r="AY459" s="246" t="s">
        <v>197</v>
      </c>
    </row>
    <row r="460" s="15" customFormat="1">
      <c r="A460" s="15"/>
      <c r="B460" s="257"/>
      <c r="C460" s="258"/>
      <c r="D460" s="237" t="s">
        <v>207</v>
      </c>
      <c r="E460" s="259" t="s">
        <v>19</v>
      </c>
      <c r="F460" s="260" t="s">
        <v>234</v>
      </c>
      <c r="G460" s="258"/>
      <c r="H460" s="261">
        <v>75.781999999999996</v>
      </c>
      <c r="I460" s="262"/>
      <c r="J460" s="258"/>
      <c r="K460" s="258"/>
      <c r="L460" s="263"/>
      <c r="M460" s="264"/>
      <c r="N460" s="265"/>
      <c r="O460" s="265"/>
      <c r="P460" s="265"/>
      <c r="Q460" s="265"/>
      <c r="R460" s="265"/>
      <c r="S460" s="265"/>
      <c r="T460" s="266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7" t="s">
        <v>207</v>
      </c>
      <c r="AU460" s="267" t="s">
        <v>82</v>
      </c>
      <c r="AV460" s="15" t="s">
        <v>203</v>
      </c>
      <c r="AW460" s="15" t="s">
        <v>33</v>
      </c>
      <c r="AX460" s="15" t="s">
        <v>80</v>
      </c>
      <c r="AY460" s="267" t="s">
        <v>197</v>
      </c>
    </row>
    <row r="461" s="2" customFormat="1" ht="37.8" customHeight="1">
      <c r="A461" s="40"/>
      <c r="B461" s="41"/>
      <c r="C461" s="216" t="s">
        <v>888</v>
      </c>
      <c r="D461" s="216" t="s">
        <v>199</v>
      </c>
      <c r="E461" s="217" t="s">
        <v>645</v>
      </c>
      <c r="F461" s="218" t="s">
        <v>646</v>
      </c>
      <c r="G461" s="219" t="s">
        <v>202</v>
      </c>
      <c r="H461" s="220">
        <v>9.4559999999999995</v>
      </c>
      <c r="I461" s="221"/>
      <c r="J461" s="222">
        <f>ROUND(I461*H461,2)</f>
        <v>0</v>
      </c>
      <c r="K461" s="223"/>
      <c r="L461" s="46"/>
      <c r="M461" s="224" t="s">
        <v>19</v>
      </c>
      <c r="N461" s="225" t="s">
        <v>43</v>
      </c>
      <c r="O461" s="86"/>
      <c r="P461" s="226">
        <f>O461*H461</f>
        <v>0</v>
      </c>
      <c r="Q461" s="226">
        <v>0.17818000000000001</v>
      </c>
      <c r="R461" s="226">
        <f>Q461*H461</f>
        <v>1.6848700800000001</v>
      </c>
      <c r="S461" s="226">
        <v>0</v>
      </c>
      <c r="T461" s="227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28" t="s">
        <v>203</v>
      </c>
      <c r="AT461" s="228" t="s">
        <v>199</v>
      </c>
      <c r="AU461" s="228" t="s">
        <v>82</v>
      </c>
      <c r="AY461" s="19" t="s">
        <v>197</v>
      </c>
      <c r="BE461" s="229">
        <f>IF(N461="základní",J461,0)</f>
        <v>0</v>
      </c>
      <c r="BF461" s="229">
        <f>IF(N461="snížená",J461,0)</f>
        <v>0</v>
      </c>
      <c r="BG461" s="229">
        <f>IF(N461="zákl. přenesená",J461,0)</f>
        <v>0</v>
      </c>
      <c r="BH461" s="229">
        <f>IF(N461="sníž. přenesená",J461,0)</f>
        <v>0</v>
      </c>
      <c r="BI461" s="229">
        <f>IF(N461="nulová",J461,0)</f>
        <v>0</v>
      </c>
      <c r="BJ461" s="19" t="s">
        <v>80</v>
      </c>
      <c r="BK461" s="229">
        <f>ROUND(I461*H461,2)</f>
        <v>0</v>
      </c>
      <c r="BL461" s="19" t="s">
        <v>203</v>
      </c>
      <c r="BM461" s="228" t="s">
        <v>2519</v>
      </c>
    </row>
    <row r="462" s="2" customFormat="1">
      <c r="A462" s="40"/>
      <c r="B462" s="41"/>
      <c r="C462" s="42"/>
      <c r="D462" s="230" t="s">
        <v>205</v>
      </c>
      <c r="E462" s="42"/>
      <c r="F462" s="231" t="s">
        <v>648</v>
      </c>
      <c r="G462" s="42"/>
      <c r="H462" s="42"/>
      <c r="I462" s="232"/>
      <c r="J462" s="42"/>
      <c r="K462" s="42"/>
      <c r="L462" s="46"/>
      <c r="M462" s="233"/>
      <c r="N462" s="234"/>
      <c r="O462" s="86"/>
      <c r="P462" s="86"/>
      <c r="Q462" s="86"/>
      <c r="R462" s="86"/>
      <c r="S462" s="86"/>
      <c r="T462" s="87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205</v>
      </c>
      <c r="AU462" s="19" t="s">
        <v>82</v>
      </c>
    </row>
    <row r="463" s="14" customFormat="1">
      <c r="A463" s="14"/>
      <c r="B463" s="247"/>
      <c r="C463" s="248"/>
      <c r="D463" s="237" t="s">
        <v>207</v>
      </c>
      <c r="E463" s="249" t="s">
        <v>19</v>
      </c>
      <c r="F463" s="250" t="s">
        <v>2451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207</v>
      </c>
      <c r="AU463" s="256" t="s">
        <v>82</v>
      </c>
      <c r="AV463" s="14" t="s">
        <v>80</v>
      </c>
      <c r="AW463" s="14" t="s">
        <v>33</v>
      </c>
      <c r="AX463" s="14" t="s">
        <v>72</v>
      </c>
      <c r="AY463" s="256" t="s">
        <v>197</v>
      </c>
    </row>
    <row r="464" s="13" customFormat="1">
      <c r="A464" s="13"/>
      <c r="B464" s="235"/>
      <c r="C464" s="236"/>
      <c r="D464" s="237" t="s">
        <v>207</v>
      </c>
      <c r="E464" s="238" t="s">
        <v>19</v>
      </c>
      <c r="F464" s="239" t="s">
        <v>2520</v>
      </c>
      <c r="G464" s="236"/>
      <c r="H464" s="240">
        <v>1.1399999999999999</v>
      </c>
      <c r="I464" s="241"/>
      <c r="J464" s="236"/>
      <c r="K464" s="236"/>
      <c r="L464" s="242"/>
      <c r="M464" s="243"/>
      <c r="N464" s="244"/>
      <c r="O464" s="244"/>
      <c r="P464" s="244"/>
      <c r="Q464" s="244"/>
      <c r="R464" s="244"/>
      <c r="S464" s="244"/>
      <c r="T464" s="245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6" t="s">
        <v>207</v>
      </c>
      <c r="AU464" s="246" t="s">
        <v>82</v>
      </c>
      <c r="AV464" s="13" t="s">
        <v>82</v>
      </c>
      <c r="AW464" s="13" t="s">
        <v>33</v>
      </c>
      <c r="AX464" s="13" t="s">
        <v>72</v>
      </c>
      <c r="AY464" s="246" t="s">
        <v>197</v>
      </c>
    </row>
    <row r="465" s="13" customFormat="1">
      <c r="A465" s="13"/>
      <c r="B465" s="235"/>
      <c r="C465" s="236"/>
      <c r="D465" s="237" t="s">
        <v>207</v>
      </c>
      <c r="E465" s="238" t="s">
        <v>19</v>
      </c>
      <c r="F465" s="239" t="s">
        <v>2521</v>
      </c>
      <c r="G465" s="236"/>
      <c r="H465" s="240">
        <v>1.512</v>
      </c>
      <c r="I465" s="241"/>
      <c r="J465" s="236"/>
      <c r="K465" s="236"/>
      <c r="L465" s="242"/>
      <c r="M465" s="243"/>
      <c r="N465" s="244"/>
      <c r="O465" s="244"/>
      <c r="P465" s="244"/>
      <c r="Q465" s="244"/>
      <c r="R465" s="244"/>
      <c r="S465" s="244"/>
      <c r="T465" s="245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6" t="s">
        <v>207</v>
      </c>
      <c r="AU465" s="246" t="s">
        <v>82</v>
      </c>
      <c r="AV465" s="13" t="s">
        <v>82</v>
      </c>
      <c r="AW465" s="13" t="s">
        <v>33</v>
      </c>
      <c r="AX465" s="13" t="s">
        <v>72</v>
      </c>
      <c r="AY465" s="246" t="s">
        <v>197</v>
      </c>
    </row>
    <row r="466" s="13" customFormat="1">
      <c r="A466" s="13"/>
      <c r="B466" s="235"/>
      <c r="C466" s="236"/>
      <c r="D466" s="237" t="s">
        <v>207</v>
      </c>
      <c r="E466" s="238" t="s">
        <v>19</v>
      </c>
      <c r="F466" s="239" t="s">
        <v>2522</v>
      </c>
      <c r="G466" s="236"/>
      <c r="H466" s="240">
        <v>1.5840000000000001</v>
      </c>
      <c r="I466" s="241"/>
      <c r="J466" s="236"/>
      <c r="K466" s="236"/>
      <c r="L466" s="242"/>
      <c r="M466" s="243"/>
      <c r="N466" s="244"/>
      <c r="O466" s="244"/>
      <c r="P466" s="244"/>
      <c r="Q466" s="244"/>
      <c r="R466" s="244"/>
      <c r="S466" s="244"/>
      <c r="T466" s="245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6" t="s">
        <v>207</v>
      </c>
      <c r="AU466" s="246" t="s">
        <v>82</v>
      </c>
      <c r="AV466" s="13" t="s">
        <v>82</v>
      </c>
      <c r="AW466" s="13" t="s">
        <v>33</v>
      </c>
      <c r="AX466" s="13" t="s">
        <v>72</v>
      </c>
      <c r="AY466" s="246" t="s">
        <v>197</v>
      </c>
    </row>
    <row r="467" s="16" customFormat="1">
      <c r="A467" s="16"/>
      <c r="B467" s="268"/>
      <c r="C467" s="269"/>
      <c r="D467" s="237" t="s">
        <v>207</v>
      </c>
      <c r="E467" s="270" t="s">
        <v>19</v>
      </c>
      <c r="F467" s="271" t="s">
        <v>248</v>
      </c>
      <c r="G467" s="269"/>
      <c r="H467" s="272">
        <v>4.2359999999999998</v>
      </c>
      <c r="I467" s="273"/>
      <c r="J467" s="269"/>
      <c r="K467" s="269"/>
      <c r="L467" s="274"/>
      <c r="M467" s="275"/>
      <c r="N467" s="276"/>
      <c r="O467" s="276"/>
      <c r="P467" s="276"/>
      <c r="Q467" s="276"/>
      <c r="R467" s="276"/>
      <c r="S467" s="276"/>
      <c r="T467" s="277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T467" s="278" t="s">
        <v>207</v>
      </c>
      <c r="AU467" s="278" t="s">
        <v>82</v>
      </c>
      <c r="AV467" s="16" t="s">
        <v>103</v>
      </c>
      <c r="AW467" s="16" t="s">
        <v>33</v>
      </c>
      <c r="AX467" s="16" t="s">
        <v>72</v>
      </c>
      <c r="AY467" s="278" t="s">
        <v>197</v>
      </c>
    </row>
    <row r="468" s="14" customFormat="1">
      <c r="A468" s="14"/>
      <c r="B468" s="247"/>
      <c r="C468" s="248"/>
      <c r="D468" s="237" t="s">
        <v>207</v>
      </c>
      <c r="E468" s="249" t="s">
        <v>19</v>
      </c>
      <c r="F468" s="250" t="s">
        <v>525</v>
      </c>
      <c r="G468" s="248"/>
      <c r="H468" s="249" t="s">
        <v>19</v>
      </c>
      <c r="I468" s="251"/>
      <c r="J468" s="248"/>
      <c r="K468" s="248"/>
      <c r="L468" s="252"/>
      <c r="M468" s="253"/>
      <c r="N468" s="254"/>
      <c r="O468" s="254"/>
      <c r="P468" s="254"/>
      <c r="Q468" s="254"/>
      <c r="R468" s="254"/>
      <c r="S468" s="254"/>
      <c r="T468" s="25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6" t="s">
        <v>207</v>
      </c>
      <c r="AU468" s="256" t="s">
        <v>82</v>
      </c>
      <c r="AV468" s="14" t="s">
        <v>80</v>
      </c>
      <c r="AW468" s="14" t="s">
        <v>33</v>
      </c>
      <c r="AX468" s="14" t="s">
        <v>72</v>
      </c>
      <c r="AY468" s="256" t="s">
        <v>197</v>
      </c>
    </row>
    <row r="469" s="13" customFormat="1">
      <c r="A469" s="13"/>
      <c r="B469" s="235"/>
      <c r="C469" s="236"/>
      <c r="D469" s="237" t="s">
        <v>207</v>
      </c>
      <c r="E469" s="238" t="s">
        <v>19</v>
      </c>
      <c r="F469" s="239" t="s">
        <v>2520</v>
      </c>
      <c r="G469" s="236"/>
      <c r="H469" s="240">
        <v>1.1399999999999999</v>
      </c>
      <c r="I469" s="241"/>
      <c r="J469" s="236"/>
      <c r="K469" s="236"/>
      <c r="L469" s="242"/>
      <c r="M469" s="243"/>
      <c r="N469" s="244"/>
      <c r="O469" s="244"/>
      <c r="P469" s="244"/>
      <c r="Q469" s="244"/>
      <c r="R469" s="244"/>
      <c r="S469" s="244"/>
      <c r="T469" s="245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6" t="s">
        <v>207</v>
      </c>
      <c r="AU469" s="246" t="s">
        <v>82</v>
      </c>
      <c r="AV469" s="13" t="s">
        <v>82</v>
      </c>
      <c r="AW469" s="13" t="s">
        <v>33</v>
      </c>
      <c r="AX469" s="13" t="s">
        <v>72</v>
      </c>
      <c r="AY469" s="246" t="s">
        <v>197</v>
      </c>
    </row>
    <row r="470" s="13" customFormat="1">
      <c r="A470" s="13"/>
      <c r="B470" s="235"/>
      <c r="C470" s="236"/>
      <c r="D470" s="237" t="s">
        <v>207</v>
      </c>
      <c r="E470" s="238" t="s">
        <v>19</v>
      </c>
      <c r="F470" s="239" t="s">
        <v>2523</v>
      </c>
      <c r="G470" s="236"/>
      <c r="H470" s="240">
        <v>1.52</v>
      </c>
      <c r="I470" s="241"/>
      <c r="J470" s="236"/>
      <c r="K470" s="236"/>
      <c r="L470" s="242"/>
      <c r="M470" s="243"/>
      <c r="N470" s="244"/>
      <c r="O470" s="244"/>
      <c r="P470" s="244"/>
      <c r="Q470" s="244"/>
      <c r="R470" s="244"/>
      <c r="S470" s="244"/>
      <c r="T470" s="245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6" t="s">
        <v>207</v>
      </c>
      <c r="AU470" s="246" t="s">
        <v>82</v>
      </c>
      <c r="AV470" s="13" t="s">
        <v>82</v>
      </c>
      <c r="AW470" s="13" t="s">
        <v>33</v>
      </c>
      <c r="AX470" s="13" t="s">
        <v>72</v>
      </c>
      <c r="AY470" s="246" t="s">
        <v>197</v>
      </c>
    </row>
    <row r="471" s="13" customFormat="1">
      <c r="A471" s="13"/>
      <c r="B471" s="235"/>
      <c r="C471" s="236"/>
      <c r="D471" s="237" t="s">
        <v>207</v>
      </c>
      <c r="E471" s="238" t="s">
        <v>19</v>
      </c>
      <c r="F471" s="239" t="s">
        <v>2524</v>
      </c>
      <c r="G471" s="236"/>
      <c r="H471" s="240">
        <v>2.5600000000000001</v>
      </c>
      <c r="I471" s="241"/>
      <c r="J471" s="236"/>
      <c r="K471" s="236"/>
      <c r="L471" s="242"/>
      <c r="M471" s="243"/>
      <c r="N471" s="244"/>
      <c r="O471" s="244"/>
      <c r="P471" s="244"/>
      <c r="Q471" s="244"/>
      <c r="R471" s="244"/>
      <c r="S471" s="244"/>
      <c r="T471" s="245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6" t="s">
        <v>207</v>
      </c>
      <c r="AU471" s="246" t="s">
        <v>82</v>
      </c>
      <c r="AV471" s="13" t="s">
        <v>82</v>
      </c>
      <c r="AW471" s="13" t="s">
        <v>33</v>
      </c>
      <c r="AX471" s="13" t="s">
        <v>72</v>
      </c>
      <c r="AY471" s="246" t="s">
        <v>197</v>
      </c>
    </row>
    <row r="472" s="16" customFormat="1">
      <c r="A472" s="16"/>
      <c r="B472" s="268"/>
      <c r="C472" s="269"/>
      <c r="D472" s="237" t="s">
        <v>207</v>
      </c>
      <c r="E472" s="270" t="s">
        <v>19</v>
      </c>
      <c r="F472" s="271" t="s">
        <v>248</v>
      </c>
      <c r="G472" s="269"/>
      <c r="H472" s="272">
        <v>5.2199999999999998</v>
      </c>
      <c r="I472" s="273"/>
      <c r="J472" s="269"/>
      <c r="K472" s="269"/>
      <c r="L472" s="274"/>
      <c r="M472" s="275"/>
      <c r="N472" s="276"/>
      <c r="O472" s="276"/>
      <c r="P472" s="276"/>
      <c r="Q472" s="276"/>
      <c r="R472" s="276"/>
      <c r="S472" s="276"/>
      <c r="T472" s="277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T472" s="278" t="s">
        <v>207</v>
      </c>
      <c r="AU472" s="278" t="s">
        <v>82</v>
      </c>
      <c r="AV472" s="16" t="s">
        <v>103</v>
      </c>
      <c r="AW472" s="16" t="s">
        <v>33</v>
      </c>
      <c r="AX472" s="16" t="s">
        <v>72</v>
      </c>
      <c r="AY472" s="278" t="s">
        <v>197</v>
      </c>
    </row>
    <row r="473" s="15" customFormat="1">
      <c r="A473" s="15"/>
      <c r="B473" s="257"/>
      <c r="C473" s="258"/>
      <c r="D473" s="237" t="s">
        <v>207</v>
      </c>
      <c r="E473" s="259" t="s">
        <v>19</v>
      </c>
      <c r="F473" s="260" t="s">
        <v>234</v>
      </c>
      <c r="G473" s="258"/>
      <c r="H473" s="261">
        <v>9.4559999999999995</v>
      </c>
      <c r="I473" s="262"/>
      <c r="J473" s="258"/>
      <c r="K473" s="258"/>
      <c r="L473" s="263"/>
      <c r="M473" s="264"/>
      <c r="N473" s="265"/>
      <c r="O473" s="265"/>
      <c r="P473" s="265"/>
      <c r="Q473" s="265"/>
      <c r="R473" s="265"/>
      <c r="S473" s="265"/>
      <c r="T473" s="266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7" t="s">
        <v>207</v>
      </c>
      <c r="AU473" s="267" t="s">
        <v>82</v>
      </c>
      <c r="AV473" s="15" t="s">
        <v>203</v>
      </c>
      <c r="AW473" s="15" t="s">
        <v>33</v>
      </c>
      <c r="AX473" s="15" t="s">
        <v>80</v>
      </c>
      <c r="AY473" s="267" t="s">
        <v>197</v>
      </c>
    </row>
    <row r="474" s="12" customFormat="1" ht="22.8" customHeight="1">
      <c r="A474" s="12"/>
      <c r="B474" s="200"/>
      <c r="C474" s="201"/>
      <c r="D474" s="202" t="s">
        <v>71</v>
      </c>
      <c r="E474" s="214" t="s">
        <v>203</v>
      </c>
      <c r="F474" s="214" t="s">
        <v>651</v>
      </c>
      <c r="G474" s="201"/>
      <c r="H474" s="201"/>
      <c r="I474" s="204"/>
      <c r="J474" s="215">
        <f>BK474</f>
        <v>0</v>
      </c>
      <c r="K474" s="201"/>
      <c r="L474" s="206"/>
      <c r="M474" s="207"/>
      <c r="N474" s="208"/>
      <c r="O474" s="208"/>
      <c r="P474" s="209">
        <f>SUM(P475:P591)</f>
        <v>0</v>
      </c>
      <c r="Q474" s="208"/>
      <c r="R474" s="209">
        <f>SUM(R475:R591)</f>
        <v>115.84303898000005</v>
      </c>
      <c r="S474" s="208"/>
      <c r="T474" s="210">
        <f>SUM(T475:T591)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11" t="s">
        <v>80</v>
      </c>
      <c r="AT474" s="212" t="s">
        <v>71</v>
      </c>
      <c r="AU474" s="212" t="s">
        <v>80</v>
      </c>
      <c r="AY474" s="211" t="s">
        <v>197</v>
      </c>
      <c r="BK474" s="213">
        <f>SUM(BK475:BK591)</f>
        <v>0</v>
      </c>
    </row>
    <row r="475" s="2" customFormat="1" ht="49.05" customHeight="1">
      <c r="A475" s="40"/>
      <c r="B475" s="41"/>
      <c r="C475" s="216" t="s">
        <v>890</v>
      </c>
      <c r="D475" s="216" t="s">
        <v>199</v>
      </c>
      <c r="E475" s="217" t="s">
        <v>2525</v>
      </c>
      <c r="F475" s="218" t="s">
        <v>2526</v>
      </c>
      <c r="G475" s="219" t="s">
        <v>211</v>
      </c>
      <c r="H475" s="220">
        <v>168</v>
      </c>
      <c r="I475" s="221"/>
      <c r="J475" s="222">
        <f>ROUND(I475*H475,2)</f>
        <v>0</v>
      </c>
      <c r="K475" s="223"/>
      <c r="L475" s="46"/>
      <c r="M475" s="224" t="s">
        <v>19</v>
      </c>
      <c r="N475" s="225" t="s">
        <v>43</v>
      </c>
      <c r="O475" s="86"/>
      <c r="P475" s="226">
        <f>O475*H475</f>
        <v>0</v>
      </c>
      <c r="Q475" s="226">
        <v>0.0022899999999999999</v>
      </c>
      <c r="R475" s="226">
        <f>Q475*H475</f>
        <v>0.38472000000000001</v>
      </c>
      <c r="S475" s="226">
        <v>0</v>
      </c>
      <c r="T475" s="227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28" t="s">
        <v>203</v>
      </c>
      <c r="AT475" s="228" t="s">
        <v>199</v>
      </c>
      <c r="AU475" s="228" t="s">
        <v>82</v>
      </c>
      <c r="AY475" s="19" t="s">
        <v>197</v>
      </c>
      <c r="BE475" s="229">
        <f>IF(N475="základní",J475,0)</f>
        <v>0</v>
      </c>
      <c r="BF475" s="229">
        <f>IF(N475="snížená",J475,0)</f>
        <v>0</v>
      </c>
      <c r="BG475" s="229">
        <f>IF(N475="zákl. přenesená",J475,0)</f>
        <v>0</v>
      </c>
      <c r="BH475" s="229">
        <f>IF(N475="sníž. přenesená",J475,0)</f>
        <v>0</v>
      </c>
      <c r="BI475" s="229">
        <f>IF(N475="nulová",J475,0)</f>
        <v>0</v>
      </c>
      <c r="BJ475" s="19" t="s">
        <v>80</v>
      </c>
      <c r="BK475" s="229">
        <f>ROUND(I475*H475,2)</f>
        <v>0</v>
      </c>
      <c r="BL475" s="19" t="s">
        <v>203</v>
      </c>
      <c r="BM475" s="228" t="s">
        <v>2527</v>
      </c>
    </row>
    <row r="476" s="2" customFormat="1">
      <c r="A476" s="40"/>
      <c r="B476" s="41"/>
      <c r="C476" s="42"/>
      <c r="D476" s="230" t="s">
        <v>205</v>
      </c>
      <c r="E476" s="42"/>
      <c r="F476" s="231" t="s">
        <v>2528</v>
      </c>
      <c r="G476" s="42"/>
      <c r="H476" s="42"/>
      <c r="I476" s="232"/>
      <c r="J476" s="42"/>
      <c r="K476" s="42"/>
      <c r="L476" s="46"/>
      <c r="M476" s="233"/>
      <c r="N476" s="234"/>
      <c r="O476" s="86"/>
      <c r="P476" s="86"/>
      <c r="Q476" s="86"/>
      <c r="R476" s="86"/>
      <c r="S476" s="86"/>
      <c r="T476" s="87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205</v>
      </c>
      <c r="AU476" s="19" t="s">
        <v>82</v>
      </c>
    </row>
    <row r="477" s="14" customFormat="1">
      <c r="A477" s="14"/>
      <c r="B477" s="247"/>
      <c r="C477" s="248"/>
      <c r="D477" s="237" t="s">
        <v>207</v>
      </c>
      <c r="E477" s="249" t="s">
        <v>19</v>
      </c>
      <c r="F477" s="250" t="s">
        <v>2529</v>
      </c>
      <c r="G477" s="248"/>
      <c r="H477" s="249" t="s">
        <v>19</v>
      </c>
      <c r="I477" s="251"/>
      <c r="J477" s="248"/>
      <c r="K477" s="248"/>
      <c r="L477" s="252"/>
      <c r="M477" s="253"/>
      <c r="N477" s="254"/>
      <c r="O477" s="254"/>
      <c r="P477" s="254"/>
      <c r="Q477" s="254"/>
      <c r="R477" s="254"/>
      <c r="S477" s="254"/>
      <c r="T477" s="25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6" t="s">
        <v>207</v>
      </c>
      <c r="AU477" s="256" t="s">
        <v>82</v>
      </c>
      <c r="AV477" s="14" t="s">
        <v>80</v>
      </c>
      <c r="AW477" s="14" t="s">
        <v>33</v>
      </c>
      <c r="AX477" s="14" t="s">
        <v>72</v>
      </c>
      <c r="AY477" s="256" t="s">
        <v>197</v>
      </c>
    </row>
    <row r="478" s="14" customFormat="1">
      <c r="A478" s="14"/>
      <c r="B478" s="247"/>
      <c r="C478" s="248"/>
      <c r="D478" s="237" t="s">
        <v>207</v>
      </c>
      <c r="E478" s="249" t="s">
        <v>19</v>
      </c>
      <c r="F478" s="250" t="s">
        <v>2530</v>
      </c>
      <c r="G478" s="248"/>
      <c r="H478" s="249" t="s">
        <v>19</v>
      </c>
      <c r="I478" s="251"/>
      <c r="J478" s="248"/>
      <c r="K478" s="248"/>
      <c r="L478" s="252"/>
      <c r="M478" s="253"/>
      <c r="N478" s="254"/>
      <c r="O478" s="254"/>
      <c r="P478" s="254"/>
      <c r="Q478" s="254"/>
      <c r="R478" s="254"/>
      <c r="S478" s="254"/>
      <c r="T478" s="255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6" t="s">
        <v>207</v>
      </c>
      <c r="AU478" s="256" t="s">
        <v>82</v>
      </c>
      <c r="AV478" s="14" t="s">
        <v>80</v>
      </c>
      <c r="AW478" s="14" t="s">
        <v>33</v>
      </c>
      <c r="AX478" s="14" t="s">
        <v>72</v>
      </c>
      <c r="AY478" s="256" t="s">
        <v>197</v>
      </c>
    </row>
    <row r="479" s="13" customFormat="1">
      <c r="A479" s="13"/>
      <c r="B479" s="235"/>
      <c r="C479" s="236"/>
      <c r="D479" s="237" t="s">
        <v>207</v>
      </c>
      <c r="E479" s="238" t="s">
        <v>19</v>
      </c>
      <c r="F479" s="239" t="s">
        <v>2531</v>
      </c>
      <c r="G479" s="236"/>
      <c r="H479" s="240">
        <v>119</v>
      </c>
      <c r="I479" s="241"/>
      <c r="J479" s="236"/>
      <c r="K479" s="236"/>
      <c r="L479" s="242"/>
      <c r="M479" s="243"/>
      <c r="N479" s="244"/>
      <c r="O479" s="244"/>
      <c r="P479" s="244"/>
      <c r="Q479" s="244"/>
      <c r="R479" s="244"/>
      <c r="S479" s="244"/>
      <c r="T479" s="245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6" t="s">
        <v>207</v>
      </c>
      <c r="AU479" s="246" t="s">
        <v>82</v>
      </c>
      <c r="AV479" s="13" t="s">
        <v>82</v>
      </c>
      <c r="AW479" s="13" t="s">
        <v>33</v>
      </c>
      <c r="AX479" s="13" t="s">
        <v>72</v>
      </c>
      <c r="AY479" s="246" t="s">
        <v>197</v>
      </c>
    </row>
    <row r="480" s="14" customFormat="1">
      <c r="A480" s="14"/>
      <c r="B480" s="247"/>
      <c r="C480" s="248"/>
      <c r="D480" s="237" t="s">
        <v>207</v>
      </c>
      <c r="E480" s="249" t="s">
        <v>19</v>
      </c>
      <c r="F480" s="250" t="s">
        <v>2532</v>
      </c>
      <c r="G480" s="248"/>
      <c r="H480" s="249" t="s">
        <v>19</v>
      </c>
      <c r="I480" s="251"/>
      <c r="J480" s="248"/>
      <c r="K480" s="248"/>
      <c r="L480" s="252"/>
      <c r="M480" s="253"/>
      <c r="N480" s="254"/>
      <c r="O480" s="254"/>
      <c r="P480" s="254"/>
      <c r="Q480" s="254"/>
      <c r="R480" s="254"/>
      <c r="S480" s="254"/>
      <c r="T480" s="25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6" t="s">
        <v>207</v>
      </c>
      <c r="AU480" s="256" t="s">
        <v>82</v>
      </c>
      <c r="AV480" s="14" t="s">
        <v>80</v>
      </c>
      <c r="AW480" s="14" t="s">
        <v>33</v>
      </c>
      <c r="AX480" s="14" t="s">
        <v>72</v>
      </c>
      <c r="AY480" s="256" t="s">
        <v>197</v>
      </c>
    </row>
    <row r="481" s="13" customFormat="1">
      <c r="A481" s="13"/>
      <c r="B481" s="235"/>
      <c r="C481" s="236"/>
      <c r="D481" s="237" t="s">
        <v>207</v>
      </c>
      <c r="E481" s="238" t="s">
        <v>19</v>
      </c>
      <c r="F481" s="239" t="s">
        <v>2533</v>
      </c>
      <c r="G481" s="236"/>
      <c r="H481" s="240">
        <v>49</v>
      </c>
      <c r="I481" s="241"/>
      <c r="J481" s="236"/>
      <c r="K481" s="236"/>
      <c r="L481" s="242"/>
      <c r="M481" s="243"/>
      <c r="N481" s="244"/>
      <c r="O481" s="244"/>
      <c r="P481" s="244"/>
      <c r="Q481" s="244"/>
      <c r="R481" s="244"/>
      <c r="S481" s="244"/>
      <c r="T481" s="245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6" t="s">
        <v>207</v>
      </c>
      <c r="AU481" s="246" t="s">
        <v>82</v>
      </c>
      <c r="AV481" s="13" t="s">
        <v>82</v>
      </c>
      <c r="AW481" s="13" t="s">
        <v>33</v>
      </c>
      <c r="AX481" s="13" t="s">
        <v>72</v>
      </c>
      <c r="AY481" s="246" t="s">
        <v>197</v>
      </c>
    </row>
    <row r="482" s="15" customFormat="1">
      <c r="A482" s="15"/>
      <c r="B482" s="257"/>
      <c r="C482" s="258"/>
      <c r="D482" s="237" t="s">
        <v>207</v>
      </c>
      <c r="E482" s="259" t="s">
        <v>19</v>
      </c>
      <c r="F482" s="260" t="s">
        <v>234</v>
      </c>
      <c r="G482" s="258"/>
      <c r="H482" s="261">
        <v>168</v>
      </c>
      <c r="I482" s="262"/>
      <c r="J482" s="258"/>
      <c r="K482" s="258"/>
      <c r="L482" s="263"/>
      <c r="M482" s="264"/>
      <c r="N482" s="265"/>
      <c r="O482" s="265"/>
      <c r="P482" s="265"/>
      <c r="Q482" s="265"/>
      <c r="R482" s="265"/>
      <c r="S482" s="265"/>
      <c r="T482" s="266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67" t="s">
        <v>207</v>
      </c>
      <c r="AU482" s="267" t="s">
        <v>82</v>
      </c>
      <c r="AV482" s="15" t="s">
        <v>203</v>
      </c>
      <c r="AW482" s="15" t="s">
        <v>33</v>
      </c>
      <c r="AX482" s="15" t="s">
        <v>80</v>
      </c>
      <c r="AY482" s="267" t="s">
        <v>197</v>
      </c>
    </row>
    <row r="483" s="2" customFormat="1" ht="21.75" customHeight="1">
      <c r="A483" s="40"/>
      <c r="B483" s="41"/>
      <c r="C483" s="282" t="s">
        <v>893</v>
      </c>
      <c r="D483" s="282" t="s">
        <v>602</v>
      </c>
      <c r="E483" s="283" t="s">
        <v>2534</v>
      </c>
      <c r="F483" s="284" t="s">
        <v>2535</v>
      </c>
      <c r="G483" s="285" t="s">
        <v>211</v>
      </c>
      <c r="H483" s="286">
        <v>121.38</v>
      </c>
      <c r="I483" s="287"/>
      <c r="J483" s="288">
        <f>ROUND(I483*H483,2)</f>
        <v>0</v>
      </c>
      <c r="K483" s="289"/>
      <c r="L483" s="290"/>
      <c r="M483" s="291" t="s">
        <v>19</v>
      </c>
      <c r="N483" s="292" t="s">
        <v>43</v>
      </c>
      <c r="O483" s="86"/>
      <c r="P483" s="226">
        <f>O483*H483</f>
        <v>0</v>
      </c>
      <c r="Q483" s="226">
        <v>0.053999999999999999</v>
      </c>
      <c r="R483" s="226">
        <f>Q483*H483</f>
        <v>6.5545200000000001</v>
      </c>
      <c r="S483" s="226">
        <v>0</v>
      </c>
      <c r="T483" s="227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8" t="s">
        <v>311</v>
      </c>
      <c r="AT483" s="228" t="s">
        <v>602</v>
      </c>
      <c r="AU483" s="228" t="s">
        <v>82</v>
      </c>
      <c r="AY483" s="19" t="s">
        <v>197</v>
      </c>
      <c r="BE483" s="229">
        <f>IF(N483="základní",J483,0)</f>
        <v>0</v>
      </c>
      <c r="BF483" s="229">
        <f>IF(N483="snížená",J483,0)</f>
        <v>0</v>
      </c>
      <c r="BG483" s="229">
        <f>IF(N483="zákl. přenesená",J483,0)</f>
        <v>0</v>
      </c>
      <c r="BH483" s="229">
        <f>IF(N483="sníž. přenesená",J483,0)</f>
        <v>0</v>
      </c>
      <c r="BI483" s="229">
        <f>IF(N483="nulová",J483,0)</f>
        <v>0</v>
      </c>
      <c r="BJ483" s="19" t="s">
        <v>80</v>
      </c>
      <c r="BK483" s="229">
        <f>ROUND(I483*H483,2)</f>
        <v>0</v>
      </c>
      <c r="BL483" s="19" t="s">
        <v>203</v>
      </c>
      <c r="BM483" s="228" t="s">
        <v>2536</v>
      </c>
    </row>
    <row r="484" s="14" customFormat="1">
      <c r="A484" s="14"/>
      <c r="B484" s="247"/>
      <c r="C484" s="248"/>
      <c r="D484" s="237" t="s">
        <v>207</v>
      </c>
      <c r="E484" s="249" t="s">
        <v>19</v>
      </c>
      <c r="F484" s="250" t="s">
        <v>2530</v>
      </c>
      <c r="G484" s="248"/>
      <c r="H484" s="249" t="s">
        <v>19</v>
      </c>
      <c r="I484" s="251"/>
      <c r="J484" s="248"/>
      <c r="K484" s="248"/>
      <c r="L484" s="252"/>
      <c r="M484" s="253"/>
      <c r="N484" s="254"/>
      <c r="O484" s="254"/>
      <c r="P484" s="254"/>
      <c r="Q484" s="254"/>
      <c r="R484" s="254"/>
      <c r="S484" s="254"/>
      <c r="T484" s="25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6" t="s">
        <v>207</v>
      </c>
      <c r="AU484" s="256" t="s">
        <v>82</v>
      </c>
      <c r="AV484" s="14" t="s">
        <v>80</v>
      </c>
      <c r="AW484" s="14" t="s">
        <v>33</v>
      </c>
      <c r="AX484" s="14" t="s">
        <v>72</v>
      </c>
      <c r="AY484" s="256" t="s">
        <v>197</v>
      </c>
    </row>
    <row r="485" s="13" customFormat="1">
      <c r="A485" s="13"/>
      <c r="B485" s="235"/>
      <c r="C485" s="236"/>
      <c r="D485" s="237" t="s">
        <v>207</v>
      </c>
      <c r="E485" s="238" t="s">
        <v>19</v>
      </c>
      <c r="F485" s="239" t="s">
        <v>2537</v>
      </c>
      <c r="G485" s="236"/>
      <c r="H485" s="240">
        <v>121.38</v>
      </c>
      <c r="I485" s="241"/>
      <c r="J485" s="236"/>
      <c r="K485" s="236"/>
      <c r="L485" s="242"/>
      <c r="M485" s="243"/>
      <c r="N485" s="244"/>
      <c r="O485" s="244"/>
      <c r="P485" s="244"/>
      <c r="Q485" s="244"/>
      <c r="R485" s="244"/>
      <c r="S485" s="244"/>
      <c r="T485" s="245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6" t="s">
        <v>207</v>
      </c>
      <c r="AU485" s="246" t="s">
        <v>82</v>
      </c>
      <c r="AV485" s="13" t="s">
        <v>82</v>
      </c>
      <c r="AW485" s="13" t="s">
        <v>33</v>
      </c>
      <c r="AX485" s="13" t="s">
        <v>80</v>
      </c>
      <c r="AY485" s="246" t="s">
        <v>197</v>
      </c>
    </row>
    <row r="486" s="2" customFormat="1" ht="21.75" customHeight="1">
      <c r="A486" s="40"/>
      <c r="B486" s="41"/>
      <c r="C486" s="282" t="s">
        <v>901</v>
      </c>
      <c r="D486" s="282" t="s">
        <v>602</v>
      </c>
      <c r="E486" s="283" t="s">
        <v>2538</v>
      </c>
      <c r="F486" s="284" t="s">
        <v>2539</v>
      </c>
      <c r="G486" s="285" t="s">
        <v>211</v>
      </c>
      <c r="H486" s="286">
        <v>49.979999999999997</v>
      </c>
      <c r="I486" s="287"/>
      <c r="J486" s="288">
        <f>ROUND(I486*H486,2)</f>
        <v>0</v>
      </c>
      <c r="K486" s="289"/>
      <c r="L486" s="290"/>
      <c r="M486" s="291" t="s">
        <v>19</v>
      </c>
      <c r="N486" s="292" t="s">
        <v>43</v>
      </c>
      <c r="O486" s="86"/>
      <c r="P486" s="226">
        <f>O486*H486</f>
        <v>0</v>
      </c>
      <c r="Q486" s="226">
        <v>0.044999999999999998</v>
      </c>
      <c r="R486" s="226">
        <f>Q486*H486</f>
        <v>2.2490999999999999</v>
      </c>
      <c r="S486" s="226">
        <v>0</v>
      </c>
      <c r="T486" s="227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28" t="s">
        <v>311</v>
      </c>
      <c r="AT486" s="228" t="s">
        <v>602</v>
      </c>
      <c r="AU486" s="228" t="s">
        <v>82</v>
      </c>
      <c r="AY486" s="19" t="s">
        <v>197</v>
      </c>
      <c r="BE486" s="229">
        <f>IF(N486="základní",J486,0)</f>
        <v>0</v>
      </c>
      <c r="BF486" s="229">
        <f>IF(N486="snížená",J486,0)</f>
        <v>0</v>
      </c>
      <c r="BG486" s="229">
        <f>IF(N486="zákl. přenesená",J486,0)</f>
        <v>0</v>
      </c>
      <c r="BH486" s="229">
        <f>IF(N486="sníž. přenesená",J486,0)</f>
        <v>0</v>
      </c>
      <c r="BI486" s="229">
        <f>IF(N486="nulová",J486,0)</f>
        <v>0</v>
      </c>
      <c r="BJ486" s="19" t="s">
        <v>80</v>
      </c>
      <c r="BK486" s="229">
        <f>ROUND(I486*H486,2)</f>
        <v>0</v>
      </c>
      <c r="BL486" s="19" t="s">
        <v>203</v>
      </c>
      <c r="BM486" s="228" t="s">
        <v>2540</v>
      </c>
    </row>
    <row r="487" s="14" customFormat="1">
      <c r="A487" s="14"/>
      <c r="B487" s="247"/>
      <c r="C487" s="248"/>
      <c r="D487" s="237" t="s">
        <v>207</v>
      </c>
      <c r="E487" s="249" t="s">
        <v>19</v>
      </c>
      <c r="F487" s="250" t="s">
        <v>2532</v>
      </c>
      <c r="G487" s="248"/>
      <c r="H487" s="249" t="s">
        <v>19</v>
      </c>
      <c r="I487" s="251"/>
      <c r="J487" s="248"/>
      <c r="K487" s="248"/>
      <c r="L487" s="252"/>
      <c r="M487" s="253"/>
      <c r="N487" s="254"/>
      <c r="O487" s="254"/>
      <c r="P487" s="254"/>
      <c r="Q487" s="254"/>
      <c r="R487" s="254"/>
      <c r="S487" s="254"/>
      <c r="T487" s="25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6" t="s">
        <v>207</v>
      </c>
      <c r="AU487" s="256" t="s">
        <v>82</v>
      </c>
      <c r="AV487" s="14" t="s">
        <v>80</v>
      </c>
      <c r="AW487" s="14" t="s">
        <v>33</v>
      </c>
      <c r="AX487" s="14" t="s">
        <v>72</v>
      </c>
      <c r="AY487" s="256" t="s">
        <v>197</v>
      </c>
    </row>
    <row r="488" s="13" customFormat="1">
      <c r="A488" s="13"/>
      <c r="B488" s="235"/>
      <c r="C488" s="236"/>
      <c r="D488" s="237" t="s">
        <v>207</v>
      </c>
      <c r="E488" s="238" t="s">
        <v>19</v>
      </c>
      <c r="F488" s="239" t="s">
        <v>2541</v>
      </c>
      <c r="G488" s="236"/>
      <c r="H488" s="240">
        <v>49.979999999999997</v>
      </c>
      <c r="I488" s="241"/>
      <c r="J488" s="236"/>
      <c r="K488" s="236"/>
      <c r="L488" s="242"/>
      <c r="M488" s="243"/>
      <c r="N488" s="244"/>
      <c r="O488" s="244"/>
      <c r="P488" s="244"/>
      <c r="Q488" s="244"/>
      <c r="R488" s="244"/>
      <c r="S488" s="244"/>
      <c r="T488" s="245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6" t="s">
        <v>207</v>
      </c>
      <c r="AU488" s="246" t="s">
        <v>82</v>
      </c>
      <c r="AV488" s="13" t="s">
        <v>82</v>
      </c>
      <c r="AW488" s="13" t="s">
        <v>33</v>
      </c>
      <c r="AX488" s="13" t="s">
        <v>80</v>
      </c>
      <c r="AY488" s="246" t="s">
        <v>197</v>
      </c>
    </row>
    <row r="489" s="2" customFormat="1" ht="37.8" customHeight="1">
      <c r="A489" s="40"/>
      <c r="B489" s="41"/>
      <c r="C489" s="216" t="s">
        <v>904</v>
      </c>
      <c r="D489" s="216" t="s">
        <v>199</v>
      </c>
      <c r="E489" s="217" t="s">
        <v>2542</v>
      </c>
      <c r="F489" s="218" t="s">
        <v>2543</v>
      </c>
      <c r="G489" s="219" t="s">
        <v>211</v>
      </c>
      <c r="H489" s="220">
        <v>22</v>
      </c>
      <c r="I489" s="221"/>
      <c r="J489" s="222">
        <f>ROUND(I489*H489,2)</f>
        <v>0</v>
      </c>
      <c r="K489" s="223"/>
      <c r="L489" s="46"/>
      <c r="M489" s="224" t="s">
        <v>19</v>
      </c>
      <c r="N489" s="225" t="s">
        <v>43</v>
      </c>
      <c r="O489" s="86"/>
      <c r="P489" s="226">
        <f>O489*H489</f>
        <v>0</v>
      </c>
      <c r="Q489" s="226">
        <v>0.24389</v>
      </c>
      <c r="R489" s="226">
        <f>Q489*H489</f>
        <v>5.3655799999999996</v>
      </c>
      <c r="S489" s="226">
        <v>0</v>
      </c>
      <c r="T489" s="227">
        <f>S489*H489</f>
        <v>0</v>
      </c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28" t="s">
        <v>203</v>
      </c>
      <c r="AT489" s="228" t="s">
        <v>199</v>
      </c>
      <c r="AU489" s="228" t="s">
        <v>82</v>
      </c>
      <c r="AY489" s="19" t="s">
        <v>197</v>
      </c>
      <c r="BE489" s="229">
        <f>IF(N489="základní",J489,0)</f>
        <v>0</v>
      </c>
      <c r="BF489" s="229">
        <f>IF(N489="snížená",J489,0)</f>
        <v>0</v>
      </c>
      <c r="BG489" s="229">
        <f>IF(N489="zákl. přenesená",J489,0)</f>
        <v>0</v>
      </c>
      <c r="BH489" s="229">
        <f>IF(N489="sníž. přenesená",J489,0)</f>
        <v>0</v>
      </c>
      <c r="BI489" s="229">
        <f>IF(N489="nulová",J489,0)</f>
        <v>0</v>
      </c>
      <c r="BJ489" s="19" t="s">
        <v>80</v>
      </c>
      <c r="BK489" s="229">
        <f>ROUND(I489*H489,2)</f>
        <v>0</v>
      </c>
      <c r="BL489" s="19" t="s">
        <v>203</v>
      </c>
      <c r="BM489" s="228" t="s">
        <v>2544</v>
      </c>
    </row>
    <row r="490" s="2" customFormat="1">
      <c r="A490" s="40"/>
      <c r="B490" s="41"/>
      <c r="C490" s="42"/>
      <c r="D490" s="230" t="s">
        <v>205</v>
      </c>
      <c r="E490" s="42"/>
      <c r="F490" s="231" t="s">
        <v>2545</v>
      </c>
      <c r="G490" s="42"/>
      <c r="H490" s="42"/>
      <c r="I490" s="232"/>
      <c r="J490" s="42"/>
      <c r="K490" s="42"/>
      <c r="L490" s="46"/>
      <c r="M490" s="233"/>
      <c r="N490" s="234"/>
      <c r="O490" s="86"/>
      <c r="P490" s="86"/>
      <c r="Q490" s="86"/>
      <c r="R490" s="86"/>
      <c r="S490" s="86"/>
      <c r="T490" s="87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T490" s="19" t="s">
        <v>205</v>
      </c>
      <c r="AU490" s="19" t="s">
        <v>82</v>
      </c>
    </row>
    <row r="491" s="14" customFormat="1">
      <c r="A491" s="14"/>
      <c r="B491" s="247"/>
      <c r="C491" s="248"/>
      <c r="D491" s="237" t="s">
        <v>207</v>
      </c>
      <c r="E491" s="249" t="s">
        <v>19</v>
      </c>
      <c r="F491" s="250" t="s">
        <v>2489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207</v>
      </c>
      <c r="AU491" s="256" t="s">
        <v>82</v>
      </c>
      <c r="AV491" s="14" t="s">
        <v>80</v>
      </c>
      <c r="AW491" s="14" t="s">
        <v>33</v>
      </c>
      <c r="AX491" s="14" t="s">
        <v>72</v>
      </c>
      <c r="AY491" s="256" t="s">
        <v>197</v>
      </c>
    </row>
    <row r="492" s="13" customFormat="1">
      <c r="A492" s="13"/>
      <c r="B492" s="235"/>
      <c r="C492" s="236"/>
      <c r="D492" s="237" t="s">
        <v>207</v>
      </c>
      <c r="E492" s="238" t="s">
        <v>19</v>
      </c>
      <c r="F492" s="239" t="s">
        <v>2546</v>
      </c>
      <c r="G492" s="236"/>
      <c r="H492" s="240">
        <v>117.8</v>
      </c>
      <c r="I492" s="241"/>
      <c r="J492" s="236"/>
      <c r="K492" s="236"/>
      <c r="L492" s="242"/>
      <c r="M492" s="243"/>
      <c r="N492" s="244"/>
      <c r="O492" s="244"/>
      <c r="P492" s="244"/>
      <c r="Q492" s="244"/>
      <c r="R492" s="244"/>
      <c r="S492" s="244"/>
      <c r="T492" s="245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6" t="s">
        <v>207</v>
      </c>
      <c r="AU492" s="246" t="s">
        <v>82</v>
      </c>
      <c r="AV492" s="13" t="s">
        <v>82</v>
      </c>
      <c r="AW492" s="13" t="s">
        <v>33</v>
      </c>
      <c r="AX492" s="13" t="s">
        <v>72</v>
      </c>
      <c r="AY492" s="246" t="s">
        <v>197</v>
      </c>
    </row>
    <row r="493" s="13" customFormat="1">
      <c r="A493" s="13"/>
      <c r="B493" s="235"/>
      <c r="C493" s="236"/>
      <c r="D493" s="237" t="s">
        <v>207</v>
      </c>
      <c r="E493" s="238" t="s">
        <v>19</v>
      </c>
      <c r="F493" s="239" t="s">
        <v>2547</v>
      </c>
      <c r="G493" s="236"/>
      <c r="H493" s="240">
        <v>22</v>
      </c>
      <c r="I493" s="241"/>
      <c r="J493" s="236"/>
      <c r="K493" s="236"/>
      <c r="L493" s="242"/>
      <c r="M493" s="243"/>
      <c r="N493" s="244"/>
      <c r="O493" s="244"/>
      <c r="P493" s="244"/>
      <c r="Q493" s="244"/>
      <c r="R493" s="244"/>
      <c r="S493" s="244"/>
      <c r="T493" s="245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6" t="s">
        <v>207</v>
      </c>
      <c r="AU493" s="246" t="s">
        <v>82</v>
      </c>
      <c r="AV493" s="13" t="s">
        <v>82</v>
      </c>
      <c r="AW493" s="13" t="s">
        <v>33</v>
      </c>
      <c r="AX493" s="13" t="s">
        <v>80</v>
      </c>
      <c r="AY493" s="246" t="s">
        <v>197</v>
      </c>
    </row>
    <row r="494" s="2" customFormat="1" ht="24.15" customHeight="1">
      <c r="A494" s="40"/>
      <c r="B494" s="41"/>
      <c r="C494" s="282" t="s">
        <v>914</v>
      </c>
      <c r="D494" s="282" t="s">
        <v>602</v>
      </c>
      <c r="E494" s="283" t="s">
        <v>659</v>
      </c>
      <c r="F494" s="284" t="s">
        <v>660</v>
      </c>
      <c r="G494" s="285" t="s">
        <v>661</v>
      </c>
      <c r="H494" s="286">
        <v>117.8</v>
      </c>
      <c r="I494" s="287"/>
      <c r="J494" s="288">
        <f>ROUND(I494*H494,2)</f>
        <v>0</v>
      </c>
      <c r="K494" s="289"/>
      <c r="L494" s="290"/>
      <c r="M494" s="291" t="s">
        <v>19</v>
      </c>
      <c r="N494" s="292" t="s">
        <v>43</v>
      </c>
      <c r="O494" s="86"/>
      <c r="P494" s="226">
        <f>O494*H494</f>
        <v>0</v>
      </c>
      <c r="Q494" s="226">
        <v>0.39700000000000002</v>
      </c>
      <c r="R494" s="226">
        <f>Q494*H494</f>
        <v>46.766600000000004</v>
      </c>
      <c r="S494" s="226">
        <v>0</v>
      </c>
      <c r="T494" s="227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28" t="s">
        <v>311</v>
      </c>
      <c r="AT494" s="228" t="s">
        <v>602</v>
      </c>
      <c r="AU494" s="228" t="s">
        <v>82</v>
      </c>
      <c r="AY494" s="19" t="s">
        <v>197</v>
      </c>
      <c r="BE494" s="229">
        <f>IF(N494="základní",J494,0)</f>
        <v>0</v>
      </c>
      <c r="BF494" s="229">
        <f>IF(N494="snížená",J494,0)</f>
        <v>0</v>
      </c>
      <c r="BG494" s="229">
        <f>IF(N494="zákl. přenesená",J494,0)</f>
        <v>0</v>
      </c>
      <c r="BH494" s="229">
        <f>IF(N494="sníž. přenesená",J494,0)</f>
        <v>0</v>
      </c>
      <c r="BI494" s="229">
        <f>IF(N494="nulová",J494,0)</f>
        <v>0</v>
      </c>
      <c r="BJ494" s="19" t="s">
        <v>80</v>
      </c>
      <c r="BK494" s="229">
        <f>ROUND(I494*H494,2)</f>
        <v>0</v>
      </c>
      <c r="BL494" s="19" t="s">
        <v>203</v>
      </c>
      <c r="BM494" s="228" t="s">
        <v>2548</v>
      </c>
    </row>
    <row r="495" s="14" customFormat="1">
      <c r="A495" s="14"/>
      <c r="B495" s="247"/>
      <c r="C495" s="248"/>
      <c r="D495" s="237" t="s">
        <v>207</v>
      </c>
      <c r="E495" s="249" t="s">
        <v>19</v>
      </c>
      <c r="F495" s="250" t="s">
        <v>2489</v>
      </c>
      <c r="G495" s="248"/>
      <c r="H495" s="249" t="s">
        <v>19</v>
      </c>
      <c r="I495" s="251"/>
      <c r="J495" s="248"/>
      <c r="K495" s="248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207</v>
      </c>
      <c r="AU495" s="256" t="s">
        <v>82</v>
      </c>
      <c r="AV495" s="14" t="s">
        <v>80</v>
      </c>
      <c r="AW495" s="14" t="s">
        <v>33</v>
      </c>
      <c r="AX495" s="14" t="s">
        <v>72</v>
      </c>
      <c r="AY495" s="256" t="s">
        <v>197</v>
      </c>
    </row>
    <row r="496" s="13" customFormat="1">
      <c r="A496" s="13"/>
      <c r="B496" s="235"/>
      <c r="C496" s="236"/>
      <c r="D496" s="237" t="s">
        <v>207</v>
      </c>
      <c r="E496" s="238" t="s">
        <v>19</v>
      </c>
      <c r="F496" s="239" t="s">
        <v>2546</v>
      </c>
      <c r="G496" s="236"/>
      <c r="H496" s="240">
        <v>117.8</v>
      </c>
      <c r="I496" s="241"/>
      <c r="J496" s="236"/>
      <c r="K496" s="236"/>
      <c r="L496" s="242"/>
      <c r="M496" s="243"/>
      <c r="N496" s="244"/>
      <c r="O496" s="244"/>
      <c r="P496" s="244"/>
      <c r="Q496" s="244"/>
      <c r="R496" s="244"/>
      <c r="S496" s="244"/>
      <c r="T496" s="245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6" t="s">
        <v>207</v>
      </c>
      <c r="AU496" s="246" t="s">
        <v>82</v>
      </c>
      <c r="AV496" s="13" t="s">
        <v>82</v>
      </c>
      <c r="AW496" s="13" t="s">
        <v>33</v>
      </c>
      <c r="AX496" s="13" t="s">
        <v>80</v>
      </c>
      <c r="AY496" s="246" t="s">
        <v>197</v>
      </c>
    </row>
    <row r="497" s="2" customFormat="1" ht="49.05" customHeight="1">
      <c r="A497" s="40"/>
      <c r="B497" s="41"/>
      <c r="C497" s="216" t="s">
        <v>919</v>
      </c>
      <c r="D497" s="216" t="s">
        <v>199</v>
      </c>
      <c r="E497" s="217" t="s">
        <v>2549</v>
      </c>
      <c r="F497" s="218" t="s">
        <v>2550</v>
      </c>
      <c r="G497" s="219" t="s">
        <v>225</v>
      </c>
      <c r="H497" s="220">
        <v>1.5660000000000001</v>
      </c>
      <c r="I497" s="221"/>
      <c r="J497" s="222">
        <f>ROUND(I497*H497,2)</f>
        <v>0</v>
      </c>
      <c r="K497" s="223"/>
      <c r="L497" s="46"/>
      <c r="M497" s="224" t="s">
        <v>19</v>
      </c>
      <c r="N497" s="225" t="s">
        <v>43</v>
      </c>
      <c r="O497" s="86"/>
      <c r="P497" s="226">
        <f>O497*H497</f>
        <v>0</v>
      </c>
      <c r="Q497" s="226">
        <v>2.5020099999999998</v>
      </c>
      <c r="R497" s="226">
        <f>Q497*H497</f>
        <v>3.9181476599999998</v>
      </c>
      <c r="S497" s="226">
        <v>0</v>
      </c>
      <c r="T497" s="227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8" t="s">
        <v>203</v>
      </c>
      <c r="AT497" s="228" t="s">
        <v>199</v>
      </c>
      <c r="AU497" s="228" t="s">
        <v>82</v>
      </c>
      <c r="AY497" s="19" t="s">
        <v>197</v>
      </c>
      <c r="BE497" s="229">
        <f>IF(N497="základní",J497,0)</f>
        <v>0</v>
      </c>
      <c r="BF497" s="229">
        <f>IF(N497="snížená",J497,0)</f>
        <v>0</v>
      </c>
      <c r="BG497" s="229">
        <f>IF(N497="zákl. přenesená",J497,0)</f>
        <v>0</v>
      </c>
      <c r="BH497" s="229">
        <f>IF(N497="sníž. přenesená",J497,0)</f>
        <v>0</v>
      </c>
      <c r="BI497" s="229">
        <f>IF(N497="nulová",J497,0)</f>
        <v>0</v>
      </c>
      <c r="BJ497" s="19" t="s">
        <v>80</v>
      </c>
      <c r="BK497" s="229">
        <f>ROUND(I497*H497,2)</f>
        <v>0</v>
      </c>
      <c r="BL497" s="19" t="s">
        <v>203</v>
      </c>
      <c r="BM497" s="228" t="s">
        <v>2551</v>
      </c>
    </row>
    <row r="498" s="2" customFormat="1">
      <c r="A498" s="40"/>
      <c r="B498" s="41"/>
      <c r="C498" s="42"/>
      <c r="D498" s="230" t="s">
        <v>205</v>
      </c>
      <c r="E498" s="42"/>
      <c r="F498" s="231" t="s">
        <v>2552</v>
      </c>
      <c r="G498" s="42"/>
      <c r="H498" s="42"/>
      <c r="I498" s="232"/>
      <c r="J498" s="42"/>
      <c r="K498" s="42"/>
      <c r="L498" s="46"/>
      <c r="M498" s="233"/>
      <c r="N498" s="234"/>
      <c r="O498" s="86"/>
      <c r="P498" s="86"/>
      <c r="Q498" s="86"/>
      <c r="R498" s="86"/>
      <c r="S498" s="86"/>
      <c r="T498" s="87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205</v>
      </c>
      <c r="AU498" s="19" t="s">
        <v>82</v>
      </c>
    </row>
    <row r="499" s="14" customFormat="1">
      <c r="A499" s="14"/>
      <c r="B499" s="247"/>
      <c r="C499" s="248"/>
      <c r="D499" s="237" t="s">
        <v>207</v>
      </c>
      <c r="E499" s="249" t="s">
        <v>19</v>
      </c>
      <c r="F499" s="250" t="s">
        <v>2553</v>
      </c>
      <c r="G499" s="248"/>
      <c r="H499" s="249" t="s">
        <v>19</v>
      </c>
      <c r="I499" s="251"/>
      <c r="J499" s="248"/>
      <c r="K499" s="248"/>
      <c r="L499" s="252"/>
      <c r="M499" s="253"/>
      <c r="N499" s="254"/>
      <c r="O499" s="254"/>
      <c r="P499" s="254"/>
      <c r="Q499" s="254"/>
      <c r="R499" s="254"/>
      <c r="S499" s="254"/>
      <c r="T499" s="25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6" t="s">
        <v>207</v>
      </c>
      <c r="AU499" s="256" t="s">
        <v>82</v>
      </c>
      <c r="AV499" s="14" t="s">
        <v>80</v>
      </c>
      <c r="AW499" s="14" t="s">
        <v>33</v>
      </c>
      <c r="AX499" s="14" t="s">
        <v>72</v>
      </c>
      <c r="AY499" s="256" t="s">
        <v>197</v>
      </c>
    </row>
    <row r="500" s="14" customFormat="1">
      <c r="A500" s="14"/>
      <c r="B500" s="247"/>
      <c r="C500" s="248"/>
      <c r="D500" s="237" t="s">
        <v>207</v>
      </c>
      <c r="E500" s="249" t="s">
        <v>19</v>
      </c>
      <c r="F500" s="250" t="s">
        <v>2554</v>
      </c>
      <c r="G500" s="248"/>
      <c r="H500" s="249" t="s">
        <v>19</v>
      </c>
      <c r="I500" s="251"/>
      <c r="J500" s="248"/>
      <c r="K500" s="248"/>
      <c r="L500" s="252"/>
      <c r="M500" s="253"/>
      <c r="N500" s="254"/>
      <c r="O500" s="254"/>
      <c r="P500" s="254"/>
      <c r="Q500" s="254"/>
      <c r="R500" s="254"/>
      <c r="S500" s="254"/>
      <c r="T500" s="255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6" t="s">
        <v>207</v>
      </c>
      <c r="AU500" s="256" t="s">
        <v>82</v>
      </c>
      <c r="AV500" s="14" t="s">
        <v>80</v>
      </c>
      <c r="AW500" s="14" t="s">
        <v>33</v>
      </c>
      <c r="AX500" s="14" t="s">
        <v>72</v>
      </c>
      <c r="AY500" s="256" t="s">
        <v>197</v>
      </c>
    </row>
    <row r="501" s="13" customFormat="1">
      <c r="A501" s="13"/>
      <c r="B501" s="235"/>
      <c r="C501" s="236"/>
      <c r="D501" s="237" t="s">
        <v>207</v>
      </c>
      <c r="E501" s="238" t="s">
        <v>19</v>
      </c>
      <c r="F501" s="239" t="s">
        <v>2555</v>
      </c>
      <c r="G501" s="236"/>
      <c r="H501" s="240">
        <v>0.30599999999999999</v>
      </c>
      <c r="I501" s="241"/>
      <c r="J501" s="236"/>
      <c r="K501" s="236"/>
      <c r="L501" s="242"/>
      <c r="M501" s="243"/>
      <c r="N501" s="244"/>
      <c r="O501" s="244"/>
      <c r="P501" s="244"/>
      <c r="Q501" s="244"/>
      <c r="R501" s="244"/>
      <c r="S501" s="244"/>
      <c r="T501" s="245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6" t="s">
        <v>207</v>
      </c>
      <c r="AU501" s="246" t="s">
        <v>82</v>
      </c>
      <c r="AV501" s="13" t="s">
        <v>82</v>
      </c>
      <c r="AW501" s="13" t="s">
        <v>33</v>
      </c>
      <c r="AX501" s="13" t="s">
        <v>72</v>
      </c>
      <c r="AY501" s="246" t="s">
        <v>197</v>
      </c>
    </row>
    <row r="502" s="13" customFormat="1">
      <c r="A502" s="13"/>
      <c r="B502" s="235"/>
      <c r="C502" s="236"/>
      <c r="D502" s="237" t="s">
        <v>207</v>
      </c>
      <c r="E502" s="238" t="s">
        <v>19</v>
      </c>
      <c r="F502" s="239" t="s">
        <v>2556</v>
      </c>
      <c r="G502" s="236"/>
      <c r="H502" s="240">
        <v>1.26</v>
      </c>
      <c r="I502" s="241"/>
      <c r="J502" s="236"/>
      <c r="K502" s="236"/>
      <c r="L502" s="242"/>
      <c r="M502" s="243"/>
      <c r="N502" s="244"/>
      <c r="O502" s="244"/>
      <c r="P502" s="244"/>
      <c r="Q502" s="244"/>
      <c r="R502" s="244"/>
      <c r="S502" s="244"/>
      <c r="T502" s="245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6" t="s">
        <v>207</v>
      </c>
      <c r="AU502" s="246" t="s">
        <v>82</v>
      </c>
      <c r="AV502" s="13" t="s">
        <v>82</v>
      </c>
      <c r="AW502" s="13" t="s">
        <v>33</v>
      </c>
      <c r="AX502" s="13" t="s">
        <v>72</v>
      </c>
      <c r="AY502" s="246" t="s">
        <v>197</v>
      </c>
    </row>
    <row r="503" s="15" customFormat="1">
      <c r="A503" s="15"/>
      <c r="B503" s="257"/>
      <c r="C503" s="258"/>
      <c r="D503" s="237" t="s">
        <v>207</v>
      </c>
      <c r="E503" s="259" t="s">
        <v>19</v>
      </c>
      <c r="F503" s="260" t="s">
        <v>234</v>
      </c>
      <c r="G503" s="258"/>
      <c r="H503" s="261">
        <v>1.5660000000000001</v>
      </c>
      <c r="I503" s="262"/>
      <c r="J503" s="258"/>
      <c r="K503" s="258"/>
      <c r="L503" s="263"/>
      <c r="M503" s="264"/>
      <c r="N503" s="265"/>
      <c r="O503" s="265"/>
      <c r="P503" s="265"/>
      <c r="Q503" s="265"/>
      <c r="R503" s="265"/>
      <c r="S503" s="265"/>
      <c r="T503" s="266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7" t="s">
        <v>207</v>
      </c>
      <c r="AU503" s="267" t="s">
        <v>82</v>
      </c>
      <c r="AV503" s="15" t="s">
        <v>203</v>
      </c>
      <c r="AW503" s="15" t="s">
        <v>33</v>
      </c>
      <c r="AX503" s="15" t="s">
        <v>80</v>
      </c>
      <c r="AY503" s="267" t="s">
        <v>197</v>
      </c>
    </row>
    <row r="504" s="2" customFormat="1" ht="78" customHeight="1">
      <c r="A504" s="40"/>
      <c r="B504" s="41"/>
      <c r="C504" s="216" t="s">
        <v>924</v>
      </c>
      <c r="D504" s="216" t="s">
        <v>199</v>
      </c>
      <c r="E504" s="217" t="s">
        <v>665</v>
      </c>
      <c r="F504" s="218" t="s">
        <v>666</v>
      </c>
      <c r="G504" s="219" t="s">
        <v>217</v>
      </c>
      <c r="H504" s="220">
        <v>0.183</v>
      </c>
      <c r="I504" s="221"/>
      <c r="J504" s="222">
        <f>ROUND(I504*H504,2)</f>
        <v>0</v>
      </c>
      <c r="K504" s="223"/>
      <c r="L504" s="46"/>
      <c r="M504" s="224" t="s">
        <v>19</v>
      </c>
      <c r="N504" s="225" t="s">
        <v>43</v>
      </c>
      <c r="O504" s="86"/>
      <c r="P504" s="226">
        <f>O504*H504</f>
        <v>0</v>
      </c>
      <c r="Q504" s="226">
        <v>1.05555</v>
      </c>
      <c r="R504" s="226">
        <f>Q504*H504</f>
        <v>0.19316564999999999</v>
      </c>
      <c r="S504" s="226">
        <v>0</v>
      </c>
      <c r="T504" s="227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28" t="s">
        <v>203</v>
      </c>
      <c r="AT504" s="228" t="s">
        <v>199</v>
      </c>
      <c r="AU504" s="228" t="s">
        <v>82</v>
      </c>
      <c r="AY504" s="19" t="s">
        <v>197</v>
      </c>
      <c r="BE504" s="229">
        <f>IF(N504="základní",J504,0)</f>
        <v>0</v>
      </c>
      <c r="BF504" s="229">
        <f>IF(N504="snížená",J504,0)</f>
        <v>0</v>
      </c>
      <c r="BG504" s="229">
        <f>IF(N504="zákl. přenesená",J504,0)</f>
        <v>0</v>
      </c>
      <c r="BH504" s="229">
        <f>IF(N504="sníž. přenesená",J504,0)</f>
        <v>0</v>
      </c>
      <c r="BI504" s="229">
        <f>IF(N504="nulová",J504,0)</f>
        <v>0</v>
      </c>
      <c r="BJ504" s="19" t="s">
        <v>80</v>
      </c>
      <c r="BK504" s="229">
        <f>ROUND(I504*H504,2)</f>
        <v>0</v>
      </c>
      <c r="BL504" s="19" t="s">
        <v>203</v>
      </c>
      <c r="BM504" s="228" t="s">
        <v>2557</v>
      </c>
    </row>
    <row r="505" s="2" customFormat="1">
      <c r="A505" s="40"/>
      <c r="B505" s="41"/>
      <c r="C505" s="42"/>
      <c r="D505" s="230" t="s">
        <v>205</v>
      </c>
      <c r="E505" s="42"/>
      <c r="F505" s="231" t="s">
        <v>668</v>
      </c>
      <c r="G505" s="42"/>
      <c r="H505" s="42"/>
      <c r="I505" s="232"/>
      <c r="J505" s="42"/>
      <c r="K505" s="42"/>
      <c r="L505" s="46"/>
      <c r="M505" s="233"/>
      <c r="N505" s="234"/>
      <c r="O505" s="86"/>
      <c r="P505" s="86"/>
      <c r="Q505" s="86"/>
      <c r="R505" s="86"/>
      <c r="S505" s="86"/>
      <c r="T505" s="87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T505" s="19" t="s">
        <v>205</v>
      </c>
      <c r="AU505" s="19" t="s">
        <v>82</v>
      </c>
    </row>
    <row r="506" s="14" customFormat="1">
      <c r="A506" s="14"/>
      <c r="B506" s="247"/>
      <c r="C506" s="248"/>
      <c r="D506" s="237" t="s">
        <v>207</v>
      </c>
      <c r="E506" s="249" t="s">
        <v>19</v>
      </c>
      <c r="F506" s="250" t="s">
        <v>669</v>
      </c>
      <c r="G506" s="248"/>
      <c r="H506" s="249" t="s">
        <v>19</v>
      </c>
      <c r="I506" s="251"/>
      <c r="J506" s="248"/>
      <c r="K506" s="248"/>
      <c r="L506" s="252"/>
      <c r="M506" s="253"/>
      <c r="N506" s="254"/>
      <c r="O506" s="254"/>
      <c r="P506" s="254"/>
      <c r="Q506" s="254"/>
      <c r="R506" s="254"/>
      <c r="S506" s="254"/>
      <c r="T506" s="25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6" t="s">
        <v>207</v>
      </c>
      <c r="AU506" s="256" t="s">
        <v>82</v>
      </c>
      <c r="AV506" s="14" t="s">
        <v>80</v>
      </c>
      <c r="AW506" s="14" t="s">
        <v>33</v>
      </c>
      <c r="AX506" s="14" t="s">
        <v>72</v>
      </c>
      <c r="AY506" s="256" t="s">
        <v>197</v>
      </c>
    </row>
    <row r="507" s="14" customFormat="1">
      <c r="A507" s="14"/>
      <c r="B507" s="247"/>
      <c r="C507" s="248"/>
      <c r="D507" s="237" t="s">
        <v>207</v>
      </c>
      <c r="E507" s="249" t="s">
        <v>19</v>
      </c>
      <c r="F507" s="250" t="s">
        <v>670</v>
      </c>
      <c r="G507" s="248"/>
      <c r="H507" s="249" t="s">
        <v>19</v>
      </c>
      <c r="I507" s="251"/>
      <c r="J507" s="248"/>
      <c r="K507" s="248"/>
      <c r="L507" s="252"/>
      <c r="M507" s="253"/>
      <c r="N507" s="254"/>
      <c r="O507" s="254"/>
      <c r="P507" s="254"/>
      <c r="Q507" s="254"/>
      <c r="R507" s="254"/>
      <c r="S507" s="254"/>
      <c r="T507" s="25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6" t="s">
        <v>207</v>
      </c>
      <c r="AU507" s="256" t="s">
        <v>82</v>
      </c>
      <c r="AV507" s="14" t="s">
        <v>80</v>
      </c>
      <c r="AW507" s="14" t="s">
        <v>33</v>
      </c>
      <c r="AX507" s="14" t="s">
        <v>72</v>
      </c>
      <c r="AY507" s="256" t="s">
        <v>197</v>
      </c>
    </row>
    <row r="508" s="13" customFormat="1">
      <c r="A508" s="13"/>
      <c r="B508" s="235"/>
      <c r="C508" s="236"/>
      <c r="D508" s="237" t="s">
        <v>207</v>
      </c>
      <c r="E508" s="238" t="s">
        <v>19</v>
      </c>
      <c r="F508" s="239" t="s">
        <v>2558</v>
      </c>
      <c r="G508" s="236"/>
      <c r="H508" s="240">
        <v>0.125</v>
      </c>
      <c r="I508" s="241"/>
      <c r="J508" s="236"/>
      <c r="K508" s="236"/>
      <c r="L508" s="242"/>
      <c r="M508" s="243"/>
      <c r="N508" s="244"/>
      <c r="O508" s="244"/>
      <c r="P508" s="244"/>
      <c r="Q508" s="244"/>
      <c r="R508" s="244"/>
      <c r="S508" s="244"/>
      <c r="T508" s="245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6" t="s">
        <v>207</v>
      </c>
      <c r="AU508" s="246" t="s">
        <v>82</v>
      </c>
      <c r="AV508" s="13" t="s">
        <v>82</v>
      </c>
      <c r="AW508" s="13" t="s">
        <v>33</v>
      </c>
      <c r="AX508" s="13" t="s">
        <v>72</v>
      </c>
      <c r="AY508" s="246" t="s">
        <v>197</v>
      </c>
    </row>
    <row r="509" s="14" customFormat="1">
      <c r="A509" s="14"/>
      <c r="B509" s="247"/>
      <c r="C509" s="248"/>
      <c r="D509" s="237" t="s">
        <v>207</v>
      </c>
      <c r="E509" s="249" t="s">
        <v>19</v>
      </c>
      <c r="F509" s="250" t="s">
        <v>2559</v>
      </c>
      <c r="G509" s="248"/>
      <c r="H509" s="249" t="s">
        <v>19</v>
      </c>
      <c r="I509" s="251"/>
      <c r="J509" s="248"/>
      <c r="K509" s="248"/>
      <c r="L509" s="252"/>
      <c r="M509" s="253"/>
      <c r="N509" s="254"/>
      <c r="O509" s="254"/>
      <c r="P509" s="254"/>
      <c r="Q509" s="254"/>
      <c r="R509" s="254"/>
      <c r="S509" s="254"/>
      <c r="T509" s="25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6" t="s">
        <v>207</v>
      </c>
      <c r="AU509" s="256" t="s">
        <v>82</v>
      </c>
      <c r="AV509" s="14" t="s">
        <v>80</v>
      </c>
      <c r="AW509" s="14" t="s">
        <v>33</v>
      </c>
      <c r="AX509" s="14" t="s">
        <v>72</v>
      </c>
      <c r="AY509" s="256" t="s">
        <v>197</v>
      </c>
    </row>
    <row r="510" s="13" customFormat="1">
      <c r="A510" s="13"/>
      <c r="B510" s="235"/>
      <c r="C510" s="236"/>
      <c r="D510" s="237" t="s">
        <v>207</v>
      </c>
      <c r="E510" s="238" t="s">
        <v>19</v>
      </c>
      <c r="F510" s="239" t="s">
        <v>2560</v>
      </c>
      <c r="G510" s="236"/>
      <c r="H510" s="240">
        <v>0.058000000000000003</v>
      </c>
      <c r="I510" s="241"/>
      <c r="J510" s="236"/>
      <c r="K510" s="236"/>
      <c r="L510" s="242"/>
      <c r="M510" s="243"/>
      <c r="N510" s="244"/>
      <c r="O510" s="244"/>
      <c r="P510" s="244"/>
      <c r="Q510" s="244"/>
      <c r="R510" s="244"/>
      <c r="S510" s="244"/>
      <c r="T510" s="245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6" t="s">
        <v>207</v>
      </c>
      <c r="AU510" s="246" t="s">
        <v>82</v>
      </c>
      <c r="AV510" s="13" t="s">
        <v>82</v>
      </c>
      <c r="AW510" s="13" t="s">
        <v>33</v>
      </c>
      <c r="AX510" s="13" t="s">
        <v>72</v>
      </c>
      <c r="AY510" s="246" t="s">
        <v>197</v>
      </c>
    </row>
    <row r="511" s="15" customFormat="1">
      <c r="A511" s="15"/>
      <c r="B511" s="257"/>
      <c r="C511" s="258"/>
      <c r="D511" s="237" t="s">
        <v>207</v>
      </c>
      <c r="E511" s="259" t="s">
        <v>19</v>
      </c>
      <c r="F511" s="260" t="s">
        <v>234</v>
      </c>
      <c r="G511" s="258"/>
      <c r="H511" s="261">
        <v>0.183</v>
      </c>
      <c r="I511" s="262"/>
      <c r="J511" s="258"/>
      <c r="K511" s="258"/>
      <c r="L511" s="263"/>
      <c r="M511" s="264"/>
      <c r="N511" s="265"/>
      <c r="O511" s="265"/>
      <c r="P511" s="265"/>
      <c r="Q511" s="265"/>
      <c r="R511" s="265"/>
      <c r="S511" s="265"/>
      <c r="T511" s="266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7" t="s">
        <v>207</v>
      </c>
      <c r="AU511" s="267" t="s">
        <v>82</v>
      </c>
      <c r="AV511" s="15" t="s">
        <v>203</v>
      </c>
      <c r="AW511" s="15" t="s">
        <v>33</v>
      </c>
      <c r="AX511" s="15" t="s">
        <v>80</v>
      </c>
      <c r="AY511" s="267" t="s">
        <v>197</v>
      </c>
    </row>
    <row r="512" s="2" customFormat="1" ht="49.05" customHeight="1">
      <c r="A512" s="40"/>
      <c r="B512" s="41"/>
      <c r="C512" s="216" t="s">
        <v>929</v>
      </c>
      <c r="D512" s="216" t="s">
        <v>199</v>
      </c>
      <c r="E512" s="217" t="s">
        <v>2561</v>
      </c>
      <c r="F512" s="218" t="s">
        <v>2562</v>
      </c>
      <c r="G512" s="219" t="s">
        <v>225</v>
      </c>
      <c r="H512" s="220">
        <v>0.27500000000000002</v>
      </c>
      <c r="I512" s="221"/>
      <c r="J512" s="222">
        <f>ROUND(I512*H512,2)</f>
        <v>0</v>
      </c>
      <c r="K512" s="223"/>
      <c r="L512" s="46"/>
      <c r="M512" s="224" t="s">
        <v>19</v>
      </c>
      <c r="N512" s="225" t="s">
        <v>43</v>
      </c>
      <c r="O512" s="86"/>
      <c r="P512" s="226">
        <f>O512*H512</f>
        <v>0</v>
      </c>
      <c r="Q512" s="226">
        <v>2.40978</v>
      </c>
      <c r="R512" s="226">
        <f>Q512*H512</f>
        <v>0.66268950000000004</v>
      </c>
      <c r="S512" s="226">
        <v>0</v>
      </c>
      <c r="T512" s="227">
        <f>S512*H512</f>
        <v>0</v>
      </c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28" t="s">
        <v>203</v>
      </c>
      <c r="AT512" s="228" t="s">
        <v>199</v>
      </c>
      <c r="AU512" s="228" t="s">
        <v>82</v>
      </c>
      <c r="AY512" s="19" t="s">
        <v>197</v>
      </c>
      <c r="BE512" s="229">
        <f>IF(N512="základní",J512,0)</f>
        <v>0</v>
      </c>
      <c r="BF512" s="229">
        <f>IF(N512="snížená",J512,0)</f>
        <v>0</v>
      </c>
      <c r="BG512" s="229">
        <f>IF(N512="zákl. přenesená",J512,0)</f>
        <v>0</v>
      </c>
      <c r="BH512" s="229">
        <f>IF(N512="sníž. přenesená",J512,0)</f>
        <v>0</v>
      </c>
      <c r="BI512" s="229">
        <f>IF(N512="nulová",J512,0)</f>
        <v>0</v>
      </c>
      <c r="BJ512" s="19" t="s">
        <v>80</v>
      </c>
      <c r="BK512" s="229">
        <f>ROUND(I512*H512,2)</f>
        <v>0</v>
      </c>
      <c r="BL512" s="19" t="s">
        <v>203</v>
      </c>
      <c r="BM512" s="228" t="s">
        <v>2563</v>
      </c>
    </row>
    <row r="513" s="2" customFormat="1">
      <c r="A513" s="40"/>
      <c r="B513" s="41"/>
      <c r="C513" s="42"/>
      <c r="D513" s="230" t="s">
        <v>205</v>
      </c>
      <c r="E513" s="42"/>
      <c r="F513" s="231" t="s">
        <v>2564</v>
      </c>
      <c r="G513" s="42"/>
      <c r="H513" s="42"/>
      <c r="I513" s="232"/>
      <c r="J513" s="42"/>
      <c r="K513" s="42"/>
      <c r="L513" s="46"/>
      <c r="M513" s="233"/>
      <c r="N513" s="234"/>
      <c r="O513" s="86"/>
      <c r="P513" s="86"/>
      <c r="Q513" s="86"/>
      <c r="R513" s="86"/>
      <c r="S513" s="86"/>
      <c r="T513" s="87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T513" s="19" t="s">
        <v>205</v>
      </c>
      <c r="AU513" s="19" t="s">
        <v>82</v>
      </c>
    </row>
    <row r="514" s="14" customFormat="1">
      <c r="A514" s="14"/>
      <c r="B514" s="247"/>
      <c r="C514" s="248"/>
      <c r="D514" s="237" t="s">
        <v>207</v>
      </c>
      <c r="E514" s="249" t="s">
        <v>19</v>
      </c>
      <c r="F514" s="250" t="s">
        <v>2554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207</v>
      </c>
      <c r="AU514" s="256" t="s">
        <v>82</v>
      </c>
      <c r="AV514" s="14" t="s">
        <v>80</v>
      </c>
      <c r="AW514" s="14" t="s">
        <v>33</v>
      </c>
      <c r="AX514" s="14" t="s">
        <v>72</v>
      </c>
      <c r="AY514" s="256" t="s">
        <v>197</v>
      </c>
    </row>
    <row r="515" s="13" customFormat="1">
      <c r="A515" s="13"/>
      <c r="B515" s="235"/>
      <c r="C515" s="236"/>
      <c r="D515" s="237" t="s">
        <v>207</v>
      </c>
      <c r="E515" s="238" t="s">
        <v>19</v>
      </c>
      <c r="F515" s="239" t="s">
        <v>2565</v>
      </c>
      <c r="G515" s="236"/>
      <c r="H515" s="240">
        <v>0.27500000000000002</v>
      </c>
      <c r="I515" s="241"/>
      <c r="J515" s="236"/>
      <c r="K515" s="236"/>
      <c r="L515" s="242"/>
      <c r="M515" s="243"/>
      <c r="N515" s="244"/>
      <c r="O515" s="244"/>
      <c r="P515" s="244"/>
      <c r="Q515" s="244"/>
      <c r="R515" s="244"/>
      <c r="S515" s="244"/>
      <c r="T515" s="245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6" t="s">
        <v>207</v>
      </c>
      <c r="AU515" s="246" t="s">
        <v>82</v>
      </c>
      <c r="AV515" s="13" t="s">
        <v>82</v>
      </c>
      <c r="AW515" s="13" t="s">
        <v>33</v>
      </c>
      <c r="AX515" s="13" t="s">
        <v>80</v>
      </c>
      <c r="AY515" s="246" t="s">
        <v>197</v>
      </c>
    </row>
    <row r="516" s="2" customFormat="1" ht="37.8" customHeight="1">
      <c r="A516" s="40"/>
      <c r="B516" s="41"/>
      <c r="C516" s="216" t="s">
        <v>936</v>
      </c>
      <c r="D516" s="216" t="s">
        <v>199</v>
      </c>
      <c r="E516" s="217" t="s">
        <v>2566</v>
      </c>
      <c r="F516" s="218" t="s">
        <v>2567</v>
      </c>
      <c r="G516" s="219" t="s">
        <v>217</v>
      </c>
      <c r="H516" s="220">
        <v>0.189</v>
      </c>
      <c r="I516" s="221"/>
      <c r="J516" s="222">
        <f>ROUND(I516*H516,2)</f>
        <v>0</v>
      </c>
      <c r="K516" s="223"/>
      <c r="L516" s="46"/>
      <c r="M516" s="224" t="s">
        <v>19</v>
      </c>
      <c r="N516" s="225" t="s">
        <v>43</v>
      </c>
      <c r="O516" s="86"/>
      <c r="P516" s="226">
        <f>O516*H516</f>
        <v>0</v>
      </c>
      <c r="Q516" s="226">
        <v>0.019539999999999998</v>
      </c>
      <c r="R516" s="226">
        <f>Q516*H516</f>
        <v>0.0036930599999999997</v>
      </c>
      <c r="S516" s="226">
        <v>0</v>
      </c>
      <c r="T516" s="227">
        <f>S516*H516</f>
        <v>0</v>
      </c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28" t="s">
        <v>203</v>
      </c>
      <c r="AT516" s="228" t="s">
        <v>199</v>
      </c>
      <c r="AU516" s="228" t="s">
        <v>82</v>
      </c>
      <c r="AY516" s="19" t="s">
        <v>197</v>
      </c>
      <c r="BE516" s="229">
        <f>IF(N516="základní",J516,0)</f>
        <v>0</v>
      </c>
      <c r="BF516" s="229">
        <f>IF(N516="snížená",J516,0)</f>
        <v>0</v>
      </c>
      <c r="BG516" s="229">
        <f>IF(N516="zákl. přenesená",J516,0)</f>
        <v>0</v>
      </c>
      <c r="BH516" s="229">
        <f>IF(N516="sníž. přenesená",J516,0)</f>
        <v>0</v>
      </c>
      <c r="BI516" s="229">
        <f>IF(N516="nulová",J516,0)</f>
        <v>0</v>
      </c>
      <c r="BJ516" s="19" t="s">
        <v>80</v>
      </c>
      <c r="BK516" s="229">
        <f>ROUND(I516*H516,2)</f>
        <v>0</v>
      </c>
      <c r="BL516" s="19" t="s">
        <v>203</v>
      </c>
      <c r="BM516" s="228" t="s">
        <v>2568</v>
      </c>
    </row>
    <row r="517" s="2" customFormat="1">
      <c r="A517" s="40"/>
      <c r="B517" s="41"/>
      <c r="C517" s="42"/>
      <c r="D517" s="230" t="s">
        <v>205</v>
      </c>
      <c r="E517" s="42"/>
      <c r="F517" s="231" t="s">
        <v>2569</v>
      </c>
      <c r="G517" s="42"/>
      <c r="H517" s="42"/>
      <c r="I517" s="232"/>
      <c r="J517" s="42"/>
      <c r="K517" s="42"/>
      <c r="L517" s="46"/>
      <c r="M517" s="233"/>
      <c r="N517" s="234"/>
      <c r="O517" s="86"/>
      <c r="P517" s="86"/>
      <c r="Q517" s="86"/>
      <c r="R517" s="86"/>
      <c r="S517" s="86"/>
      <c r="T517" s="87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T517" s="19" t="s">
        <v>205</v>
      </c>
      <c r="AU517" s="19" t="s">
        <v>82</v>
      </c>
    </row>
    <row r="518" s="14" customFormat="1">
      <c r="A518" s="14"/>
      <c r="B518" s="247"/>
      <c r="C518" s="248"/>
      <c r="D518" s="237" t="s">
        <v>207</v>
      </c>
      <c r="E518" s="249" t="s">
        <v>19</v>
      </c>
      <c r="F518" s="250" t="s">
        <v>2554</v>
      </c>
      <c r="G518" s="248"/>
      <c r="H518" s="249" t="s">
        <v>19</v>
      </c>
      <c r="I518" s="251"/>
      <c r="J518" s="248"/>
      <c r="K518" s="248"/>
      <c r="L518" s="252"/>
      <c r="M518" s="253"/>
      <c r="N518" s="254"/>
      <c r="O518" s="254"/>
      <c r="P518" s="254"/>
      <c r="Q518" s="254"/>
      <c r="R518" s="254"/>
      <c r="S518" s="254"/>
      <c r="T518" s="255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6" t="s">
        <v>207</v>
      </c>
      <c r="AU518" s="256" t="s">
        <v>82</v>
      </c>
      <c r="AV518" s="14" t="s">
        <v>80</v>
      </c>
      <c r="AW518" s="14" t="s">
        <v>33</v>
      </c>
      <c r="AX518" s="14" t="s">
        <v>72</v>
      </c>
      <c r="AY518" s="256" t="s">
        <v>197</v>
      </c>
    </row>
    <row r="519" s="13" customFormat="1">
      <c r="A519" s="13"/>
      <c r="B519" s="235"/>
      <c r="C519" s="236"/>
      <c r="D519" s="237" t="s">
        <v>207</v>
      </c>
      <c r="E519" s="238" t="s">
        <v>19</v>
      </c>
      <c r="F519" s="239" t="s">
        <v>2570</v>
      </c>
      <c r="G519" s="236"/>
      <c r="H519" s="240">
        <v>0.189</v>
      </c>
      <c r="I519" s="241"/>
      <c r="J519" s="236"/>
      <c r="K519" s="236"/>
      <c r="L519" s="242"/>
      <c r="M519" s="243"/>
      <c r="N519" s="244"/>
      <c r="O519" s="244"/>
      <c r="P519" s="244"/>
      <c r="Q519" s="244"/>
      <c r="R519" s="244"/>
      <c r="S519" s="244"/>
      <c r="T519" s="245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6" t="s">
        <v>207</v>
      </c>
      <c r="AU519" s="246" t="s">
        <v>82</v>
      </c>
      <c r="AV519" s="13" t="s">
        <v>82</v>
      </c>
      <c r="AW519" s="13" t="s">
        <v>33</v>
      </c>
      <c r="AX519" s="13" t="s">
        <v>80</v>
      </c>
      <c r="AY519" s="246" t="s">
        <v>197</v>
      </c>
    </row>
    <row r="520" s="2" customFormat="1" ht="24.15" customHeight="1">
      <c r="A520" s="40"/>
      <c r="B520" s="41"/>
      <c r="C520" s="282" t="s">
        <v>944</v>
      </c>
      <c r="D520" s="282" t="s">
        <v>602</v>
      </c>
      <c r="E520" s="283" t="s">
        <v>2453</v>
      </c>
      <c r="F520" s="284" t="s">
        <v>2454</v>
      </c>
      <c r="G520" s="285" t="s">
        <v>217</v>
      </c>
      <c r="H520" s="286">
        <v>0.20000000000000001</v>
      </c>
      <c r="I520" s="287"/>
      <c r="J520" s="288">
        <f>ROUND(I520*H520,2)</f>
        <v>0</v>
      </c>
      <c r="K520" s="289"/>
      <c r="L520" s="290"/>
      <c r="M520" s="291" t="s">
        <v>19</v>
      </c>
      <c r="N520" s="292" t="s">
        <v>43</v>
      </c>
      <c r="O520" s="86"/>
      <c r="P520" s="226">
        <f>O520*H520</f>
        <v>0</v>
      </c>
      <c r="Q520" s="226">
        <v>1</v>
      </c>
      <c r="R520" s="226">
        <f>Q520*H520</f>
        <v>0.20000000000000001</v>
      </c>
      <c r="S520" s="226">
        <v>0</v>
      </c>
      <c r="T520" s="227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28" t="s">
        <v>311</v>
      </c>
      <c r="AT520" s="228" t="s">
        <v>602</v>
      </c>
      <c r="AU520" s="228" t="s">
        <v>82</v>
      </c>
      <c r="AY520" s="19" t="s">
        <v>197</v>
      </c>
      <c r="BE520" s="229">
        <f>IF(N520="základní",J520,0)</f>
        <v>0</v>
      </c>
      <c r="BF520" s="229">
        <f>IF(N520="snížená",J520,0)</f>
        <v>0</v>
      </c>
      <c r="BG520" s="229">
        <f>IF(N520="zákl. přenesená",J520,0)</f>
        <v>0</v>
      </c>
      <c r="BH520" s="229">
        <f>IF(N520="sníž. přenesená",J520,0)</f>
        <v>0</v>
      </c>
      <c r="BI520" s="229">
        <f>IF(N520="nulová",J520,0)</f>
        <v>0</v>
      </c>
      <c r="BJ520" s="19" t="s">
        <v>80</v>
      </c>
      <c r="BK520" s="229">
        <f>ROUND(I520*H520,2)</f>
        <v>0</v>
      </c>
      <c r="BL520" s="19" t="s">
        <v>203</v>
      </c>
      <c r="BM520" s="228" t="s">
        <v>2571</v>
      </c>
    </row>
    <row r="521" s="14" customFormat="1">
      <c r="A521" s="14"/>
      <c r="B521" s="247"/>
      <c r="C521" s="248"/>
      <c r="D521" s="237" t="s">
        <v>207</v>
      </c>
      <c r="E521" s="249" t="s">
        <v>19</v>
      </c>
      <c r="F521" s="250" t="s">
        <v>2554</v>
      </c>
      <c r="G521" s="248"/>
      <c r="H521" s="249" t="s">
        <v>19</v>
      </c>
      <c r="I521" s="251"/>
      <c r="J521" s="248"/>
      <c r="K521" s="248"/>
      <c r="L521" s="252"/>
      <c r="M521" s="253"/>
      <c r="N521" s="254"/>
      <c r="O521" s="254"/>
      <c r="P521" s="254"/>
      <c r="Q521" s="254"/>
      <c r="R521" s="254"/>
      <c r="S521" s="254"/>
      <c r="T521" s="255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6" t="s">
        <v>207</v>
      </c>
      <c r="AU521" s="256" t="s">
        <v>82</v>
      </c>
      <c r="AV521" s="14" t="s">
        <v>80</v>
      </c>
      <c r="AW521" s="14" t="s">
        <v>33</v>
      </c>
      <c r="AX521" s="14" t="s">
        <v>72</v>
      </c>
      <c r="AY521" s="256" t="s">
        <v>197</v>
      </c>
    </row>
    <row r="522" s="13" customFormat="1">
      <c r="A522" s="13"/>
      <c r="B522" s="235"/>
      <c r="C522" s="236"/>
      <c r="D522" s="237" t="s">
        <v>207</v>
      </c>
      <c r="E522" s="238" t="s">
        <v>19</v>
      </c>
      <c r="F522" s="239" t="s">
        <v>2572</v>
      </c>
      <c r="G522" s="236"/>
      <c r="H522" s="240">
        <v>0.20000000000000001</v>
      </c>
      <c r="I522" s="241"/>
      <c r="J522" s="236"/>
      <c r="K522" s="236"/>
      <c r="L522" s="242"/>
      <c r="M522" s="243"/>
      <c r="N522" s="244"/>
      <c r="O522" s="244"/>
      <c r="P522" s="244"/>
      <c r="Q522" s="244"/>
      <c r="R522" s="244"/>
      <c r="S522" s="244"/>
      <c r="T522" s="245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6" t="s">
        <v>207</v>
      </c>
      <c r="AU522" s="246" t="s">
        <v>82</v>
      </c>
      <c r="AV522" s="13" t="s">
        <v>82</v>
      </c>
      <c r="AW522" s="13" t="s">
        <v>33</v>
      </c>
      <c r="AX522" s="13" t="s">
        <v>80</v>
      </c>
      <c r="AY522" s="246" t="s">
        <v>197</v>
      </c>
    </row>
    <row r="523" s="2" customFormat="1" ht="37.8" customHeight="1">
      <c r="A523" s="40"/>
      <c r="B523" s="41"/>
      <c r="C523" s="216" t="s">
        <v>715</v>
      </c>
      <c r="D523" s="216" t="s">
        <v>199</v>
      </c>
      <c r="E523" s="217" t="s">
        <v>2573</v>
      </c>
      <c r="F523" s="218" t="s">
        <v>2574</v>
      </c>
      <c r="G523" s="219" t="s">
        <v>217</v>
      </c>
      <c r="H523" s="220">
        <v>1.3859999999999999</v>
      </c>
      <c r="I523" s="221"/>
      <c r="J523" s="222">
        <f>ROUND(I523*H523,2)</f>
        <v>0</v>
      </c>
      <c r="K523" s="223"/>
      <c r="L523" s="46"/>
      <c r="M523" s="224" t="s">
        <v>19</v>
      </c>
      <c r="N523" s="225" t="s">
        <v>43</v>
      </c>
      <c r="O523" s="86"/>
      <c r="P523" s="226">
        <f>O523*H523</f>
        <v>0</v>
      </c>
      <c r="Q523" s="226">
        <v>0.017090000000000001</v>
      </c>
      <c r="R523" s="226">
        <f>Q523*H523</f>
        <v>0.023686740000000001</v>
      </c>
      <c r="S523" s="226">
        <v>0</v>
      </c>
      <c r="T523" s="227">
        <f>S523*H523</f>
        <v>0</v>
      </c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R523" s="228" t="s">
        <v>203</v>
      </c>
      <c r="AT523" s="228" t="s">
        <v>199</v>
      </c>
      <c r="AU523" s="228" t="s">
        <v>82</v>
      </c>
      <c r="AY523" s="19" t="s">
        <v>197</v>
      </c>
      <c r="BE523" s="229">
        <f>IF(N523="základní",J523,0)</f>
        <v>0</v>
      </c>
      <c r="BF523" s="229">
        <f>IF(N523="snížená",J523,0)</f>
        <v>0</v>
      </c>
      <c r="BG523" s="229">
        <f>IF(N523="zákl. přenesená",J523,0)</f>
        <v>0</v>
      </c>
      <c r="BH523" s="229">
        <f>IF(N523="sníž. přenesená",J523,0)</f>
        <v>0</v>
      </c>
      <c r="BI523" s="229">
        <f>IF(N523="nulová",J523,0)</f>
        <v>0</v>
      </c>
      <c r="BJ523" s="19" t="s">
        <v>80</v>
      </c>
      <c r="BK523" s="229">
        <f>ROUND(I523*H523,2)</f>
        <v>0</v>
      </c>
      <c r="BL523" s="19" t="s">
        <v>203</v>
      </c>
      <c r="BM523" s="228" t="s">
        <v>2575</v>
      </c>
    </row>
    <row r="524" s="2" customFormat="1">
      <c r="A524" s="40"/>
      <c r="B524" s="41"/>
      <c r="C524" s="42"/>
      <c r="D524" s="230" t="s">
        <v>205</v>
      </c>
      <c r="E524" s="42"/>
      <c r="F524" s="231" t="s">
        <v>2576</v>
      </c>
      <c r="G524" s="42"/>
      <c r="H524" s="42"/>
      <c r="I524" s="232"/>
      <c r="J524" s="42"/>
      <c r="K524" s="42"/>
      <c r="L524" s="46"/>
      <c r="M524" s="233"/>
      <c r="N524" s="234"/>
      <c r="O524" s="86"/>
      <c r="P524" s="86"/>
      <c r="Q524" s="86"/>
      <c r="R524" s="86"/>
      <c r="S524" s="86"/>
      <c r="T524" s="87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T524" s="19" t="s">
        <v>205</v>
      </c>
      <c r="AU524" s="19" t="s">
        <v>82</v>
      </c>
    </row>
    <row r="525" s="14" customFormat="1">
      <c r="A525" s="14"/>
      <c r="B525" s="247"/>
      <c r="C525" s="248"/>
      <c r="D525" s="237" t="s">
        <v>207</v>
      </c>
      <c r="E525" s="249" t="s">
        <v>19</v>
      </c>
      <c r="F525" s="250" t="s">
        <v>2554</v>
      </c>
      <c r="G525" s="248"/>
      <c r="H525" s="249" t="s">
        <v>19</v>
      </c>
      <c r="I525" s="251"/>
      <c r="J525" s="248"/>
      <c r="K525" s="248"/>
      <c r="L525" s="252"/>
      <c r="M525" s="253"/>
      <c r="N525" s="254"/>
      <c r="O525" s="254"/>
      <c r="P525" s="254"/>
      <c r="Q525" s="254"/>
      <c r="R525" s="254"/>
      <c r="S525" s="254"/>
      <c r="T525" s="255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6" t="s">
        <v>207</v>
      </c>
      <c r="AU525" s="256" t="s">
        <v>82</v>
      </c>
      <c r="AV525" s="14" t="s">
        <v>80</v>
      </c>
      <c r="AW525" s="14" t="s">
        <v>33</v>
      </c>
      <c r="AX525" s="14" t="s">
        <v>72</v>
      </c>
      <c r="AY525" s="256" t="s">
        <v>197</v>
      </c>
    </row>
    <row r="526" s="13" customFormat="1">
      <c r="A526" s="13"/>
      <c r="B526" s="235"/>
      <c r="C526" s="236"/>
      <c r="D526" s="237" t="s">
        <v>207</v>
      </c>
      <c r="E526" s="238" t="s">
        <v>19</v>
      </c>
      <c r="F526" s="239" t="s">
        <v>2577</v>
      </c>
      <c r="G526" s="236"/>
      <c r="H526" s="240">
        <v>0.036999999999999998</v>
      </c>
      <c r="I526" s="241"/>
      <c r="J526" s="236"/>
      <c r="K526" s="236"/>
      <c r="L526" s="242"/>
      <c r="M526" s="243"/>
      <c r="N526" s="244"/>
      <c r="O526" s="244"/>
      <c r="P526" s="244"/>
      <c r="Q526" s="244"/>
      <c r="R526" s="244"/>
      <c r="S526" s="244"/>
      <c r="T526" s="245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6" t="s">
        <v>207</v>
      </c>
      <c r="AU526" s="246" t="s">
        <v>82</v>
      </c>
      <c r="AV526" s="13" t="s">
        <v>82</v>
      </c>
      <c r="AW526" s="13" t="s">
        <v>33</v>
      </c>
      <c r="AX526" s="13" t="s">
        <v>72</v>
      </c>
      <c r="AY526" s="246" t="s">
        <v>197</v>
      </c>
    </row>
    <row r="527" s="13" customFormat="1">
      <c r="A527" s="13"/>
      <c r="B527" s="235"/>
      <c r="C527" s="236"/>
      <c r="D527" s="237" t="s">
        <v>207</v>
      </c>
      <c r="E527" s="238" t="s">
        <v>19</v>
      </c>
      <c r="F527" s="239" t="s">
        <v>2578</v>
      </c>
      <c r="G527" s="236"/>
      <c r="H527" s="240">
        <v>1.0609999999999999</v>
      </c>
      <c r="I527" s="241"/>
      <c r="J527" s="236"/>
      <c r="K527" s="236"/>
      <c r="L527" s="242"/>
      <c r="M527" s="243"/>
      <c r="N527" s="244"/>
      <c r="O527" s="244"/>
      <c r="P527" s="244"/>
      <c r="Q527" s="244"/>
      <c r="R527" s="244"/>
      <c r="S527" s="244"/>
      <c r="T527" s="245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6" t="s">
        <v>207</v>
      </c>
      <c r="AU527" s="246" t="s">
        <v>82</v>
      </c>
      <c r="AV527" s="13" t="s">
        <v>82</v>
      </c>
      <c r="AW527" s="13" t="s">
        <v>33</v>
      </c>
      <c r="AX527" s="13" t="s">
        <v>72</v>
      </c>
      <c r="AY527" s="246" t="s">
        <v>197</v>
      </c>
    </row>
    <row r="528" s="13" customFormat="1">
      <c r="A528" s="13"/>
      <c r="B528" s="235"/>
      <c r="C528" s="236"/>
      <c r="D528" s="237" t="s">
        <v>207</v>
      </c>
      <c r="E528" s="238" t="s">
        <v>19</v>
      </c>
      <c r="F528" s="239" t="s">
        <v>2579</v>
      </c>
      <c r="G528" s="236"/>
      <c r="H528" s="240">
        <v>0.28799999999999998</v>
      </c>
      <c r="I528" s="241"/>
      <c r="J528" s="236"/>
      <c r="K528" s="236"/>
      <c r="L528" s="242"/>
      <c r="M528" s="243"/>
      <c r="N528" s="244"/>
      <c r="O528" s="244"/>
      <c r="P528" s="244"/>
      <c r="Q528" s="244"/>
      <c r="R528" s="244"/>
      <c r="S528" s="244"/>
      <c r="T528" s="245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6" t="s">
        <v>207</v>
      </c>
      <c r="AU528" s="246" t="s">
        <v>82</v>
      </c>
      <c r="AV528" s="13" t="s">
        <v>82</v>
      </c>
      <c r="AW528" s="13" t="s">
        <v>33</v>
      </c>
      <c r="AX528" s="13" t="s">
        <v>72</v>
      </c>
      <c r="AY528" s="246" t="s">
        <v>197</v>
      </c>
    </row>
    <row r="529" s="15" customFormat="1">
      <c r="A529" s="15"/>
      <c r="B529" s="257"/>
      <c r="C529" s="258"/>
      <c r="D529" s="237" t="s">
        <v>207</v>
      </c>
      <c r="E529" s="259" t="s">
        <v>19</v>
      </c>
      <c r="F529" s="260" t="s">
        <v>234</v>
      </c>
      <c r="G529" s="258"/>
      <c r="H529" s="261">
        <v>1.3859999999999999</v>
      </c>
      <c r="I529" s="262"/>
      <c r="J529" s="258"/>
      <c r="K529" s="258"/>
      <c r="L529" s="263"/>
      <c r="M529" s="264"/>
      <c r="N529" s="265"/>
      <c r="O529" s="265"/>
      <c r="P529" s="265"/>
      <c r="Q529" s="265"/>
      <c r="R529" s="265"/>
      <c r="S529" s="265"/>
      <c r="T529" s="266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7" t="s">
        <v>207</v>
      </c>
      <c r="AU529" s="267" t="s">
        <v>82</v>
      </c>
      <c r="AV529" s="15" t="s">
        <v>203</v>
      </c>
      <c r="AW529" s="15" t="s">
        <v>33</v>
      </c>
      <c r="AX529" s="15" t="s">
        <v>80</v>
      </c>
      <c r="AY529" s="267" t="s">
        <v>197</v>
      </c>
    </row>
    <row r="530" s="2" customFormat="1" ht="24.15" customHeight="1">
      <c r="A530" s="40"/>
      <c r="B530" s="41"/>
      <c r="C530" s="282" t="s">
        <v>861</v>
      </c>
      <c r="D530" s="282" t="s">
        <v>602</v>
      </c>
      <c r="E530" s="283" t="s">
        <v>608</v>
      </c>
      <c r="F530" s="284" t="s">
        <v>609</v>
      </c>
      <c r="G530" s="285" t="s">
        <v>217</v>
      </c>
      <c r="H530" s="286">
        <v>1.1240000000000001</v>
      </c>
      <c r="I530" s="287"/>
      <c r="J530" s="288">
        <f>ROUND(I530*H530,2)</f>
        <v>0</v>
      </c>
      <c r="K530" s="289"/>
      <c r="L530" s="290"/>
      <c r="M530" s="291" t="s">
        <v>19</v>
      </c>
      <c r="N530" s="292" t="s">
        <v>43</v>
      </c>
      <c r="O530" s="86"/>
      <c r="P530" s="226">
        <f>O530*H530</f>
        <v>0</v>
      </c>
      <c r="Q530" s="226">
        <v>1</v>
      </c>
      <c r="R530" s="226">
        <f>Q530*H530</f>
        <v>1.1240000000000001</v>
      </c>
      <c r="S530" s="226">
        <v>0</v>
      </c>
      <c r="T530" s="227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28" t="s">
        <v>311</v>
      </c>
      <c r="AT530" s="228" t="s">
        <v>602</v>
      </c>
      <c r="AU530" s="228" t="s">
        <v>82</v>
      </c>
      <c r="AY530" s="19" t="s">
        <v>197</v>
      </c>
      <c r="BE530" s="229">
        <f>IF(N530="základní",J530,0)</f>
        <v>0</v>
      </c>
      <c r="BF530" s="229">
        <f>IF(N530="snížená",J530,0)</f>
        <v>0</v>
      </c>
      <c r="BG530" s="229">
        <f>IF(N530="zákl. přenesená",J530,0)</f>
        <v>0</v>
      </c>
      <c r="BH530" s="229">
        <f>IF(N530="sníž. přenesená",J530,0)</f>
        <v>0</v>
      </c>
      <c r="BI530" s="229">
        <f>IF(N530="nulová",J530,0)</f>
        <v>0</v>
      </c>
      <c r="BJ530" s="19" t="s">
        <v>80</v>
      </c>
      <c r="BK530" s="229">
        <f>ROUND(I530*H530,2)</f>
        <v>0</v>
      </c>
      <c r="BL530" s="19" t="s">
        <v>203</v>
      </c>
      <c r="BM530" s="228" t="s">
        <v>2580</v>
      </c>
    </row>
    <row r="531" s="14" customFormat="1">
      <c r="A531" s="14"/>
      <c r="B531" s="247"/>
      <c r="C531" s="248"/>
      <c r="D531" s="237" t="s">
        <v>207</v>
      </c>
      <c r="E531" s="249" t="s">
        <v>19</v>
      </c>
      <c r="F531" s="250" t="s">
        <v>2554</v>
      </c>
      <c r="G531" s="248"/>
      <c r="H531" s="249" t="s">
        <v>19</v>
      </c>
      <c r="I531" s="251"/>
      <c r="J531" s="248"/>
      <c r="K531" s="248"/>
      <c r="L531" s="252"/>
      <c r="M531" s="253"/>
      <c r="N531" s="254"/>
      <c r="O531" s="254"/>
      <c r="P531" s="254"/>
      <c r="Q531" s="254"/>
      <c r="R531" s="254"/>
      <c r="S531" s="254"/>
      <c r="T531" s="255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6" t="s">
        <v>207</v>
      </c>
      <c r="AU531" s="256" t="s">
        <v>82</v>
      </c>
      <c r="AV531" s="14" t="s">
        <v>80</v>
      </c>
      <c r="AW531" s="14" t="s">
        <v>33</v>
      </c>
      <c r="AX531" s="14" t="s">
        <v>72</v>
      </c>
      <c r="AY531" s="256" t="s">
        <v>197</v>
      </c>
    </row>
    <row r="532" s="13" customFormat="1">
      <c r="A532" s="13"/>
      <c r="B532" s="235"/>
      <c r="C532" s="236"/>
      <c r="D532" s="237" t="s">
        <v>207</v>
      </c>
      <c r="E532" s="238" t="s">
        <v>19</v>
      </c>
      <c r="F532" s="239" t="s">
        <v>2581</v>
      </c>
      <c r="G532" s="236"/>
      <c r="H532" s="240">
        <v>1.1240000000000001</v>
      </c>
      <c r="I532" s="241"/>
      <c r="J532" s="236"/>
      <c r="K532" s="236"/>
      <c r="L532" s="242"/>
      <c r="M532" s="243"/>
      <c r="N532" s="244"/>
      <c r="O532" s="244"/>
      <c r="P532" s="244"/>
      <c r="Q532" s="244"/>
      <c r="R532" s="244"/>
      <c r="S532" s="244"/>
      <c r="T532" s="245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6" t="s">
        <v>207</v>
      </c>
      <c r="AU532" s="246" t="s">
        <v>82</v>
      </c>
      <c r="AV532" s="13" t="s">
        <v>82</v>
      </c>
      <c r="AW532" s="13" t="s">
        <v>33</v>
      </c>
      <c r="AX532" s="13" t="s">
        <v>80</v>
      </c>
      <c r="AY532" s="246" t="s">
        <v>197</v>
      </c>
    </row>
    <row r="533" s="2" customFormat="1" ht="24.15" customHeight="1">
      <c r="A533" s="40"/>
      <c r="B533" s="41"/>
      <c r="C533" s="282" t="s">
        <v>963</v>
      </c>
      <c r="D533" s="282" t="s">
        <v>602</v>
      </c>
      <c r="E533" s="283" t="s">
        <v>2582</v>
      </c>
      <c r="F533" s="284" t="s">
        <v>2583</v>
      </c>
      <c r="G533" s="285" t="s">
        <v>217</v>
      </c>
      <c r="H533" s="286">
        <v>0.30499999999999999</v>
      </c>
      <c r="I533" s="287"/>
      <c r="J533" s="288">
        <f>ROUND(I533*H533,2)</f>
        <v>0</v>
      </c>
      <c r="K533" s="289"/>
      <c r="L533" s="290"/>
      <c r="M533" s="291" t="s">
        <v>19</v>
      </c>
      <c r="N533" s="292" t="s">
        <v>43</v>
      </c>
      <c r="O533" s="86"/>
      <c r="P533" s="226">
        <f>O533*H533</f>
        <v>0</v>
      </c>
      <c r="Q533" s="226">
        <v>1</v>
      </c>
      <c r="R533" s="226">
        <f>Q533*H533</f>
        <v>0.30499999999999999</v>
      </c>
      <c r="S533" s="226">
        <v>0</v>
      </c>
      <c r="T533" s="227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28" t="s">
        <v>311</v>
      </c>
      <c r="AT533" s="228" t="s">
        <v>602</v>
      </c>
      <c r="AU533" s="228" t="s">
        <v>82</v>
      </c>
      <c r="AY533" s="19" t="s">
        <v>197</v>
      </c>
      <c r="BE533" s="229">
        <f>IF(N533="základní",J533,0)</f>
        <v>0</v>
      </c>
      <c r="BF533" s="229">
        <f>IF(N533="snížená",J533,0)</f>
        <v>0</v>
      </c>
      <c r="BG533" s="229">
        <f>IF(N533="zákl. přenesená",J533,0)</f>
        <v>0</v>
      </c>
      <c r="BH533" s="229">
        <f>IF(N533="sníž. přenesená",J533,0)</f>
        <v>0</v>
      </c>
      <c r="BI533" s="229">
        <f>IF(N533="nulová",J533,0)</f>
        <v>0</v>
      </c>
      <c r="BJ533" s="19" t="s">
        <v>80</v>
      </c>
      <c r="BK533" s="229">
        <f>ROUND(I533*H533,2)</f>
        <v>0</v>
      </c>
      <c r="BL533" s="19" t="s">
        <v>203</v>
      </c>
      <c r="BM533" s="228" t="s">
        <v>2584</v>
      </c>
    </row>
    <row r="534" s="13" customFormat="1">
      <c r="A534" s="13"/>
      <c r="B534" s="235"/>
      <c r="C534" s="236"/>
      <c r="D534" s="237" t="s">
        <v>207</v>
      </c>
      <c r="E534" s="238" t="s">
        <v>19</v>
      </c>
      <c r="F534" s="239" t="s">
        <v>2585</v>
      </c>
      <c r="G534" s="236"/>
      <c r="H534" s="240">
        <v>0.30499999999999999</v>
      </c>
      <c r="I534" s="241"/>
      <c r="J534" s="236"/>
      <c r="K534" s="236"/>
      <c r="L534" s="242"/>
      <c r="M534" s="243"/>
      <c r="N534" s="244"/>
      <c r="O534" s="244"/>
      <c r="P534" s="244"/>
      <c r="Q534" s="244"/>
      <c r="R534" s="244"/>
      <c r="S534" s="244"/>
      <c r="T534" s="245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6" t="s">
        <v>207</v>
      </c>
      <c r="AU534" s="246" t="s">
        <v>82</v>
      </c>
      <c r="AV534" s="13" t="s">
        <v>82</v>
      </c>
      <c r="AW534" s="13" t="s">
        <v>33</v>
      </c>
      <c r="AX534" s="13" t="s">
        <v>80</v>
      </c>
      <c r="AY534" s="246" t="s">
        <v>197</v>
      </c>
    </row>
    <row r="535" s="2" customFormat="1" ht="24.15" customHeight="1">
      <c r="A535" s="40"/>
      <c r="B535" s="41"/>
      <c r="C535" s="282" t="s">
        <v>969</v>
      </c>
      <c r="D535" s="282" t="s">
        <v>602</v>
      </c>
      <c r="E535" s="283" t="s">
        <v>603</v>
      </c>
      <c r="F535" s="284" t="s">
        <v>604</v>
      </c>
      <c r="G535" s="285" t="s">
        <v>217</v>
      </c>
      <c r="H535" s="286">
        <v>0.039</v>
      </c>
      <c r="I535" s="287"/>
      <c r="J535" s="288">
        <f>ROUND(I535*H535,2)</f>
        <v>0</v>
      </c>
      <c r="K535" s="289"/>
      <c r="L535" s="290"/>
      <c r="M535" s="291" t="s">
        <v>19</v>
      </c>
      <c r="N535" s="292" t="s">
        <v>43</v>
      </c>
      <c r="O535" s="86"/>
      <c r="P535" s="226">
        <f>O535*H535</f>
        <v>0</v>
      </c>
      <c r="Q535" s="226">
        <v>1</v>
      </c>
      <c r="R535" s="226">
        <f>Q535*H535</f>
        <v>0.039</v>
      </c>
      <c r="S535" s="226">
        <v>0</v>
      </c>
      <c r="T535" s="227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28" t="s">
        <v>311</v>
      </c>
      <c r="AT535" s="228" t="s">
        <v>602</v>
      </c>
      <c r="AU535" s="228" t="s">
        <v>82</v>
      </c>
      <c r="AY535" s="19" t="s">
        <v>197</v>
      </c>
      <c r="BE535" s="229">
        <f>IF(N535="základní",J535,0)</f>
        <v>0</v>
      </c>
      <c r="BF535" s="229">
        <f>IF(N535="snížená",J535,0)</f>
        <v>0</v>
      </c>
      <c r="BG535" s="229">
        <f>IF(N535="zákl. přenesená",J535,0)</f>
        <v>0</v>
      </c>
      <c r="BH535" s="229">
        <f>IF(N535="sníž. přenesená",J535,0)</f>
        <v>0</v>
      </c>
      <c r="BI535" s="229">
        <f>IF(N535="nulová",J535,0)</f>
        <v>0</v>
      </c>
      <c r="BJ535" s="19" t="s">
        <v>80</v>
      </c>
      <c r="BK535" s="229">
        <f>ROUND(I535*H535,2)</f>
        <v>0</v>
      </c>
      <c r="BL535" s="19" t="s">
        <v>203</v>
      </c>
      <c r="BM535" s="228" t="s">
        <v>2586</v>
      </c>
    </row>
    <row r="536" s="13" customFormat="1">
      <c r="A536" s="13"/>
      <c r="B536" s="235"/>
      <c r="C536" s="236"/>
      <c r="D536" s="237" t="s">
        <v>207</v>
      </c>
      <c r="E536" s="238" t="s">
        <v>19</v>
      </c>
      <c r="F536" s="239" t="s">
        <v>2587</v>
      </c>
      <c r="G536" s="236"/>
      <c r="H536" s="240">
        <v>0.039</v>
      </c>
      <c r="I536" s="241"/>
      <c r="J536" s="236"/>
      <c r="K536" s="236"/>
      <c r="L536" s="242"/>
      <c r="M536" s="243"/>
      <c r="N536" s="244"/>
      <c r="O536" s="244"/>
      <c r="P536" s="244"/>
      <c r="Q536" s="244"/>
      <c r="R536" s="244"/>
      <c r="S536" s="244"/>
      <c r="T536" s="245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6" t="s">
        <v>207</v>
      </c>
      <c r="AU536" s="246" t="s">
        <v>82</v>
      </c>
      <c r="AV536" s="13" t="s">
        <v>82</v>
      </c>
      <c r="AW536" s="13" t="s">
        <v>33</v>
      </c>
      <c r="AX536" s="13" t="s">
        <v>80</v>
      </c>
      <c r="AY536" s="246" t="s">
        <v>197</v>
      </c>
    </row>
    <row r="537" s="2" customFormat="1" ht="24.15" customHeight="1">
      <c r="A537" s="40"/>
      <c r="B537" s="41"/>
      <c r="C537" s="216" t="s">
        <v>975</v>
      </c>
      <c r="D537" s="216" t="s">
        <v>199</v>
      </c>
      <c r="E537" s="217" t="s">
        <v>676</v>
      </c>
      <c r="F537" s="218" t="s">
        <v>677</v>
      </c>
      <c r="G537" s="219" t="s">
        <v>225</v>
      </c>
      <c r="H537" s="220">
        <v>18.376000000000001</v>
      </c>
      <c r="I537" s="221"/>
      <c r="J537" s="222">
        <f>ROUND(I537*H537,2)</f>
        <v>0</v>
      </c>
      <c r="K537" s="223"/>
      <c r="L537" s="46"/>
      <c r="M537" s="224" t="s">
        <v>19</v>
      </c>
      <c r="N537" s="225" t="s">
        <v>43</v>
      </c>
      <c r="O537" s="86"/>
      <c r="P537" s="226">
        <f>O537*H537</f>
        <v>0</v>
      </c>
      <c r="Q537" s="226">
        <v>2.5019800000000001</v>
      </c>
      <c r="R537" s="226">
        <f>Q537*H537</f>
        <v>45.976384480000007</v>
      </c>
      <c r="S537" s="226">
        <v>0</v>
      </c>
      <c r="T537" s="227">
        <f>S537*H537</f>
        <v>0</v>
      </c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R537" s="228" t="s">
        <v>203</v>
      </c>
      <c r="AT537" s="228" t="s">
        <v>199</v>
      </c>
      <c r="AU537" s="228" t="s">
        <v>82</v>
      </c>
      <c r="AY537" s="19" t="s">
        <v>197</v>
      </c>
      <c r="BE537" s="229">
        <f>IF(N537="základní",J537,0)</f>
        <v>0</v>
      </c>
      <c r="BF537" s="229">
        <f>IF(N537="snížená",J537,0)</f>
        <v>0</v>
      </c>
      <c r="BG537" s="229">
        <f>IF(N537="zákl. přenesená",J537,0)</f>
        <v>0</v>
      </c>
      <c r="BH537" s="229">
        <f>IF(N537="sníž. přenesená",J537,0)</f>
        <v>0</v>
      </c>
      <c r="BI537" s="229">
        <f>IF(N537="nulová",J537,0)</f>
        <v>0</v>
      </c>
      <c r="BJ537" s="19" t="s">
        <v>80</v>
      </c>
      <c r="BK537" s="229">
        <f>ROUND(I537*H537,2)</f>
        <v>0</v>
      </c>
      <c r="BL537" s="19" t="s">
        <v>203</v>
      </c>
      <c r="BM537" s="228" t="s">
        <v>2588</v>
      </c>
    </row>
    <row r="538" s="2" customFormat="1">
      <c r="A538" s="40"/>
      <c r="B538" s="41"/>
      <c r="C538" s="42"/>
      <c r="D538" s="230" t="s">
        <v>205</v>
      </c>
      <c r="E538" s="42"/>
      <c r="F538" s="231" t="s">
        <v>679</v>
      </c>
      <c r="G538" s="42"/>
      <c r="H538" s="42"/>
      <c r="I538" s="232"/>
      <c r="J538" s="42"/>
      <c r="K538" s="42"/>
      <c r="L538" s="46"/>
      <c r="M538" s="233"/>
      <c r="N538" s="234"/>
      <c r="O538" s="86"/>
      <c r="P538" s="86"/>
      <c r="Q538" s="86"/>
      <c r="R538" s="86"/>
      <c r="S538" s="86"/>
      <c r="T538" s="87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T538" s="19" t="s">
        <v>205</v>
      </c>
      <c r="AU538" s="19" t="s">
        <v>82</v>
      </c>
    </row>
    <row r="539" s="14" customFormat="1">
      <c r="A539" s="14"/>
      <c r="B539" s="247"/>
      <c r="C539" s="248"/>
      <c r="D539" s="237" t="s">
        <v>207</v>
      </c>
      <c r="E539" s="249" t="s">
        <v>19</v>
      </c>
      <c r="F539" s="250" t="s">
        <v>680</v>
      </c>
      <c r="G539" s="248"/>
      <c r="H539" s="249" t="s">
        <v>19</v>
      </c>
      <c r="I539" s="251"/>
      <c r="J539" s="248"/>
      <c r="K539" s="248"/>
      <c r="L539" s="252"/>
      <c r="M539" s="253"/>
      <c r="N539" s="254"/>
      <c r="O539" s="254"/>
      <c r="P539" s="254"/>
      <c r="Q539" s="254"/>
      <c r="R539" s="254"/>
      <c r="S539" s="254"/>
      <c r="T539" s="25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6" t="s">
        <v>207</v>
      </c>
      <c r="AU539" s="256" t="s">
        <v>82</v>
      </c>
      <c r="AV539" s="14" t="s">
        <v>80</v>
      </c>
      <c r="AW539" s="14" t="s">
        <v>33</v>
      </c>
      <c r="AX539" s="14" t="s">
        <v>72</v>
      </c>
      <c r="AY539" s="256" t="s">
        <v>197</v>
      </c>
    </row>
    <row r="540" s="13" customFormat="1">
      <c r="A540" s="13"/>
      <c r="B540" s="235"/>
      <c r="C540" s="236"/>
      <c r="D540" s="237" t="s">
        <v>207</v>
      </c>
      <c r="E540" s="238" t="s">
        <v>19</v>
      </c>
      <c r="F540" s="239" t="s">
        <v>2589</v>
      </c>
      <c r="G540" s="236"/>
      <c r="H540" s="240">
        <v>2.2530000000000001</v>
      </c>
      <c r="I540" s="241"/>
      <c r="J540" s="236"/>
      <c r="K540" s="236"/>
      <c r="L540" s="242"/>
      <c r="M540" s="243"/>
      <c r="N540" s="244"/>
      <c r="O540" s="244"/>
      <c r="P540" s="244"/>
      <c r="Q540" s="244"/>
      <c r="R540" s="244"/>
      <c r="S540" s="244"/>
      <c r="T540" s="245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6" t="s">
        <v>207</v>
      </c>
      <c r="AU540" s="246" t="s">
        <v>82</v>
      </c>
      <c r="AV540" s="13" t="s">
        <v>82</v>
      </c>
      <c r="AW540" s="13" t="s">
        <v>33</v>
      </c>
      <c r="AX540" s="13" t="s">
        <v>72</v>
      </c>
      <c r="AY540" s="246" t="s">
        <v>197</v>
      </c>
    </row>
    <row r="541" s="13" customFormat="1">
      <c r="A541" s="13"/>
      <c r="B541" s="235"/>
      <c r="C541" s="236"/>
      <c r="D541" s="237" t="s">
        <v>207</v>
      </c>
      <c r="E541" s="238" t="s">
        <v>19</v>
      </c>
      <c r="F541" s="239" t="s">
        <v>2590</v>
      </c>
      <c r="G541" s="236"/>
      <c r="H541" s="240">
        <v>0.93500000000000005</v>
      </c>
      <c r="I541" s="241"/>
      <c r="J541" s="236"/>
      <c r="K541" s="236"/>
      <c r="L541" s="242"/>
      <c r="M541" s="243"/>
      <c r="N541" s="244"/>
      <c r="O541" s="244"/>
      <c r="P541" s="244"/>
      <c r="Q541" s="244"/>
      <c r="R541" s="244"/>
      <c r="S541" s="244"/>
      <c r="T541" s="245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6" t="s">
        <v>207</v>
      </c>
      <c r="AU541" s="246" t="s">
        <v>82</v>
      </c>
      <c r="AV541" s="13" t="s">
        <v>82</v>
      </c>
      <c r="AW541" s="13" t="s">
        <v>33</v>
      </c>
      <c r="AX541" s="13" t="s">
        <v>72</v>
      </c>
      <c r="AY541" s="246" t="s">
        <v>197</v>
      </c>
    </row>
    <row r="542" s="13" customFormat="1">
      <c r="A542" s="13"/>
      <c r="B542" s="235"/>
      <c r="C542" s="236"/>
      <c r="D542" s="237" t="s">
        <v>207</v>
      </c>
      <c r="E542" s="238" t="s">
        <v>19</v>
      </c>
      <c r="F542" s="239" t="s">
        <v>2591</v>
      </c>
      <c r="G542" s="236"/>
      <c r="H542" s="240">
        <v>0.96199999999999997</v>
      </c>
      <c r="I542" s="241"/>
      <c r="J542" s="236"/>
      <c r="K542" s="236"/>
      <c r="L542" s="242"/>
      <c r="M542" s="243"/>
      <c r="N542" s="244"/>
      <c r="O542" s="244"/>
      <c r="P542" s="244"/>
      <c r="Q542" s="244"/>
      <c r="R542" s="244"/>
      <c r="S542" s="244"/>
      <c r="T542" s="245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6" t="s">
        <v>207</v>
      </c>
      <c r="AU542" s="246" t="s">
        <v>82</v>
      </c>
      <c r="AV542" s="13" t="s">
        <v>82</v>
      </c>
      <c r="AW542" s="13" t="s">
        <v>33</v>
      </c>
      <c r="AX542" s="13" t="s">
        <v>72</v>
      </c>
      <c r="AY542" s="246" t="s">
        <v>197</v>
      </c>
    </row>
    <row r="543" s="13" customFormat="1">
      <c r="A543" s="13"/>
      <c r="B543" s="235"/>
      <c r="C543" s="236"/>
      <c r="D543" s="237" t="s">
        <v>207</v>
      </c>
      <c r="E543" s="238" t="s">
        <v>19</v>
      </c>
      <c r="F543" s="239" t="s">
        <v>2592</v>
      </c>
      <c r="G543" s="236"/>
      <c r="H543" s="240">
        <v>3.996</v>
      </c>
      <c r="I543" s="241"/>
      <c r="J543" s="236"/>
      <c r="K543" s="236"/>
      <c r="L543" s="242"/>
      <c r="M543" s="243"/>
      <c r="N543" s="244"/>
      <c r="O543" s="244"/>
      <c r="P543" s="244"/>
      <c r="Q543" s="244"/>
      <c r="R543" s="244"/>
      <c r="S543" s="244"/>
      <c r="T543" s="245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6" t="s">
        <v>207</v>
      </c>
      <c r="AU543" s="246" t="s">
        <v>82</v>
      </c>
      <c r="AV543" s="13" t="s">
        <v>82</v>
      </c>
      <c r="AW543" s="13" t="s">
        <v>33</v>
      </c>
      <c r="AX543" s="13" t="s">
        <v>72</v>
      </c>
      <c r="AY543" s="246" t="s">
        <v>197</v>
      </c>
    </row>
    <row r="544" s="13" customFormat="1">
      <c r="A544" s="13"/>
      <c r="B544" s="235"/>
      <c r="C544" s="236"/>
      <c r="D544" s="237" t="s">
        <v>207</v>
      </c>
      <c r="E544" s="238" t="s">
        <v>19</v>
      </c>
      <c r="F544" s="239" t="s">
        <v>2593</v>
      </c>
      <c r="G544" s="236"/>
      <c r="H544" s="240">
        <v>3.2280000000000002</v>
      </c>
      <c r="I544" s="241"/>
      <c r="J544" s="236"/>
      <c r="K544" s="236"/>
      <c r="L544" s="242"/>
      <c r="M544" s="243"/>
      <c r="N544" s="244"/>
      <c r="O544" s="244"/>
      <c r="P544" s="244"/>
      <c r="Q544" s="244"/>
      <c r="R544" s="244"/>
      <c r="S544" s="244"/>
      <c r="T544" s="245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6" t="s">
        <v>207</v>
      </c>
      <c r="AU544" s="246" t="s">
        <v>82</v>
      </c>
      <c r="AV544" s="13" t="s">
        <v>82</v>
      </c>
      <c r="AW544" s="13" t="s">
        <v>33</v>
      </c>
      <c r="AX544" s="13" t="s">
        <v>72</v>
      </c>
      <c r="AY544" s="246" t="s">
        <v>197</v>
      </c>
    </row>
    <row r="545" s="13" customFormat="1">
      <c r="A545" s="13"/>
      <c r="B545" s="235"/>
      <c r="C545" s="236"/>
      <c r="D545" s="237" t="s">
        <v>207</v>
      </c>
      <c r="E545" s="238" t="s">
        <v>19</v>
      </c>
      <c r="F545" s="239" t="s">
        <v>2594</v>
      </c>
      <c r="G545" s="236"/>
      <c r="H545" s="240">
        <v>1.0920000000000001</v>
      </c>
      <c r="I545" s="241"/>
      <c r="J545" s="236"/>
      <c r="K545" s="236"/>
      <c r="L545" s="242"/>
      <c r="M545" s="243"/>
      <c r="N545" s="244"/>
      <c r="O545" s="244"/>
      <c r="P545" s="244"/>
      <c r="Q545" s="244"/>
      <c r="R545" s="244"/>
      <c r="S545" s="244"/>
      <c r="T545" s="245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6" t="s">
        <v>207</v>
      </c>
      <c r="AU545" s="246" t="s">
        <v>82</v>
      </c>
      <c r="AV545" s="13" t="s">
        <v>82</v>
      </c>
      <c r="AW545" s="13" t="s">
        <v>33</v>
      </c>
      <c r="AX545" s="13" t="s">
        <v>72</v>
      </c>
      <c r="AY545" s="246" t="s">
        <v>197</v>
      </c>
    </row>
    <row r="546" s="13" customFormat="1">
      <c r="A546" s="13"/>
      <c r="B546" s="235"/>
      <c r="C546" s="236"/>
      <c r="D546" s="237" t="s">
        <v>207</v>
      </c>
      <c r="E546" s="238" t="s">
        <v>19</v>
      </c>
      <c r="F546" s="239" t="s">
        <v>2595</v>
      </c>
      <c r="G546" s="236"/>
      <c r="H546" s="240">
        <v>2.5190000000000001</v>
      </c>
      <c r="I546" s="241"/>
      <c r="J546" s="236"/>
      <c r="K546" s="236"/>
      <c r="L546" s="242"/>
      <c r="M546" s="243"/>
      <c r="N546" s="244"/>
      <c r="O546" s="244"/>
      <c r="P546" s="244"/>
      <c r="Q546" s="244"/>
      <c r="R546" s="244"/>
      <c r="S546" s="244"/>
      <c r="T546" s="245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6" t="s">
        <v>207</v>
      </c>
      <c r="AU546" s="246" t="s">
        <v>82</v>
      </c>
      <c r="AV546" s="13" t="s">
        <v>82</v>
      </c>
      <c r="AW546" s="13" t="s">
        <v>33</v>
      </c>
      <c r="AX546" s="13" t="s">
        <v>72</v>
      </c>
      <c r="AY546" s="246" t="s">
        <v>197</v>
      </c>
    </row>
    <row r="547" s="13" customFormat="1">
      <c r="A547" s="13"/>
      <c r="B547" s="235"/>
      <c r="C547" s="236"/>
      <c r="D547" s="237" t="s">
        <v>207</v>
      </c>
      <c r="E547" s="238" t="s">
        <v>19</v>
      </c>
      <c r="F547" s="239" t="s">
        <v>2596</v>
      </c>
      <c r="G547" s="236"/>
      <c r="H547" s="240">
        <v>1.026</v>
      </c>
      <c r="I547" s="241"/>
      <c r="J547" s="236"/>
      <c r="K547" s="236"/>
      <c r="L547" s="242"/>
      <c r="M547" s="243"/>
      <c r="N547" s="244"/>
      <c r="O547" s="244"/>
      <c r="P547" s="244"/>
      <c r="Q547" s="244"/>
      <c r="R547" s="244"/>
      <c r="S547" s="244"/>
      <c r="T547" s="245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6" t="s">
        <v>207</v>
      </c>
      <c r="AU547" s="246" t="s">
        <v>82</v>
      </c>
      <c r="AV547" s="13" t="s">
        <v>82</v>
      </c>
      <c r="AW547" s="13" t="s">
        <v>33</v>
      </c>
      <c r="AX547" s="13" t="s">
        <v>72</v>
      </c>
      <c r="AY547" s="246" t="s">
        <v>197</v>
      </c>
    </row>
    <row r="548" s="16" customFormat="1">
      <c r="A548" s="16"/>
      <c r="B548" s="268"/>
      <c r="C548" s="269"/>
      <c r="D548" s="237" t="s">
        <v>207</v>
      </c>
      <c r="E548" s="270" t="s">
        <v>19</v>
      </c>
      <c r="F548" s="271" t="s">
        <v>248</v>
      </c>
      <c r="G548" s="269"/>
      <c r="H548" s="272">
        <v>16.010999999999999</v>
      </c>
      <c r="I548" s="273"/>
      <c r="J548" s="269"/>
      <c r="K548" s="269"/>
      <c r="L548" s="274"/>
      <c r="M548" s="275"/>
      <c r="N548" s="276"/>
      <c r="O548" s="276"/>
      <c r="P548" s="276"/>
      <c r="Q548" s="276"/>
      <c r="R548" s="276"/>
      <c r="S548" s="276"/>
      <c r="T548" s="277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278" t="s">
        <v>207</v>
      </c>
      <c r="AU548" s="278" t="s">
        <v>82</v>
      </c>
      <c r="AV548" s="16" t="s">
        <v>103</v>
      </c>
      <c r="AW548" s="16" t="s">
        <v>33</v>
      </c>
      <c r="AX548" s="16" t="s">
        <v>72</v>
      </c>
      <c r="AY548" s="278" t="s">
        <v>197</v>
      </c>
    </row>
    <row r="549" s="14" customFormat="1">
      <c r="A549" s="14"/>
      <c r="B549" s="247"/>
      <c r="C549" s="248"/>
      <c r="D549" s="237" t="s">
        <v>207</v>
      </c>
      <c r="E549" s="249" t="s">
        <v>19</v>
      </c>
      <c r="F549" s="250" t="s">
        <v>634</v>
      </c>
      <c r="G549" s="248"/>
      <c r="H549" s="249" t="s">
        <v>19</v>
      </c>
      <c r="I549" s="251"/>
      <c r="J549" s="248"/>
      <c r="K549" s="248"/>
      <c r="L549" s="252"/>
      <c r="M549" s="253"/>
      <c r="N549" s="254"/>
      <c r="O549" s="254"/>
      <c r="P549" s="254"/>
      <c r="Q549" s="254"/>
      <c r="R549" s="254"/>
      <c r="S549" s="254"/>
      <c r="T549" s="255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6" t="s">
        <v>207</v>
      </c>
      <c r="AU549" s="256" t="s">
        <v>82</v>
      </c>
      <c r="AV549" s="14" t="s">
        <v>80</v>
      </c>
      <c r="AW549" s="14" t="s">
        <v>33</v>
      </c>
      <c r="AX549" s="14" t="s">
        <v>72</v>
      </c>
      <c r="AY549" s="256" t="s">
        <v>197</v>
      </c>
    </row>
    <row r="550" s="13" customFormat="1">
      <c r="A550" s="13"/>
      <c r="B550" s="235"/>
      <c r="C550" s="236"/>
      <c r="D550" s="237" t="s">
        <v>207</v>
      </c>
      <c r="E550" s="238" t="s">
        <v>19</v>
      </c>
      <c r="F550" s="239" t="s">
        <v>2597</v>
      </c>
      <c r="G550" s="236"/>
      <c r="H550" s="240">
        <v>2.3650000000000002</v>
      </c>
      <c r="I550" s="241"/>
      <c r="J550" s="236"/>
      <c r="K550" s="236"/>
      <c r="L550" s="242"/>
      <c r="M550" s="243"/>
      <c r="N550" s="244"/>
      <c r="O550" s="244"/>
      <c r="P550" s="244"/>
      <c r="Q550" s="244"/>
      <c r="R550" s="244"/>
      <c r="S550" s="244"/>
      <c r="T550" s="245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6" t="s">
        <v>207</v>
      </c>
      <c r="AU550" s="246" t="s">
        <v>82</v>
      </c>
      <c r="AV550" s="13" t="s">
        <v>82</v>
      </c>
      <c r="AW550" s="13" t="s">
        <v>33</v>
      </c>
      <c r="AX550" s="13" t="s">
        <v>72</v>
      </c>
      <c r="AY550" s="246" t="s">
        <v>197</v>
      </c>
    </row>
    <row r="551" s="16" customFormat="1">
      <c r="A551" s="16"/>
      <c r="B551" s="268"/>
      <c r="C551" s="269"/>
      <c r="D551" s="237" t="s">
        <v>207</v>
      </c>
      <c r="E551" s="270" t="s">
        <v>19</v>
      </c>
      <c r="F551" s="271" t="s">
        <v>248</v>
      </c>
      <c r="G551" s="269"/>
      <c r="H551" s="272">
        <v>2.3650000000000002</v>
      </c>
      <c r="I551" s="273"/>
      <c r="J551" s="269"/>
      <c r="K551" s="269"/>
      <c r="L551" s="274"/>
      <c r="M551" s="275"/>
      <c r="N551" s="276"/>
      <c r="O551" s="276"/>
      <c r="P551" s="276"/>
      <c r="Q551" s="276"/>
      <c r="R551" s="276"/>
      <c r="S551" s="276"/>
      <c r="T551" s="277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T551" s="278" t="s">
        <v>207</v>
      </c>
      <c r="AU551" s="278" t="s">
        <v>82</v>
      </c>
      <c r="AV551" s="16" t="s">
        <v>103</v>
      </c>
      <c r="AW551" s="16" t="s">
        <v>33</v>
      </c>
      <c r="AX551" s="16" t="s">
        <v>72</v>
      </c>
      <c r="AY551" s="278" t="s">
        <v>197</v>
      </c>
    </row>
    <row r="552" s="15" customFormat="1">
      <c r="A552" s="15"/>
      <c r="B552" s="257"/>
      <c r="C552" s="258"/>
      <c r="D552" s="237" t="s">
        <v>207</v>
      </c>
      <c r="E552" s="259" t="s">
        <v>19</v>
      </c>
      <c r="F552" s="260" t="s">
        <v>234</v>
      </c>
      <c r="G552" s="258"/>
      <c r="H552" s="261">
        <v>18.376000000000001</v>
      </c>
      <c r="I552" s="262"/>
      <c r="J552" s="258"/>
      <c r="K552" s="258"/>
      <c r="L552" s="263"/>
      <c r="M552" s="264"/>
      <c r="N552" s="265"/>
      <c r="O552" s="265"/>
      <c r="P552" s="265"/>
      <c r="Q552" s="265"/>
      <c r="R552" s="265"/>
      <c r="S552" s="265"/>
      <c r="T552" s="266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67" t="s">
        <v>207</v>
      </c>
      <c r="AU552" s="267" t="s">
        <v>82</v>
      </c>
      <c r="AV552" s="15" t="s">
        <v>203</v>
      </c>
      <c r="AW552" s="15" t="s">
        <v>33</v>
      </c>
      <c r="AX552" s="15" t="s">
        <v>80</v>
      </c>
      <c r="AY552" s="267" t="s">
        <v>197</v>
      </c>
    </row>
    <row r="553" s="2" customFormat="1" ht="24.15" customHeight="1">
      <c r="A553" s="40"/>
      <c r="B553" s="41"/>
      <c r="C553" s="216" t="s">
        <v>984</v>
      </c>
      <c r="D553" s="216" t="s">
        <v>199</v>
      </c>
      <c r="E553" s="217" t="s">
        <v>687</v>
      </c>
      <c r="F553" s="218" t="s">
        <v>2598</v>
      </c>
      <c r="G553" s="219" t="s">
        <v>202</v>
      </c>
      <c r="H553" s="220">
        <v>138.44900000000001</v>
      </c>
      <c r="I553" s="221"/>
      <c r="J553" s="222">
        <f>ROUND(I553*H553,2)</f>
        <v>0</v>
      </c>
      <c r="K553" s="223"/>
      <c r="L553" s="46"/>
      <c r="M553" s="224" t="s">
        <v>19</v>
      </c>
      <c r="N553" s="225" t="s">
        <v>43</v>
      </c>
      <c r="O553" s="86"/>
      <c r="P553" s="226">
        <f>O553*H553</f>
        <v>0</v>
      </c>
      <c r="Q553" s="226">
        <v>0.0057600000000000004</v>
      </c>
      <c r="R553" s="226">
        <f>Q553*H553</f>
        <v>0.7974662400000001</v>
      </c>
      <c r="S553" s="226">
        <v>0</v>
      </c>
      <c r="T553" s="227">
        <f>S553*H553</f>
        <v>0</v>
      </c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R553" s="228" t="s">
        <v>203</v>
      </c>
      <c r="AT553" s="228" t="s">
        <v>199</v>
      </c>
      <c r="AU553" s="228" t="s">
        <v>82</v>
      </c>
      <c r="AY553" s="19" t="s">
        <v>197</v>
      </c>
      <c r="BE553" s="229">
        <f>IF(N553="základní",J553,0)</f>
        <v>0</v>
      </c>
      <c r="BF553" s="229">
        <f>IF(N553="snížená",J553,0)</f>
        <v>0</v>
      </c>
      <c r="BG553" s="229">
        <f>IF(N553="zákl. přenesená",J553,0)</f>
        <v>0</v>
      </c>
      <c r="BH553" s="229">
        <f>IF(N553="sníž. přenesená",J553,0)</f>
        <v>0</v>
      </c>
      <c r="BI553" s="229">
        <f>IF(N553="nulová",J553,0)</f>
        <v>0</v>
      </c>
      <c r="BJ553" s="19" t="s">
        <v>80</v>
      </c>
      <c r="BK553" s="229">
        <f>ROUND(I553*H553,2)</f>
        <v>0</v>
      </c>
      <c r="BL553" s="19" t="s">
        <v>203</v>
      </c>
      <c r="BM553" s="228" t="s">
        <v>2599</v>
      </c>
    </row>
    <row r="554" s="2" customFormat="1">
      <c r="A554" s="40"/>
      <c r="B554" s="41"/>
      <c r="C554" s="42"/>
      <c r="D554" s="230" t="s">
        <v>205</v>
      </c>
      <c r="E554" s="42"/>
      <c r="F554" s="231" t="s">
        <v>690</v>
      </c>
      <c r="G554" s="42"/>
      <c r="H554" s="42"/>
      <c r="I554" s="232"/>
      <c r="J554" s="42"/>
      <c r="K554" s="42"/>
      <c r="L554" s="46"/>
      <c r="M554" s="233"/>
      <c r="N554" s="234"/>
      <c r="O554" s="86"/>
      <c r="P554" s="86"/>
      <c r="Q554" s="86"/>
      <c r="R554" s="86"/>
      <c r="S554" s="86"/>
      <c r="T554" s="87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T554" s="19" t="s">
        <v>205</v>
      </c>
      <c r="AU554" s="19" t="s">
        <v>82</v>
      </c>
    </row>
    <row r="555" s="14" customFormat="1">
      <c r="A555" s="14"/>
      <c r="B555" s="247"/>
      <c r="C555" s="248"/>
      <c r="D555" s="237" t="s">
        <v>207</v>
      </c>
      <c r="E555" s="249" t="s">
        <v>19</v>
      </c>
      <c r="F555" s="250" t="s">
        <v>680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207</v>
      </c>
      <c r="AU555" s="256" t="s">
        <v>82</v>
      </c>
      <c r="AV555" s="14" t="s">
        <v>80</v>
      </c>
      <c r="AW555" s="14" t="s">
        <v>33</v>
      </c>
      <c r="AX555" s="14" t="s">
        <v>72</v>
      </c>
      <c r="AY555" s="256" t="s">
        <v>197</v>
      </c>
    </row>
    <row r="556" s="13" customFormat="1">
      <c r="A556" s="13"/>
      <c r="B556" s="235"/>
      <c r="C556" s="236"/>
      <c r="D556" s="237" t="s">
        <v>207</v>
      </c>
      <c r="E556" s="238" t="s">
        <v>19</v>
      </c>
      <c r="F556" s="239" t="s">
        <v>2600</v>
      </c>
      <c r="G556" s="236"/>
      <c r="H556" s="240">
        <v>26.282</v>
      </c>
      <c r="I556" s="241"/>
      <c r="J556" s="236"/>
      <c r="K556" s="236"/>
      <c r="L556" s="242"/>
      <c r="M556" s="243"/>
      <c r="N556" s="244"/>
      <c r="O556" s="244"/>
      <c r="P556" s="244"/>
      <c r="Q556" s="244"/>
      <c r="R556" s="244"/>
      <c r="S556" s="244"/>
      <c r="T556" s="245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6" t="s">
        <v>207</v>
      </c>
      <c r="AU556" s="246" t="s">
        <v>82</v>
      </c>
      <c r="AV556" s="13" t="s">
        <v>82</v>
      </c>
      <c r="AW556" s="13" t="s">
        <v>33</v>
      </c>
      <c r="AX556" s="13" t="s">
        <v>72</v>
      </c>
      <c r="AY556" s="246" t="s">
        <v>197</v>
      </c>
    </row>
    <row r="557" s="13" customFormat="1">
      <c r="A557" s="13"/>
      <c r="B557" s="235"/>
      <c r="C557" s="236"/>
      <c r="D557" s="237" t="s">
        <v>207</v>
      </c>
      <c r="E557" s="238" t="s">
        <v>19</v>
      </c>
      <c r="F557" s="239" t="s">
        <v>2601</v>
      </c>
      <c r="G557" s="236"/>
      <c r="H557" s="240">
        <v>10.91</v>
      </c>
      <c r="I557" s="241"/>
      <c r="J557" s="236"/>
      <c r="K557" s="236"/>
      <c r="L557" s="242"/>
      <c r="M557" s="243"/>
      <c r="N557" s="244"/>
      <c r="O557" s="244"/>
      <c r="P557" s="244"/>
      <c r="Q557" s="244"/>
      <c r="R557" s="244"/>
      <c r="S557" s="244"/>
      <c r="T557" s="245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6" t="s">
        <v>207</v>
      </c>
      <c r="AU557" s="246" t="s">
        <v>82</v>
      </c>
      <c r="AV557" s="13" t="s">
        <v>82</v>
      </c>
      <c r="AW557" s="13" t="s">
        <v>33</v>
      </c>
      <c r="AX557" s="13" t="s">
        <v>72</v>
      </c>
      <c r="AY557" s="246" t="s">
        <v>197</v>
      </c>
    </row>
    <row r="558" s="13" customFormat="1">
      <c r="A558" s="13"/>
      <c r="B558" s="235"/>
      <c r="C558" s="236"/>
      <c r="D558" s="237" t="s">
        <v>207</v>
      </c>
      <c r="E558" s="238" t="s">
        <v>19</v>
      </c>
      <c r="F558" s="239" t="s">
        <v>2602</v>
      </c>
      <c r="G558" s="236"/>
      <c r="H558" s="240">
        <v>6.4160000000000004</v>
      </c>
      <c r="I558" s="241"/>
      <c r="J558" s="236"/>
      <c r="K558" s="236"/>
      <c r="L558" s="242"/>
      <c r="M558" s="243"/>
      <c r="N558" s="244"/>
      <c r="O558" s="244"/>
      <c r="P558" s="244"/>
      <c r="Q558" s="244"/>
      <c r="R558" s="244"/>
      <c r="S558" s="244"/>
      <c r="T558" s="245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6" t="s">
        <v>207</v>
      </c>
      <c r="AU558" s="246" t="s">
        <v>82</v>
      </c>
      <c r="AV558" s="13" t="s">
        <v>82</v>
      </c>
      <c r="AW558" s="13" t="s">
        <v>33</v>
      </c>
      <c r="AX558" s="13" t="s">
        <v>72</v>
      </c>
      <c r="AY558" s="246" t="s">
        <v>197</v>
      </c>
    </row>
    <row r="559" s="13" customFormat="1">
      <c r="A559" s="13"/>
      <c r="B559" s="235"/>
      <c r="C559" s="236"/>
      <c r="D559" s="237" t="s">
        <v>207</v>
      </c>
      <c r="E559" s="238" t="s">
        <v>19</v>
      </c>
      <c r="F559" s="239" t="s">
        <v>2603</v>
      </c>
      <c r="G559" s="236"/>
      <c r="H559" s="240">
        <v>26.640000000000001</v>
      </c>
      <c r="I559" s="241"/>
      <c r="J559" s="236"/>
      <c r="K559" s="236"/>
      <c r="L559" s="242"/>
      <c r="M559" s="243"/>
      <c r="N559" s="244"/>
      <c r="O559" s="244"/>
      <c r="P559" s="244"/>
      <c r="Q559" s="244"/>
      <c r="R559" s="244"/>
      <c r="S559" s="244"/>
      <c r="T559" s="245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6" t="s">
        <v>207</v>
      </c>
      <c r="AU559" s="246" t="s">
        <v>82</v>
      </c>
      <c r="AV559" s="13" t="s">
        <v>82</v>
      </c>
      <c r="AW559" s="13" t="s">
        <v>33</v>
      </c>
      <c r="AX559" s="13" t="s">
        <v>72</v>
      </c>
      <c r="AY559" s="246" t="s">
        <v>197</v>
      </c>
    </row>
    <row r="560" s="13" customFormat="1">
      <c r="A560" s="13"/>
      <c r="B560" s="235"/>
      <c r="C560" s="236"/>
      <c r="D560" s="237" t="s">
        <v>207</v>
      </c>
      <c r="E560" s="238" t="s">
        <v>19</v>
      </c>
      <c r="F560" s="239" t="s">
        <v>2604</v>
      </c>
      <c r="G560" s="236"/>
      <c r="H560" s="240">
        <v>21.52</v>
      </c>
      <c r="I560" s="241"/>
      <c r="J560" s="236"/>
      <c r="K560" s="236"/>
      <c r="L560" s="242"/>
      <c r="M560" s="243"/>
      <c r="N560" s="244"/>
      <c r="O560" s="244"/>
      <c r="P560" s="244"/>
      <c r="Q560" s="244"/>
      <c r="R560" s="244"/>
      <c r="S560" s="244"/>
      <c r="T560" s="245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6" t="s">
        <v>207</v>
      </c>
      <c r="AU560" s="246" t="s">
        <v>82</v>
      </c>
      <c r="AV560" s="13" t="s">
        <v>82</v>
      </c>
      <c r="AW560" s="13" t="s">
        <v>33</v>
      </c>
      <c r="AX560" s="13" t="s">
        <v>72</v>
      </c>
      <c r="AY560" s="246" t="s">
        <v>197</v>
      </c>
    </row>
    <row r="561" s="13" customFormat="1">
      <c r="A561" s="13"/>
      <c r="B561" s="235"/>
      <c r="C561" s="236"/>
      <c r="D561" s="237" t="s">
        <v>207</v>
      </c>
      <c r="E561" s="238" t="s">
        <v>19</v>
      </c>
      <c r="F561" s="239" t="s">
        <v>2605</v>
      </c>
      <c r="G561" s="236"/>
      <c r="H561" s="240">
        <v>7.2800000000000002</v>
      </c>
      <c r="I561" s="241"/>
      <c r="J561" s="236"/>
      <c r="K561" s="236"/>
      <c r="L561" s="242"/>
      <c r="M561" s="243"/>
      <c r="N561" s="244"/>
      <c r="O561" s="244"/>
      <c r="P561" s="244"/>
      <c r="Q561" s="244"/>
      <c r="R561" s="244"/>
      <c r="S561" s="244"/>
      <c r="T561" s="245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6" t="s">
        <v>207</v>
      </c>
      <c r="AU561" s="246" t="s">
        <v>82</v>
      </c>
      <c r="AV561" s="13" t="s">
        <v>82</v>
      </c>
      <c r="AW561" s="13" t="s">
        <v>33</v>
      </c>
      <c r="AX561" s="13" t="s">
        <v>72</v>
      </c>
      <c r="AY561" s="246" t="s">
        <v>197</v>
      </c>
    </row>
    <row r="562" s="13" customFormat="1">
      <c r="A562" s="13"/>
      <c r="B562" s="235"/>
      <c r="C562" s="236"/>
      <c r="D562" s="237" t="s">
        <v>207</v>
      </c>
      <c r="E562" s="238" t="s">
        <v>19</v>
      </c>
      <c r="F562" s="239" t="s">
        <v>2606</v>
      </c>
      <c r="G562" s="236"/>
      <c r="H562" s="240">
        <v>16.795000000000002</v>
      </c>
      <c r="I562" s="241"/>
      <c r="J562" s="236"/>
      <c r="K562" s="236"/>
      <c r="L562" s="242"/>
      <c r="M562" s="243"/>
      <c r="N562" s="244"/>
      <c r="O562" s="244"/>
      <c r="P562" s="244"/>
      <c r="Q562" s="244"/>
      <c r="R562" s="244"/>
      <c r="S562" s="244"/>
      <c r="T562" s="245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6" t="s">
        <v>207</v>
      </c>
      <c r="AU562" s="246" t="s">
        <v>82</v>
      </c>
      <c r="AV562" s="13" t="s">
        <v>82</v>
      </c>
      <c r="AW562" s="13" t="s">
        <v>33</v>
      </c>
      <c r="AX562" s="13" t="s">
        <v>72</v>
      </c>
      <c r="AY562" s="246" t="s">
        <v>197</v>
      </c>
    </row>
    <row r="563" s="13" customFormat="1">
      <c r="A563" s="13"/>
      <c r="B563" s="235"/>
      <c r="C563" s="236"/>
      <c r="D563" s="237" t="s">
        <v>207</v>
      </c>
      <c r="E563" s="238" t="s">
        <v>19</v>
      </c>
      <c r="F563" s="239" t="s">
        <v>2607</v>
      </c>
      <c r="G563" s="236"/>
      <c r="H563" s="240">
        <v>6.8399999999999999</v>
      </c>
      <c r="I563" s="241"/>
      <c r="J563" s="236"/>
      <c r="K563" s="236"/>
      <c r="L563" s="242"/>
      <c r="M563" s="243"/>
      <c r="N563" s="244"/>
      <c r="O563" s="244"/>
      <c r="P563" s="244"/>
      <c r="Q563" s="244"/>
      <c r="R563" s="244"/>
      <c r="S563" s="244"/>
      <c r="T563" s="245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6" t="s">
        <v>207</v>
      </c>
      <c r="AU563" s="246" t="s">
        <v>82</v>
      </c>
      <c r="AV563" s="13" t="s">
        <v>82</v>
      </c>
      <c r="AW563" s="13" t="s">
        <v>33</v>
      </c>
      <c r="AX563" s="13" t="s">
        <v>72</v>
      </c>
      <c r="AY563" s="246" t="s">
        <v>197</v>
      </c>
    </row>
    <row r="564" s="16" customFormat="1">
      <c r="A564" s="16"/>
      <c r="B564" s="268"/>
      <c r="C564" s="269"/>
      <c r="D564" s="237" t="s">
        <v>207</v>
      </c>
      <c r="E564" s="270" t="s">
        <v>19</v>
      </c>
      <c r="F564" s="271" t="s">
        <v>248</v>
      </c>
      <c r="G564" s="269"/>
      <c r="H564" s="272">
        <v>122.68300000000001</v>
      </c>
      <c r="I564" s="273"/>
      <c r="J564" s="269"/>
      <c r="K564" s="269"/>
      <c r="L564" s="274"/>
      <c r="M564" s="275"/>
      <c r="N564" s="276"/>
      <c r="O564" s="276"/>
      <c r="P564" s="276"/>
      <c r="Q564" s="276"/>
      <c r="R564" s="276"/>
      <c r="S564" s="276"/>
      <c r="T564" s="277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T564" s="278" t="s">
        <v>207</v>
      </c>
      <c r="AU564" s="278" t="s">
        <v>82</v>
      </c>
      <c r="AV564" s="16" t="s">
        <v>103</v>
      </c>
      <c r="AW564" s="16" t="s">
        <v>33</v>
      </c>
      <c r="AX564" s="16" t="s">
        <v>72</v>
      </c>
      <c r="AY564" s="278" t="s">
        <v>197</v>
      </c>
    </row>
    <row r="565" s="14" customFormat="1">
      <c r="A565" s="14"/>
      <c r="B565" s="247"/>
      <c r="C565" s="248"/>
      <c r="D565" s="237" t="s">
        <v>207</v>
      </c>
      <c r="E565" s="249" t="s">
        <v>19</v>
      </c>
      <c r="F565" s="250" t="s">
        <v>634</v>
      </c>
      <c r="G565" s="248"/>
      <c r="H565" s="249" t="s">
        <v>19</v>
      </c>
      <c r="I565" s="251"/>
      <c r="J565" s="248"/>
      <c r="K565" s="248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207</v>
      </c>
      <c r="AU565" s="256" t="s">
        <v>82</v>
      </c>
      <c r="AV565" s="14" t="s">
        <v>80</v>
      </c>
      <c r="AW565" s="14" t="s">
        <v>33</v>
      </c>
      <c r="AX565" s="14" t="s">
        <v>72</v>
      </c>
      <c r="AY565" s="256" t="s">
        <v>197</v>
      </c>
    </row>
    <row r="566" s="13" customFormat="1">
      <c r="A566" s="13"/>
      <c r="B566" s="235"/>
      <c r="C566" s="236"/>
      <c r="D566" s="237" t="s">
        <v>207</v>
      </c>
      <c r="E566" s="238" t="s">
        <v>19</v>
      </c>
      <c r="F566" s="239" t="s">
        <v>2608</v>
      </c>
      <c r="G566" s="236"/>
      <c r="H566" s="240">
        <v>15.766</v>
      </c>
      <c r="I566" s="241"/>
      <c r="J566" s="236"/>
      <c r="K566" s="236"/>
      <c r="L566" s="242"/>
      <c r="M566" s="243"/>
      <c r="N566" s="244"/>
      <c r="O566" s="244"/>
      <c r="P566" s="244"/>
      <c r="Q566" s="244"/>
      <c r="R566" s="244"/>
      <c r="S566" s="244"/>
      <c r="T566" s="245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6" t="s">
        <v>207</v>
      </c>
      <c r="AU566" s="246" t="s">
        <v>82</v>
      </c>
      <c r="AV566" s="13" t="s">
        <v>82</v>
      </c>
      <c r="AW566" s="13" t="s">
        <v>33</v>
      </c>
      <c r="AX566" s="13" t="s">
        <v>72</v>
      </c>
      <c r="AY566" s="246" t="s">
        <v>197</v>
      </c>
    </row>
    <row r="567" s="16" customFormat="1">
      <c r="A567" s="16"/>
      <c r="B567" s="268"/>
      <c r="C567" s="269"/>
      <c r="D567" s="237" t="s">
        <v>207</v>
      </c>
      <c r="E567" s="270" t="s">
        <v>19</v>
      </c>
      <c r="F567" s="271" t="s">
        <v>248</v>
      </c>
      <c r="G567" s="269"/>
      <c r="H567" s="272">
        <v>15.766</v>
      </c>
      <c r="I567" s="273"/>
      <c r="J567" s="269"/>
      <c r="K567" s="269"/>
      <c r="L567" s="274"/>
      <c r="M567" s="275"/>
      <c r="N567" s="276"/>
      <c r="O567" s="276"/>
      <c r="P567" s="276"/>
      <c r="Q567" s="276"/>
      <c r="R567" s="276"/>
      <c r="S567" s="276"/>
      <c r="T567" s="277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T567" s="278" t="s">
        <v>207</v>
      </c>
      <c r="AU567" s="278" t="s">
        <v>82</v>
      </c>
      <c r="AV567" s="16" t="s">
        <v>103</v>
      </c>
      <c r="AW567" s="16" t="s">
        <v>33</v>
      </c>
      <c r="AX567" s="16" t="s">
        <v>72</v>
      </c>
      <c r="AY567" s="278" t="s">
        <v>197</v>
      </c>
    </row>
    <row r="568" s="15" customFormat="1">
      <c r="A568" s="15"/>
      <c r="B568" s="257"/>
      <c r="C568" s="258"/>
      <c r="D568" s="237" t="s">
        <v>207</v>
      </c>
      <c r="E568" s="259" t="s">
        <v>19</v>
      </c>
      <c r="F568" s="260" t="s">
        <v>234</v>
      </c>
      <c r="G568" s="258"/>
      <c r="H568" s="261">
        <v>138.44900000000001</v>
      </c>
      <c r="I568" s="262"/>
      <c r="J568" s="258"/>
      <c r="K568" s="258"/>
      <c r="L568" s="263"/>
      <c r="M568" s="264"/>
      <c r="N568" s="265"/>
      <c r="O568" s="265"/>
      <c r="P568" s="265"/>
      <c r="Q568" s="265"/>
      <c r="R568" s="265"/>
      <c r="S568" s="265"/>
      <c r="T568" s="266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7" t="s">
        <v>207</v>
      </c>
      <c r="AU568" s="267" t="s">
        <v>82</v>
      </c>
      <c r="AV568" s="15" t="s">
        <v>203</v>
      </c>
      <c r="AW568" s="15" t="s">
        <v>33</v>
      </c>
      <c r="AX568" s="15" t="s">
        <v>80</v>
      </c>
      <c r="AY568" s="267" t="s">
        <v>197</v>
      </c>
    </row>
    <row r="569" s="2" customFormat="1" ht="24.15" customHeight="1">
      <c r="A569" s="40"/>
      <c r="B569" s="41"/>
      <c r="C569" s="216" t="s">
        <v>993</v>
      </c>
      <c r="D569" s="216" t="s">
        <v>199</v>
      </c>
      <c r="E569" s="217" t="s">
        <v>697</v>
      </c>
      <c r="F569" s="218" t="s">
        <v>698</v>
      </c>
      <c r="G569" s="219" t="s">
        <v>202</v>
      </c>
      <c r="H569" s="220">
        <v>138.44900000000001</v>
      </c>
      <c r="I569" s="221"/>
      <c r="J569" s="222">
        <f>ROUND(I569*H569,2)</f>
        <v>0</v>
      </c>
      <c r="K569" s="223"/>
      <c r="L569" s="46"/>
      <c r="M569" s="224" t="s">
        <v>19</v>
      </c>
      <c r="N569" s="225" t="s">
        <v>43</v>
      </c>
      <c r="O569" s="86"/>
      <c r="P569" s="226">
        <f>O569*H569</f>
        <v>0</v>
      </c>
      <c r="Q569" s="226">
        <v>0</v>
      </c>
      <c r="R569" s="226">
        <f>Q569*H569</f>
        <v>0</v>
      </c>
      <c r="S569" s="226">
        <v>0</v>
      </c>
      <c r="T569" s="227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28" t="s">
        <v>203</v>
      </c>
      <c r="AT569" s="228" t="s">
        <v>199</v>
      </c>
      <c r="AU569" s="228" t="s">
        <v>82</v>
      </c>
      <c r="AY569" s="19" t="s">
        <v>197</v>
      </c>
      <c r="BE569" s="229">
        <f>IF(N569="základní",J569,0)</f>
        <v>0</v>
      </c>
      <c r="BF569" s="229">
        <f>IF(N569="snížená",J569,0)</f>
        <v>0</v>
      </c>
      <c r="BG569" s="229">
        <f>IF(N569="zákl. přenesená",J569,0)</f>
        <v>0</v>
      </c>
      <c r="BH569" s="229">
        <f>IF(N569="sníž. přenesená",J569,0)</f>
        <v>0</v>
      </c>
      <c r="BI569" s="229">
        <f>IF(N569="nulová",J569,0)</f>
        <v>0</v>
      </c>
      <c r="BJ569" s="19" t="s">
        <v>80</v>
      </c>
      <c r="BK569" s="229">
        <f>ROUND(I569*H569,2)</f>
        <v>0</v>
      </c>
      <c r="BL569" s="19" t="s">
        <v>203</v>
      </c>
      <c r="BM569" s="228" t="s">
        <v>2609</v>
      </c>
    </row>
    <row r="570" s="2" customFormat="1">
      <c r="A570" s="40"/>
      <c r="B570" s="41"/>
      <c r="C570" s="42"/>
      <c r="D570" s="230" t="s">
        <v>205</v>
      </c>
      <c r="E570" s="42"/>
      <c r="F570" s="231" t="s">
        <v>700</v>
      </c>
      <c r="G570" s="42"/>
      <c r="H570" s="42"/>
      <c r="I570" s="232"/>
      <c r="J570" s="42"/>
      <c r="K570" s="42"/>
      <c r="L570" s="46"/>
      <c r="M570" s="233"/>
      <c r="N570" s="234"/>
      <c r="O570" s="86"/>
      <c r="P570" s="86"/>
      <c r="Q570" s="86"/>
      <c r="R570" s="86"/>
      <c r="S570" s="86"/>
      <c r="T570" s="87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205</v>
      </c>
      <c r="AU570" s="19" t="s">
        <v>82</v>
      </c>
    </row>
    <row r="571" s="13" customFormat="1">
      <c r="A571" s="13"/>
      <c r="B571" s="235"/>
      <c r="C571" s="236"/>
      <c r="D571" s="237" t="s">
        <v>207</v>
      </c>
      <c r="E571" s="238" t="s">
        <v>19</v>
      </c>
      <c r="F571" s="239" t="s">
        <v>2610</v>
      </c>
      <c r="G571" s="236"/>
      <c r="H571" s="240">
        <v>138.44900000000001</v>
      </c>
      <c r="I571" s="241"/>
      <c r="J571" s="236"/>
      <c r="K571" s="236"/>
      <c r="L571" s="242"/>
      <c r="M571" s="243"/>
      <c r="N571" s="244"/>
      <c r="O571" s="244"/>
      <c r="P571" s="244"/>
      <c r="Q571" s="244"/>
      <c r="R571" s="244"/>
      <c r="S571" s="244"/>
      <c r="T571" s="245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6" t="s">
        <v>207</v>
      </c>
      <c r="AU571" s="246" t="s">
        <v>82</v>
      </c>
      <c r="AV571" s="13" t="s">
        <v>82</v>
      </c>
      <c r="AW571" s="13" t="s">
        <v>33</v>
      </c>
      <c r="AX571" s="13" t="s">
        <v>80</v>
      </c>
      <c r="AY571" s="246" t="s">
        <v>197</v>
      </c>
    </row>
    <row r="572" s="2" customFormat="1" ht="24.15" customHeight="1">
      <c r="A572" s="40"/>
      <c r="B572" s="41"/>
      <c r="C572" s="216" t="s">
        <v>1003</v>
      </c>
      <c r="D572" s="216" t="s">
        <v>199</v>
      </c>
      <c r="E572" s="217" t="s">
        <v>702</v>
      </c>
      <c r="F572" s="218" t="s">
        <v>703</v>
      </c>
      <c r="G572" s="219" t="s">
        <v>217</v>
      </c>
      <c r="H572" s="220">
        <v>1.2150000000000001</v>
      </c>
      <c r="I572" s="221"/>
      <c r="J572" s="222">
        <f>ROUND(I572*H572,2)</f>
        <v>0</v>
      </c>
      <c r="K572" s="223"/>
      <c r="L572" s="46"/>
      <c r="M572" s="224" t="s">
        <v>19</v>
      </c>
      <c r="N572" s="225" t="s">
        <v>43</v>
      </c>
      <c r="O572" s="86"/>
      <c r="P572" s="226">
        <f>O572*H572</f>
        <v>0</v>
      </c>
      <c r="Q572" s="226">
        <v>1.05291</v>
      </c>
      <c r="R572" s="226">
        <f>Q572*H572</f>
        <v>1.2792856500000001</v>
      </c>
      <c r="S572" s="226">
        <v>0</v>
      </c>
      <c r="T572" s="227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28" t="s">
        <v>203</v>
      </c>
      <c r="AT572" s="228" t="s">
        <v>199</v>
      </c>
      <c r="AU572" s="228" t="s">
        <v>82</v>
      </c>
      <c r="AY572" s="19" t="s">
        <v>197</v>
      </c>
      <c r="BE572" s="229">
        <f>IF(N572="základní",J572,0)</f>
        <v>0</v>
      </c>
      <c r="BF572" s="229">
        <f>IF(N572="snížená",J572,0)</f>
        <v>0</v>
      </c>
      <c r="BG572" s="229">
        <f>IF(N572="zákl. přenesená",J572,0)</f>
        <v>0</v>
      </c>
      <c r="BH572" s="229">
        <f>IF(N572="sníž. přenesená",J572,0)</f>
        <v>0</v>
      </c>
      <c r="BI572" s="229">
        <f>IF(N572="nulová",J572,0)</f>
        <v>0</v>
      </c>
      <c r="BJ572" s="19" t="s">
        <v>80</v>
      </c>
      <c r="BK572" s="229">
        <f>ROUND(I572*H572,2)</f>
        <v>0</v>
      </c>
      <c r="BL572" s="19" t="s">
        <v>203</v>
      </c>
      <c r="BM572" s="228" t="s">
        <v>2611</v>
      </c>
    </row>
    <row r="573" s="2" customFormat="1">
      <c r="A573" s="40"/>
      <c r="B573" s="41"/>
      <c r="C573" s="42"/>
      <c r="D573" s="230" t="s">
        <v>205</v>
      </c>
      <c r="E573" s="42"/>
      <c r="F573" s="231" t="s">
        <v>705</v>
      </c>
      <c r="G573" s="42"/>
      <c r="H573" s="42"/>
      <c r="I573" s="232"/>
      <c r="J573" s="42"/>
      <c r="K573" s="42"/>
      <c r="L573" s="46"/>
      <c r="M573" s="233"/>
      <c r="N573" s="234"/>
      <c r="O573" s="86"/>
      <c r="P573" s="86"/>
      <c r="Q573" s="86"/>
      <c r="R573" s="86"/>
      <c r="S573" s="86"/>
      <c r="T573" s="87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205</v>
      </c>
      <c r="AU573" s="19" t="s">
        <v>82</v>
      </c>
    </row>
    <row r="574" s="14" customFormat="1">
      <c r="A574" s="14"/>
      <c r="B574" s="247"/>
      <c r="C574" s="248"/>
      <c r="D574" s="237" t="s">
        <v>207</v>
      </c>
      <c r="E574" s="249" t="s">
        <v>19</v>
      </c>
      <c r="F574" s="250" t="s">
        <v>680</v>
      </c>
      <c r="G574" s="248"/>
      <c r="H574" s="249" t="s">
        <v>19</v>
      </c>
      <c r="I574" s="251"/>
      <c r="J574" s="248"/>
      <c r="K574" s="248"/>
      <c r="L574" s="252"/>
      <c r="M574" s="253"/>
      <c r="N574" s="254"/>
      <c r="O574" s="254"/>
      <c r="P574" s="254"/>
      <c r="Q574" s="254"/>
      <c r="R574" s="254"/>
      <c r="S574" s="254"/>
      <c r="T574" s="25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6" t="s">
        <v>207</v>
      </c>
      <c r="AU574" s="256" t="s">
        <v>82</v>
      </c>
      <c r="AV574" s="14" t="s">
        <v>80</v>
      </c>
      <c r="AW574" s="14" t="s">
        <v>33</v>
      </c>
      <c r="AX574" s="14" t="s">
        <v>72</v>
      </c>
      <c r="AY574" s="256" t="s">
        <v>197</v>
      </c>
    </row>
    <row r="575" s="13" customFormat="1">
      <c r="A575" s="13"/>
      <c r="B575" s="235"/>
      <c r="C575" s="236"/>
      <c r="D575" s="237" t="s">
        <v>207</v>
      </c>
      <c r="E575" s="238" t="s">
        <v>19</v>
      </c>
      <c r="F575" s="239" t="s">
        <v>2612</v>
      </c>
      <c r="G575" s="236"/>
      <c r="H575" s="240">
        <v>0.048000000000000001</v>
      </c>
      <c r="I575" s="241"/>
      <c r="J575" s="236"/>
      <c r="K575" s="236"/>
      <c r="L575" s="242"/>
      <c r="M575" s="243"/>
      <c r="N575" s="244"/>
      <c r="O575" s="244"/>
      <c r="P575" s="244"/>
      <c r="Q575" s="244"/>
      <c r="R575" s="244"/>
      <c r="S575" s="244"/>
      <c r="T575" s="245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6" t="s">
        <v>207</v>
      </c>
      <c r="AU575" s="246" t="s">
        <v>82</v>
      </c>
      <c r="AV575" s="13" t="s">
        <v>82</v>
      </c>
      <c r="AW575" s="13" t="s">
        <v>33</v>
      </c>
      <c r="AX575" s="13" t="s">
        <v>72</v>
      </c>
      <c r="AY575" s="246" t="s">
        <v>197</v>
      </c>
    </row>
    <row r="576" s="13" customFormat="1">
      <c r="A576" s="13"/>
      <c r="B576" s="235"/>
      <c r="C576" s="236"/>
      <c r="D576" s="237" t="s">
        <v>207</v>
      </c>
      <c r="E576" s="238" t="s">
        <v>19</v>
      </c>
      <c r="F576" s="239" t="s">
        <v>2613</v>
      </c>
      <c r="G576" s="236"/>
      <c r="H576" s="240">
        <v>0.13900000000000001</v>
      </c>
      <c r="I576" s="241"/>
      <c r="J576" s="236"/>
      <c r="K576" s="236"/>
      <c r="L576" s="242"/>
      <c r="M576" s="243"/>
      <c r="N576" s="244"/>
      <c r="O576" s="244"/>
      <c r="P576" s="244"/>
      <c r="Q576" s="244"/>
      <c r="R576" s="244"/>
      <c r="S576" s="244"/>
      <c r="T576" s="245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6" t="s">
        <v>207</v>
      </c>
      <c r="AU576" s="246" t="s">
        <v>82</v>
      </c>
      <c r="AV576" s="13" t="s">
        <v>82</v>
      </c>
      <c r="AW576" s="13" t="s">
        <v>33</v>
      </c>
      <c r="AX576" s="13" t="s">
        <v>72</v>
      </c>
      <c r="AY576" s="246" t="s">
        <v>197</v>
      </c>
    </row>
    <row r="577" s="13" customFormat="1">
      <c r="A577" s="13"/>
      <c r="B577" s="235"/>
      <c r="C577" s="236"/>
      <c r="D577" s="237" t="s">
        <v>207</v>
      </c>
      <c r="E577" s="238" t="s">
        <v>19</v>
      </c>
      <c r="F577" s="239" t="s">
        <v>2614</v>
      </c>
      <c r="G577" s="236"/>
      <c r="H577" s="240">
        <v>0.088999999999999996</v>
      </c>
      <c r="I577" s="241"/>
      <c r="J577" s="236"/>
      <c r="K577" s="236"/>
      <c r="L577" s="242"/>
      <c r="M577" s="243"/>
      <c r="N577" s="244"/>
      <c r="O577" s="244"/>
      <c r="P577" s="244"/>
      <c r="Q577" s="244"/>
      <c r="R577" s="244"/>
      <c r="S577" s="244"/>
      <c r="T577" s="245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6" t="s">
        <v>207</v>
      </c>
      <c r="AU577" s="246" t="s">
        <v>82</v>
      </c>
      <c r="AV577" s="13" t="s">
        <v>82</v>
      </c>
      <c r="AW577" s="13" t="s">
        <v>33</v>
      </c>
      <c r="AX577" s="13" t="s">
        <v>72</v>
      </c>
      <c r="AY577" s="246" t="s">
        <v>197</v>
      </c>
    </row>
    <row r="578" s="13" customFormat="1">
      <c r="A578" s="13"/>
      <c r="B578" s="235"/>
      <c r="C578" s="236"/>
      <c r="D578" s="237" t="s">
        <v>207</v>
      </c>
      <c r="E578" s="238" t="s">
        <v>19</v>
      </c>
      <c r="F578" s="239" t="s">
        <v>2615</v>
      </c>
      <c r="G578" s="236"/>
      <c r="H578" s="240">
        <v>0.063</v>
      </c>
      <c r="I578" s="241"/>
      <c r="J578" s="236"/>
      <c r="K578" s="236"/>
      <c r="L578" s="242"/>
      <c r="M578" s="243"/>
      <c r="N578" s="244"/>
      <c r="O578" s="244"/>
      <c r="P578" s="244"/>
      <c r="Q578" s="244"/>
      <c r="R578" s="244"/>
      <c r="S578" s="244"/>
      <c r="T578" s="245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6" t="s">
        <v>207</v>
      </c>
      <c r="AU578" s="246" t="s">
        <v>82</v>
      </c>
      <c r="AV578" s="13" t="s">
        <v>82</v>
      </c>
      <c r="AW578" s="13" t="s">
        <v>33</v>
      </c>
      <c r="AX578" s="13" t="s">
        <v>72</v>
      </c>
      <c r="AY578" s="246" t="s">
        <v>197</v>
      </c>
    </row>
    <row r="579" s="13" customFormat="1">
      <c r="A579" s="13"/>
      <c r="B579" s="235"/>
      <c r="C579" s="236"/>
      <c r="D579" s="237" t="s">
        <v>207</v>
      </c>
      <c r="E579" s="238" t="s">
        <v>19</v>
      </c>
      <c r="F579" s="239" t="s">
        <v>2616</v>
      </c>
      <c r="G579" s="236"/>
      <c r="H579" s="240">
        <v>0.025000000000000001</v>
      </c>
      <c r="I579" s="241"/>
      <c r="J579" s="236"/>
      <c r="K579" s="236"/>
      <c r="L579" s="242"/>
      <c r="M579" s="243"/>
      <c r="N579" s="244"/>
      <c r="O579" s="244"/>
      <c r="P579" s="244"/>
      <c r="Q579" s="244"/>
      <c r="R579" s="244"/>
      <c r="S579" s="244"/>
      <c r="T579" s="245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6" t="s">
        <v>207</v>
      </c>
      <c r="AU579" s="246" t="s">
        <v>82</v>
      </c>
      <c r="AV579" s="13" t="s">
        <v>82</v>
      </c>
      <c r="AW579" s="13" t="s">
        <v>33</v>
      </c>
      <c r="AX579" s="13" t="s">
        <v>72</v>
      </c>
      <c r="AY579" s="246" t="s">
        <v>197</v>
      </c>
    </row>
    <row r="580" s="13" customFormat="1">
      <c r="A580" s="13"/>
      <c r="B580" s="235"/>
      <c r="C580" s="236"/>
      <c r="D580" s="237" t="s">
        <v>207</v>
      </c>
      <c r="E580" s="238" t="s">
        <v>19</v>
      </c>
      <c r="F580" s="239" t="s">
        <v>2617</v>
      </c>
      <c r="G580" s="236"/>
      <c r="H580" s="240">
        <v>0.19700000000000001</v>
      </c>
      <c r="I580" s="241"/>
      <c r="J580" s="236"/>
      <c r="K580" s="236"/>
      <c r="L580" s="242"/>
      <c r="M580" s="243"/>
      <c r="N580" s="244"/>
      <c r="O580" s="244"/>
      <c r="P580" s="244"/>
      <c r="Q580" s="244"/>
      <c r="R580" s="244"/>
      <c r="S580" s="244"/>
      <c r="T580" s="245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6" t="s">
        <v>207</v>
      </c>
      <c r="AU580" s="246" t="s">
        <v>82</v>
      </c>
      <c r="AV580" s="13" t="s">
        <v>82</v>
      </c>
      <c r="AW580" s="13" t="s">
        <v>33</v>
      </c>
      <c r="AX580" s="13" t="s">
        <v>72</v>
      </c>
      <c r="AY580" s="246" t="s">
        <v>197</v>
      </c>
    </row>
    <row r="581" s="13" customFormat="1">
      <c r="A581" s="13"/>
      <c r="B581" s="235"/>
      <c r="C581" s="236"/>
      <c r="D581" s="237" t="s">
        <v>207</v>
      </c>
      <c r="E581" s="238" t="s">
        <v>19</v>
      </c>
      <c r="F581" s="239" t="s">
        <v>2618</v>
      </c>
      <c r="G581" s="236"/>
      <c r="H581" s="240">
        <v>0.096000000000000002</v>
      </c>
      <c r="I581" s="241"/>
      <c r="J581" s="236"/>
      <c r="K581" s="236"/>
      <c r="L581" s="242"/>
      <c r="M581" s="243"/>
      <c r="N581" s="244"/>
      <c r="O581" s="244"/>
      <c r="P581" s="244"/>
      <c r="Q581" s="244"/>
      <c r="R581" s="244"/>
      <c r="S581" s="244"/>
      <c r="T581" s="245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6" t="s">
        <v>207</v>
      </c>
      <c r="AU581" s="246" t="s">
        <v>82</v>
      </c>
      <c r="AV581" s="13" t="s">
        <v>82</v>
      </c>
      <c r="AW581" s="13" t="s">
        <v>33</v>
      </c>
      <c r="AX581" s="13" t="s">
        <v>72</v>
      </c>
      <c r="AY581" s="246" t="s">
        <v>197</v>
      </c>
    </row>
    <row r="582" s="13" customFormat="1">
      <c r="A582" s="13"/>
      <c r="B582" s="235"/>
      <c r="C582" s="236"/>
      <c r="D582" s="237" t="s">
        <v>207</v>
      </c>
      <c r="E582" s="238" t="s">
        <v>19</v>
      </c>
      <c r="F582" s="239" t="s">
        <v>2619</v>
      </c>
      <c r="G582" s="236"/>
      <c r="H582" s="240">
        <v>0.16900000000000001</v>
      </c>
      <c r="I582" s="241"/>
      <c r="J582" s="236"/>
      <c r="K582" s="236"/>
      <c r="L582" s="242"/>
      <c r="M582" s="243"/>
      <c r="N582" s="244"/>
      <c r="O582" s="244"/>
      <c r="P582" s="244"/>
      <c r="Q582" s="244"/>
      <c r="R582" s="244"/>
      <c r="S582" s="244"/>
      <c r="T582" s="245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6" t="s">
        <v>207</v>
      </c>
      <c r="AU582" s="246" t="s">
        <v>82</v>
      </c>
      <c r="AV582" s="13" t="s">
        <v>82</v>
      </c>
      <c r="AW582" s="13" t="s">
        <v>33</v>
      </c>
      <c r="AX582" s="13" t="s">
        <v>72</v>
      </c>
      <c r="AY582" s="246" t="s">
        <v>197</v>
      </c>
    </row>
    <row r="583" s="13" customFormat="1">
      <c r="A583" s="13"/>
      <c r="B583" s="235"/>
      <c r="C583" s="236"/>
      <c r="D583" s="237" t="s">
        <v>207</v>
      </c>
      <c r="E583" s="238" t="s">
        <v>19</v>
      </c>
      <c r="F583" s="239" t="s">
        <v>2620</v>
      </c>
      <c r="G583" s="236"/>
      <c r="H583" s="240">
        <v>0.066000000000000003</v>
      </c>
      <c r="I583" s="241"/>
      <c r="J583" s="236"/>
      <c r="K583" s="236"/>
      <c r="L583" s="242"/>
      <c r="M583" s="243"/>
      <c r="N583" s="244"/>
      <c r="O583" s="244"/>
      <c r="P583" s="244"/>
      <c r="Q583" s="244"/>
      <c r="R583" s="244"/>
      <c r="S583" s="244"/>
      <c r="T583" s="245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6" t="s">
        <v>207</v>
      </c>
      <c r="AU583" s="246" t="s">
        <v>82</v>
      </c>
      <c r="AV583" s="13" t="s">
        <v>82</v>
      </c>
      <c r="AW583" s="13" t="s">
        <v>33</v>
      </c>
      <c r="AX583" s="13" t="s">
        <v>72</v>
      </c>
      <c r="AY583" s="246" t="s">
        <v>197</v>
      </c>
    </row>
    <row r="584" s="13" customFormat="1">
      <c r="A584" s="13"/>
      <c r="B584" s="235"/>
      <c r="C584" s="236"/>
      <c r="D584" s="237" t="s">
        <v>207</v>
      </c>
      <c r="E584" s="238" t="s">
        <v>19</v>
      </c>
      <c r="F584" s="239" t="s">
        <v>2621</v>
      </c>
      <c r="G584" s="236"/>
      <c r="H584" s="240">
        <v>0.057000000000000002</v>
      </c>
      <c r="I584" s="241"/>
      <c r="J584" s="236"/>
      <c r="K584" s="236"/>
      <c r="L584" s="242"/>
      <c r="M584" s="243"/>
      <c r="N584" s="244"/>
      <c r="O584" s="244"/>
      <c r="P584" s="244"/>
      <c r="Q584" s="244"/>
      <c r="R584" s="244"/>
      <c r="S584" s="244"/>
      <c r="T584" s="245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6" t="s">
        <v>207</v>
      </c>
      <c r="AU584" s="246" t="s">
        <v>82</v>
      </c>
      <c r="AV584" s="13" t="s">
        <v>82</v>
      </c>
      <c r="AW584" s="13" t="s">
        <v>33</v>
      </c>
      <c r="AX584" s="13" t="s">
        <v>72</v>
      </c>
      <c r="AY584" s="246" t="s">
        <v>197</v>
      </c>
    </row>
    <row r="585" s="13" customFormat="1">
      <c r="A585" s="13"/>
      <c r="B585" s="235"/>
      <c r="C585" s="236"/>
      <c r="D585" s="237" t="s">
        <v>207</v>
      </c>
      <c r="E585" s="238" t="s">
        <v>19</v>
      </c>
      <c r="F585" s="239" t="s">
        <v>2622</v>
      </c>
      <c r="G585" s="236"/>
      <c r="H585" s="240">
        <v>0.021999999999999999</v>
      </c>
      <c r="I585" s="241"/>
      <c r="J585" s="236"/>
      <c r="K585" s="236"/>
      <c r="L585" s="242"/>
      <c r="M585" s="243"/>
      <c r="N585" s="244"/>
      <c r="O585" s="244"/>
      <c r="P585" s="244"/>
      <c r="Q585" s="244"/>
      <c r="R585" s="244"/>
      <c r="S585" s="244"/>
      <c r="T585" s="245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6" t="s">
        <v>207</v>
      </c>
      <c r="AU585" s="246" t="s">
        <v>82</v>
      </c>
      <c r="AV585" s="13" t="s">
        <v>82</v>
      </c>
      <c r="AW585" s="13" t="s">
        <v>33</v>
      </c>
      <c r="AX585" s="13" t="s">
        <v>72</v>
      </c>
      <c r="AY585" s="246" t="s">
        <v>197</v>
      </c>
    </row>
    <row r="586" s="13" customFormat="1">
      <c r="A586" s="13"/>
      <c r="B586" s="235"/>
      <c r="C586" s="236"/>
      <c r="D586" s="237" t="s">
        <v>207</v>
      </c>
      <c r="E586" s="238" t="s">
        <v>19</v>
      </c>
      <c r="F586" s="239" t="s">
        <v>2623</v>
      </c>
      <c r="G586" s="236"/>
      <c r="H586" s="240">
        <v>0.13200000000000001</v>
      </c>
      <c r="I586" s="241"/>
      <c r="J586" s="236"/>
      <c r="K586" s="236"/>
      <c r="L586" s="242"/>
      <c r="M586" s="243"/>
      <c r="N586" s="244"/>
      <c r="O586" s="244"/>
      <c r="P586" s="244"/>
      <c r="Q586" s="244"/>
      <c r="R586" s="244"/>
      <c r="S586" s="244"/>
      <c r="T586" s="245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6" t="s">
        <v>207</v>
      </c>
      <c r="AU586" s="246" t="s">
        <v>82</v>
      </c>
      <c r="AV586" s="13" t="s">
        <v>82</v>
      </c>
      <c r="AW586" s="13" t="s">
        <v>33</v>
      </c>
      <c r="AX586" s="13" t="s">
        <v>72</v>
      </c>
      <c r="AY586" s="246" t="s">
        <v>197</v>
      </c>
    </row>
    <row r="587" s="13" customFormat="1">
      <c r="A587" s="13"/>
      <c r="B587" s="235"/>
      <c r="C587" s="236"/>
      <c r="D587" s="237" t="s">
        <v>207</v>
      </c>
      <c r="E587" s="238" t="s">
        <v>19</v>
      </c>
      <c r="F587" s="239" t="s">
        <v>2624</v>
      </c>
      <c r="G587" s="236"/>
      <c r="H587" s="240">
        <v>0.050999999999999997</v>
      </c>
      <c r="I587" s="241"/>
      <c r="J587" s="236"/>
      <c r="K587" s="236"/>
      <c r="L587" s="242"/>
      <c r="M587" s="243"/>
      <c r="N587" s="244"/>
      <c r="O587" s="244"/>
      <c r="P587" s="244"/>
      <c r="Q587" s="244"/>
      <c r="R587" s="244"/>
      <c r="S587" s="244"/>
      <c r="T587" s="245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6" t="s">
        <v>207</v>
      </c>
      <c r="AU587" s="246" t="s">
        <v>82</v>
      </c>
      <c r="AV587" s="13" t="s">
        <v>82</v>
      </c>
      <c r="AW587" s="13" t="s">
        <v>33</v>
      </c>
      <c r="AX587" s="13" t="s">
        <v>72</v>
      </c>
      <c r="AY587" s="246" t="s">
        <v>197</v>
      </c>
    </row>
    <row r="588" s="13" customFormat="1">
      <c r="A588" s="13"/>
      <c r="B588" s="235"/>
      <c r="C588" s="236"/>
      <c r="D588" s="237" t="s">
        <v>207</v>
      </c>
      <c r="E588" s="238" t="s">
        <v>19</v>
      </c>
      <c r="F588" s="239" t="s">
        <v>2625</v>
      </c>
      <c r="G588" s="236"/>
      <c r="H588" s="240">
        <v>0.01</v>
      </c>
      <c r="I588" s="241"/>
      <c r="J588" s="236"/>
      <c r="K588" s="236"/>
      <c r="L588" s="242"/>
      <c r="M588" s="243"/>
      <c r="N588" s="244"/>
      <c r="O588" s="244"/>
      <c r="P588" s="244"/>
      <c r="Q588" s="244"/>
      <c r="R588" s="244"/>
      <c r="S588" s="244"/>
      <c r="T588" s="245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6" t="s">
        <v>207</v>
      </c>
      <c r="AU588" s="246" t="s">
        <v>82</v>
      </c>
      <c r="AV588" s="13" t="s">
        <v>82</v>
      </c>
      <c r="AW588" s="13" t="s">
        <v>33</v>
      </c>
      <c r="AX588" s="13" t="s">
        <v>72</v>
      </c>
      <c r="AY588" s="246" t="s">
        <v>197</v>
      </c>
    </row>
    <row r="589" s="13" customFormat="1">
      <c r="A589" s="13"/>
      <c r="B589" s="235"/>
      <c r="C589" s="236"/>
      <c r="D589" s="237" t="s">
        <v>207</v>
      </c>
      <c r="E589" s="238" t="s">
        <v>19</v>
      </c>
      <c r="F589" s="239" t="s">
        <v>2626</v>
      </c>
      <c r="G589" s="236"/>
      <c r="H589" s="240">
        <v>0.029999999999999999</v>
      </c>
      <c r="I589" s="241"/>
      <c r="J589" s="236"/>
      <c r="K589" s="236"/>
      <c r="L589" s="242"/>
      <c r="M589" s="243"/>
      <c r="N589" s="244"/>
      <c r="O589" s="244"/>
      <c r="P589" s="244"/>
      <c r="Q589" s="244"/>
      <c r="R589" s="244"/>
      <c r="S589" s="244"/>
      <c r="T589" s="245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6" t="s">
        <v>207</v>
      </c>
      <c r="AU589" s="246" t="s">
        <v>82</v>
      </c>
      <c r="AV589" s="13" t="s">
        <v>82</v>
      </c>
      <c r="AW589" s="13" t="s">
        <v>33</v>
      </c>
      <c r="AX589" s="13" t="s">
        <v>72</v>
      </c>
      <c r="AY589" s="246" t="s">
        <v>197</v>
      </c>
    </row>
    <row r="590" s="13" customFormat="1">
      <c r="A590" s="13"/>
      <c r="B590" s="235"/>
      <c r="C590" s="236"/>
      <c r="D590" s="237" t="s">
        <v>207</v>
      </c>
      <c r="E590" s="238" t="s">
        <v>19</v>
      </c>
      <c r="F590" s="239" t="s">
        <v>2627</v>
      </c>
      <c r="G590" s="236"/>
      <c r="H590" s="240">
        <v>0.021000000000000001</v>
      </c>
      <c r="I590" s="241"/>
      <c r="J590" s="236"/>
      <c r="K590" s="236"/>
      <c r="L590" s="242"/>
      <c r="M590" s="243"/>
      <c r="N590" s="244"/>
      <c r="O590" s="244"/>
      <c r="P590" s="244"/>
      <c r="Q590" s="244"/>
      <c r="R590" s="244"/>
      <c r="S590" s="244"/>
      <c r="T590" s="245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6" t="s">
        <v>207</v>
      </c>
      <c r="AU590" s="246" t="s">
        <v>82</v>
      </c>
      <c r="AV590" s="13" t="s">
        <v>82</v>
      </c>
      <c r="AW590" s="13" t="s">
        <v>33</v>
      </c>
      <c r="AX590" s="13" t="s">
        <v>72</v>
      </c>
      <c r="AY590" s="246" t="s">
        <v>197</v>
      </c>
    </row>
    <row r="591" s="15" customFormat="1">
      <c r="A591" s="15"/>
      <c r="B591" s="257"/>
      <c r="C591" s="258"/>
      <c r="D591" s="237" t="s">
        <v>207</v>
      </c>
      <c r="E591" s="259" t="s">
        <v>19</v>
      </c>
      <c r="F591" s="260" t="s">
        <v>234</v>
      </c>
      <c r="G591" s="258"/>
      <c r="H591" s="261">
        <v>1.2150000000000001</v>
      </c>
      <c r="I591" s="262"/>
      <c r="J591" s="258"/>
      <c r="K591" s="258"/>
      <c r="L591" s="263"/>
      <c r="M591" s="264"/>
      <c r="N591" s="265"/>
      <c r="O591" s="265"/>
      <c r="P591" s="265"/>
      <c r="Q591" s="265"/>
      <c r="R591" s="265"/>
      <c r="S591" s="265"/>
      <c r="T591" s="266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67" t="s">
        <v>207</v>
      </c>
      <c r="AU591" s="267" t="s">
        <v>82</v>
      </c>
      <c r="AV591" s="15" t="s">
        <v>203</v>
      </c>
      <c r="AW591" s="15" t="s">
        <v>33</v>
      </c>
      <c r="AX591" s="15" t="s">
        <v>80</v>
      </c>
      <c r="AY591" s="267" t="s">
        <v>197</v>
      </c>
    </row>
    <row r="592" s="12" customFormat="1" ht="22.8" customHeight="1">
      <c r="A592" s="12"/>
      <c r="B592" s="200"/>
      <c r="C592" s="201"/>
      <c r="D592" s="202" t="s">
        <v>71</v>
      </c>
      <c r="E592" s="214" t="s">
        <v>797</v>
      </c>
      <c r="F592" s="214" t="s">
        <v>2628</v>
      </c>
      <c r="G592" s="201"/>
      <c r="H592" s="201"/>
      <c r="I592" s="204"/>
      <c r="J592" s="215">
        <f>BK592</f>
        <v>0</v>
      </c>
      <c r="K592" s="201"/>
      <c r="L592" s="206"/>
      <c r="M592" s="207"/>
      <c r="N592" s="208"/>
      <c r="O592" s="208"/>
      <c r="P592" s="209">
        <f>SUM(P593:P613)</f>
        <v>0</v>
      </c>
      <c r="Q592" s="208"/>
      <c r="R592" s="209">
        <f>SUM(R593:R613)</f>
        <v>5.5108782799999991</v>
      </c>
      <c r="S592" s="208"/>
      <c r="T592" s="210">
        <f>SUM(T593:T613)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11" t="s">
        <v>80</v>
      </c>
      <c r="AT592" s="212" t="s">
        <v>71</v>
      </c>
      <c r="AU592" s="212" t="s">
        <v>80</v>
      </c>
      <c r="AY592" s="211" t="s">
        <v>197</v>
      </c>
      <c r="BK592" s="213">
        <f>SUM(BK593:BK613)</f>
        <v>0</v>
      </c>
    </row>
    <row r="593" s="2" customFormat="1" ht="37.8" customHeight="1">
      <c r="A593" s="40"/>
      <c r="B593" s="41"/>
      <c r="C593" s="216" t="s">
        <v>1009</v>
      </c>
      <c r="D593" s="216" t="s">
        <v>199</v>
      </c>
      <c r="E593" s="217" t="s">
        <v>2629</v>
      </c>
      <c r="F593" s="218" t="s">
        <v>2630</v>
      </c>
      <c r="G593" s="219" t="s">
        <v>225</v>
      </c>
      <c r="H593" s="220">
        <v>2.0659999999999998</v>
      </c>
      <c r="I593" s="221"/>
      <c r="J593" s="222">
        <f>ROUND(I593*H593,2)</f>
        <v>0</v>
      </c>
      <c r="K593" s="223"/>
      <c r="L593" s="46"/>
      <c r="M593" s="224" t="s">
        <v>19</v>
      </c>
      <c r="N593" s="225" t="s">
        <v>43</v>
      </c>
      <c r="O593" s="86"/>
      <c r="P593" s="226">
        <f>O593*H593</f>
        <v>0</v>
      </c>
      <c r="Q593" s="226">
        <v>2.5019499999999999</v>
      </c>
      <c r="R593" s="226">
        <f>Q593*H593</f>
        <v>5.1690286999999993</v>
      </c>
      <c r="S593" s="226">
        <v>0</v>
      </c>
      <c r="T593" s="227">
        <f>S593*H593</f>
        <v>0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28" t="s">
        <v>203</v>
      </c>
      <c r="AT593" s="228" t="s">
        <v>199</v>
      </c>
      <c r="AU593" s="228" t="s">
        <v>82</v>
      </c>
      <c r="AY593" s="19" t="s">
        <v>197</v>
      </c>
      <c r="BE593" s="229">
        <f>IF(N593="základní",J593,0)</f>
        <v>0</v>
      </c>
      <c r="BF593" s="229">
        <f>IF(N593="snížená",J593,0)</f>
        <v>0</v>
      </c>
      <c r="BG593" s="229">
        <f>IF(N593="zákl. přenesená",J593,0)</f>
        <v>0</v>
      </c>
      <c r="BH593" s="229">
        <f>IF(N593="sníž. přenesená",J593,0)</f>
        <v>0</v>
      </c>
      <c r="BI593" s="229">
        <f>IF(N593="nulová",J593,0)</f>
        <v>0</v>
      </c>
      <c r="BJ593" s="19" t="s">
        <v>80</v>
      </c>
      <c r="BK593" s="229">
        <f>ROUND(I593*H593,2)</f>
        <v>0</v>
      </c>
      <c r="BL593" s="19" t="s">
        <v>203</v>
      </c>
      <c r="BM593" s="228" t="s">
        <v>2631</v>
      </c>
    </row>
    <row r="594" s="2" customFormat="1">
      <c r="A594" s="40"/>
      <c r="B594" s="41"/>
      <c r="C594" s="42"/>
      <c r="D594" s="230" t="s">
        <v>205</v>
      </c>
      <c r="E594" s="42"/>
      <c r="F594" s="231" t="s">
        <v>2632</v>
      </c>
      <c r="G594" s="42"/>
      <c r="H594" s="42"/>
      <c r="I594" s="232"/>
      <c r="J594" s="42"/>
      <c r="K594" s="42"/>
      <c r="L594" s="46"/>
      <c r="M594" s="233"/>
      <c r="N594" s="234"/>
      <c r="O594" s="86"/>
      <c r="P594" s="86"/>
      <c r="Q594" s="86"/>
      <c r="R594" s="86"/>
      <c r="S594" s="86"/>
      <c r="T594" s="87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T594" s="19" t="s">
        <v>205</v>
      </c>
      <c r="AU594" s="19" t="s">
        <v>82</v>
      </c>
    </row>
    <row r="595" s="14" customFormat="1">
      <c r="A595" s="14"/>
      <c r="B595" s="247"/>
      <c r="C595" s="248"/>
      <c r="D595" s="237" t="s">
        <v>207</v>
      </c>
      <c r="E595" s="249" t="s">
        <v>19</v>
      </c>
      <c r="F595" s="250" t="s">
        <v>2633</v>
      </c>
      <c r="G595" s="248"/>
      <c r="H595" s="249" t="s">
        <v>19</v>
      </c>
      <c r="I595" s="251"/>
      <c r="J595" s="248"/>
      <c r="K595" s="248"/>
      <c r="L595" s="252"/>
      <c r="M595" s="253"/>
      <c r="N595" s="254"/>
      <c r="O595" s="254"/>
      <c r="P595" s="254"/>
      <c r="Q595" s="254"/>
      <c r="R595" s="254"/>
      <c r="S595" s="254"/>
      <c r="T595" s="25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6" t="s">
        <v>207</v>
      </c>
      <c r="AU595" s="256" t="s">
        <v>82</v>
      </c>
      <c r="AV595" s="14" t="s">
        <v>80</v>
      </c>
      <c r="AW595" s="14" t="s">
        <v>33</v>
      </c>
      <c r="AX595" s="14" t="s">
        <v>72</v>
      </c>
      <c r="AY595" s="256" t="s">
        <v>197</v>
      </c>
    </row>
    <row r="596" s="13" customFormat="1">
      <c r="A596" s="13"/>
      <c r="B596" s="235"/>
      <c r="C596" s="236"/>
      <c r="D596" s="237" t="s">
        <v>207</v>
      </c>
      <c r="E596" s="238" t="s">
        <v>19</v>
      </c>
      <c r="F596" s="239" t="s">
        <v>2634</v>
      </c>
      <c r="G596" s="236"/>
      <c r="H596" s="240">
        <v>1.4019999999999999</v>
      </c>
      <c r="I596" s="241"/>
      <c r="J596" s="236"/>
      <c r="K596" s="236"/>
      <c r="L596" s="242"/>
      <c r="M596" s="243"/>
      <c r="N596" s="244"/>
      <c r="O596" s="244"/>
      <c r="P596" s="244"/>
      <c r="Q596" s="244"/>
      <c r="R596" s="244"/>
      <c r="S596" s="244"/>
      <c r="T596" s="245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6" t="s">
        <v>207</v>
      </c>
      <c r="AU596" s="246" t="s">
        <v>82</v>
      </c>
      <c r="AV596" s="13" t="s">
        <v>82</v>
      </c>
      <c r="AW596" s="13" t="s">
        <v>33</v>
      </c>
      <c r="AX596" s="13" t="s">
        <v>72</v>
      </c>
      <c r="AY596" s="246" t="s">
        <v>197</v>
      </c>
    </row>
    <row r="597" s="13" customFormat="1">
      <c r="A597" s="13"/>
      <c r="B597" s="235"/>
      <c r="C597" s="236"/>
      <c r="D597" s="237" t="s">
        <v>207</v>
      </c>
      <c r="E597" s="238" t="s">
        <v>19</v>
      </c>
      <c r="F597" s="239" t="s">
        <v>2635</v>
      </c>
      <c r="G597" s="236"/>
      <c r="H597" s="240">
        <v>0.66400000000000003</v>
      </c>
      <c r="I597" s="241"/>
      <c r="J597" s="236"/>
      <c r="K597" s="236"/>
      <c r="L597" s="242"/>
      <c r="M597" s="243"/>
      <c r="N597" s="244"/>
      <c r="O597" s="244"/>
      <c r="P597" s="244"/>
      <c r="Q597" s="244"/>
      <c r="R597" s="244"/>
      <c r="S597" s="244"/>
      <c r="T597" s="245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6" t="s">
        <v>207</v>
      </c>
      <c r="AU597" s="246" t="s">
        <v>82</v>
      </c>
      <c r="AV597" s="13" t="s">
        <v>82</v>
      </c>
      <c r="AW597" s="13" t="s">
        <v>33</v>
      </c>
      <c r="AX597" s="13" t="s">
        <v>72</v>
      </c>
      <c r="AY597" s="246" t="s">
        <v>197</v>
      </c>
    </row>
    <row r="598" s="15" customFormat="1">
      <c r="A598" s="15"/>
      <c r="B598" s="257"/>
      <c r="C598" s="258"/>
      <c r="D598" s="237" t="s">
        <v>207</v>
      </c>
      <c r="E598" s="259" t="s">
        <v>19</v>
      </c>
      <c r="F598" s="260" t="s">
        <v>234</v>
      </c>
      <c r="G598" s="258"/>
      <c r="H598" s="261">
        <v>2.0659999999999998</v>
      </c>
      <c r="I598" s="262"/>
      <c r="J598" s="258"/>
      <c r="K598" s="258"/>
      <c r="L598" s="263"/>
      <c r="M598" s="264"/>
      <c r="N598" s="265"/>
      <c r="O598" s="265"/>
      <c r="P598" s="265"/>
      <c r="Q598" s="265"/>
      <c r="R598" s="265"/>
      <c r="S598" s="265"/>
      <c r="T598" s="266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67" t="s">
        <v>207</v>
      </c>
      <c r="AU598" s="267" t="s">
        <v>82</v>
      </c>
      <c r="AV598" s="15" t="s">
        <v>203</v>
      </c>
      <c r="AW598" s="15" t="s">
        <v>33</v>
      </c>
      <c r="AX598" s="15" t="s">
        <v>80</v>
      </c>
      <c r="AY598" s="267" t="s">
        <v>197</v>
      </c>
    </row>
    <row r="599" s="2" customFormat="1" ht="37.8" customHeight="1">
      <c r="A599" s="40"/>
      <c r="B599" s="41"/>
      <c r="C599" s="216" t="s">
        <v>1018</v>
      </c>
      <c r="D599" s="216" t="s">
        <v>199</v>
      </c>
      <c r="E599" s="217" t="s">
        <v>2636</v>
      </c>
      <c r="F599" s="218" t="s">
        <v>2637</v>
      </c>
      <c r="G599" s="219" t="s">
        <v>217</v>
      </c>
      <c r="H599" s="220">
        <v>0.106</v>
      </c>
      <c r="I599" s="221"/>
      <c r="J599" s="222">
        <f>ROUND(I599*H599,2)</f>
        <v>0</v>
      </c>
      <c r="K599" s="223"/>
      <c r="L599" s="46"/>
      <c r="M599" s="224" t="s">
        <v>19</v>
      </c>
      <c r="N599" s="225" t="s">
        <v>43</v>
      </c>
      <c r="O599" s="86"/>
      <c r="P599" s="226">
        <f>O599*H599</f>
        <v>0</v>
      </c>
      <c r="Q599" s="226">
        <v>1.06277</v>
      </c>
      <c r="R599" s="226">
        <f>Q599*H599</f>
        <v>0.11265362</v>
      </c>
      <c r="S599" s="226">
        <v>0</v>
      </c>
      <c r="T599" s="227">
        <f>S599*H599</f>
        <v>0</v>
      </c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R599" s="228" t="s">
        <v>203</v>
      </c>
      <c r="AT599" s="228" t="s">
        <v>199</v>
      </c>
      <c r="AU599" s="228" t="s">
        <v>82</v>
      </c>
      <c r="AY599" s="19" t="s">
        <v>197</v>
      </c>
      <c r="BE599" s="229">
        <f>IF(N599="základní",J599,0)</f>
        <v>0</v>
      </c>
      <c r="BF599" s="229">
        <f>IF(N599="snížená",J599,0)</f>
        <v>0</v>
      </c>
      <c r="BG599" s="229">
        <f>IF(N599="zákl. přenesená",J599,0)</f>
        <v>0</v>
      </c>
      <c r="BH599" s="229">
        <f>IF(N599="sníž. přenesená",J599,0)</f>
        <v>0</v>
      </c>
      <c r="BI599" s="229">
        <f>IF(N599="nulová",J599,0)</f>
        <v>0</v>
      </c>
      <c r="BJ599" s="19" t="s">
        <v>80</v>
      </c>
      <c r="BK599" s="229">
        <f>ROUND(I599*H599,2)</f>
        <v>0</v>
      </c>
      <c r="BL599" s="19" t="s">
        <v>203</v>
      </c>
      <c r="BM599" s="228" t="s">
        <v>2638</v>
      </c>
    </row>
    <row r="600" s="2" customFormat="1">
      <c r="A600" s="40"/>
      <c r="B600" s="41"/>
      <c r="C600" s="42"/>
      <c r="D600" s="230" t="s">
        <v>205</v>
      </c>
      <c r="E600" s="42"/>
      <c r="F600" s="231" t="s">
        <v>2639</v>
      </c>
      <c r="G600" s="42"/>
      <c r="H600" s="42"/>
      <c r="I600" s="232"/>
      <c r="J600" s="42"/>
      <c r="K600" s="42"/>
      <c r="L600" s="46"/>
      <c r="M600" s="233"/>
      <c r="N600" s="234"/>
      <c r="O600" s="86"/>
      <c r="P600" s="86"/>
      <c r="Q600" s="86"/>
      <c r="R600" s="86"/>
      <c r="S600" s="86"/>
      <c r="T600" s="87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T600" s="19" t="s">
        <v>205</v>
      </c>
      <c r="AU600" s="19" t="s">
        <v>82</v>
      </c>
    </row>
    <row r="601" s="14" customFormat="1">
      <c r="A601" s="14"/>
      <c r="B601" s="247"/>
      <c r="C601" s="248"/>
      <c r="D601" s="237" t="s">
        <v>207</v>
      </c>
      <c r="E601" s="249" t="s">
        <v>19</v>
      </c>
      <c r="F601" s="250" t="s">
        <v>2640</v>
      </c>
      <c r="G601" s="248"/>
      <c r="H601" s="249" t="s">
        <v>19</v>
      </c>
      <c r="I601" s="251"/>
      <c r="J601" s="248"/>
      <c r="K601" s="248"/>
      <c r="L601" s="252"/>
      <c r="M601" s="253"/>
      <c r="N601" s="254"/>
      <c r="O601" s="254"/>
      <c r="P601" s="254"/>
      <c r="Q601" s="254"/>
      <c r="R601" s="254"/>
      <c r="S601" s="254"/>
      <c r="T601" s="255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6" t="s">
        <v>207</v>
      </c>
      <c r="AU601" s="256" t="s">
        <v>82</v>
      </c>
      <c r="AV601" s="14" t="s">
        <v>80</v>
      </c>
      <c r="AW601" s="14" t="s">
        <v>33</v>
      </c>
      <c r="AX601" s="14" t="s">
        <v>72</v>
      </c>
      <c r="AY601" s="256" t="s">
        <v>197</v>
      </c>
    </row>
    <row r="602" s="13" customFormat="1">
      <c r="A602" s="13"/>
      <c r="B602" s="235"/>
      <c r="C602" s="236"/>
      <c r="D602" s="237" t="s">
        <v>207</v>
      </c>
      <c r="E602" s="238" t="s">
        <v>19</v>
      </c>
      <c r="F602" s="239" t="s">
        <v>2641</v>
      </c>
      <c r="G602" s="236"/>
      <c r="H602" s="240">
        <v>0.029000000000000001</v>
      </c>
      <c r="I602" s="241"/>
      <c r="J602" s="236"/>
      <c r="K602" s="236"/>
      <c r="L602" s="242"/>
      <c r="M602" s="243"/>
      <c r="N602" s="244"/>
      <c r="O602" s="244"/>
      <c r="P602" s="244"/>
      <c r="Q602" s="244"/>
      <c r="R602" s="244"/>
      <c r="S602" s="244"/>
      <c r="T602" s="245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6" t="s">
        <v>207</v>
      </c>
      <c r="AU602" s="246" t="s">
        <v>82</v>
      </c>
      <c r="AV602" s="13" t="s">
        <v>82</v>
      </c>
      <c r="AW602" s="13" t="s">
        <v>33</v>
      </c>
      <c r="AX602" s="13" t="s">
        <v>72</v>
      </c>
      <c r="AY602" s="246" t="s">
        <v>197</v>
      </c>
    </row>
    <row r="603" s="14" customFormat="1">
      <c r="A603" s="14"/>
      <c r="B603" s="247"/>
      <c r="C603" s="248"/>
      <c r="D603" s="237" t="s">
        <v>207</v>
      </c>
      <c r="E603" s="249" t="s">
        <v>19</v>
      </c>
      <c r="F603" s="250" t="s">
        <v>2642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207</v>
      </c>
      <c r="AU603" s="256" t="s">
        <v>82</v>
      </c>
      <c r="AV603" s="14" t="s">
        <v>80</v>
      </c>
      <c r="AW603" s="14" t="s">
        <v>33</v>
      </c>
      <c r="AX603" s="14" t="s">
        <v>72</v>
      </c>
      <c r="AY603" s="256" t="s">
        <v>197</v>
      </c>
    </row>
    <row r="604" s="13" customFormat="1">
      <c r="A604" s="13"/>
      <c r="B604" s="235"/>
      <c r="C604" s="236"/>
      <c r="D604" s="237" t="s">
        <v>207</v>
      </c>
      <c r="E604" s="238" t="s">
        <v>19</v>
      </c>
      <c r="F604" s="239" t="s">
        <v>2643</v>
      </c>
      <c r="G604" s="236"/>
      <c r="H604" s="240">
        <v>0.076999999999999999</v>
      </c>
      <c r="I604" s="241"/>
      <c r="J604" s="236"/>
      <c r="K604" s="236"/>
      <c r="L604" s="242"/>
      <c r="M604" s="243"/>
      <c r="N604" s="244"/>
      <c r="O604" s="244"/>
      <c r="P604" s="244"/>
      <c r="Q604" s="244"/>
      <c r="R604" s="244"/>
      <c r="S604" s="244"/>
      <c r="T604" s="245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6" t="s">
        <v>207</v>
      </c>
      <c r="AU604" s="246" t="s">
        <v>82</v>
      </c>
      <c r="AV604" s="13" t="s">
        <v>82</v>
      </c>
      <c r="AW604" s="13" t="s">
        <v>33</v>
      </c>
      <c r="AX604" s="13" t="s">
        <v>72</v>
      </c>
      <c r="AY604" s="246" t="s">
        <v>197</v>
      </c>
    </row>
    <row r="605" s="15" customFormat="1">
      <c r="A605" s="15"/>
      <c r="B605" s="257"/>
      <c r="C605" s="258"/>
      <c r="D605" s="237" t="s">
        <v>207</v>
      </c>
      <c r="E605" s="259" t="s">
        <v>19</v>
      </c>
      <c r="F605" s="260" t="s">
        <v>234</v>
      </c>
      <c r="G605" s="258"/>
      <c r="H605" s="261">
        <v>0.106</v>
      </c>
      <c r="I605" s="262"/>
      <c r="J605" s="258"/>
      <c r="K605" s="258"/>
      <c r="L605" s="263"/>
      <c r="M605" s="264"/>
      <c r="N605" s="265"/>
      <c r="O605" s="265"/>
      <c r="P605" s="265"/>
      <c r="Q605" s="265"/>
      <c r="R605" s="265"/>
      <c r="S605" s="265"/>
      <c r="T605" s="266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67" t="s">
        <v>207</v>
      </c>
      <c r="AU605" s="267" t="s">
        <v>82</v>
      </c>
      <c r="AV605" s="15" t="s">
        <v>203</v>
      </c>
      <c r="AW605" s="15" t="s">
        <v>33</v>
      </c>
      <c r="AX605" s="15" t="s">
        <v>80</v>
      </c>
      <c r="AY605" s="267" t="s">
        <v>197</v>
      </c>
    </row>
    <row r="606" s="2" customFormat="1" ht="37.8" customHeight="1">
      <c r="A606" s="40"/>
      <c r="B606" s="41"/>
      <c r="C606" s="216" t="s">
        <v>1038</v>
      </c>
      <c r="D606" s="216" t="s">
        <v>199</v>
      </c>
      <c r="E606" s="217" t="s">
        <v>2644</v>
      </c>
      <c r="F606" s="218" t="s">
        <v>2645</v>
      </c>
      <c r="G606" s="219" t="s">
        <v>202</v>
      </c>
      <c r="H606" s="220">
        <v>17.878</v>
      </c>
      <c r="I606" s="221"/>
      <c r="J606" s="222">
        <f>ROUND(I606*H606,2)</f>
        <v>0</v>
      </c>
      <c r="K606" s="223"/>
      <c r="L606" s="46"/>
      <c r="M606" s="224" t="s">
        <v>19</v>
      </c>
      <c r="N606" s="225" t="s">
        <v>43</v>
      </c>
      <c r="O606" s="86"/>
      <c r="P606" s="226">
        <f>O606*H606</f>
        <v>0</v>
      </c>
      <c r="Q606" s="226">
        <v>0.01282</v>
      </c>
      <c r="R606" s="226">
        <f>Q606*H606</f>
        <v>0.22919596</v>
      </c>
      <c r="S606" s="226">
        <v>0</v>
      </c>
      <c r="T606" s="227">
        <f>S606*H606</f>
        <v>0</v>
      </c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R606" s="228" t="s">
        <v>203</v>
      </c>
      <c r="AT606" s="228" t="s">
        <v>199</v>
      </c>
      <c r="AU606" s="228" t="s">
        <v>82</v>
      </c>
      <c r="AY606" s="19" t="s">
        <v>197</v>
      </c>
      <c r="BE606" s="229">
        <f>IF(N606="základní",J606,0)</f>
        <v>0</v>
      </c>
      <c r="BF606" s="229">
        <f>IF(N606="snížená",J606,0)</f>
        <v>0</v>
      </c>
      <c r="BG606" s="229">
        <f>IF(N606="zákl. přenesená",J606,0)</f>
        <v>0</v>
      </c>
      <c r="BH606" s="229">
        <f>IF(N606="sníž. přenesená",J606,0)</f>
        <v>0</v>
      </c>
      <c r="BI606" s="229">
        <f>IF(N606="nulová",J606,0)</f>
        <v>0</v>
      </c>
      <c r="BJ606" s="19" t="s">
        <v>80</v>
      </c>
      <c r="BK606" s="229">
        <f>ROUND(I606*H606,2)</f>
        <v>0</v>
      </c>
      <c r="BL606" s="19" t="s">
        <v>203</v>
      </c>
      <c r="BM606" s="228" t="s">
        <v>2646</v>
      </c>
    </row>
    <row r="607" s="2" customFormat="1">
      <c r="A607" s="40"/>
      <c r="B607" s="41"/>
      <c r="C607" s="42"/>
      <c r="D607" s="230" t="s">
        <v>205</v>
      </c>
      <c r="E607" s="42"/>
      <c r="F607" s="231" t="s">
        <v>2647</v>
      </c>
      <c r="G607" s="42"/>
      <c r="H607" s="42"/>
      <c r="I607" s="232"/>
      <c r="J607" s="42"/>
      <c r="K607" s="42"/>
      <c r="L607" s="46"/>
      <c r="M607" s="233"/>
      <c r="N607" s="234"/>
      <c r="O607" s="86"/>
      <c r="P607" s="86"/>
      <c r="Q607" s="86"/>
      <c r="R607" s="86"/>
      <c r="S607" s="86"/>
      <c r="T607" s="87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T607" s="19" t="s">
        <v>205</v>
      </c>
      <c r="AU607" s="19" t="s">
        <v>82</v>
      </c>
    </row>
    <row r="608" s="14" customFormat="1">
      <c r="A608" s="14"/>
      <c r="B608" s="247"/>
      <c r="C608" s="248"/>
      <c r="D608" s="237" t="s">
        <v>207</v>
      </c>
      <c r="E608" s="249" t="s">
        <v>19</v>
      </c>
      <c r="F608" s="250" t="s">
        <v>2640</v>
      </c>
      <c r="G608" s="248"/>
      <c r="H608" s="249" t="s">
        <v>19</v>
      </c>
      <c r="I608" s="251"/>
      <c r="J608" s="248"/>
      <c r="K608" s="248"/>
      <c r="L608" s="252"/>
      <c r="M608" s="253"/>
      <c r="N608" s="254"/>
      <c r="O608" s="254"/>
      <c r="P608" s="254"/>
      <c r="Q608" s="254"/>
      <c r="R608" s="254"/>
      <c r="S608" s="254"/>
      <c r="T608" s="255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6" t="s">
        <v>207</v>
      </c>
      <c r="AU608" s="256" t="s">
        <v>82</v>
      </c>
      <c r="AV608" s="14" t="s">
        <v>80</v>
      </c>
      <c r="AW608" s="14" t="s">
        <v>33</v>
      </c>
      <c r="AX608" s="14" t="s">
        <v>72</v>
      </c>
      <c r="AY608" s="256" t="s">
        <v>197</v>
      </c>
    </row>
    <row r="609" s="13" customFormat="1">
      <c r="A609" s="13"/>
      <c r="B609" s="235"/>
      <c r="C609" s="236"/>
      <c r="D609" s="237" t="s">
        <v>207</v>
      </c>
      <c r="E609" s="238" t="s">
        <v>19</v>
      </c>
      <c r="F609" s="239" t="s">
        <v>2648</v>
      </c>
      <c r="G609" s="236"/>
      <c r="H609" s="240">
        <v>7.2759999999999998</v>
      </c>
      <c r="I609" s="241"/>
      <c r="J609" s="236"/>
      <c r="K609" s="236"/>
      <c r="L609" s="242"/>
      <c r="M609" s="243"/>
      <c r="N609" s="244"/>
      <c r="O609" s="244"/>
      <c r="P609" s="244"/>
      <c r="Q609" s="244"/>
      <c r="R609" s="244"/>
      <c r="S609" s="244"/>
      <c r="T609" s="245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6" t="s">
        <v>207</v>
      </c>
      <c r="AU609" s="246" t="s">
        <v>82</v>
      </c>
      <c r="AV609" s="13" t="s">
        <v>82</v>
      </c>
      <c r="AW609" s="13" t="s">
        <v>33</v>
      </c>
      <c r="AX609" s="13" t="s">
        <v>72</v>
      </c>
      <c r="AY609" s="246" t="s">
        <v>197</v>
      </c>
    </row>
    <row r="610" s="13" customFormat="1">
      <c r="A610" s="13"/>
      <c r="B610" s="235"/>
      <c r="C610" s="236"/>
      <c r="D610" s="237" t="s">
        <v>207</v>
      </c>
      <c r="E610" s="238" t="s">
        <v>19</v>
      </c>
      <c r="F610" s="239" t="s">
        <v>2649</v>
      </c>
      <c r="G610" s="236"/>
      <c r="H610" s="240">
        <v>10.602</v>
      </c>
      <c r="I610" s="241"/>
      <c r="J610" s="236"/>
      <c r="K610" s="236"/>
      <c r="L610" s="242"/>
      <c r="M610" s="243"/>
      <c r="N610" s="244"/>
      <c r="O610" s="244"/>
      <c r="P610" s="244"/>
      <c r="Q610" s="244"/>
      <c r="R610" s="244"/>
      <c r="S610" s="244"/>
      <c r="T610" s="245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6" t="s">
        <v>207</v>
      </c>
      <c r="AU610" s="246" t="s">
        <v>82</v>
      </c>
      <c r="AV610" s="13" t="s">
        <v>82</v>
      </c>
      <c r="AW610" s="13" t="s">
        <v>33</v>
      </c>
      <c r="AX610" s="13" t="s">
        <v>72</v>
      </c>
      <c r="AY610" s="246" t="s">
        <v>197</v>
      </c>
    </row>
    <row r="611" s="15" customFormat="1">
      <c r="A611" s="15"/>
      <c r="B611" s="257"/>
      <c r="C611" s="258"/>
      <c r="D611" s="237" t="s">
        <v>207</v>
      </c>
      <c r="E611" s="259" t="s">
        <v>19</v>
      </c>
      <c r="F611" s="260" t="s">
        <v>234</v>
      </c>
      <c r="G611" s="258"/>
      <c r="H611" s="261">
        <v>17.878</v>
      </c>
      <c r="I611" s="262"/>
      <c r="J611" s="258"/>
      <c r="K611" s="258"/>
      <c r="L611" s="263"/>
      <c r="M611" s="264"/>
      <c r="N611" s="265"/>
      <c r="O611" s="265"/>
      <c r="P611" s="265"/>
      <c r="Q611" s="265"/>
      <c r="R611" s="265"/>
      <c r="S611" s="265"/>
      <c r="T611" s="266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67" t="s">
        <v>207</v>
      </c>
      <c r="AU611" s="267" t="s">
        <v>82</v>
      </c>
      <c r="AV611" s="15" t="s">
        <v>203</v>
      </c>
      <c r="AW611" s="15" t="s">
        <v>33</v>
      </c>
      <c r="AX611" s="15" t="s">
        <v>80</v>
      </c>
      <c r="AY611" s="267" t="s">
        <v>197</v>
      </c>
    </row>
    <row r="612" s="2" customFormat="1" ht="37.8" customHeight="1">
      <c r="A612" s="40"/>
      <c r="B612" s="41"/>
      <c r="C612" s="216" t="s">
        <v>1044</v>
      </c>
      <c r="D612" s="216" t="s">
        <v>199</v>
      </c>
      <c r="E612" s="217" t="s">
        <v>2650</v>
      </c>
      <c r="F612" s="218" t="s">
        <v>2651</v>
      </c>
      <c r="G612" s="219" t="s">
        <v>202</v>
      </c>
      <c r="H612" s="220">
        <v>17.878</v>
      </c>
      <c r="I612" s="221"/>
      <c r="J612" s="222">
        <f>ROUND(I612*H612,2)</f>
        <v>0</v>
      </c>
      <c r="K612" s="223"/>
      <c r="L612" s="46"/>
      <c r="M612" s="224" t="s">
        <v>19</v>
      </c>
      <c r="N612" s="225" t="s">
        <v>43</v>
      </c>
      <c r="O612" s="86"/>
      <c r="P612" s="226">
        <f>O612*H612</f>
        <v>0</v>
      </c>
      <c r="Q612" s="226">
        <v>0</v>
      </c>
      <c r="R612" s="226">
        <f>Q612*H612</f>
        <v>0</v>
      </c>
      <c r="S612" s="226">
        <v>0</v>
      </c>
      <c r="T612" s="227">
        <f>S612*H612</f>
        <v>0</v>
      </c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R612" s="228" t="s">
        <v>203</v>
      </c>
      <c r="AT612" s="228" t="s">
        <v>199</v>
      </c>
      <c r="AU612" s="228" t="s">
        <v>82</v>
      </c>
      <c r="AY612" s="19" t="s">
        <v>197</v>
      </c>
      <c r="BE612" s="229">
        <f>IF(N612="základní",J612,0)</f>
        <v>0</v>
      </c>
      <c r="BF612" s="229">
        <f>IF(N612="snížená",J612,0)</f>
        <v>0</v>
      </c>
      <c r="BG612" s="229">
        <f>IF(N612="zákl. přenesená",J612,0)</f>
        <v>0</v>
      </c>
      <c r="BH612" s="229">
        <f>IF(N612="sníž. přenesená",J612,0)</f>
        <v>0</v>
      </c>
      <c r="BI612" s="229">
        <f>IF(N612="nulová",J612,0)</f>
        <v>0</v>
      </c>
      <c r="BJ612" s="19" t="s">
        <v>80</v>
      </c>
      <c r="BK612" s="229">
        <f>ROUND(I612*H612,2)</f>
        <v>0</v>
      </c>
      <c r="BL612" s="19" t="s">
        <v>203</v>
      </c>
      <c r="BM612" s="228" t="s">
        <v>2652</v>
      </c>
    </row>
    <row r="613" s="2" customFormat="1">
      <c r="A613" s="40"/>
      <c r="B613" s="41"/>
      <c r="C613" s="42"/>
      <c r="D613" s="230" t="s">
        <v>205</v>
      </c>
      <c r="E613" s="42"/>
      <c r="F613" s="231" t="s">
        <v>2653</v>
      </c>
      <c r="G613" s="42"/>
      <c r="H613" s="42"/>
      <c r="I613" s="232"/>
      <c r="J613" s="42"/>
      <c r="K613" s="42"/>
      <c r="L613" s="46"/>
      <c r="M613" s="233"/>
      <c r="N613" s="234"/>
      <c r="O613" s="86"/>
      <c r="P613" s="86"/>
      <c r="Q613" s="86"/>
      <c r="R613" s="86"/>
      <c r="S613" s="86"/>
      <c r="T613" s="87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T613" s="19" t="s">
        <v>205</v>
      </c>
      <c r="AU613" s="19" t="s">
        <v>82</v>
      </c>
    </row>
    <row r="614" s="12" customFormat="1" ht="22.8" customHeight="1">
      <c r="A614" s="12"/>
      <c r="B614" s="200"/>
      <c r="C614" s="201"/>
      <c r="D614" s="202" t="s">
        <v>71</v>
      </c>
      <c r="E614" s="214" t="s">
        <v>715</v>
      </c>
      <c r="F614" s="214" t="s">
        <v>716</v>
      </c>
      <c r="G614" s="201"/>
      <c r="H614" s="201"/>
      <c r="I614" s="204"/>
      <c r="J614" s="215">
        <f>BK614</f>
        <v>0</v>
      </c>
      <c r="K614" s="201"/>
      <c r="L614" s="206"/>
      <c r="M614" s="207"/>
      <c r="N614" s="208"/>
      <c r="O614" s="208"/>
      <c r="P614" s="209">
        <f>SUM(P615:P827)</f>
        <v>0</v>
      </c>
      <c r="Q614" s="208"/>
      <c r="R614" s="209">
        <f>SUM(R615:R827)</f>
        <v>34.680188429999994</v>
      </c>
      <c r="S614" s="208"/>
      <c r="T614" s="210">
        <f>SUM(T615:T827)</f>
        <v>0</v>
      </c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R614" s="211" t="s">
        <v>80</v>
      </c>
      <c r="AT614" s="212" t="s">
        <v>71</v>
      </c>
      <c r="AU614" s="212" t="s">
        <v>80</v>
      </c>
      <c r="AY614" s="211" t="s">
        <v>197</v>
      </c>
      <c r="BK614" s="213">
        <f>SUM(BK615:BK827)</f>
        <v>0</v>
      </c>
    </row>
    <row r="615" s="2" customFormat="1" ht="33" customHeight="1">
      <c r="A615" s="40"/>
      <c r="B615" s="41"/>
      <c r="C615" s="216" t="s">
        <v>1049</v>
      </c>
      <c r="D615" s="216" t="s">
        <v>199</v>
      </c>
      <c r="E615" s="217" t="s">
        <v>2654</v>
      </c>
      <c r="F615" s="218" t="s">
        <v>2655</v>
      </c>
      <c r="G615" s="219" t="s">
        <v>211</v>
      </c>
      <c r="H615" s="220">
        <v>2</v>
      </c>
      <c r="I615" s="221"/>
      <c r="J615" s="222">
        <f>ROUND(I615*H615,2)</f>
        <v>0</v>
      </c>
      <c r="K615" s="223"/>
      <c r="L615" s="46"/>
      <c r="M615" s="224" t="s">
        <v>19</v>
      </c>
      <c r="N615" s="225" t="s">
        <v>43</v>
      </c>
      <c r="O615" s="86"/>
      <c r="P615" s="226">
        <f>O615*H615</f>
        <v>0</v>
      </c>
      <c r="Q615" s="226">
        <v>0.1575</v>
      </c>
      <c r="R615" s="226">
        <f>Q615*H615</f>
        <v>0.315</v>
      </c>
      <c r="S615" s="226">
        <v>0</v>
      </c>
      <c r="T615" s="227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28" t="s">
        <v>203</v>
      </c>
      <c r="AT615" s="228" t="s">
        <v>199</v>
      </c>
      <c r="AU615" s="228" t="s">
        <v>82</v>
      </c>
      <c r="AY615" s="19" t="s">
        <v>197</v>
      </c>
      <c r="BE615" s="229">
        <f>IF(N615="základní",J615,0)</f>
        <v>0</v>
      </c>
      <c r="BF615" s="229">
        <f>IF(N615="snížená",J615,0)</f>
        <v>0</v>
      </c>
      <c r="BG615" s="229">
        <f>IF(N615="zákl. přenesená",J615,0)</f>
        <v>0</v>
      </c>
      <c r="BH615" s="229">
        <f>IF(N615="sníž. přenesená",J615,0)</f>
        <v>0</v>
      </c>
      <c r="BI615" s="229">
        <f>IF(N615="nulová",J615,0)</f>
        <v>0</v>
      </c>
      <c r="BJ615" s="19" t="s">
        <v>80</v>
      </c>
      <c r="BK615" s="229">
        <f>ROUND(I615*H615,2)</f>
        <v>0</v>
      </c>
      <c r="BL615" s="19" t="s">
        <v>203</v>
      </c>
      <c r="BM615" s="228" t="s">
        <v>2656</v>
      </c>
    </row>
    <row r="616" s="2" customFormat="1">
      <c r="A616" s="40"/>
      <c r="B616" s="41"/>
      <c r="C616" s="42"/>
      <c r="D616" s="230" t="s">
        <v>205</v>
      </c>
      <c r="E616" s="42"/>
      <c r="F616" s="231" t="s">
        <v>2657</v>
      </c>
      <c r="G616" s="42"/>
      <c r="H616" s="42"/>
      <c r="I616" s="232"/>
      <c r="J616" s="42"/>
      <c r="K616" s="42"/>
      <c r="L616" s="46"/>
      <c r="M616" s="233"/>
      <c r="N616" s="234"/>
      <c r="O616" s="86"/>
      <c r="P616" s="86"/>
      <c r="Q616" s="86"/>
      <c r="R616" s="86"/>
      <c r="S616" s="86"/>
      <c r="T616" s="87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T616" s="19" t="s">
        <v>205</v>
      </c>
      <c r="AU616" s="19" t="s">
        <v>82</v>
      </c>
    </row>
    <row r="617" s="14" customFormat="1">
      <c r="A617" s="14"/>
      <c r="B617" s="247"/>
      <c r="C617" s="248"/>
      <c r="D617" s="237" t="s">
        <v>207</v>
      </c>
      <c r="E617" s="249" t="s">
        <v>19</v>
      </c>
      <c r="F617" s="250" t="s">
        <v>519</v>
      </c>
      <c r="G617" s="248"/>
      <c r="H617" s="249" t="s">
        <v>19</v>
      </c>
      <c r="I617" s="251"/>
      <c r="J617" s="248"/>
      <c r="K617" s="248"/>
      <c r="L617" s="252"/>
      <c r="M617" s="253"/>
      <c r="N617" s="254"/>
      <c r="O617" s="254"/>
      <c r="P617" s="254"/>
      <c r="Q617" s="254"/>
      <c r="R617" s="254"/>
      <c r="S617" s="254"/>
      <c r="T617" s="255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6" t="s">
        <v>207</v>
      </c>
      <c r="AU617" s="256" t="s">
        <v>82</v>
      </c>
      <c r="AV617" s="14" t="s">
        <v>80</v>
      </c>
      <c r="AW617" s="14" t="s">
        <v>33</v>
      </c>
      <c r="AX617" s="14" t="s">
        <v>72</v>
      </c>
      <c r="AY617" s="256" t="s">
        <v>197</v>
      </c>
    </row>
    <row r="618" s="13" customFormat="1">
      <c r="A618" s="13"/>
      <c r="B618" s="235"/>
      <c r="C618" s="236"/>
      <c r="D618" s="237" t="s">
        <v>207</v>
      </c>
      <c r="E618" s="238" t="s">
        <v>19</v>
      </c>
      <c r="F618" s="239" t="s">
        <v>2658</v>
      </c>
      <c r="G618" s="236"/>
      <c r="H618" s="240">
        <v>2</v>
      </c>
      <c r="I618" s="241"/>
      <c r="J618" s="236"/>
      <c r="K618" s="236"/>
      <c r="L618" s="242"/>
      <c r="M618" s="243"/>
      <c r="N618" s="244"/>
      <c r="O618" s="244"/>
      <c r="P618" s="244"/>
      <c r="Q618" s="244"/>
      <c r="R618" s="244"/>
      <c r="S618" s="244"/>
      <c r="T618" s="245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6" t="s">
        <v>207</v>
      </c>
      <c r="AU618" s="246" t="s">
        <v>82</v>
      </c>
      <c r="AV618" s="13" t="s">
        <v>82</v>
      </c>
      <c r="AW618" s="13" t="s">
        <v>33</v>
      </c>
      <c r="AX618" s="13" t="s">
        <v>80</v>
      </c>
      <c r="AY618" s="246" t="s">
        <v>197</v>
      </c>
    </row>
    <row r="619" s="2" customFormat="1" ht="33" customHeight="1">
      <c r="A619" s="40"/>
      <c r="B619" s="41"/>
      <c r="C619" s="216" t="s">
        <v>1061</v>
      </c>
      <c r="D619" s="216" t="s">
        <v>199</v>
      </c>
      <c r="E619" s="217" t="s">
        <v>718</v>
      </c>
      <c r="F619" s="218" t="s">
        <v>719</v>
      </c>
      <c r="G619" s="219" t="s">
        <v>202</v>
      </c>
      <c r="H619" s="220">
        <v>266.32499999999999</v>
      </c>
      <c r="I619" s="221"/>
      <c r="J619" s="222">
        <f>ROUND(I619*H619,2)</f>
        <v>0</v>
      </c>
      <c r="K619" s="223"/>
      <c r="L619" s="46"/>
      <c r="M619" s="224" t="s">
        <v>19</v>
      </c>
      <c r="N619" s="225" t="s">
        <v>43</v>
      </c>
      <c r="O619" s="86"/>
      <c r="P619" s="226">
        <f>O619*H619</f>
        <v>0</v>
      </c>
      <c r="Q619" s="226">
        <v>0.0064999999999999997</v>
      </c>
      <c r="R619" s="226">
        <f>Q619*H619</f>
        <v>1.7311124999999998</v>
      </c>
      <c r="S619" s="226">
        <v>0</v>
      </c>
      <c r="T619" s="227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28" t="s">
        <v>203</v>
      </c>
      <c r="AT619" s="228" t="s">
        <v>199</v>
      </c>
      <c r="AU619" s="228" t="s">
        <v>82</v>
      </c>
      <c r="AY619" s="19" t="s">
        <v>197</v>
      </c>
      <c r="BE619" s="229">
        <f>IF(N619="základní",J619,0)</f>
        <v>0</v>
      </c>
      <c r="BF619" s="229">
        <f>IF(N619="snížená",J619,0)</f>
        <v>0</v>
      </c>
      <c r="BG619" s="229">
        <f>IF(N619="zákl. přenesená",J619,0)</f>
        <v>0</v>
      </c>
      <c r="BH619" s="229">
        <f>IF(N619="sníž. přenesená",J619,0)</f>
        <v>0</v>
      </c>
      <c r="BI619" s="229">
        <f>IF(N619="nulová",J619,0)</f>
        <v>0</v>
      </c>
      <c r="BJ619" s="19" t="s">
        <v>80</v>
      </c>
      <c r="BK619" s="229">
        <f>ROUND(I619*H619,2)</f>
        <v>0</v>
      </c>
      <c r="BL619" s="19" t="s">
        <v>203</v>
      </c>
      <c r="BM619" s="228" t="s">
        <v>2659</v>
      </c>
    </row>
    <row r="620" s="2" customFormat="1">
      <c r="A620" s="40"/>
      <c r="B620" s="41"/>
      <c r="C620" s="42"/>
      <c r="D620" s="230" t="s">
        <v>205</v>
      </c>
      <c r="E620" s="42"/>
      <c r="F620" s="231" t="s">
        <v>721</v>
      </c>
      <c r="G620" s="42"/>
      <c r="H620" s="42"/>
      <c r="I620" s="232"/>
      <c r="J620" s="42"/>
      <c r="K620" s="42"/>
      <c r="L620" s="46"/>
      <c r="M620" s="233"/>
      <c r="N620" s="234"/>
      <c r="O620" s="86"/>
      <c r="P620" s="86"/>
      <c r="Q620" s="86"/>
      <c r="R620" s="86"/>
      <c r="S620" s="86"/>
      <c r="T620" s="87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T620" s="19" t="s">
        <v>205</v>
      </c>
      <c r="AU620" s="19" t="s">
        <v>82</v>
      </c>
    </row>
    <row r="621" s="13" customFormat="1">
      <c r="A621" s="13"/>
      <c r="B621" s="235"/>
      <c r="C621" s="236"/>
      <c r="D621" s="237" t="s">
        <v>207</v>
      </c>
      <c r="E621" s="238" t="s">
        <v>19</v>
      </c>
      <c r="F621" s="239" t="s">
        <v>2660</v>
      </c>
      <c r="G621" s="236"/>
      <c r="H621" s="240">
        <v>266.32499999999999</v>
      </c>
      <c r="I621" s="241"/>
      <c r="J621" s="236"/>
      <c r="K621" s="236"/>
      <c r="L621" s="242"/>
      <c r="M621" s="243"/>
      <c r="N621" s="244"/>
      <c r="O621" s="244"/>
      <c r="P621" s="244"/>
      <c r="Q621" s="244"/>
      <c r="R621" s="244"/>
      <c r="S621" s="244"/>
      <c r="T621" s="245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6" t="s">
        <v>207</v>
      </c>
      <c r="AU621" s="246" t="s">
        <v>82</v>
      </c>
      <c r="AV621" s="13" t="s">
        <v>82</v>
      </c>
      <c r="AW621" s="13" t="s">
        <v>33</v>
      </c>
      <c r="AX621" s="13" t="s">
        <v>80</v>
      </c>
      <c r="AY621" s="246" t="s">
        <v>197</v>
      </c>
    </row>
    <row r="622" s="2" customFormat="1" ht="33" customHeight="1">
      <c r="A622" s="40"/>
      <c r="B622" s="41"/>
      <c r="C622" s="216" t="s">
        <v>1070</v>
      </c>
      <c r="D622" s="216" t="s">
        <v>199</v>
      </c>
      <c r="E622" s="217" t="s">
        <v>724</v>
      </c>
      <c r="F622" s="218" t="s">
        <v>725</v>
      </c>
      <c r="G622" s="219" t="s">
        <v>202</v>
      </c>
      <c r="H622" s="220">
        <v>979.57899999999995</v>
      </c>
      <c r="I622" s="221"/>
      <c r="J622" s="222">
        <f>ROUND(I622*H622,2)</f>
        <v>0</v>
      </c>
      <c r="K622" s="223"/>
      <c r="L622" s="46"/>
      <c r="M622" s="224" t="s">
        <v>19</v>
      </c>
      <c r="N622" s="225" t="s">
        <v>43</v>
      </c>
      <c r="O622" s="86"/>
      <c r="P622" s="226">
        <f>O622*H622</f>
        <v>0</v>
      </c>
      <c r="Q622" s="226">
        <v>0.0073499999999999998</v>
      </c>
      <c r="R622" s="226">
        <f>Q622*H622</f>
        <v>7.1999056499999998</v>
      </c>
      <c r="S622" s="226">
        <v>0</v>
      </c>
      <c r="T622" s="227">
        <f>S622*H622</f>
        <v>0</v>
      </c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R622" s="228" t="s">
        <v>203</v>
      </c>
      <c r="AT622" s="228" t="s">
        <v>199</v>
      </c>
      <c r="AU622" s="228" t="s">
        <v>82</v>
      </c>
      <c r="AY622" s="19" t="s">
        <v>197</v>
      </c>
      <c r="BE622" s="229">
        <f>IF(N622="základní",J622,0)</f>
        <v>0</v>
      </c>
      <c r="BF622" s="229">
        <f>IF(N622="snížená",J622,0)</f>
        <v>0</v>
      </c>
      <c r="BG622" s="229">
        <f>IF(N622="zákl. přenesená",J622,0)</f>
        <v>0</v>
      </c>
      <c r="BH622" s="229">
        <f>IF(N622="sníž. přenesená",J622,0)</f>
        <v>0</v>
      </c>
      <c r="BI622" s="229">
        <f>IF(N622="nulová",J622,0)</f>
        <v>0</v>
      </c>
      <c r="BJ622" s="19" t="s">
        <v>80</v>
      </c>
      <c r="BK622" s="229">
        <f>ROUND(I622*H622,2)</f>
        <v>0</v>
      </c>
      <c r="BL622" s="19" t="s">
        <v>203</v>
      </c>
      <c r="BM622" s="228" t="s">
        <v>2661</v>
      </c>
    </row>
    <row r="623" s="2" customFormat="1">
      <c r="A623" s="40"/>
      <c r="B623" s="41"/>
      <c r="C623" s="42"/>
      <c r="D623" s="230" t="s">
        <v>205</v>
      </c>
      <c r="E623" s="42"/>
      <c r="F623" s="231" t="s">
        <v>727</v>
      </c>
      <c r="G623" s="42"/>
      <c r="H623" s="42"/>
      <c r="I623" s="232"/>
      <c r="J623" s="42"/>
      <c r="K623" s="42"/>
      <c r="L623" s="46"/>
      <c r="M623" s="233"/>
      <c r="N623" s="234"/>
      <c r="O623" s="86"/>
      <c r="P623" s="86"/>
      <c r="Q623" s="86"/>
      <c r="R623" s="86"/>
      <c r="S623" s="86"/>
      <c r="T623" s="87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T623" s="19" t="s">
        <v>205</v>
      </c>
      <c r="AU623" s="19" t="s">
        <v>82</v>
      </c>
    </row>
    <row r="624" s="13" customFormat="1">
      <c r="A624" s="13"/>
      <c r="B624" s="235"/>
      <c r="C624" s="236"/>
      <c r="D624" s="237" t="s">
        <v>207</v>
      </c>
      <c r="E624" s="238" t="s">
        <v>19</v>
      </c>
      <c r="F624" s="239" t="s">
        <v>2662</v>
      </c>
      <c r="G624" s="236"/>
      <c r="H624" s="240">
        <v>979.57899999999995</v>
      </c>
      <c r="I624" s="241"/>
      <c r="J624" s="236"/>
      <c r="K624" s="236"/>
      <c r="L624" s="242"/>
      <c r="M624" s="243"/>
      <c r="N624" s="244"/>
      <c r="O624" s="244"/>
      <c r="P624" s="244"/>
      <c r="Q624" s="244"/>
      <c r="R624" s="244"/>
      <c r="S624" s="244"/>
      <c r="T624" s="245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6" t="s">
        <v>207</v>
      </c>
      <c r="AU624" s="246" t="s">
        <v>82</v>
      </c>
      <c r="AV624" s="13" t="s">
        <v>82</v>
      </c>
      <c r="AW624" s="13" t="s">
        <v>33</v>
      </c>
      <c r="AX624" s="13" t="s">
        <v>80</v>
      </c>
      <c r="AY624" s="246" t="s">
        <v>197</v>
      </c>
    </row>
    <row r="625" s="2" customFormat="1" ht="37.8" customHeight="1">
      <c r="A625" s="40"/>
      <c r="B625" s="41"/>
      <c r="C625" s="216" t="s">
        <v>1077</v>
      </c>
      <c r="D625" s="216" t="s">
        <v>199</v>
      </c>
      <c r="E625" s="217" t="s">
        <v>2663</v>
      </c>
      <c r="F625" s="218" t="s">
        <v>2664</v>
      </c>
      <c r="G625" s="219" t="s">
        <v>202</v>
      </c>
      <c r="H625" s="220">
        <v>79.686000000000007</v>
      </c>
      <c r="I625" s="221"/>
      <c r="J625" s="222">
        <f>ROUND(I625*H625,2)</f>
        <v>0</v>
      </c>
      <c r="K625" s="223"/>
      <c r="L625" s="46"/>
      <c r="M625" s="224" t="s">
        <v>19</v>
      </c>
      <c r="N625" s="225" t="s">
        <v>43</v>
      </c>
      <c r="O625" s="86"/>
      <c r="P625" s="226">
        <f>O625*H625</f>
        <v>0</v>
      </c>
      <c r="Q625" s="226">
        <v>0.01575</v>
      </c>
      <c r="R625" s="226">
        <f>Q625*H625</f>
        <v>1.2550545000000002</v>
      </c>
      <c r="S625" s="226">
        <v>0</v>
      </c>
      <c r="T625" s="227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28" t="s">
        <v>203</v>
      </c>
      <c r="AT625" s="228" t="s">
        <v>199</v>
      </c>
      <c r="AU625" s="228" t="s">
        <v>82</v>
      </c>
      <c r="AY625" s="19" t="s">
        <v>197</v>
      </c>
      <c r="BE625" s="229">
        <f>IF(N625="základní",J625,0)</f>
        <v>0</v>
      </c>
      <c r="BF625" s="229">
        <f>IF(N625="snížená",J625,0)</f>
        <v>0</v>
      </c>
      <c r="BG625" s="229">
        <f>IF(N625="zákl. přenesená",J625,0)</f>
        <v>0</v>
      </c>
      <c r="BH625" s="229">
        <f>IF(N625="sníž. přenesená",J625,0)</f>
        <v>0</v>
      </c>
      <c r="BI625" s="229">
        <f>IF(N625="nulová",J625,0)</f>
        <v>0</v>
      </c>
      <c r="BJ625" s="19" t="s">
        <v>80</v>
      </c>
      <c r="BK625" s="229">
        <f>ROUND(I625*H625,2)</f>
        <v>0</v>
      </c>
      <c r="BL625" s="19" t="s">
        <v>203</v>
      </c>
      <c r="BM625" s="228" t="s">
        <v>2665</v>
      </c>
    </row>
    <row r="626" s="2" customFormat="1">
      <c r="A626" s="40"/>
      <c r="B626" s="41"/>
      <c r="C626" s="42"/>
      <c r="D626" s="230" t="s">
        <v>205</v>
      </c>
      <c r="E626" s="42"/>
      <c r="F626" s="231" t="s">
        <v>2666</v>
      </c>
      <c r="G626" s="42"/>
      <c r="H626" s="42"/>
      <c r="I626" s="232"/>
      <c r="J626" s="42"/>
      <c r="K626" s="42"/>
      <c r="L626" s="46"/>
      <c r="M626" s="233"/>
      <c r="N626" s="234"/>
      <c r="O626" s="86"/>
      <c r="P626" s="86"/>
      <c r="Q626" s="86"/>
      <c r="R626" s="86"/>
      <c r="S626" s="86"/>
      <c r="T626" s="87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T626" s="19" t="s">
        <v>205</v>
      </c>
      <c r="AU626" s="19" t="s">
        <v>82</v>
      </c>
    </row>
    <row r="627" s="14" customFormat="1">
      <c r="A627" s="14"/>
      <c r="B627" s="247"/>
      <c r="C627" s="248"/>
      <c r="D627" s="237" t="s">
        <v>207</v>
      </c>
      <c r="E627" s="249" t="s">
        <v>19</v>
      </c>
      <c r="F627" s="250" t="s">
        <v>2667</v>
      </c>
      <c r="G627" s="248"/>
      <c r="H627" s="249" t="s">
        <v>19</v>
      </c>
      <c r="I627" s="251"/>
      <c r="J627" s="248"/>
      <c r="K627" s="248"/>
      <c r="L627" s="252"/>
      <c r="M627" s="253"/>
      <c r="N627" s="254"/>
      <c r="O627" s="254"/>
      <c r="P627" s="254"/>
      <c r="Q627" s="254"/>
      <c r="R627" s="254"/>
      <c r="S627" s="254"/>
      <c r="T627" s="255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6" t="s">
        <v>207</v>
      </c>
      <c r="AU627" s="256" t="s">
        <v>82</v>
      </c>
      <c r="AV627" s="14" t="s">
        <v>80</v>
      </c>
      <c r="AW627" s="14" t="s">
        <v>33</v>
      </c>
      <c r="AX627" s="14" t="s">
        <v>72</v>
      </c>
      <c r="AY627" s="256" t="s">
        <v>197</v>
      </c>
    </row>
    <row r="628" s="14" customFormat="1">
      <c r="A628" s="14"/>
      <c r="B628" s="247"/>
      <c r="C628" s="248"/>
      <c r="D628" s="237" t="s">
        <v>207</v>
      </c>
      <c r="E628" s="249" t="s">
        <v>19</v>
      </c>
      <c r="F628" s="250" t="s">
        <v>519</v>
      </c>
      <c r="G628" s="248"/>
      <c r="H628" s="249" t="s">
        <v>19</v>
      </c>
      <c r="I628" s="251"/>
      <c r="J628" s="248"/>
      <c r="K628" s="248"/>
      <c r="L628" s="252"/>
      <c r="M628" s="253"/>
      <c r="N628" s="254"/>
      <c r="O628" s="254"/>
      <c r="P628" s="254"/>
      <c r="Q628" s="254"/>
      <c r="R628" s="254"/>
      <c r="S628" s="254"/>
      <c r="T628" s="255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6" t="s">
        <v>207</v>
      </c>
      <c r="AU628" s="256" t="s">
        <v>82</v>
      </c>
      <c r="AV628" s="14" t="s">
        <v>80</v>
      </c>
      <c r="AW628" s="14" t="s">
        <v>33</v>
      </c>
      <c r="AX628" s="14" t="s">
        <v>72</v>
      </c>
      <c r="AY628" s="256" t="s">
        <v>197</v>
      </c>
    </row>
    <row r="629" s="13" customFormat="1">
      <c r="A629" s="13"/>
      <c r="B629" s="235"/>
      <c r="C629" s="236"/>
      <c r="D629" s="237" t="s">
        <v>207</v>
      </c>
      <c r="E629" s="238" t="s">
        <v>19</v>
      </c>
      <c r="F629" s="239" t="s">
        <v>2668</v>
      </c>
      <c r="G629" s="236"/>
      <c r="H629" s="240">
        <v>8.3699999999999992</v>
      </c>
      <c r="I629" s="241"/>
      <c r="J629" s="236"/>
      <c r="K629" s="236"/>
      <c r="L629" s="242"/>
      <c r="M629" s="243"/>
      <c r="N629" s="244"/>
      <c r="O629" s="244"/>
      <c r="P629" s="244"/>
      <c r="Q629" s="244"/>
      <c r="R629" s="244"/>
      <c r="S629" s="244"/>
      <c r="T629" s="245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6" t="s">
        <v>207</v>
      </c>
      <c r="AU629" s="246" t="s">
        <v>82</v>
      </c>
      <c r="AV629" s="13" t="s">
        <v>82</v>
      </c>
      <c r="AW629" s="13" t="s">
        <v>33</v>
      </c>
      <c r="AX629" s="13" t="s">
        <v>72</v>
      </c>
      <c r="AY629" s="246" t="s">
        <v>197</v>
      </c>
    </row>
    <row r="630" s="13" customFormat="1">
      <c r="A630" s="13"/>
      <c r="B630" s="235"/>
      <c r="C630" s="236"/>
      <c r="D630" s="237" t="s">
        <v>207</v>
      </c>
      <c r="E630" s="238" t="s">
        <v>19</v>
      </c>
      <c r="F630" s="239" t="s">
        <v>2669</v>
      </c>
      <c r="G630" s="236"/>
      <c r="H630" s="240">
        <v>6.8849999999999998</v>
      </c>
      <c r="I630" s="241"/>
      <c r="J630" s="236"/>
      <c r="K630" s="236"/>
      <c r="L630" s="242"/>
      <c r="M630" s="243"/>
      <c r="N630" s="244"/>
      <c r="O630" s="244"/>
      <c r="P630" s="244"/>
      <c r="Q630" s="244"/>
      <c r="R630" s="244"/>
      <c r="S630" s="244"/>
      <c r="T630" s="245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6" t="s">
        <v>207</v>
      </c>
      <c r="AU630" s="246" t="s">
        <v>82</v>
      </c>
      <c r="AV630" s="13" t="s">
        <v>82</v>
      </c>
      <c r="AW630" s="13" t="s">
        <v>33</v>
      </c>
      <c r="AX630" s="13" t="s">
        <v>72</v>
      </c>
      <c r="AY630" s="246" t="s">
        <v>197</v>
      </c>
    </row>
    <row r="631" s="13" customFormat="1">
      <c r="A631" s="13"/>
      <c r="B631" s="235"/>
      <c r="C631" s="236"/>
      <c r="D631" s="237" t="s">
        <v>207</v>
      </c>
      <c r="E631" s="238" t="s">
        <v>19</v>
      </c>
      <c r="F631" s="239" t="s">
        <v>2670</v>
      </c>
      <c r="G631" s="236"/>
      <c r="H631" s="240">
        <v>9</v>
      </c>
      <c r="I631" s="241"/>
      <c r="J631" s="236"/>
      <c r="K631" s="236"/>
      <c r="L631" s="242"/>
      <c r="M631" s="243"/>
      <c r="N631" s="244"/>
      <c r="O631" s="244"/>
      <c r="P631" s="244"/>
      <c r="Q631" s="244"/>
      <c r="R631" s="244"/>
      <c r="S631" s="244"/>
      <c r="T631" s="245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6" t="s">
        <v>207</v>
      </c>
      <c r="AU631" s="246" t="s">
        <v>82</v>
      </c>
      <c r="AV631" s="13" t="s">
        <v>82</v>
      </c>
      <c r="AW631" s="13" t="s">
        <v>33</v>
      </c>
      <c r="AX631" s="13" t="s">
        <v>72</v>
      </c>
      <c r="AY631" s="246" t="s">
        <v>197</v>
      </c>
    </row>
    <row r="632" s="13" customFormat="1">
      <c r="A632" s="13"/>
      <c r="B632" s="235"/>
      <c r="C632" s="236"/>
      <c r="D632" s="237" t="s">
        <v>207</v>
      </c>
      <c r="E632" s="238" t="s">
        <v>19</v>
      </c>
      <c r="F632" s="239" t="s">
        <v>2671</v>
      </c>
      <c r="G632" s="236"/>
      <c r="H632" s="240">
        <v>7.71</v>
      </c>
      <c r="I632" s="241"/>
      <c r="J632" s="236"/>
      <c r="K632" s="236"/>
      <c r="L632" s="242"/>
      <c r="M632" s="243"/>
      <c r="N632" s="244"/>
      <c r="O632" s="244"/>
      <c r="P632" s="244"/>
      <c r="Q632" s="244"/>
      <c r="R632" s="244"/>
      <c r="S632" s="244"/>
      <c r="T632" s="24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6" t="s">
        <v>207</v>
      </c>
      <c r="AU632" s="246" t="s">
        <v>82</v>
      </c>
      <c r="AV632" s="13" t="s">
        <v>82</v>
      </c>
      <c r="AW632" s="13" t="s">
        <v>33</v>
      </c>
      <c r="AX632" s="13" t="s">
        <v>72</v>
      </c>
      <c r="AY632" s="246" t="s">
        <v>197</v>
      </c>
    </row>
    <row r="633" s="13" customFormat="1">
      <c r="A633" s="13"/>
      <c r="B633" s="235"/>
      <c r="C633" s="236"/>
      <c r="D633" s="237" t="s">
        <v>207</v>
      </c>
      <c r="E633" s="238" t="s">
        <v>19</v>
      </c>
      <c r="F633" s="239" t="s">
        <v>2672</v>
      </c>
      <c r="G633" s="236"/>
      <c r="H633" s="240">
        <v>7.3049999999999997</v>
      </c>
      <c r="I633" s="241"/>
      <c r="J633" s="236"/>
      <c r="K633" s="236"/>
      <c r="L633" s="242"/>
      <c r="M633" s="243"/>
      <c r="N633" s="244"/>
      <c r="O633" s="244"/>
      <c r="P633" s="244"/>
      <c r="Q633" s="244"/>
      <c r="R633" s="244"/>
      <c r="S633" s="244"/>
      <c r="T633" s="245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6" t="s">
        <v>207</v>
      </c>
      <c r="AU633" s="246" t="s">
        <v>82</v>
      </c>
      <c r="AV633" s="13" t="s">
        <v>82</v>
      </c>
      <c r="AW633" s="13" t="s">
        <v>33</v>
      </c>
      <c r="AX633" s="13" t="s">
        <v>72</v>
      </c>
      <c r="AY633" s="246" t="s">
        <v>197</v>
      </c>
    </row>
    <row r="634" s="13" customFormat="1">
      <c r="A634" s="13"/>
      <c r="B634" s="235"/>
      <c r="C634" s="236"/>
      <c r="D634" s="237" t="s">
        <v>207</v>
      </c>
      <c r="E634" s="238" t="s">
        <v>19</v>
      </c>
      <c r="F634" s="239" t="s">
        <v>2673</v>
      </c>
      <c r="G634" s="236"/>
      <c r="H634" s="240">
        <v>15.779999999999999</v>
      </c>
      <c r="I634" s="241"/>
      <c r="J634" s="236"/>
      <c r="K634" s="236"/>
      <c r="L634" s="242"/>
      <c r="M634" s="243"/>
      <c r="N634" s="244"/>
      <c r="O634" s="244"/>
      <c r="P634" s="244"/>
      <c r="Q634" s="244"/>
      <c r="R634" s="244"/>
      <c r="S634" s="244"/>
      <c r="T634" s="245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6" t="s">
        <v>207</v>
      </c>
      <c r="AU634" s="246" t="s">
        <v>82</v>
      </c>
      <c r="AV634" s="13" t="s">
        <v>82</v>
      </c>
      <c r="AW634" s="13" t="s">
        <v>33</v>
      </c>
      <c r="AX634" s="13" t="s">
        <v>72</v>
      </c>
      <c r="AY634" s="246" t="s">
        <v>197</v>
      </c>
    </row>
    <row r="635" s="16" customFormat="1">
      <c r="A635" s="16"/>
      <c r="B635" s="268"/>
      <c r="C635" s="269"/>
      <c r="D635" s="237" t="s">
        <v>207</v>
      </c>
      <c r="E635" s="270" t="s">
        <v>19</v>
      </c>
      <c r="F635" s="271" t="s">
        <v>248</v>
      </c>
      <c r="G635" s="269"/>
      <c r="H635" s="272">
        <v>55.049999999999997</v>
      </c>
      <c r="I635" s="273"/>
      <c r="J635" s="269"/>
      <c r="K635" s="269"/>
      <c r="L635" s="274"/>
      <c r="M635" s="275"/>
      <c r="N635" s="276"/>
      <c r="O635" s="276"/>
      <c r="P635" s="276"/>
      <c r="Q635" s="276"/>
      <c r="R635" s="276"/>
      <c r="S635" s="276"/>
      <c r="T635" s="277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T635" s="278" t="s">
        <v>207</v>
      </c>
      <c r="AU635" s="278" t="s">
        <v>82</v>
      </c>
      <c r="AV635" s="16" t="s">
        <v>103</v>
      </c>
      <c r="AW635" s="16" t="s">
        <v>33</v>
      </c>
      <c r="AX635" s="16" t="s">
        <v>72</v>
      </c>
      <c r="AY635" s="278" t="s">
        <v>197</v>
      </c>
    </row>
    <row r="636" s="13" customFormat="1">
      <c r="A636" s="13"/>
      <c r="B636" s="235"/>
      <c r="C636" s="236"/>
      <c r="D636" s="237" t="s">
        <v>207</v>
      </c>
      <c r="E636" s="238" t="s">
        <v>19</v>
      </c>
      <c r="F636" s="239" t="s">
        <v>2674</v>
      </c>
      <c r="G636" s="236"/>
      <c r="H636" s="240">
        <v>5.9249999999999998</v>
      </c>
      <c r="I636" s="241"/>
      <c r="J636" s="236"/>
      <c r="K636" s="236"/>
      <c r="L636" s="242"/>
      <c r="M636" s="243"/>
      <c r="N636" s="244"/>
      <c r="O636" s="244"/>
      <c r="P636" s="244"/>
      <c r="Q636" s="244"/>
      <c r="R636" s="244"/>
      <c r="S636" s="244"/>
      <c r="T636" s="245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6" t="s">
        <v>207</v>
      </c>
      <c r="AU636" s="246" t="s">
        <v>82</v>
      </c>
      <c r="AV636" s="13" t="s">
        <v>82</v>
      </c>
      <c r="AW636" s="13" t="s">
        <v>33</v>
      </c>
      <c r="AX636" s="13" t="s">
        <v>72</v>
      </c>
      <c r="AY636" s="246" t="s">
        <v>197</v>
      </c>
    </row>
    <row r="637" s="13" customFormat="1">
      <c r="A637" s="13"/>
      <c r="B637" s="235"/>
      <c r="C637" s="236"/>
      <c r="D637" s="237" t="s">
        <v>207</v>
      </c>
      <c r="E637" s="238" t="s">
        <v>19</v>
      </c>
      <c r="F637" s="239" t="s">
        <v>2675</v>
      </c>
      <c r="G637" s="236"/>
      <c r="H637" s="240">
        <v>8.8710000000000004</v>
      </c>
      <c r="I637" s="241"/>
      <c r="J637" s="236"/>
      <c r="K637" s="236"/>
      <c r="L637" s="242"/>
      <c r="M637" s="243"/>
      <c r="N637" s="244"/>
      <c r="O637" s="244"/>
      <c r="P637" s="244"/>
      <c r="Q637" s="244"/>
      <c r="R637" s="244"/>
      <c r="S637" s="244"/>
      <c r="T637" s="245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6" t="s">
        <v>207</v>
      </c>
      <c r="AU637" s="246" t="s">
        <v>82</v>
      </c>
      <c r="AV637" s="13" t="s">
        <v>82</v>
      </c>
      <c r="AW637" s="13" t="s">
        <v>33</v>
      </c>
      <c r="AX637" s="13" t="s">
        <v>72</v>
      </c>
      <c r="AY637" s="246" t="s">
        <v>197</v>
      </c>
    </row>
    <row r="638" s="13" customFormat="1">
      <c r="A638" s="13"/>
      <c r="B638" s="235"/>
      <c r="C638" s="236"/>
      <c r="D638" s="237" t="s">
        <v>207</v>
      </c>
      <c r="E638" s="238" t="s">
        <v>19</v>
      </c>
      <c r="F638" s="239" t="s">
        <v>2676</v>
      </c>
      <c r="G638" s="236"/>
      <c r="H638" s="240">
        <v>7.5750000000000002</v>
      </c>
      <c r="I638" s="241"/>
      <c r="J638" s="236"/>
      <c r="K638" s="236"/>
      <c r="L638" s="242"/>
      <c r="M638" s="243"/>
      <c r="N638" s="244"/>
      <c r="O638" s="244"/>
      <c r="P638" s="244"/>
      <c r="Q638" s="244"/>
      <c r="R638" s="244"/>
      <c r="S638" s="244"/>
      <c r="T638" s="245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6" t="s">
        <v>207</v>
      </c>
      <c r="AU638" s="246" t="s">
        <v>82</v>
      </c>
      <c r="AV638" s="13" t="s">
        <v>82</v>
      </c>
      <c r="AW638" s="13" t="s">
        <v>33</v>
      </c>
      <c r="AX638" s="13" t="s">
        <v>72</v>
      </c>
      <c r="AY638" s="246" t="s">
        <v>197</v>
      </c>
    </row>
    <row r="639" s="13" customFormat="1">
      <c r="A639" s="13"/>
      <c r="B639" s="235"/>
      <c r="C639" s="236"/>
      <c r="D639" s="237" t="s">
        <v>207</v>
      </c>
      <c r="E639" s="238" t="s">
        <v>19</v>
      </c>
      <c r="F639" s="239" t="s">
        <v>2677</v>
      </c>
      <c r="G639" s="236"/>
      <c r="H639" s="240">
        <v>2.2650000000000001</v>
      </c>
      <c r="I639" s="241"/>
      <c r="J639" s="236"/>
      <c r="K639" s="236"/>
      <c r="L639" s="242"/>
      <c r="M639" s="243"/>
      <c r="N639" s="244"/>
      <c r="O639" s="244"/>
      <c r="P639" s="244"/>
      <c r="Q639" s="244"/>
      <c r="R639" s="244"/>
      <c r="S639" s="244"/>
      <c r="T639" s="245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6" t="s">
        <v>207</v>
      </c>
      <c r="AU639" s="246" t="s">
        <v>82</v>
      </c>
      <c r="AV639" s="13" t="s">
        <v>82</v>
      </c>
      <c r="AW639" s="13" t="s">
        <v>33</v>
      </c>
      <c r="AX639" s="13" t="s">
        <v>72</v>
      </c>
      <c r="AY639" s="246" t="s">
        <v>197</v>
      </c>
    </row>
    <row r="640" s="16" customFormat="1">
      <c r="A640" s="16"/>
      <c r="B640" s="268"/>
      <c r="C640" s="269"/>
      <c r="D640" s="237" t="s">
        <v>207</v>
      </c>
      <c r="E640" s="270" t="s">
        <v>19</v>
      </c>
      <c r="F640" s="271" t="s">
        <v>248</v>
      </c>
      <c r="G640" s="269"/>
      <c r="H640" s="272">
        <v>24.635999999999999</v>
      </c>
      <c r="I640" s="273"/>
      <c r="J640" s="269"/>
      <c r="K640" s="269"/>
      <c r="L640" s="274"/>
      <c r="M640" s="275"/>
      <c r="N640" s="276"/>
      <c r="O640" s="276"/>
      <c r="P640" s="276"/>
      <c r="Q640" s="276"/>
      <c r="R640" s="276"/>
      <c r="S640" s="276"/>
      <c r="T640" s="277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T640" s="278" t="s">
        <v>207</v>
      </c>
      <c r="AU640" s="278" t="s">
        <v>82</v>
      </c>
      <c r="AV640" s="16" t="s">
        <v>103</v>
      </c>
      <c r="AW640" s="16" t="s">
        <v>33</v>
      </c>
      <c r="AX640" s="16" t="s">
        <v>72</v>
      </c>
      <c r="AY640" s="278" t="s">
        <v>197</v>
      </c>
    </row>
    <row r="641" s="15" customFormat="1">
      <c r="A641" s="15"/>
      <c r="B641" s="257"/>
      <c r="C641" s="258"/>
      <c r="D641" s="237" t="s">
        <v>207</v>
      </c>
      <c r="E641" s="259" t="s">
        <v>19</v>
      </c>
      <c r="F641" s="260" t="s">
        <v>234</v>
      </c>
      <c r="G641" s="258"/>
      <c r="H641" s="261">
        <v>79.685999999999993</v>
      </c>
      <c r="I641" s="262"/>
      <c r="J641" s="258"/>
      <c r="K641" s="258"/>
      <c r="L641" s="263"/>
      <c r="M641" s="264"/>
      <c r="N641" s="265"/>
      <c r="O641" s="265"/>
      <c r="P641" s="265"/>
      <c r="Q641" s="265"/>
      <c r="R641" s="265"/>
      <c r="S641" s="265"/>
      <c r="T641" s="266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67" t="s">
        <v>207</v>
      </c>
      <c r="AU641" s="267" t="s">
        <v>82</v>
      </c>
      <c r="AV641" s="15" t="s">
        <v>203</v>
      </c>
      <c r="AW641" s="15" t="s">
        <v>33</v>
      </c>
      <c r="AX641" s="15" t="s">
        <v>80</v>
      </c>
      <c r="AY641" s="267" t="s">
        <v>197</v>
      </c>
    </row>
    <row r="642" s="2" customFormat="1" ht="24.15" customHeight="1">
      <c r="A642" s="40"/>
      <c r="B642" s="41"/>
      <c r="C642" s="216" t="s">
        <v>1081</v>
      </c>
      <c r="D642" s="216" t="s">
        <v>199</v>
      </c>
      <c r="E642" s="217" t="s">
        <v>2678</v>
      </c>
      <c r="F642" s="218" t="s">
        <v>2679</v>
      </c>
      <c r="G642" s="219" t="s">
        <v>202</v>
      </c>
      <c r="H642" s="220">
        <v>113.60299999999999</v>
      </c>
      <c r="I642" s="221"/>
      <c r="J642" s="222">
        <f>ROUND(I642*H642,2)</f>
        <v>0</v>
      </c>
      <c r="K642" s="223"/>
      <c r="L642" s="46"/>
      <c r="M642" s="224" t="s">
        <v>19</v>
      </c>
      <c r="N642" s="225" t="s">
        <v>43</v>
      </c>
      <c r="O642" s="86"/>
      <c r="P642" s="226">
        <f>O642*H642</f>
        <v>0</v>
      </c>
      <c r="Q642" s="226">
        <v>0.0040000000000000001</v>
      </c>
      <c r="R642" s="226">
        <f>Q642*H642</f>
        <v>0.45441199999999998</v>
      </c>
      <c r="S642" s="226">
        <v>0</v>
      </c>
      <c r="T642" s="227">
        <f>S642*H642</f>
        <v>0</v>
      </c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R642" s="228" t="s">
        <v>203</v>
      </c>
      <c r="AT642" s="228" t="s">
        <v>199</v>
      </c>
      <c r="AU642" s="228" t="s">
        <v>82</v>
      </c>
      <c r="AY642" s="19" t="s">
        <v>197</v>
      </c>
      <c r="BE642" s="229">
        <f>IF(N642="základní",J642,0)</f>
        <v>0</v>
      </c>
      <c r="BF642" s="229">
        <f>IF(N642="snížená",J642,0)</f>
        <v>0</v>
      </c>
      <c r="BG642" s="229">
        <f>IF(N642="zákl. přenesená",J642,0)</f>
        <v>0</v>
      </c>
      <c r="BH642" s="229">
        <f>IF(N642="sníž. přenesená",J642,0)</f>
        <v>0</v>
      </c>
      <c r="BI642" s="229">
        <f>IF(N642="nulová",J642,0)</f>
        <v>0</v>
      </c>
      <c r="BJ642" s="19" t="s">
        <v>80</v>
      </c>
      <c r="BK642" s="229">
        <f>ROUND(I642*H642,2)</f>
        <v>0</v>
      </c>
      <c r="BL642" s="19" t="s">
        <v>203</v>
      </c>
      <c r="BM642" s="228" t="s">
        <v>2680</v>
      </c>
    </row>
    <row r="643" s="2" customFormat="1">
      <c r="A643" s="40"/>
      <c r="B643" s="41"/>
      <c r="C643" s="42"/>
      <c r="D643" s="230" t="s">
        <v>205</v>
      </c>
      <c r="E643" s="42"/>
      <c r="F643" s="231" t="s">
        <v>2681</v>
      </c>
      <c r="G643" s="42"/>
      <c r="H643" s="42"/>
      <c r="I643" s="232"/>
      <c r="J643" s="42"/>
      <c r="K643" s="42"/>
      <c r="L643" s="46"/>
      <c r="M643" s="233"/>
      <c r="N643" s="234"/>
      <c r="O643" s="86"/>
      <c r="P643" s="86"/>
      <c r="Q643" s="86"/>
      <c r="R643" s="86"/>
      <c r="S643" s="86"/>
      <c r="T643" s="87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T643" s="19" t="s">
        <v>205</v>
      </c>
      <c r="AU643" s="19" t="s">
        <v>82</v>
      </c>
    </row>
    <row r="644" s="14" customFormat="1">
      <c r="A644" s="14"/>
      <c r="B644" s="247"/>
      <c r="C644" s="248"/>
      <c r="D644" s="237" t="s">
        <v>207</v>
      </c>
      <c r="E644" s="249" t="s">
        <v>19</v>
      </c>
      <c r="F644" s="250" t="s">
        <v>2682</v>
      </c>
      <c r="G644" s="248"/>
      <c r="H644" s="249" t="s">
        <v>19</v>
      </c>
      <c r="I644" s="251"/>
      <c r="J644" s="248"/>
      <c r="K644" s="248"/>
      <c r="L644" s="252"/>
      <c r="M644" s="253"/>
      <c r="N644" s="254"/>
      <c r="O644" s="254"/>
      <c r="P644" s="254"/>
      <c r="Q644" s="254"/>
      <c r="R644" s="254"/>
      <c r="S644" s="254"/>
      <c r="T644" s="25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6" t="s">
        <v>207</v>
      </c>
      <c r="AU644" s="256" t="s">
        <v>82</v>
      </c>
      <c r="AV644" s="14" t="s">
        <v>80</v>
      </c>
      <c r="AW644" s="14" t="s">
        <v>33</v>
      </c>
      <c r="AX644" s="14" t="s">
        <v>72</v>
      </c>
      <c r="AY644" s="256" t="s">
        <v>197</v>
      </c>
    </row>
    <row r="645" s="13" customFormat="1">
      <c r="A645" s="13"/>
      <c r="B645" s="235"/>
      <c r="C645" s="236"/>
      <c r="D645" s="237" t="s">
        <v>207</v>
      </c>
      <c r="E645" s="238" t="s">
        <v>19</v>
      </c>
      <c r="F645" s="239" t="s">
        <v>2683</v>
      </c>
      <c r="G645" s="236"/>
      <c r="H645" s="240">
        <v>113.60299999999999</v>
      </c>
      <c r="I645" s="241"/>
      <c r="J645" s="236"/>
      <c r="K645" s="236"/>
      <c r="L645" s="242"/>
      <c r="M645" s="243"/>
      <c r="N645" s="244"/>
      <c r="O645" s="244"/>
      <c r="P645" s="244"/>
      <c r="Q645" s="244"/>
      <c r="R645" s="244"/>
      <c r="S645" s="244"/>
      <c r="T645" s="245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6" t="s">
        <v>207</v>
      </c>
      <c r="AU645" s="246" t="s">
        <v>82</v>
      </c>
      <c r="AV645" s="13" t="s">
        <v>82</v>
      </c>
      <c r="AW645" s="13" t="s">
        <v>33</v>
      </c>
      <c r="AX645" s="13" t="s">
        <v>80</v>
      </c>
      <c r="AY645" s="246" t="s">
        <v>197</v>
      </c>
    </row>
    <row r="646" s="2" customFormat="1" ht="24.15" customHeight="1">
      <c r="A646" s="40"/>
      <c r="B646" s="41"/>
      <c r="C646" s="216" t="s">
        <v>1085</v>
      </c>
      <c r="D646" s="216" t="s">
        <v>199</v>
      </c>
      <c r="E646" s="217" t="s">
        <v>730</v>
      </c>
      <c r="F646" s="218" t="s">
        <v>731</v>
      </c>
      <c r="G646" s="219" t="s">
        <v>202</v>
      </c>
      <c r="H646" s="220">
        <v>265.06900000000002</v>
      </c>
      <c r="I646" s="221"/>
      <c r="J646" s="222">
        <f>ROUND(I646*H646,2)</f>
        <v>0</v>
      </c>
      <c r="K646" s="223"/>
      <c r="L646" s="46"/>
      <c r="M646" s="224" t="s">
        <v>19</v>
      </c>
      <c r="N646" s="225" t="s">
        <v>43</v>
      </c>
      <c r="O646" s="86"/>
      <c r="P646" s="226">
        <f>O646*H646</f>
        <v>0</v>
      </c>
      <c r="Q646" s="226">
        <v>0.015400000000000001</v>
      </c>
      <c r="R646" s="226">
        <f>Q646*H646</f>
        <v>4.0820626000000004</v>
      </c>
      <c r="S646" s="226">
        <v>0</v>
      </c>
      <c r="T646" s="227">
        <f>S646*H646</f>
        <v>0</v>
      </c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R646" s="228" t="s">
        <v>203</v>
      </c>
      <c r="AT646" s="228" t="s">
        <v>199</v>
      </c>
      <c r="AU646" s="228" t="s">
        <v>82</v>
      </c>
      <c r="AY646" s="19" t="s">
        <v>197</v>
      </c>
      <c r="BE646" s="229">
        <f>IF(N646="základní",J646,0)</f>
        <v>0</v>
      </c>
      <c r="BF646" s="229">
        <f>IF(N646="snížená",J646,0)</f>
        <v>0</v>
      </c>
      <c r="BG646" s="229">
        <f>IF(N646="zákl. přenesená",J646,0)</f>
        <v>0</v>
      </c>
      <c r="BH646" s="229">
        <f>IF(N646="sníž. přenesená",J646,0)</f>
        <v>0</v>
      </c>
      <c r="BI646" s="229">
        <f>IF(N646="nulová",J646,0)</f>
        <v>0</v>
      </c>
      <c r="BJ646" s="19" t="s">
        <v>80</v>
      </c>
      <c r="BK646" s="229">
        <f>ROUND(I646*H646,2)</f>
        <v>0</v>
      </c>
      <c r="BL646" s="19" t="s">
        <v>203</v>
      </c>
      <c r="BM646" s="228" t="s">
        <v>2684</v>
      </c>
    </row>
    <row r="647" s="2" customFormat="1">
      <c r="A647" s="40"/>
      <c r="B647" s="41"/>
      <c r="C647" s="42"/>
      <c r="D647" s="230" t="s">
        <v>205</v>
      </c>
      <c r="E647" s="42"/>
      <c r="F647" s="231" t="s">
        <v>733</v>
      </c>
      <c r="G647" s="42"/>
      <c r="H647" s="42"/>
      <c r="I647" s="232"/>
      <c r="J647" s="42"/>
      <c r="K647" s="42"/>
      <c r="L647" s="46"/>
      <c r="M647" s="233"/>
      <c r="N647" s="234"/>
      <c r="O647" s="86"/>
      <c r="P647" s="86"/>
      <c r="Q647" s="86"/>
      <c r="R647" s="86"/>
      <c r="S647" s="86"/>
      <c r="T647" s="87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T647" s="19" t="s">
        <v>205</v>
      </c>
      <c r="AU647" s="19" t="s">
        <v>82</v>
      </c>
    </row>
    <row r="648" s="14" customFormat="1">
      <c r="A648" s="14"/>
      <c r="B648" s="247"/>
      <c r="C648" s="248"/>
      <c r="D648" s="237" t="s">
        <v>207</v>
      </c>
      <c r="E648" s="249" t="s">
        <v>19</v>
      </c>
      <c r="F648" s="250" t="s">
        <v>2685</v>
      </c>
      <c r="G648" s="248"/>
      <c r="H648" s="249" t="s">
        <v>19</v>
      </c>
      <c r="I648" s="251"/>
      <c r="J648" s="248"/>
      <c r="K648" s="248"/>
      <c r="L648" s="252"/>
      <c r="M648" s="253"/>
      <c r="N648" s="254"/>
      <c r="O648" s="254"/>
      <c r="P648" s="254"/>
      <c r="Q648" s="254"/>
      <c r="R648" s="254"/>
      <c r="S648" s="254"/>
      <c r="T648" s="25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6" t="s">
        <v>207</v>
      </c>
      <c r="AU648" s="256" t="s">
        <v>82</v>
      </c>
      <c r="AV648" s="14" t="s">
        <v>80</v>
      </c>
      <c r="AW648" s="14" t="s">
        <v>33</v>
      </c>
      <c r="AX648" s="14" t="s">
        <v>72</v>
      </c>
      <c r="AY648" s="256" t="s">
        <v>197</v>
      </c>
    </row>
    <row r="649" s="14" customFormat="1">
      <c r="A649" s="14"/>
      <c r="B649" s="247"/>
      <c r="C649" s="248"/>
      <c r="D649" s="237" t="s">
        <v>207</v>
      </c>
      <c r="E649" s="249" t="s">
        <v>19</v>
      </c>
      <c r="F649" s="250" t="s">
        <v>519</v>
      </c>
      <c r="G649" s="248"/>
      <c r="H649" s="249" t="s">
        <v>19</v>
      </c>
      <c r="I649" s="251"/>
      <c r="J649" s="248"/>
      <c r="K649" s="248"/>
      <c r="L649" s="252"/>
      <c r="M649" s="253"/>
      <c r="N649" s="254"/>
      <c r="O649" s="254"/>
      <c r="P649" s="254"/>
      <c r="Q649" s="254"/>
      <c r="R649" s="254"/>
      <c r="S649" s="254"/>
      <c r="T649" s="25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6" t="s">
        <v>207</v>
      </c>
      <c r="AU649" s="256" t="s">
        <v>82</v>
      </c>
      <c r="AV649" s="14" t="s">
        <v>80</v>
      </c>
      <c r="AW649" s="14" t="s">
        <v>33</v>
      </c>
      <c r="AX649" s="14" t="s">
        <v>72</v>
      </c>
      <c r="AY649" s="256" t="s">
        <v>197</v>
      </c>
    </row>
    <row r="650" s="13" customFormat="1">
      <c r="A650" s="13"/>
      <c r="B650" s="235"/>
      <c r="C650" s="236"/>
      <c r="D650" s="237" t="s">
        <v>207</v>
      </c>
      <c r="E650" s="238" t="s">
        <v>19</v>
      </c>
      <c r="F650" s="239" t="s">
        <v>2686</v>
      </c>
      <c r="G650" s="236"/>
      <c r="H650" s="240">
        <v>44.351999999999997</v>
      </c>
      <c r="I650" s="241"/>
      <c r="J650" s="236"/>
      <c r="K650" s="236"/>
      <c r="L650" s="242"/>
      <c r="M650" s="243"/>
      <c r="N650" s="244"/>
      <c r="O650" s="244"/>
      <c r="P650" s="244"/>
      <c r="Q650" s="244"/>
      <c r="R650" s="244"/>
      <c r="S650" s="244"/>
      <c r="T650" s="245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6" t="s">
        <v>207</v>
      </c>
      <c r="AU650" s="246" t="s">
        <v>82</v>
      </c>
      <c r="AV650" s="13" t="s">
        <v>82</v>
      </c>
      <c r="AW650" s="13" t="s">
        <v>33</v>
      </c>
      <c r="AX650" s="13" t="s">
        <v>72</v>
      </c>
      <c r="AY650" s="246" t="s">
        <v>197</v>
      </c>
    </row>
    <row r="651" s="13" customFormat="1">
      <c r="A651" s="13"/>
      <c r="B651" s="235"/>
      <c r="C651" s="236"/>
      <c r="D651" s="237" t="s">
        <v>207</v>
      </c>
      <c r="E651" s="238" t="s">
        <v>19</v>
      </c>
      <c r="F651" s="239" t="s">
        <v>2687</v>
      </c>
      <c r="G651" s="236"/>
      <c r="H651" s="240">
        <v>40.031999999999996</v>
      </c>
      <c r="I651" s="241"/>
      <c r="J651" s="236"/>
      <c r="K651" s="236"/>
      <c r="L651" s="242"/>
      <c r="M651" s="243"/>
      <c r="N651" s="244"/>
      <c r="O651" s="244"/>
      <c r="P651" s="244"/>
      <c r="Q651" s="244"/>
      <c r="R651" s="244"/>
      <c r="S651" s="244"/>
      <c r="T651" s="245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6" t="s">
        <v>207</v>
      </c>
      <c r="AU651" s="246" t="s">
        <v>82</v>
      </c>
      <c r="AV651" s="13" t="s">
        <v>82</v>
      </c>
      <c r="AW651" s="13" t="s">
        <v>33</v>
      </c>
      <c r="AX651" s="13" t="s">
        <v>72</v>
      </c>
      <c r="AY651" s="246" t="s">
        <v>197</v>
      </c>
    </row>
    <row r="652" s="13" customFormat="1">
      <c r="A652" s="13"/>
      <c r="B652" s="235"/>
      <c r="C652" s="236"/>
      <c r="D652" s="237" t="s">
        <v>207</v>
      </c>
      <c r="E652" s="238" t="s">
        <v>19</v>
      </c>
      <c r="F652" s="239" t="s">
        <v>2688</v>
      </c>
      <c r="G652" s="236"/>
      <c r="H652" s="240">
        <v>14.432</v>
      </c>
      <c r="I652" s="241"/>
      <c r="J652" s="236"/>
      <c r="K652" s="236"/>
      <c r="L652" s="242"/>
      <c r="M652" s="243"/>
      <c r="N652" s="244"/>
      <c r="O652" s="244"/>
      <c r="P652" s="244"/>
      <c r="Q652" s="244"/>
      <c r="R652" s="244"/>
      <c r="S652" s="244"/>
      <c r="T652" s="245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6" t="s">
        <v>207</v>
      </c>
      <c r="AU652" s="246" t="s">
        <v>82</v>
      </c>
      <c r="AV652" s="13" t="s">
        <v>82</v>
      </c>
      <c r="AW652" s="13" t="s">
        <v>33</v>
      </c>
      <c r="AX652" s="13" t="s">
        <v>72</v>
      </c>
      <c r="AY652" s="246" t="s">
        <v>197</v>
      </c>
    </row>
    <row r="653" s="13" customFormat="1">
      <c r="A653" s="13"/>
      <c r="B653" s="235"/>
      <c r="C653" s="236"/>
      <c r="D653" s="237" t="s">
        <v>207</v>
      </c>
      <c r="E653" s="238" t="s">
        <v>19</v>
      </c>
      <c r="F653" s="239" t="s">
        <v>2689</v>
      </c>
      <c r="G653" s="236"/>
      <c r="H653" s="240">
        <v>40.031999999999996</v>
      </c>
      <c r="I653" s="241"/>
      <c r="J653" s="236"/>
      <c r="K653" s="236"/>
      <c r="L653" s="242"/>
      <c r="M653" s="243"/>
      <c r="N653" s="244"/>
      <c r="O653" s="244"/>
      <c r="P653" s="244"/>
      <c r="Q653" s="244"/>
      <c r="R653" s="244"/>
      <c r="S653" s="244"/>
      <c r="T653" s="245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6" t="s">
        <v>207</v>
      </c>
      <c r="AU653" s="246" t="s">
        <v>82</v>
      </c>
      <c r="AV653" s="13" t="s">
        <v>82</v>
      </c>
      <c r="AW653" s="13" t="s">
        <v>33</v>
      </c>
      <c r="AX653" s="13" t="s">
        <v>72</v>
      </c>
      <c r="AY653" s="246" t="s">
        <v>197</v>
      </c>
    </row>
    <row r="654" s="14" customFormat="1">
      <c r="A654" s="14"/>
      <c r="B654" s="247"/>
      <c r="C654" s="248"/>
      <c r="D654" s="237" t="s">
        <v>207</v>
      </c>
      <c r="E654" s="249" t="s">
        <v>19</v>
      </c>
      <c r="F654" s="250" t="s">
        <v>776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207</v>
      </c>
      <c r="AU654" s="256" t="s">
        <v>82</v>
      </c>
      <c r="AV654" s="14" t="s">
        <v>80</v>
      </c>
      <c r="AW654" s="14" t="s">
        <v>33</v>
      </c>
      <c r="AX654" s="14" t="s">
        <v>72</v>
      </c>
      <c r="AY654" s="256" t="s">
        <v>197</v>
      </c>
    </row>
    <row r="655" s="13" customFormat="1">
      <c r="A655" s="13"/>
      <c r="B655" s="235"/>
      <c r="C655" s="236"/>
      <c r="D655" s="237" t="s">
        <v>207</v>
      </c>
      <c r="E655" s="238" t="s">
        <v>19</v>
      </c>
      <c r="F655" s="239" t="s">
        <v>2690</v>
      </c>
      <c r="G655" s="236"/>
      <c r="H655" s="240">
        <v>0.67500000000000004</v>
      </c>
      <c r="I655" s="241"/>
      <c r="J655" s="236"/>
      <c r="K655" s="236"/>
      <c r="L655" s="242"/>
      <c r="M655" s="243"/>
      <c r="N655" s="244"/>
      <c r="O655" s="244"/>
      <c r="P655" s="244"/>
      <c r="Q655" s="244"/>
      <c r="R655" s="244"/>
      <c r="S655" s="244"/>
      <c r="T655" s="245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6" t="s">
        <v>207</v>
      </c>
      <c r="AU655" s="246" t="s">
        <v>82</v>
      </c>
      <c r="AV655" s="13" t="s">
        <v>82</v>
      </c>
      <c r="AW655" s="13" t="s">
        <v>33</v>
      </c>
      <c r="AX655" s="13" t="s">
        <v>72</v>
      </c>
      <c r="AY655" s="246" t="s">
        <v>197</v>
      </c>
    </row>
    <row r="656" s="13" customFormat="1">
      <c r="A656" s="13"/>
      <c r="B656" s="235"/>
      <c r="C656" s="236"/>
      <c r="D656" s="237" t="s">
        <v>207</v>
      </c>
      <c r="E656" s="238" t="s">
        <v>19</v>
      </c>
      <c r="F656" s="239" t="s">
        <v>2691</v>
      </c>
      <c r="G656" s="236"/>
      <c r="H656" s="240">
        <v>1.8</v>
      </c>
      <c r="I656" s="241"/>
      <c r="J656" s="236"/>
      <c r="K656" s="236"/>
      <c r="L656" s="242"/>
      <c r="M656" s="243"/>
      <c r="N656" s="244"/>
      <c r="O656" s="244"/>
      <c r="P656" s="244"/>
      <c r="Q656" s="244"/>
      <c r="R656" s="244"/>
      <c r="S656" s="244"/>
      <c r="T656" s="245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6" t="s">
        <v>207</v>
      </c>
      <c r="AU656" s="246" t="s">
        <v>82</v>
      </c>
      <c r="AV656" s="13" t="s">
        <v>82</v>
      </c>
      <c r="AW656" s="13" t="s">
        <v>33</v>
      </c>
      <c r="AX656" s="13" t="s">
        <v>72</v>
      </c>
      <c r="AY656" s="246" t="s">
        <v>197</v>
      </c>
    </row>
    <row r="657" s="14" customFormat="1">
      <c r="A657" s="14"/>
      <c r="B657" s="247"/>
      <c r="C657" s="248"/>
      <c r="D657" s="237" t="s">
        <v>207</v>
      </c>
      <c r="E657" s="249" t="s">
        <v>19</v>
      </c>
      <c r="F657" s="250" t="s">
        <v>813</v>
      </c>
      <c r="G657" s="248"/>
      <c r="H657" s="249" t="s">
        <v>19</v>
      </c>
      <c r="I657" s="251"/>
      <c r="J657" s="248"/>
      <c r="K657" s="248"/>
      <c r="L657" s="252"/>
      <c r="M657" s="253"/>
      <c r="N657" s="254"/>
      <c r="O657" s="254"/>
      <c r="P657" s="254"/>
      <c r="Q657" s="254"/>
      <c r="R657" s="254"/>
      <c r="S657" s="254"/>
      <c r="T657" s="255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6" t="s">
        <v>207</v>
      </c>
      <c r="AU657" s="256" t="s">
        <v>82</v>
      </c>
      <c r="AV657" s="14" t="s">
        <v>80</v>
      </c>
      <c r="AW657" s="14" t="s">
        <v>33</v>
      </c>
      <c r="AX657" s="14" t="s">
        <v>72</v>
      </c>
      <c r="AY657" s="256" t="s">
        <v>197</v>
      </c>
    </row>
    <row r="658" s="13" customFormat="1">
      <c r="A658" s="13"/>
      <c r="B658" s="235"/>
      <c r="C658" s="236"/>
      <c r="D658" s="237" t="s">
        <v>207</v>
      </c>
      <c r="E658" s="238" t="s">
        <v>19</v>
      </c>
      <c r="F658" s="239" t="s">
        <v>2692</v>
      </c>
      <c r="G658" s="236"/>
      <c r="H658" s="240">
        <v>-2.8130000000000002</v>
      </c>
      <c r="I658" s="241"/>
      <c r="J658" s="236"/>
      <c r="K658" s="236"/>
      <c r="L658" s="242"/>
      <c r="M658" s="243"/>
      <c r="N658" s="244"/>
      <c r="O658" s="244"/>
      <c r="P658" s="244"/>
      <c r="Q658" s="244"/>
      <c r="R658" s="244"/>
      <c r="S658" s="244"/>
      <c r="T658" s="245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6" t="s">
        <v>207</v>
      </c>
      <c r="AU658" s="246" t="s">
        <v>82</v>
      </c>
      <c r="AV658" s="13" t="s">
        <v>82</v>
      </c>
      <c r="AW658" s="13" t="s">
        <v>33</v>
      </c>
      <c r="AX658" s="13" t="s">
        <v>72</v>
      </c>
      <c r="AY658" s="246" t="s">
        <v>197</v>
      </c>
    </row>
    <row r="659" s="13" customFormat="1">
      <c r="A659" s="13"/>
      <c r="B659" s="235"/>
      <c r="C659" s="236"/>
      <c r="D659" s="237" t="s">
        <v>207</v>
      </c>
      <c r="E659" s="238" t="s">
        <v>19</v>
      </c>
      <c r="F659" s="239" t="s">
        <v>2693</v>
      </c>
      <c r="G659" s="236"/>
      <c r="H659" s="240">
        <v>-13.496</v>
      </c>
      <c r="I659" s="241"/>
      <c r="J659" s="236"/>
      <c r="K659" s="236"/>
      <c r="L659" s="242"/>
      <c r="M659" s="243"/>
      <c r="N659" s="244"/>
      <c r="O659" s="244"/>
      <c r="P659" s="244"/>
      <c r="Q659" s="244"/>
      <c r="R659" s="244"/>
      <c r="S659" s="244"/>
      <c r="T659" s="245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6" t="s">
        <v>207</v>
      </c>
      <c r="AU659" s="246" t="s">
        <v>82</v>
      </c>
      <c r="AV659" s="13" t="s">
        <v>82</v>
      </c>
      <c r="AW659" s="13" t="s">
        <v>33</v>
      </c>
      <c r="AX659" s="13" t="s">
        <v>72</v>
      </c>
      <c r="AY659" s="246" t="s">
        <v>197</v>
      </c>
    </row>
    <row r="660" s="16" customFormat="1">
      <c r="A660" s="16"/>
      <c r="B660" s="268"/>
      <c r="C660" s="269"/>
      <c r="D660" s="237" t="s">
        <v>207</v>
      </c>
      <c r="E660" s="270" t="s">
        <v>19</v>
      </c>
      <c r="F660" s="271" t="s">
        <v>248</v>
      </c>
      <c r="G660" s="269"/>
      <c r="H660" s="272">
        <v>125.01400000000002</v>
      </c>
      <c r="I660" s="273"/>
      <c r="J660" s="269"/>
      <c r="K660" s="269"/>
      <c r="L660" s="274"/>
      <c r="M660" s="275"/>
      <c r="N660" s="276"/>
      <c r="O660" s="276"/>
      <c r="P660" s="276"/>
      <c r="Q660" s="276"/>
      <c r="R660" s="276"/>
      <c r="S660" s="276"/>
      <c r="T660" s="277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T660" s="278" t="s">
        <v>207</v>
      </c>
      <c r="AU660" s="278" t="s">
        <v>82</v>
      </c>
      <c r="AV660" s="16" t="s">
        <v>103</v>
      </c>
      <c r="AW660" s="16" t="s">
        <v>33</v>
      </c>
      <c r="AX660" s="16" t="s">
        <v>72</v>
      </c>
      <c r="AY660" s="278" t="s">
        <v>197</v>
      </c>
    </row>
    <row r="661" s="14" customFormat="1">
      <c r="A661" s="14"/>
      <c r="B661" s="247"/>
      <c r="C661" s="248"/>
      <c r="D661" s="237" t="s">
        <v>207</v>
      </c>
      <c r="E661" s="249" t="s">
        <v>19</v>
      </c>
      <c r="F661" s="250" t="s">
        <v>2694</v>
      </c>
      <c r="G661" s="248"/>
      <c r="H661" s="249" t="s">
        <v>19</v>
      </c>
      <c r="I661" s="251"/>
      <c r="J661" s="248"/>
      <c r="K661" s="248"/>
      <c r="L661" s="252"/>
      <c r="M661" s="253"/>
      <c r="N661" s="254"/>
      <c r="O661" s="254"/>
      <c r="P661" s="254"/>
      <c r="Q661" s="254"/>
      <c r="R661" s="254"/>
      <c r="S661" s="254"/>
      <c r="T661" s="255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6" t="s">
        <v>207</v>
      </c>
      <c r="AU661" s="256" t="s">
        <v>82</v>
      </c>
      <c r="AV661" s="14" t="s">
        <v>80</v>
      </c>
      <c r="AW661" s="14" t="s">
        <v>33</v>
      </c>
      <c r="AX661" s="14" t="s">
        <v>72</v>
      </c>
      <c r="AY661" s="256" t="s">
        <v>197</v>
      </c>
    </row>
    <row r="662" s="13" customFormat="1">
      <c r="A662" s="13"/>
      <c r="B662" s="235"/>
      <c r="C662" s="236"/>
      <c r="D662" s="237" t="s">
        <v>207</v>
      </c>
      <c r="E662" s="238" t="s">
        <v>19</v>
      </c>
      <c r="F662" s="239" t="s">
        <v>2695</v>
      </c>
      <c r="G662" s="236"/>
      <c r="H662" s="240">
        <v>50.759999999999998</v>
      </c>
      <c r="I662" s="241"/>
      <c r="J662" s="236"/>
      <c r="K662" s="236"/>
      <c r="L662" s="242"/>
      <c r="M662" s="243"/>
      <c r="N662" s="244"/>
      <c r="O662" s="244"/>
      <c r="P662" s="244"/>
      <c r="Q662" s="244"/>
      <c r="R662" s="244"/>
      <c r="S662" s="244"/>
      <c r="T662" s="245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6" t="s">
        <v>207</v>
      </c>
      <c r="AU662" s="246" t="s">
        <v>82</v>
      </c>
      <c r="AV662" s="13" t="s">
        <v>82</v>
      </c>
      <c r="AW662" s="13" t="s">
        <v>33</v>
      </c>
      <c r="AX662" s="13" t="s">
        <v>72</v>
      </c>
      <c r="AY662" s="246" t="s">
        <v>197</v>
      </c>
    </row>
    <row r="663" s="13" customFormat="1">
      <c r="A663" s="13"/>
      <c r="B663" s="235"/>
      <c r="C663" s="236"/>
      <c r="D663" s="237" t="s">
        <v>207</v>
      </c>
      <c r="E663" s="238" t="s">
        <v>19</v>
      </c>
      <c r="F663" s="239" t="s">
        <v>2696</v>
      </c>
      <c r="G663" s="236"/>
      <c r="H663" s="240">
        <v>37.530000000000001</v>
      </c>
      <c r="I663" s="241"/>
      <c r="J663" s="236"/>
      <c r="K663" s="236"/>
      <c r="L663" s="242"/>
      <c r="M663" s="243"/>
      <c r="N663" s="244"/>
      <c r="O663" s="244"/>
      <c r="P663" s="244"/>
      <c r="Q663" s="244"/>
      <c r="R663" s="244"/>
      <c r="S663" s="244"/>
      <c r="T663" s="245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6" t="s">
        <v>207</v>
      </c>
      <c r="AU663" s="246" t="s">
        <v>82</v>
      </c>
      <c r="AV663" s="13" t="s">
        <v>82</v>
      </c>
      <c r="AW663" s="13" t="s">
        <v>33</v>
      </c>
      <c r="AX663" s="13" t="s">
        <v>72</v>
      </c>
      <c r="AY663" s="246" t="s">
        <v>197</v>
      </c>
    </row>
    <row r="664" s="13" customFormat="1">
      <c r="A664" s="13"/>
      <c r="B664" s="235"/>
      <c r="C664" s="236"/>
      <c r="D664" s="237" t="s">
        <v>207</v>
      </c>
      <c r="E664" s="238" t="s">
        <v>19</v>
      </c>
      <c r="F664" s="239" t="s">
        <v>2697</v>
      </c>
      <c r="G664" s="236"/>
      <c r="H664" s="240">
        <v>30.93</v>
      </c>
      <c r="I664" s="241"/>
      <c r="J664" s="236"/>
      <c r="K664" s="236"/>
      <c r="L664" s="242"/>
      <c r="M664" s="243"/>
      <c r="N664" s="244"/>
      <c r="O664" s="244"/>
      <c r="P664" s="244"/>
      <c r="Q664" s="244"/>
      <c r="R664" s="244"/>
      <c r="S664" s="244"/>
      <c r="T664" s="245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6" t="s">
        <v>207</v>
      </c>
      <c r="AU664" s="246" t="s">
        <v>82</v>
      </c>
      <c r="AV664" s="13" t="s">
        <v>82</v>
      </c>
      <c r="AW664" s="13" t="s">
        <v>33</v>
      </c>
      <c r="AX664" s="13" t="s">
        <v>72</v>
      </c>
      <c r="AY664" s="246" t="s">
        <v>197</v>
      </c>
    </row>
    <row r="665" s="13" customFormat="1">
      <c r="A665" s="13"/>
      <c r="B665" s="235"/>
      <c r="C665" s="236"/>
      <c r="D665" s="237" t="s">
        <v>207</v>
      </c>
      <c r="E665" s="238" t="s">
        <v>19</v>
      </c>
      <c r="F665" s="239" t="s">
        <v>2698</v>
      </c>
      <c r="G665" s="236"/>
      <c r="H665" s="240">
        <v>35.399999999999999</v>
      </c>
      <c r="I665" s="241"/>
      <c r="J665" s="236"/>
      <c r="K665" s="236"/>
      <c r="L665" s="242"/>
      <c r="M665" s="243"/>
      <c r="N665" s="244"/>
      <c r="O665" s="244"/>
      <c r="P665" s="244"/>
      <c r="Q665" s="244"/>
      <c r="R665" s="244"/>
      <c r="S665" s="244"/>
      <c r="T665" s="245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6" t="s">
        <v>207</v>
      </c>
      <c r="AU665" s="246" t="s">
        <v>82</v>
      </c>
      <c r="AV665" s="13" t="s">
        <v>82</v>
      </c>
      <c r="AW665" s="13" t="s">
        <v>33</v>
      </c>
      <c r="AX665" s="13" t="s">
        <v>72</v>
      </c>
      <c r="AY665" s="246" t="s">
        <v>197</v>
      </c>
    </row>
    <row r="666" s="14" customFormat="1">
      <c r="A666" s="14"/>
      <c r="B666" s="247"/>
      <c r="C666" s="248"/>
      <c r="D666" s="237" t="s">
        <v>207</v>
      </c>
      <c r="E666" s="249" t="s">
        <v>19</v>
      </c>
      <c r="F666" s="250" t="s">
        <v>776</v>
      </c>
      <c r="G666" s="248"/>
      <c r="H666" s="249" t="s">
        <v>19</v>
      </c>
      <c r="I666" s="251"/>
      <c r="J666" s="248"/>
      <c r="K666" s="248"/>
      <c r="L666" s="252"/>
      <c r="M666" s="253"/>
      <c r="N666" s="254"/>
      <c r="O666" s="254"/>
      <c r="P666" s="254"/>
      <c r="Q666" s="254"/>
      <c r="R666" s="254"/>
      <c r="S666" s="254"/>
      <c r="T666" s="255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6" t="s">
        <v>207</v>
      </c>
      <c r="AU666" s="256" t="s">
        <v>82</v>
      </c>
      <c r="AV666" s="14" t="s">
        <v>80</v>
      </c>
      <c r="AW666" s="14" t="s">
        <v>33</v>
      </c>
      <c r="AX666" s="14" t="s">
        <v>72</v>
      </c>
      <c r="AY666" s="256" t="s">
        <v>197</v>
      </c>
    </row>
    <row r="667" s="13" customFormat="1">
      <c r="A667" s="13"/>
      <c r="B667" s="235"/>
      <c r="C667" s="236"/>
      <c r="D667" s="237" t="s">
        <v>207</v>
      </c>
      <c r="E667" s="238" t="s">
        <v>19</v>
      </c>
      <c r="F667" s="239" t="s">
        <v>2699</v>
      </c>
      <c r="G667" s="236"/>
      <c r="H667" s="240">
        <v>2.7000000000000002</v>
      </c>
      <c r="I667" s="241"/>
      <c r="J667" s="236"/>
      <c r="K667" s="236"/>
      <c r="L667" s="242"/>
      <c r="M667" s="243"/>
      <c r="N667" s="244"/>
      <c r="O667" s="244"/>
      <c r="P667" s="244"/>
      <c r="Q667" s="244"/>
      <c r="R667" s="244"/>
      <c r="S667" s="244"/>
      <c r="T667" s="245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6" t="s">
        <v>207</v>
      </c>
      <c r="AU667" s="246" t="s">
        <v>82</v>
      </c>
      <c r="AV667" s="13" t="s">
        <v>82</v>
      </c>
      <c r="AW667" s="13" t="s">
        <v>33</v>
      </c>
      <c r="AX667" s="13" t="s">
        <v>72</v>
      </c>
      <c r="AY667" s="246" t="s">
        <v>197</v>
      </c>
    </row>
    <row r="668" s="14" customFormat="1">
      <c r="A668" s="14"/>
      <c r="B668" s="247"/>
      <c r="C668" s="248"/>
      <c r="D668" s="237" t="s">
        <v>207</v>
      </c>
      <c r="E668" s="249" t="s">
        <v>19</v>
      </c>
      <c r="F668" s="250" t="s">
        <v>813</v>
      </c>
      <c r="G668" s="248"/>
      <c r="H668" s="249" t="s">
        <v>19</v>
      </c>
      <c r="I668" s="251"/>
      <c r="J668" s="248"/>
      <c r="K668" s="248"/>
      <c r="L668" s="252"/>
      <c r="M668" s="253"/>
      <c r="N668" s="254"/>
      <c r="O668" s="254"/>
      <c r="P668" s="254"/>
      <c r="Q668" s="254"/>
      <c r="R668" s="254"/>
      <c r="S668" s="254"/>
      <c r="T668" s="255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6" t="s">
        <v>207</v>
      </c>
      <c r="AU668" s="256" t="s">
        <v>82</v>
      </c>
      <c r="AV668" s="14" t="s">
        <v>80</v>
      </c>
      <c r="AW668" s="14" t="s">
        <v>33</v>
      </c>
      <c r="AX668" s="14" t="s">
        <v>72</v>
      </c>
      <c r="AY668" s="256" t="s">
        <v>197</v>
      </c>
    </row>
    <row r="669" s="13" customFormat="1">
      <c r="A669" s="13"/>
      <c r="B669" s="235"/>
      <c r="C669" s="236"/>
      <c r="D669" s="237" t="s">
        <v>207</v>
      </c>
      <c r="E669" s="238" t="s">
        <v>19</v>
      </c>
      <c r="F669" s="239" t="s">
        <v>2700</v>
      </c>
      <c r="G669" s="236"/>
      <c r="H669" s="240">
        <v>-3.375</v>
      </c>
      <c r="I669" s="241"/>
      <c r="J669" s="236"/>
      <c r="K669" s="236"/>
      <c r="L669" s="242"/>
      <c r="M669" s="243"/>
      <c r="N669" s="244"/>
      <c r="O669" s="244"/>
      <c r="P669" s="244"/>
      <c r="Q669" s="244"/>
      <c r="R669" s="244"/>
      <c r="S669" s="244"/>
      <c r="T669" s="245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6" t="s">
        <v>207</v>
      </c>
      <c r="AU669" s="246" t="s">
        <v>82</v>
      </c>
      <c r="AV669" s="13" t="s">
        <v>82</v>
      </c>
      <c r="AW669" s="13" t="s">
        <v>33</v>
      </c>
      <c r="AX669" s="13" t="s">
        <v>72</v>
      </c>
      <c r="AY669" s="246" t="s">
        <v>197</v>
      </c>
    </row>
    <row r="670" s="13" customFormat="1">
      <c r="A670" s="13"/>
      <c r="B670" s="235"/>
      <c r="C670" s="236"/>
      <c r="D670" s="237" t="s">
        <v>207</v>
      </c>
      <c r="E670" s="238" t="s">
        <v>19</v>
      </c>
      <c r="F670" s="239" t="s">
        <v>2701</v>
      </c>
      <c r="G670" s="236"/>
      <c r="H670" s="240">
        <v>-13.890000000000001</v>
      </c>
      <c r="I670" s="241"/>
      <c r="J670" s="236"/>
      <c r="K670" s="236"/>
      <c r="L670" s="242"/>
      <c r="M670" s="243"/>
      <c r="N670" s="244"/>
      <c r="O670" s="244"/>
      <c r="P670" s="244"/>
      <c r="Q670" s="244"/>
      <c r="R670" s="244"/>
      <c r="S670" s="244"/>
      <c r="T670" s="245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6" t="s">
        <v>207</v>
      </c>
      <c r="AU670" s="246" t="s">
        <v>82</v>
      </c>
      <c r="AV670" s="13" t="s">
        <v>82</v>
      </c>
      <c r="AW670" s="13" t="s">
        <v>33</v>
      </c>
      <c r="AX670" s="13" t="s">
        <v>72</v>
      </c>
      <c r="AY670" s="246" t="s">
        <v>197</v>
      </c>
    </row>
    <row r="671" s="16" customFormat="1">
      <c r="A671" s="16"/>
      <c r="B671" s="268"/>
      <c r="C671" s="269"/>
      <c r="D671" s="237" t="s">
        <v>207</v>
      </c>
      <c r="E671" s="270" t="s">
        <v>19</v>
      </c>
      <c r="F671" s="271" t="s">
        <v>248</v>
      </c>
      <c r="G671" s="269"/>
      <c r="H671" s="272">
        <v>140.05500000000001</v>
      </c>
      <c r="I671" s="273"/>
      <c r="J671" s="269"/>
      <c r="K671" s="269"/>
      <c r="L671" s="274"/>
      <c r="M671" s="275"/>
      <c r="N671" s="276"/>
      <c r="O671" s="276"/>
      <c r="P671" s="276"/>
      <c r="Q671" s="276"/>
      <c r="R671" s="276"/>
      <c r="S671" s="276"/>
      <c r="T671" s="277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T671" s="278" t="s">
        <v>207</v>
      </c>
      <c r="AU671" s="278" t="s">
        <v>82</v>
      </c>
      <c r="AV671" s="16" t="s">
        <v>103</v>
      </c>
      <c r="AW671" s="16" t="s">
        <v>33</v>
      </c>
      <c r="AX671" s="16" t="s">
        <v>72</v>
      </c>
      <c r="AY671" s="278" t="s">
        <v>197</v>
      </c>
    </row>
    <row r="672" s="15" customFormat="1">
      <c r="A672" s="15"/>
      <c r="B672" s="257"/>
      <c r="C672" s="258"/>
      <c r="D672" s="237" t="s">
        <v>207</v>
      </c>
      <c r="E672" s="259" t="s">
        <v>19</v>
      </c>
      <c r="F672" s="260" t="s">
        <v>234</v>
      </c>
      <c r="G672" s="258"/>
      <c r="H672" s="261">
        <v>265.06900000000002</v>
      </c>
      <c r="I672" s="262"/>
      <c r="J672" s="258"/>
      <c r="K672" s="258"/>
      <c r="L672" s="263"/>
      <c r="M672" s="264"/>
      <c r="N672" s="265"/>
      <c r="O672" s="265"/>
      <c r="P672" s="265"/>
      <c r="Q672" s="265"/>
      <c r="R672" s="265"/>
      <c r="S672" s="265"/>
      <c r="T672" s="266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67" t="s">
        <v>207</v>
      </c>
      <c r="AU672" s="267" t="s">
        <v>82</v>
      </c>
      <c r="AV672" s="15" t="s">
        <v>203</v>
      </c>
      <c r="AW672" s="15" t="s">
        <v>33</v>
      </c>
      <c r="AX672" s="15" t="s">
        <v>80</v>
      </c>
      <c r="AY672" s="267" t="s">
        <v>197</v>
      </c>
    </row>
    <row r="673" s="2" customFormat="1" ht="44.25" customHeight="1">
      <c r="A673" s="40"/>
      <c r="B673" s="41"/>
      <c r="C673" s="216" t="s">
        <v>1090</v>
      </c>
      <c r="D673" s="216" t="s">
        <v>199</v>
      </c>
      <c r="E673" s="217" t="s">
        <v>761</v>
      </c>
      <c r="F673" s="218" t="s">
        <v>762</v>
      </c>
      <c r="G673" s="219" t="s">
        <v>202</v>
      </c>
      <c r="H673" s="220">
        <v>634.82399999999996</v>
      </c>
      <c r="I673" s="221"/>
      <c r="J673" s="222">
        <f>ROUND(I673*H673,2)</f>
        <v>0</v>
      </c>
      <c r="K673" s="223"/>
      <c r="L673" s="46"/>
      <c r="M673" s="224" t="s">
        <v>19</v>
      </c>
      <c r="N673" s="225" t="s">
        <v>43</v>
      </c>
      <c r="O673" s="86"/>
      <c r="P673" s="226">
        <f>O673*H673</f>
        <v>0</v>
      </c>
      <c r="Q673" s="226">
        <v>0.018380000000000001</v>
      </c>
      <c r="R673" s="226">
        <f>Q673*H673</f>
        <v>11.66806512</v>
      </c>
      <c r="S673" s="226">
        <v>0</v>
      </c>
      <c r="T673" s="227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28" t="s">
        <v>203</v>
      </c>
      <c r="AT673" s="228" t="s">
        <v>199</v>
      </c>
      <c r="AU673" s="228" t="s">
        <v>82</v>
      </c>
      <c r="AY673" s="19" t="s">
        <v>197</v>
      </c>
      <c r="BE673" s="229">
        <f>IF(N673="základní",J673,0)</f>
        <v>0</v>
      </c>
      <c r="BF673" s="229">
        <f>IF(N673="snížená",J673,0)</f>
        <v>0</v>
      </c>
      <c r="BG673" s="229">
        <f>IF(N673="zákl. přenesená",J673,0)</f>
        <v>0</v>
      </c>
      <c r="BH673" s="229">
        <f>IF(N673="sníž. přenesená",J673,0)</f>
        <v>0</v>
      </c>
      <c r="BI673" s="229">
        <f>IF(N673="nulová",J673,0)</f>
        <v>0</v>
      </c>
      <c r="BJ673" s="19" t="s">
        <v>80</v>
      </c>
      <c r="BK673" s="229">
        <f>ROUND(I673*H673,2)</f>
        <v>0</v>
      </c>
      <c r="BL673" s="19" t="s">
        <v>203</v>
      </c>
      <c r="BM673" s="228" t="s">
        <v>2702</v>
      </c>
    </row>
    <row r="674" s="2" customFormat="1">
      <c r="A674" s="40"/>
      <c r="B674" s="41"/>
      <c r="C674" s="42"/>
      <c r="D674" s="230" t="s">
        <v>205</v>
      </c>
      <c r="E674" s="42"/>
      <c r="F674" s="231" t="s">
        <v>764</v>
      </c>
      <c r="G674" s="42"/>
      <c r="H674" s="42"/>
      <c r="I674" s="232"/>
      <c r="J674" s="42"/>
      <c r="K674" s="42"/>
      <c r="L674" s="46"/>
      <c r="M674" s="233"/>
      <c r="N674" s="234"/>
      <c r="O674" s="86"/>
      <c r="P674" s="86"/>
      <c r="Q674" s="86"/>
      <c r="R674" s="86"/>
      <c r="S674" s="86"/>
      <c r="T674" s="87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T674" s="19" t="s">
        <v>205</v>
      </c>
      <c r="AU674" s="19" t="s">
        <v>82</v>
      </c>
    </row>
    <row r="675" s="14" customFormat="1">
      <c r="A675" s="14"/>
      <c r="B675" s="247"/>
      <c r="C675" s="248"/>
      <c r="D675" s="237" t="s">
        <v>207</v>
      </c>
      <c r="E675" s="249" t="s">
        <v>19</v>
      </c>
      <c r="F675" s="250" t="s">
        <v>519</v>
      </c>
      <c r="G675" s="248"/>
      <c r="H675" s="249" t="s">
        <v>19</v>
      </c>
      <c r="I675" s="251"/>
      <c r="J675" s="248"/>
      <c r="K675" s="248"/>
      <c r="L675" s="252"/>
      <c r="M675" s="253"/>
      <c r="N675" s="254"/>
      <c r="O675" s="254"/>
      <c r="P675" s="254"/>
      <c r="Q675" s="254"/>
      <c r="R675" s="254"/>
      <c r="S675" s="254"/>
      <c r="T675" s="255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6" t="s">
        <v>207</v>
      </c>
      <c r="AU675" s="256" t="s">
        <v>82</v>
      </c>
      <c r="AV675" s="14" t="s">
        <v>80</v>
      </c>
      <c r="AW675" s="14" t="s">
        <v>33</v>
      </c>
      <c r="AX675" s="14" t="s">
        <v>72</v>
      </c>
      <c r="AY675" s="256" t="s">
        <v>197</v>
      </c>
    </row>
    <row r="676" s="13" customFormat="1">
      <c r="A676" s="13"/>
      <c r="B676" s="235"/>
      <c r="C676" s="236"/>
      <c r="D676" s="237" t="s">
        <v>207</v>
      </c>
      <c r="E676" s="238" t="s">
        <v>19</v>
      </c>
      <c r="F676" s="239" t="s">
        <v>2703</v>
      </c>
      <c r="G676" s="236"/>
      <c r="H676" s="240">
        <v>13.247999999999999</v>
      </c>
      <c r="I676" s="241"/>
      <c r="J676" s="236"/>
      <c r="K676" s="236"/>
      <c r="L676" s="242"/>
      <c r="M676" s="243"/>
      <c r="N676" s="244"/>
      <c r="O676" s="244"/>
      <c r="P676" s="244"/>
      <c r="Q676" s="244"/>
      <c r="R676" s="244"/>
      <c r="S676" s="244"/>
      <c r="T676" s="245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6" t="s">
        <v>207</v>
      </c>
      <c r="AU676" s="246" t="s">
        <v>82</v>
      </c>
      <c r="AV676" s="13" t="s">
        <v>82</v>
      </c>
      <c r="AW676" s="13" t="s">
        <v>33</v>
      </c>
      <c r="AX676" s="13" t="s">
        <v>72</v>
      </c>
      <c r="AY676" s="246" t="s">
        <v>197</v>
      </c>
    </row>
    <row r="677" s="13" customFormat="1">
      <c r="A677" s="13"/>
      <c r="B677" s="235"/>
      <c r="C677" s="236"/>
      <c r="D677" s="237" t="s">
        <v>207</v>
      </c>
      <c r="E677" s="238" t="s">
        <v>19</v>
      </c>
      <c r="F677" s="239" t="s">
        <v>2704</v>
      </c>
      <c r="G677" s="236"/>
      <c r="H677" s="240">
        <v>18.239999999999998</v>
      </c>
      <c r="I677" s="241"/>
      <c r="J677" s="236"/>
      <c r="K677" s="236"/>
      <c r="L677" s="242"/>
      <c r="M677" s="243"/>
      <c r="N677" s="244"/>
      <c r="O677" s="244"/>
      <c r="P677" s="244"/>
      <c r="Q677" s="244"/>
      <c r="R677" s="244"/>
      <c r="S677" s="244"/>
      <c r="T677" s="245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6" t="s">
        <v>207</v>
      </c>
      <c r="AU677" s="246" t="s">
        <v>82</v>
      </c>
      <c r="AV677" s="13" t="s">
        <v>82</v>
      </c>
      <c r="AW677" s="13" t="s">
        <v>33</v>
      </c>
      <c r="AX677" s="13" t="s">
        <v>72</v>
      </c>
      <c r="AY677" s="246" t="s">
        <v>197</v>
      </c>
    </row>
    <row r="678" s="13" customFormat="1">
      <c r="A678" s="13"/>
      <c r="B678" s="235"/>
      <c r="C678" s="236"/>
      <c r="D678" s="237" t="s">
        <v>207</v>
      </c>
      <c r="E678" s="238" t="s">
        <v>19</v>
      </c>
      <c r="F678" s="239" t="s">
        <v>2705</v>
      </c>
      <c r="G678" s="236"/>
      <c r="H678" s="240">
        <v>22.239999999999998</v>
      </c>
      <c r="I678" s="241"/>
      <c r="J678" s="236"/>
      <c r="K678" s="236"/>
      <c r="L678" s="242"/>
      <c r="M678" s="243"/>
      <c r="N678" s="244"/>
      <c r="O678" s="244"/>
      <c r="P678" s="244"/>
      <c r="Q678" s="244"/>
      <c r="R678" s="244"/>
      <c r="S678" s="244"/>
      <c r="T678" s="245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6" t="s">
        <v>207</v>
      </c>
      <c r="AU678" s="246" t="s">
        <v>82</v>
      </c>
      <c r="AV678" s="13" t="s">
        <v>82</v>
      </c>
      <c r="AW678" s="13" t="s">
        <v>33</v>
      </c>
      <c r="AX678" s="13" t="s">
        <v>72</v>
      </c>
      <c r="AY678" s="246" t="s">
        <v>197</v>
      </c>
    </row>
    <row r="679" s="13" customFormat="1">
      <c r="A679" s="13"/>
      <c r="B679" s="235"/>
      <c r="C679" s="236"/>
      <c r="D679" s="237" t="s">
        <v>207</v>
      </c>
      <c r="E679" s="238" t="s">
        <v>19</v>
      </c>
      <c r="F679" s="239" t="s">
        <v>2706</v>
      </c>
      <c r="G679" s="236"/>
      <c r="H679" s="240">
        <v>53.280000000000001</v>
      </c>
      <c r="I679" s="241"/>
      <c r="J679" s="236"/>
      <c r="K679" s="236"/>
      <c r="L679" s="242"/>
      <c r="M679" s="243"/>
      <c r="N679" s="244"/>
      <c r="O679" s="244"/>
      <c r="P679" s="244"/>
      <c r="Q679" s="244"/>
      <c r="R679" s="244"/>
      <c r="S679" s="244"/>
      <c r="T679" s="245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6" t="s">
        <v>207</v>
      </c>
      <c r="AU679" s="246" t="s">
        <v>82</v>
      </c>
      <c r="AV679" s="13" t="s">
        <v>82</v>
      </c>
      <c r="AW679" s="13" t="s">
        <v>33</v>
      </c>
      <c r="AX679" s="13" t="s">
        <v>72</v>
      </c>
      <c r="AY679" s="246" t="s">
        <v>197</v>
      </c>
    </row>
    <row r="680" s="13" customFormat="1">
      <c r="A680" s="13"/>
      <c r="B680" s="235"/>
      <c r="C680" s="236"/>
      <c r="D680" s="237" t="s">
        <v>207</v>
      </c>
      <c r="E680" s="238" t="s">
        <v>19</v>
      </c>
      <c r="F680" s="239" t="s">
        <v>2707</v>
      </c>
      <c r="G680" s="236"/>
      <c r="H680" s="240">
        <v>53.280000000000001</v>
      </c>
      <c r="I680" s="241"/>
      <c r="J680" s="236"/>
      <c r="K680" s="236"/>
      <c r="L680" s="242"/>
      <c r="M680" s="243"/>
      <c r="N680" s="244"/>
      <c r="O680" s="244"/>
      <c r="P680" s="244"/>
      <c r="Q680" s="244"/>
      <c r="R680" s="244"/>
      <c r="S680" s="244"/>
      <c r="T680" s="245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6" t="s">
        <v>207</v>
      </c>
      <c r="AU680" s="246" t="s">
        <v>82</v>
      </c>
      <c r="AV680" s="13" t="s">
        <v>82</v>
      </c>
      <c r="AW680" s="13" t="s">
        <v>33</v>
      </c>
      <c r="AX680" s="13" t="s">
        <v>72</v>
      </c>
      <c r="AY680" s="246" t="s">
        <v>197</v>
      </c>
    </row>
    <row r="681" s="13" customFormat="1">
      <c r="A681" s="13"/>
      <c r="B681" s="235"/>
      <c r="C681" s="236"/>
      <c r="D681" s="237" t="s">
        <v>207</v>
      </c>
      <c r="E681" s="238" t="s">
        <v>19</v>
      </c>
      <c r="F681" s="239" t="s">
        <v>2708</v>
      </c>
      <c r="G681" s="236"/>
      <c r="H681" s="240">
        <v>47.072000000000003</v>
      </c>
      <c r="I681" s="241"/>
      <c r="J681" s="236"/>
      <c r="K681" s="236"/>
      <c r="L681" s="242"/>
      <c r="M681" s="243"/>
      <c r="N681" s="244"/>
      <c r="O681" s="244"/>
      <c r="P681" s="244"/>
      <c r="Q681" s="244"/>
      <c r="R681" s="244"/>
      <c r="S681" s="244"/>
      <c r="T681" s="245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6" t="s">
        <v>207</v>
      </c>
      <c r="AU681" s="246" t="s">
        <v>82</v>
      </c>
      <c r="AV681" s="13" t="s">
        <v>82</v>
      </c>
      <c r="AW681" s="13" t="s">
        <v>33</v>
      </c>
      <c r="AX681" s="13" t="s">
        <v>72</v>
      </c>
      <c r="AY681" s="246" t="s">
        <v>197</v>
      </c>
    </row>
    <row r="682" s="13" customFormat="1">
      <c r="A682" s="13"/>
      <c r="B682" s="235"/>
      <c r="C682" s="236"/>
      <c r="D682" s="237" t="s">
        <v>207</v>
      </c>
      <c r="E682" s="238" t="s">
        <v>19</v>
      </c>
      <c r="F682" s="239" t="s">
        <v>2709</v>
      </c>
      <c r="G682" s="236"/>
      <c r="H682" s="240">
        <v>18.111999999999998</v>
      </c>
      <c r="I682" s="241"/>
      <c r="J682" s="236"/>
      <c r="K682" s="236"/>
      <c r="L682" s="242"/>
      <c r="M682" s="243"/>
      <c r="N682" s="244"/>
      <c r="O682" s="244"/>
      <c r="P682" s="244"/>
      <c r="Q682" s="244"/>
      <c r="R682" s="244"/>
      <c r="S682" s="244"/>
      <c r="T682" s="245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6" t="s">
        <v>207</v>
      </c>
      <c r="AU682" s="246" t="s">
        <v>82</v>
      </c>
      <c r="AV682" s="13" t="s">
        <v>82</v>
      </c>
      <c r="AW682" s="13" t="s">
        <v>33</v>
      </c>
      <c r="AX682" s="13" t="s">
        <v>72</v>
      </c>
      <c r="AY682" s="246" t="s">
        <v>197</v>
      </c>
    </row>
    <row r="683" s="13" customFormat="1">
      <c r="A683" s="13"/>
      <c r="B683" s="235"/>
      <c r="C683" s="236"/>
      <c r="D683" s="237" t="s">
        <v>207</v>
      </c>
      <c r="E683" s="238" t="s">
        <v>19</v>
      </c>
      <c r="F683" s="239" t="s">
        <v>2710</v>
      </c>
      <c r="G683" s="236"/>
      <c r="H683" s="240">
        <v>9.2159999999999993</v>
      </c>
      <c r="I683" s="241"/>
      <c r="J683" s="236"/>
      <c r="K683" s="236"/>
      <c r="L683" s="242"/>
      <c r="M683" s="243"/>
      <c r="N683" s="244"/>
      <c r="O683" s="244"/>
      <c r="P683" s="244"/>
      <c r="Q683" s="244"/>
      <c r="R683" s="244"/>
      <c r="S683" s="244"/>
      <c r="T683" s="245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6" t="s">
        <v>207</v>
      </c>
      <c r="AU683" s="246" t="s">
        <v>82</v>
      </c>
      <c r="AV683" s="13" t="s">
        <v>82</v>
      </c>
      <c r="AW683" s="13" t="s">
        <v>33</v>
      </c>
      <c r="AX683" s="13" t="s">
        <v>72</v>
      </c>
      <c r="AY683" s="246" t="s">
        <v>197</v>
      </c>
    </row>
    <row r="684" s="13" customFormat="1">
      <c r="A684" s="13"/>
      <c r="B684" s="235"/>
      <c r="C684" s="236"/>
      <c r="D684" s="237" t="s">
        <v>207</v>
      </c>
      <c r="E684" s="238" t="s">
        <v>19</v>
      </c>
      <c r="F684" s="239" t="s">
        <v>2711</v>
      </c>
      <c r="G684" s="236"/>
      <c r="H684" s="240">
        <v>16</v>
      </c>
      <c r="I684" s="241"/>
      <c r="J684" s="236"/>
      <c r="K684" s="236"/>
      <c r="L684" s="242"/>
      <c r="M684" s="243"/>
      <c r="N684" s="244"/>
      <c r="O684" s="244"/>
      <c r="P684" s="244"/>
      <c r="Q684" s="244"/>
      <c r="R684" s="244"/>
      <c r="S684" s="244"/>
      <c r="T684" s="245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6" t="s">
        <v>207</v>
      </c>
      <c r="AU684" s="246" t="s">
        <v>82</v>
      </c>
      <c r="AV684" s="13" t="s">
        <v>82</v>
      </c>
      <c r="AW684" s="13" t="s">
        <v>33</v>
      </c>
      <c r="AX684" s="13" t="s">
        <v>72</v>
      </c>
      <c r="AY684" s="246" t="s">
        <v>197</v>
      </c>
    </row>
    <row r="685" s="13" customFormat="1">
      <c r="A685" s="13"/>
      <c r="B685" s="235"/>
      <c r="C685" s="236"/>
      <c r="D685" s="237" t="s">
        <v>207</v>
      </c>
      <c r="E685" s="238" t="s">
        <v>19</v>
      </c>
      <c r="F685" s="239" t="s">
        <v>2712</v>
      </c>
      <c r="G685" s="236"/>
      <c r="H685" s="240">
        <v>17.120000000000001</v>
      </c>
      <c r="I685" s="241"/>
      <c r="J685" s="236"/>
      <c r="K685" s="236"/>
      <c r="L685" s="242"/>
      <c r="M685" s="243"/>
      <c r="N685" s="244"/>
      <c r="O685" s="244"/>
      <c r="P685" s="244"/>
      <c r="Q685" s="244"/>
      <c r="R685" s="244"/>
      <c r="S685" s="244"/>
      <c r="T685" s="245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6" t="s">
        <v>207</v>
      </c>
      <c r="AU685" s="246" t="s">
        <v>82</v>
      </c>
      <c r="AV685" s="13" t="s">
        <v>82</v>
      </c>
      <c r="AW685" s="13" t="s">
        <v>33</v>
      </c>
      <c r="AX685" s="13" t="s">
        <v>72</v>
      </c>
      <c r="AY685" s="246" t="s">
        <v>197</v>
      </c>
    </row>
    <row r="686" s="13" customFormat="1">
      <c r="A686" s="13"/>
      <c r="B686" s="235"/>
      <c r="C686" s="236"/>
      <c r="D686" s="237" t="s">
        <v>207</v>
      </c>
      <c r="E686" s="238" t="s">
        <v>19</v>
      </c>
      <c r="F686" s="239" t="s">
        <v>2713</v>
      </c>
      <c r="G686" s="236"/>
      <c r="H686" s="240">
        <v>18.143999999999998</v>
      </c>
      <c r="I686" s="241"/>
      <c r="J686" s="236"/>
      <c r="K686" s="236"/>
      <c r="L686" s="242"/>
      <c r="M686" s="243"/>
      <c r="N686" s="244"/>
      <c r="O686" s="244"/>
      <c r="P686" s="244"/>
      <c r="Q686" s="244"/>
      <c r="R686" s="244"/>
      <c r="S686" s="244"/>
      <c r="T686" s="245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6" t="s">
        <v>207</v>
      </c>
      <c r="AU686" s="246" t="s">
        <v>82</v>
      </c>
      <c r="AV686" s="13" t="s">
        <v>82</v>
      </c>
      <c r="AW686" s="13" t="s">
        <v>33</v>
      </c>
      <c r="AX686" s="13" t="s">
        <v>72</v>
      </c>
      <c r="AY686" s="246" t="s">
        <v>197</v>
      </c>
    </row>
    <row r="687" s="13" customFormat="1">
      <c r="A687" s="13"/>
      <c r="B687" s="235"/>
      <c r="C687" s="236"/>
      <c r="D687" s="237" t="s">
        <v>207</v>
      </c>
      <c r="E687" s="238" t="s">
        <v>19</v>
      </c>
      <c r="F687" s="239" t="s">
        <v>2714</v>
      </c>
      <c r="G687" s="236"/>
      <c r="H687" s="240">
        <v>36.223999999999997</v>
      </c>
      <c r="I687" s="241"/>
      <c r="J687" s="236"/>
      <c r="K687" s="236"/>
      <c r="L687" s="242"/>
      <c r="M687" s="243"/>
      <c r="N687" s="244"/>
      <c r="O687" s="244"/>
      <c r="P687" s="244"/>
      <c r="Q687" s="244"/>
      <c r="R687" s="244"/>
      <c r="S687" s="244"/>
      <c r="T687" s="245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6" t="s">
        <v>207</v>
      </c>
      <c r="AU687" s="246" t="s">
        <v>82</v>
      </c>
      <c r="AV687" s="13" t="s">
        <v>82</v>
      </c>
      <c r="AW687" s="13" t="s">
        <v>33</v>
      </c>
      <c r="AX687" s="13" t="s">
        <v>72</v>
      </c>
      <c r="AY687" s="246" t="s">
        <v>197</v>
      </c>
    </row>
    <row r="688" s="13" customFormat="1">
      <c r="A688" s="13"/>
      <c r="B688" s="235"/>
      <c r="C688" s="236"/>
      <c r="D688" s="237" t="s">
        <v>207</v>
      </c>
      <c r="E688" s="238" t="s">
        <v>19</v>
      </c>
      <c r="F688" s="239" t="s">
        <v>2715</v>
      </c>
      <c r="G688" s="236"/>
      <c r="H688" s="240">
        <v>34.463999999999999</v>
      </c>
      <c r="I688" s="241"/>
      <c r="J688" s="236"/>
      <c r="K688" s="236"/>
      <c r="L688" s="242"/>
      <c r="M688" s="243"/>
      <c r="N688" s="244"/>
      <c r="O688" s="244"/>
      <c r="P688" s="244"/>
      <c r="Q688" s="244"/>
      <c r="R688" s="244"/>
      <c r="S688" s="244"/>
      <c r="T688" s="245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6" t="s">
        <v>207</v>
      </c>
      <c r="AU688" s="246" t="s">
        <v>82</v>
      </c>
      <c r="AV688" s="13" t="s">
        <v>82</v>
      </c>
      <c r="AW688" s="13" t="s">
        <v>33</v>
      </c>
      <c r="AX688" s="13" t="s">
        <v>72</v>
      </c>
      <c r="AY688" s="246" t="s">
        <v>197</v>
      </c>
    </row>
    <row r="689" s="13" customFormat="1">
      <c r="A689" s="13"/>
      <c r="B689" s="235"/>
      <c r="C689" s="236"/>
      <c r="D689" s="237" t="s">
        <v>207</v>
      </c>
      <c r="E689" s="238" t="s">
        <v>19</v>
      </c>
      <c r="F689" s="239" t="s">
        <v>2716</v>
      </c>
      <c r="G689" s="236"/>
      <c r="H689" s="240">
        <v>24.192</v>
      </c>
      <c r="I689" s="241"/>
      <c r="J689" s="236"/>
      <c r="K689" s="236"/>
      <c r="L689" s="242"/>
      <c r="M689" s="243"/>
      <c r="N689" s="244"/>
      <c r="O689" s="244"/>
      <c r="P689" s="244"/>
      <c r="Q689" s="244"/>
      <c r="R689" s="244"/>
      <c r="S689" s="244"/>
      <c r="T689" s="245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6" t="s">
        <v>207</v>
      </c>
      <c r="AU689" s="246" t="s">
        <v>82</v>
      </c>
      <c r="AV689" s="13" t="s">
        <v>82</v>
      </c>
      <c r="AW689" s="13" t="s">
        <v>33</v>
      </c>
      <c r="AX689" s="13" t="s">
        <v>72</v>
      </c>
      <c r="AY689" s="246" t="s">
        <v>197</v>
      </c>
    </row>
    <row r="690" s="13" customFormat="1">
      <c r="A690" s="13"/>
      <c r="B690" s="235"/>
      <c r="C690" s="236"/>
      <c r="D690" s="237" t="s">
        <v>207</v>
      </c>
      <c r="E690" s="238" t="s">
        <v>19</v>
      </c>
      <c r="F690" s="239" t="s">
        <v>2717</v>
      </c>
      <c r="G690" s="236"/>
      <c r="H690" s="240">
        <v>94.335999999999999</v>
      </c>
      <c r="I690" s="241"/>
      <c r="J690" s="236"/>
      <c r="K690" s="236"/>
      <c r="L690" s="242"/>
      <c r="M690" s="243"/>
      <c r="N690" s="244"/>
      <c r="O690" s="244"/>
      <c r="P690" s="244"/>
      <c r="Q690" s="244"/>
      <c r="R690" s="244"/>
      <c r="S690" s="244"/>
      <c r="T690" s="245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6" t="s">
        <v>207</v>
      </c>
      <c r="AU690" s="246" t="s">
        <v>82</v>
      </c>
      <c r="AV690" s="13" t="s">
        <v>82</v>
      </c>
      <c r="AW690" s="13" t="s">
        <v>33</v>
      </c>
      <c r="AX690" s="13" t="s">
        <v>72</v>
      </c>
      <c r="AY690" s="246" t="s">
        <v>197</v>
      </c>
    </row>
    <row r="691" s="14" customFormat="1">
      <c r="A691" s="14"/>
      <c r="B691" s="247"/>
      <c r="C691" s="248"/>
      <c r="D691" s="237" t="s">
        <v>207</v>
      </c>
      <c r="E691" s="249" t="s">
        <v>19</v>
      </c>
      <c r="F691" s="250" t="s">
        <v>776</v>
      </c>
      <c r="G691" s="248"/>
      <c r="H691" s="249" t="s">
        <v>19</v>
      </c>
      <c r="I691" s="251"/>
      <c r="J691" s="248"/>
      <c r="K691" s="248"/>
      <c r="L691" s="252"/>
      <c r="M691" s="253"/>
      <c r="N691" s="254"/>
      <c r="O691" s="254"/>
      <c r="P691" s="254"/>
      <c r="Q691" s="254"/>
      <c r="R691" s="254"/>
      <c r="S691" s="254"/>
      <c r="T691" s="255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6" t="s">
        <v>207</v>
      </c>
      <c r="AU691" s="256" t="s">
        <v>82</v>
      </c>
      <c r="AV691" s="14" t="s">
        <v>80</v>
      </c>
      <c r="AW691" s="14" t="s">
        <v>33</v>
      </c>
      <c r="AX691" s="14" t="s">
        <v>72</v>
      </c>
      <c r="AY691" s="256" t="s">
        <v>197</v>
      </c>
    </row>
    <row r="692" s="13" customFormat="1">
      <c r="A692" s="13"/>
      <c r="B692" s="235"/>
      <c r="C692" s="236"/>
      <c r="D692" s="237" t="s">
        <v>207</v>
      </c>
      <c r="E692" s="238" t="s">
        <v>19</v>
      </c>
      <c r="F692" s="239" t="s">
        <v>2718</v>
      </c>
      <c r="G692" s="236"/>
      <c r="H692" s="240">
        <v>2.5299999999999998</v>
      </c>
      <c r="I692" s="241"/>
      <c r="J692" s="236"/>
      <c r="K692" s="236"/>
      <c r="L692" s="242"/>
      <c r="M692" s="243"/>
      <c r="N692" s="244"/>
      <c r="O692" s="244"/>
      <c r="P692" s="244"/>
      <c r="Q692" s="244"/>
      <c r="R692" s="244"/>
      <c r="S692" s="244"/>
      <c r="T692" s="245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6" t="s">
        <v>207</v>
      </c>
      <c r="AU692" s="246" t="s">
        <v>82</v>
      </c>
      <c r="AV692" s="13" t="s">
        <v>82</v>
      </c>
      <c r="AW692" s="13" t="s">
        <v>33</v>
      </c>
      <c r="AX692" s="13" t="s">
        <v>72</v>
      </c>
      <c r="AY692" s="246" t="s">
        <v>197</v>
      </c>
    </row>
    <row r="693" s="13" customFormat="1">
      <c r="A693" s="13"/>
      <c r="B693" s="235"/>
      <c r="C693" s="236"/>
      <c r="D693" s="237" t="s">
        <v>207</v>
      </c>
      <c r="E693" s="238" t="s">
        <v>19</v>
      </c>
      <c r="F693" s="239" t="s">
        <v>2719</v>
      </c>
      <c r="G693" s="236"/>
      <c r="H693" s="240">
        <v>0.97499999999999998</v>
      </c>
      <c r="I693" s="241"/>
      <c r="J693" s="236"/>
      <c r="K693" s="236"/>
      <c r="L693" s="242"/>
      <c r="M693" s="243"/>
      <c r="N693" s="244"/>
      <c r="O693" s="244"/>
      <c r="P693" s="244"/>
      <c r="Q693" s="244"/>
      <c r="R693" s="244"/>
      <c r="S693" s="244"/>
      <c r="T693" s="245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6" t="s">
        <v>207</v>
      </c>
      <c r="AU693" s="246" t="s">
        <v>82</v>
      </c>
      <c r="AV693" s="13" t="s">
        <v>82</v>
      </c>
      <c r="AW693" s="13" t="s">
        <v>33</v>
      </c>
      <c r="AX693" s="13" t="s">
        <v>72</v>
      </c>
      <c r="AY693" s="246" t="s">
        <v>197</v>
      </c>
    </row>
    <row r="694" s="13" customFormat="1">
      <c r="A694" s="13"/>
      <c r="B694" s="235"/>
      <c r="C694" s="236"/>
      <c r="D694" s="237" t="s">
        <v>207</v>
      </c>
      <c r="E694" s="238" t="s">
        <v>19</v>
      </c>
      <c r="F694" s="239" t="s">
        <v>2720</v>
      </c>
      <c r="G694" s="236"/>
      <c r="H694" s="240">
        <v>4.9320000000000004</v>
      </c>
      <c r="I694" s="241"/>
      <c r="J694" s="236"/>
      <c r="K694" s="236"/>
      <c r="L694" s="242"/>
      <c r="M694" s="243"/>
      <c r="N694" s="244"/>
      <c r="O694" s="244"/>
      <c r="P694" s="244"/>
      <c r="Q694" s="244"/>
      <c r="R694" s="244"/>
      <c r="S694" s="244"/>
      <c r="T694" s="245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6" t="s">
        <v>207</v>
      </c>
      <c r="AU694" s="246" t="s">
        <v>82</v>
      </c>
      <c r="AV694" s="13" t="s">
        <v>82</v>
      </c>
      <c r="AW694" s="13" t="s">
        <v>33</v>
      </c>
      <c r="AX694" s="13" t="s">
        <v>72</v>
      </c>
      <c r="AY694" s="246" t="s">
        <v>197</v>
      </c>
    </row>
    <row r="695" s="13" customFormat="1">
      <c r="A695" s="13"/>
      <c r="B695" s="235"/>
      <c r="C695" s="236"/>
      <c r="D695" s="237" t="s">
        <v>207</v>
      </c>
      <c r="E695" s="238" t="s">
        <v>19</v>
      </c>
      <c r="F695" s="239" t="s">
        <v>2721</v>
      </c>
      <c r="G695" s="236"/>
      <c r="H695" s="240">
        <v>1.95</v>
      </c>
      <c r="I695" s="241"/>
      <c r="J695" s="236"/>
      <c r="K695" s="236"/>
      <c r="L695" s="242"/>
      <c r="M695" s="243"/>
      <c r="N695" s="244"/>
      <c r="O695" s="244"/>
      <c r="P695" s="244"/>
      <c r="Q695" s="244"/>
      <c r="R695" s="244"/>
      <c r="S695" s="244"/>
      <c r="T695" s="245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6" t="s">
        <v>207</v>
      </c>
      <c r="AU695" s="246" t="s">
        <v>82</v>
      </c>
      <c r="AV695" s="13" t="s">
        <v>82</v>
      </c>
      <c r="AW695" s="13" t="s">
        <v>33</v>
      </c>
      <c r="AX695" s="13" t="s">
        <v>72</v>
      </c>
      <c r="AY695" s="246" t="s">
        <v>197</v>
      </c>
    </row>
    <row r="696" s="13" customFormat="1">
      <c r="A696" s="13"/>
      <c r="B696" s="235"/>
      <c r="C696" s="236"/>
      <c r="D696" s="237" t="s">
        <v>207</v>
      </c>
      <c r="E696" s="238" t="s">
        <v>19</v>
      </c>
      <c r="F696" s="239" t="s">
        <v>2722</v>
      </c>
      <c r="G696" s="236"/>
      <c r="H696" s="240">
        <v>0.82499999999999996</v>
      </c>
      <c r="I696" s="241"/>
      <c r="J696" s="236"/>
      <c r="K696" s="236"/>
      <c r="L696" s="242"/>
      <c r="M696" s="243"/>
      <c r="N696" s="244"/>
      <c r="O696" s="244"/>
      <c r="P696" s="244"/>
      <c r="Q696" s="244"/>
      <c r="R696" s="244"/>
      <c r="S696" s="244"/>
      <c r="T696" s="245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6" t="s">
        <v>207</v>
      </c>
      <c r="AU696" s="246" t="s">
        <v>82</v>
      </c>
      <c r="AV696" s="13" t="s">
        <v>82</v>
      </c>
      <c r="AW696" s="13" t="s">
        <v>33</v>
      </c>
      <c r="AX696" s="13" t="s">
        <v>72</v>
      </c>
      <c r="AY696" s="246" t="s">
        <v>197</v>
      </c>
    </row>
    <row r="697" s="13" customFormat="1">
      <c r="A697" s="13"/>
      <c r="B697" s="235"/>
      <c r="C697" s="236"/>
      <c r="D697" s="237" t="s">
        <v>207</v>
      </c>
      <c r="E697" s="238" t="s">
        <v>19</v>
      </c>
      <c r="F697" s="239" t="s">
        <v>2723</v>
      </c>
      <c r="G697" s="236"/>
      <c r="H697" s="240">
        <v>1.8240000000000001</v>
      </c>
      <c r="I697" s="241"/>
      <c r="J697" s="236"/>
      <c r="K697" s="236"/>
      <c r="L697" s="242"/>
      <c r="M697" s="243"/>
      <c r="N697" s="244"/>
      <c r="O697" s="244"/>
      <c r="P697" s="244"/>
      <c r="Q697" s="244"/>
      <c r="R697" s="244"/>
      <c r="S697" s="244"/>
      <c r="T697" s="245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6" t="s">
        <v>207</v>
      </c>
      <c r="AU697" s="246" t="s">
        <v>82</v>
      </c>
      <c r="AV697" s="13" t="s">
        <v>82</v>
      </c>
      <c r="AW697" s="13" t="s">
        <v>33</v>
      </c>
      <c r="AX697" s="13" t="s">
        <v>72</v>
      </c>
      <c r="AY697" s="246" t="s">
        <v>197</v>
      </c>
    </row>
    <row r="698" s="13" customFormat="1">
      <c r="A698" s="13"/>
      <c r="B698" s="235"/>
      <c r="C698" s="236"/>
      <c r="D698" s="237" t="s">
        <v>207</v>
      </c>
      <c r="E698" s="238" t="s">
        <v>19</v>
      </c>
      <c r="F698" s="239" t="s">
        <v>2724</v>
      </c>
      <c r="G698" s="236"/>
      <c r="H698" s="240">
        <v>1.482</v>
      </c>
      <c r="I698" s="241"/>
      <c r="J698" s="236"/>
      <c r="K698" s="236"/>
      <c r="L698" s="242"/>
      <c r="M698" s="243"/>
      <c r="N698" s="244"/>
      <c r="O698" s="244"/>
      <c r="P698" s="244"/>
      <c r="Q698" s="244"/>
      <c r="R698" s="244"/>
      <c r="S698" s="244"/>
      <c r="T698" s="245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6" t="s">
        <v>207</v>
      </c>
      <c r="AU698" s="246" t="s">
        <v>82</v>
      </c>
      <c r="AV698" s="13" t="s">
        <v>82</v>
      </c>
      <c r="AW698" s="13" t="s">
        <v>33</v>
      </c>
      <c r="AX698" s="13" t="s">
        <v>72</v>
      </c>
      <c r="AY698" s="246" t="s">
        <v>197</v>
      </c>
    </row>
    <row r="699" s="13" customFormat="1">
      <c r="A699" s="13"/>
      <c r="B699" s="235"/>
      <c r="C699" s="236"/>
      <c r="D699" s="237" t="s">
        <v>207</v>
      </c>
      <c r="E699" s="238" t="s">
        <v>19</v>
      </c>
      <c r="F699" s="239" t="s">
        <v>2725</v>
      </c>
      <c r="G699" s="236"/>
      <c r="H699" s="240">
        <v>0.90000000000000002</v>
      </c>
      <c r="I699" s="241"/>
      <c r="J699" s="236"/>
      <c r="K699" s="236"/>
      <c r="L699" s="242"/>
      <c r="M699" s="243"/>
      <c r="N699" s="244"/>
      <c r="O699" s="244"/>
      <c r="P699" s="244"/>
      <c r="Q699" s="244"/>
      <c r="R699" s="244"/>
      <c r="S699" s="244"/>
      <c r="T699" s="245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6" t="s">
        <v>207</v>
      </c>
      <c r="AU699" s="246" t="s">
        <v>82</v>
      </c>
      <c r="AV699" s="13" t="s">
        <v>82</v>
      </c>
      <c r="AW699" s="13" t="s">
        <v>33</v>
      </c>
      <c r="AX699" s="13" t="s">
        <v>72</v>
      </c>
      <c r="AY699" s="246" t="s">
        <v>197</v>
      </c>
    </row>
    <row r="700" s="13" customFormat="1">
      <c r="A700" s="13"/>
      <c r="B700" s="235"/>
      <c r="C700" s="236"/>
      <c r="D700" s="237" t="s">
        <v>207</v>
      </c>
      <c r="E700" s="238" t="s">
        <v>19</v>
      </c>
      <c r="F700" s="239" t="s">
        <v>2726</v>
      </c>
      <c r="G700" s="236"/>
      <c r="H700" s="240">
        <v>2.145</v>
      </c>
      <c r="I700" s="241"/>
      <c r="J700" s="236"/>
      <c r="K700" s="236"/>
      <c r="L700" s="242"/>
      <c r="M700" s="243"/>
      <c r="N700" s="244"/>
      <c r="O700" s="244"/>
      <c r="P700" s="244"/>
      <c r="Q700" s="244"/>
      <c r="R700" s="244"/>
      <c r="S700" s="244"/>
      <c r="T700" s="245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6" t="s">
        <v>207</v>
      </c>
      <c r="AU700" s="246" t="s">
        <v>82</v>
      </c>
      <c r="AV700" s="13" t="s">
        <v>82</v>
      </c>
      <c r="AW700" s="13" t="s">
        <v>33</v>
      </c>
      <c r="AX700" s="13" t="s">
        <v>72</v>
      </c>
      <c r="AY700" s="246" t="s">
        <v>197</v>
      </c>
    </row>
    <row r="701" s="13" customFormat="1">
      <c r="A701" s="13"/>
      <c r="B701" s="235"/>
      <c r="C701" s="236"/>
      <c r="D701" s="237" t="s">
        <v>207</v>
      </c>
      <c r="E701" s="238" t="s">
        <v>19</v>
      </c>
      <c r="F701" s="239" t="s">
        <v>2727</v>
      </c>
      <c r="G701" s="236"/>
      <c r="H701" s="240">
        <v>4.4459999999999997</v>
      </c>
      <c r="I701" s="241"/>
      <c r="J701" s="236"/>
      <c r="K701" s="236"/>
      <c r="L701" s="242"/>
      <c r="M701" s="243"/>
      <c r="N701" s="244"/>
      <c r="O701" s="244"/>
      <c r="P701" s="244"/>
      <c r="Q701" s="244"/>
      <c r="R701" s="244"/>
      <c r="S701" s="244"/>
      <c r="T701" s="245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6" t="s">
        <v>207</v>
      </c>
      <c r="AU701" s="246" t="s">
        <v>82</v>
      </c>
      <c r="AV701" s="13" t="s">
        <v>82</v>
      </c>
      <c r="AW701" s="13" t="s">
        <v>33</v>
      </c>
      <c r="AX701" s="13" t="s">
        <v>72</v>
      </c>
      <c r="AY701" s="246" t="s">
        <v>197</v>
      </c>
    </row>
    <row r="702" s="16" customFormat="1">
      <c r="A702" s="16"/>
      <c r="B702" s="268"/>
      <c r="C702" s="269"/>
      <c r="D702" s="237" t="s">
        <v>207</v>
      </c>
      <c r="E702" s="270" t="s">
        <v>19</v>
      </c>
      <c r="F702" s="271" t="s">
        <v>248</v>
      </c>
      <c r="G702" s="269"/>
      <c r="H702" s="272">
        <v>497.17700000000002</v>
      </c>
      <c r="I702" s="273"/>
      <c r="J702" s="269"/>
      <c r="K702" s="269"/>
      <c r="L702" s="274"/>
      <c r="M702" s="275"/>
      <c r="N702" s="276"/>
      <c r="O702" s="276"/>
      <c r="P702" s="276"/>
      <c r="Q702" s="276"/>
      <c r="R702" s="276"/>
      <c r="S702" s="276"/>
      <c r="T702" s="277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T702" s="278" t="s">
        <v>207</v>
      </c>
      <c r="AU702" s="278" t="s">
        <v>82</v>
      </c>
      <c r="AV702" s="16" t="s">
        <v>103</v>
      </c>
      <c r="AW702" s="16" t="s">
        <v>33</v>
      </c>
      <c r="AX702" s="16" t="s">
        <v>72</v>
      </c>
      <c r="AY702" s="278" t="s">
        <v>197</v>
      </c>
    </row>
    <row r="703" s="14" customFormat="1">
      <c r="A703" s="14"/>
      <c r="B703" s="247"/>
      <c r="C703" s="248"/>
      <c r="D703" s="237" t="s">
        <v>207</v>
      </c>
      <c r="E703" s="249" t="s">
        <v>19</v>
      </c>
      <c r="F703" s="250" t="s">
        <v>813</v>
      </c>
      <c r="G703" s="248"/>
      <c r="H703" s="249" t="s">
        <v>19</v>
      </c>
      <c r="I703" s="251"/>
      <c r="J703" s="248"/>
      <c r="K703" s="248"/>
      <c r="L703" s="252"/>
      <c r="M703" s="253"/>
      <c r="N703" s="254"/>
      <c r="O703" s="254"/>
      <c r="P703" s="254"/>
      <c r="Q703" s="254"/>
      <c r="R703" s="254"/>
      <c r="S703" s="254"/>
      <c r="T703" s="25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6" t="s">
        <v>207</v>
      </c>
      <c r="AU703" s="256" t="s">
        <v>82</v>
      </c>
      <c r="AV703" s="14" t="s">
        <v>80</v>
      </c>
      <c r="AW703" s="14" t="s">
        <v>33</v>
      </c>
      <c r="AX703" s="14" t="s">
        <v>72</v>
      </c>
      <c r="AY703" s="256" t="s">
        <v>197</v>
      </c>
    </row>
    <row r="704" s="13" customFormat="1">
      <c r="A704" s="13"/>
      <c r="B704" s="235"/>
      <c r="C704" s="236"/>
      <c r="D704" s="237" t="s">
        <v>207</v>
      </c>
      <c r="E704" s="238" t="s">
        <v>19</v>
      </c>
      <c r="F704" s="239" t="s">
        <v>2728</v>
      </c>
      <c r="G704" s="236"/>
      <c r="H704" s="240">
        <v>-9.3659999999999997</v>
      </c>
      <c r="I704" s="241"/>
      <c r="J704" s="236"/>
      <c r="K704" s="236"/>
      <c r="L704" s="242"/>
      <c r="M704" s="243"/>
      <c r="N704" s="244"/>
      <c r="O704" s="244"/>
      <c r="P704" s="244"/>
      <c r="Q704" s="244"/>
      <c r="R704" s="244"/>
      <c r="S704" s="244"/>
      <c r="T704" s="245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6" t="s">
        <v>207</v>
      </c>
      <c r="AU704" s="246" t="s">
        <v>82</v>
      </c>
      <c r="AV704" s="13" t="s">
        <v>82</v>
      </c>
      <c r="AW704" s="13" t="s">
        <v>33</v>
      </c>
      <c r="AX704" s="13" t="s">
        <v>72</v>
      </c>
      <c r="AY704" s="246" t="s">
        <v>197</v>
      </c>
    </row>
    <row r="705" s="13" customFormat="1">
      <c r="A705" s="13"/>
      <c r="B705" s="235"/>
      <c r="C705" s="236"/>
      <c r="D705" s="237" t="s">
        <v>207</v>
      </c>
      <c r="E705" s="238" t="s">
        <v>19</v>
      </c>
      <c r="F705" s="239" t="s">
        <v>2729</v>
      </c>
      <c r="G705" s="236"/>
      <c r="H705" s="240">
        <v>-1.712</v>
      </c>
      <c r="I705" s="241"/>
      <c r="J705" s="236"/>
      <c r="K705" s="236"/>
      <c r="L705" s="242"/>
      <c r="M705" s="243"/>
      <c r="N705" s="244"/>
      <c r="O705" s="244"/>
      <c r="P705" s="244"/>
      <c r="Q705" s="244"/>
      <c r="R705" s="244"/>
      <c r="S705" s="244"/>
      <c r="T705" s="245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6" t="s">
        <v>207</v>
      </c>
      <c r="AU705" s="246" t="s">
        <v>82</v>
      </c>
      <c r="AV705" s="13" t="s">
        <v>82</v>
      </c>
      <c r="AW705" s="13" t="s">
        <v>33</v>
      </c>
      <c r="AX705" s="13" t="s">
        <v>72</v>
      </c>
      <c r="AY705" s="246" t="s">
        <v>197</v>
      </c>
    </row>
    <row r="706" s="13" customFormat="1">
      <c r="A706" s="13"/>
      <c r="B706" s="235"/>
      <c r="C706" s="236"/>
      <c r="D706" s="237" t="s">
        <v>207</v>
      </c>
      <c r="E706" s="238" t="s">
        <v>19</v>
      </c>
      <c r="F706" s="239" t="s">
        <v>2730</v>
      </c>
      <c r="G706" s="236"/>
      <c r="H706" s="240">
        <v>-32.110999999999997</v>
      </c>
      <c r="I706" s="241"/>
      <c r="J706" s="236"/>
      <c r="K706" s="236"/>
      <c r="L706" s="242"/>
      <c r="M706" s="243"/>
      <c r="N706" s="244"/>
      <c r="O706" s="244"/>
      <c r="P706" s="244"/>
      <c r="Q706" s="244"/>
      <c r="R706" s="244"/>
      <c r="S706" s="244"/>
      <c r="T706" s="245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6" t="s">
        <v>207</v>
      </c>
      <c r="AU706" s="246" t="s">
        <v>82</v>
      </c>
      <c r="AV706" s="13" t="s">
        <v>82</v>
      </c>
      <c r="AW706" s="13" t="s">
        <v>33</v>
      </c>
      <c r="AX706" s="13" t="s">
        <v>72</v>
      </c>
      <c r="AY706" s="246" t="s">
        <v>197</v>
      </c>
    </row>
    <row r="707" s="13" customFormat="1">
      <c r="A707" s="13"/>
      <c r="B707" s="235"/>
      <c r="C707" s="236"/>
      <c r="D707" s="237" t="s">
        <v>207</v>
      </c>
      <c r="E707" s="238" t="s">
        <v>19</v>
      </c>
      <c r="F707" s="239" t="s">
        <v>2731</v>
      </c>
      <c r="G707" s="236"/>
      <c r="H707" s="240">
        <v>-19.731999999999999</v>
      </c>
      <c r="I707" s="241"/>
      <c r="J707" s="236"/>
      <c r="K707" s="236"/>
      <c r="L707" s="242"/>
      <c r="M707" s="243"/>
      <c r="N707" s="244"/>
      <c r="O707" s="244"/>
      <c r="P707" s="244"/>
      <c r="Q707" s="244"/>
      <c r="R707" s="244"/>
      <c r="S707" s="244"/>
      <c r="T707" s="245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6" t="s">
        <v>207</v>
      </c>
      <c r="AU707" s="246" t="s">
        <v>82</v>
      </c>
      <c r="AV707" s="13" t="s">
        <v>82</v>
      </c>
      <c r="AW707" s="13" t="s">
        <v>33</v>
      </c>
      <c r="AX707" s="13" t="s">
        <v>72</v>
      </c>
      <c r="AY707" s="246" t="s">
        <v>197</v>
      </c>
    </row>
    <row r="708" s="13" customFormat="1">
      <c r="A708" s="13"/>
      <c r="B708" s="235"/>
      <c r="C708" s="236"/>
      <c r="D708" s="237" t="s">
        <v>207</v>
      </c>
      <c r="E708" s="238" t="s">
        <v>19</v>
      </c>
      <c r="F708" s="239" t="s">
        <v>2732</v>
      </c>
      <c r="G708" s="236"/>
      <c r="H708" s="240">
        <v>-7.4290000000000003</v>
      </c>
      <c r="I708" s="241"/>
      <c r="J708" s="236"/>
      <c r="K708" s="236"/>
      <c r="L708" s="242"/>
      <c r="M708" s="243"/>
      <c r="N708" s="244"/>
      <c r="O708" s="244"/>
      <c r="P708" s="244"/>
      <c r="Q708" s="244"/>
      <c r="R708" s="244"/>
      <c r="S708" s="244"/>
      <c r="T708" s="245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6" t="s">
        <v>207</v>
      </c>
      <c r="AU708" s="246" t="s">
        <v>82</v>
      </c>
      <c r="AV708" s="13" t="s">
        <v>82</v>
      </c>
      <c r="AW708" s="13" t="s">
        <v>33</v>
      </c>
      <c r="AX708" s="13" t="s">
        <v>72</v>
      </c>
      <c r="AY708" s="246" t="s">
        <v>197</v>
      </c>
    </row>
    <row r="709" s="14" customFormat="1">
      <c r="A709" s="14"/>
      <c r="B709" s="247"/>
      <c r="C709" s="248"/>
      <c r="D709" s="237" t="s">
        <v>207</v>
      </c>
      <c r="E709" s="249" t="s">
        <v>19</v>
      </c>
      <c r="F709" s="250" t="s">
        <v>790</v>
      </c>
      <c r="G709" s="248"/>
      <c r="H709" s="249" t="s">
        <v>19</v>
      </c>
      <c r="I709" s="251"/>
      <c r="J709" s="248"/>
      <c r="K709" s="248"/>
      <c r="L709" s="252"/>
      <c r="M709" s="253"/>
      <c r="N709" s="254"/>
      <c r="O709" s="254"/>
      <c r="P709" s="254"/>
      <c r="Q709" s="254"/>
      <c r="R709" s="254"/>
      <c r="S709" s="254"/>
      <c r="T709" s="255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6" t="s">
        <v>207</v>
      </c>
      <c r="AU709" s="256" t="s">
        <v>82</v>
      </c>
      <c r="AV709" s="14" t="s">
        <v>80</v>
      </c>
      <c r="AW709" s="14" t="s">
        <v>33</v>
      </c>
      <c r="AX709" s="14" t="s">
        <v>72</v>
      </c>
      <c r="AY709" s="256" t="s">
        <v>197</v>
      </c>
    </row>
    <row r="710" s="16" customFormat="1">
      <c r="A710" s="16"/>
      <c r="B710" s="268"/>
      <c r="C710" s="269"/>
      <c r="D710" s="237" t="s">
        <v>207</v>
      </c>
      <c r="E710" s="270" t="s">
        <v>19</v>
      </c>
      <c r="F710" s="271" t="s">
        <v>248</v>
      </c>
      <c r="G710" s="269"/>
      <c r="H710" s="272">
        <v>-70.349999999999994</v>
      </c>
      <c r="I710" s="273"/>
      <c r="J710" s="269"/>
      <c r="K710" s="269"/>
      <c r="L710" s="274"/>
      <c r="M710" s="275"/>
      <c r="N710" s="276"/>
      <c r="O710" s="276"/>
      <c r="P710" s="276"/>
      <c r="Q710" s="276"/>
      <c r="R710" s="276"/>
      <c r="S710" s="276"/>
      <c r="T710" s="277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T710" s="278" t="s">
        <v>207</v>
      </c>
      <c r="AU710" s="278" t="s">
        <v>82</v>
      </c>
      <c r="AV710" s="16" t="s">
        <v>103</v>
      </c>
      <c r="AW710" s="16" t="s">
        <v>33</v>
      </c>
      <c r="AX710" s="16" t="s">
        <v>72</v>
      </c>
      <c r="AY710" s="278" t="s">
        <v>197</v>
      </c>
    </row>
    <row r="711" s="14" customFormat="1">
      <c r="A711" s="14"/>
      <c r="B711" s="247"/>
      <c r="C711" s="248"/>
      <c r="D711" s="237" t="s">
        <v>207</v>
      </c>
      <c r="E711" s="249" t="s">
        <v>19</v>
      </c>
      <c r="F711" s="250" t="s">
        <v>525</v>
      </c>
      <c r="G711" s="248"/>
      <c r="H711" s="249" t="s">
        <v>19</v>
      </c>
      <c r="I711" s="251"/>
      <c r="J711" s="248"/>
      <c r="K711" s="248"/>
      <c r="L711" s="252"/>
      <c r="M711" s="253"/>
      <c r="N711" s="254"/>
      <c r="O711" s="254"/>
      <c r="P711" s="254"/>
      <c r="Q711" s="254"/>
      <c r="R711" s="254"/>
      <c r="S711" s="254"/>
      <c r="T711" s="255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6" t="s">
        <v>207</v>
      </c>
      <c r="AU711" s="256" t="s">
        <v>82</v>
      </c>
      <c r="AV711" s="14" t="s">
        <v>80</v>
      </c>
      <c r="AW711" s="14" t="s">
        <v>33</v>
      </c>
      <c r="AX711" s="14" t="s">
        <v>72</v>
      </c>
      <c r="AY711" s="256" t="s">
        <v>197</v>
      </c>
    </row>
    <row r="712" s="13" customFormat="1">
      <c r="A712" s="13"/>
      <c r="B712" s="235"/>
      <c r="C712" s="236"/>
      <c r="D712" s="237" t="s">
        <v>207</v>
      </c>
      <c r="E712" s="238" t="s">
        <v>19</v>
      </c>
      <c r="F712" s="239" t="s">
        <v>2733</v>
      </c>
      <c r="G712" s="236"/>
      <c r="H712" s="240">
        <v>61.890000000000001</v>
      </c>
      <c r="I712" s="241"/>
      <c r="J712" s="236"/>
      <c r="K712" s="236"/>
      <c r="L712" s="242"/>
      <c r="M712" s="243"/>
      <c r="N712" s="244"/>
      <c r="O712" s="244"/>
      <c r="P712" s="244"/>
      <c r="Q712" s="244"/>
      <c r="R712" s="244"/>
      <c r="S712" s="244"/>
      <c r="T712" s="245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6" t="s">
        <v>207</v>
      </c>
      <c r="AU712" s="246" t="s">
        <v>82</v>
      </c>
      <c r="AV712" s="13" t="s">
        <v>82</v>
      </c>
      <c r="AW712" s="13" t="s">
        <v>33</v>
      </c>
      <c r="AX712" s="13" t="s">
        <v>72</v>
      </c>
      <c r="AY712" s="246" t="s">
        <v>197</v>
      </c>
    </row>
    <row r="713" s="13" customFormat="1">
      <c r="A713" s="13"/>
      <c r="B713" s="235"/>
      <c r="C713" s="236"/>
      <c r="D713" s="237" t="s">
        <v>207</v>
      </c>
      <c r="E713" s="238" t="s">
        <v>19</v>
      </c>
      <c r="F713" s="239" t="s">
        <v>2734</v>
      </c>
      <c r="G713" s="236"/>
      <c r="H713" s="240">
        <v>51.899999999999999</v>
      </c>
      <c r="I713" s="241"/>
      <c r="J713" s="236"/>
      <c r="K713" s="236"/>
      <c r="L713" s="242"/>
      <c r="M713" s="243"/>
      <c r="N713" s="244"/>
      <c r="O713" s="244"/>
      <c r="P713" s="244"/>
      <c r="Q713" s="244"/>
      <c r="R713" s="244"/>
      <c r="S713" s="244"/>
      <c r="T713" s="245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6" t="s">
        <v>207</v>
      </c>
      <c r="AU713" s="246" t="s">
        <v>82</v>
      </c>
      <c r="AV713" s="13" t="s">
        <v>82</v>
      </c>
      <c r="AW713" s="13" t="s">
        <v>33</v>
      </c>
      <c r="AX713" s="13" t="s">
        <v>72</v>
      </c>
      <c r="AY713" s="246" t="s">
        <v>197</v>
      </c>
    </row>
    <row r="714" s="13" customFormat="1">
      <c r="A714" s="13"/>
      <c r="B714" s="235"/>
      <c r="C714" s="236"/>
      <c r="D714" s="237" t="s">
        <v>207</v>
      </c>
      <c r="E714" s="238" t="s">
        <v>19</v>
      </c>
      <c r="F714" s="239" t="s">
        <v>2735</v>
      </c>
      <c r="G714" s="236"/>
      <c r="H714" s="240">
        <v>64.230000000000004</v>
      </c>
      <c r="I714" s="241"/>
      <c r="J714" s="236"/>
      <c r="K714" s="236"/>
      <c r="L714" s="242"/>
      <c r="M714" s="243"/>
      <c r="N714" s="244"/>
      <c r="O714" s="244"/>
      <c r="P714" s="244"/>
      <c r="Q714" s="244"/>
      <c r="R714" s="244"/>
      <c r="S714" s="244"/>
      <c r="T714" s="245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6" t="s">
        <v>207</v>
      </c>
      <c r="AU714" s="246" t="s">
        <v>82</v>
      </c>
      <c r="AV714" s="13" t="s">
        <v>82</v>
      </c>
      <c r="AW714" s="13" t="s">
        <v>33</v>
      </c>
      <c r="AX714" s="13" t="s">
        <v>72</v>
      </c>
      <c r="AY714" s="246" t="s">
        <v>197</v>
      </c>
    </row>
    <row r="715" s="13" customFormat="1">
      <c r="A715" s="13"/>
      <c r="B715" s="235"/>
      <c r="C715" s="236"/>
      <c r="D715" s="237" t="s">
        <v>207</v>
      </c>
      <c r="E715" s="238" t="s">
        <v>19</v>
      </c>
      <c r="F715" s="239" t="s">
        <v>2736</v>
      </c>
      <c r="G715" s="236"/>
      <c r="H715" s="240">
        <v>15.449999999999999</v>
      </c>
      <c r="I715" s="241"/>
      <c r="J715" s="236"/>
      <c r="K715" s="236"/>
      <c r="L715" s="242"/>
      <c r="M715" s="243"/>
      <c r="N715" s="244"/>
      <c r="O715" s="244"/>
      <c r="P715" s="244"/>
      <c r="Q715" s="244"/>
      <c r="R715" s="244"/>
      <c r="S715" s="244"/>
      <c r="T715" s="245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6" t="s">
        <v>207</v>
      </c>
      <c r="AU715" s="246" t="s">
        <v>82</v>
      </c>
      <c r="AV715" s="13" t="s">
        <v>82</v>
      </c>
      <c r="AW715" s="13" t="s">
        <v>33</v>
      </c>
      <c r="AX715" s="13" t="s">
        <v>72</v>
      </c>
      <c r="AY715" s="246" t="s">
        <v>197</v>
      </c>
    </row>
    <row r="716" s="13" customFormat="1">
      <c r="A716" s="13"/>
      <c r="B716" s="235"/>
      <c r="C716" s="236"/>
      <c r="D716" s="237" t="s">
        <v>207</v>
      </c>
      <c r="E716" s="238" t="s">
        <v>19</v>
      </c>
      <c r="F716" s="239" t="s">
        <v>2737</v>
      </c>
      <c r="G716" s="236"/>
      <c r="H716" s="240">
        <v>15.15</v>
      </c>
      <c r="I716" s="241"/>
      <c r="J716" s="236"/>
      <c r="K716" s="236"/>
      <c r="L716" s="242"/>
      <c r="M716" s="243"/>
      <c r="N716" s="244"/>
      <c r="O716" s="244"/>
      <c r="P716" s="244"/>
      <c r="Q716" s="244"/>
      <c r="R716" s="244"/>
      <c r="S716" s="244"/>
      <c r="T716" s="245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6" t="s">
        <v>207</v>
      </c>
      <c r="AU716" s="246" t="s">
        <v>82</v>
      </c>
      <c r="AV716" s="13" t="s">
        <v>82</v>
      </c>
      <c r="AW716" s="13" t="s">
        <v>33</v>
      </c>
      <c r="AX716" s="13" t="s">
        <v>72</v>
      </c>
      <c r="AY716" s="246" t="s">
        <v>197</v>
      </c>
    </row>
    <row r="717" s="13" customFormat="1">
      <c r="A717" s="13"/>
      <c r="B717" s="235"/>
      <c r="C717" s="236"/>
      <c r="D717" s="237" t="s">
        <v>207</v>
      </c>
      <c r="E717" s="238" t="s">
        <v>19</v>
      </c>
      <c r="F717" s="239" t="s">
        <v>2738</v>
      </c>
      <c r="G717" s="236"/>
      <c r="H717" s="240">
        <v>16.949999999999999</v>
      </c>
      <c r="I717" s="241"/>
      <c r="J717" s="236"/>
      <c r="K717" s="236"/>
      <c r="L717" s="242"/>
      <c r="M717" s="243"/>
      <c r="N717" s="244"/>
      <c r="O717" s="244"/>
      <c r="P717" s="244"/>
      <c r="Q717" s="244"/>
      <c r="R717" s="244"/>
      <c r="S717" s="244"/>
      <c r="T717" s="245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6" t="s">
        <v>207</v>
      </c>
      <c r="AU717" s="246" t="s">
        <v>82</v>
      </c>
      <c r="AV717" s="13" t="s">
        <v>82</v>
      </c>
      <c r="AW717" s="13" t="s">
        <v>33</v>
      </c>
      <c r="AX717" s="13" t="s">
        <v>72</v>
      </c>
      <c r="AY717" s="246" t="s">
        <v>197</v>
      </c>
    </row>
    <row r="718" s="14" customFormat="1">
      <c r="A718" s="14"/>
      <c r="B718" s="247"/>
      <c r="C718" s="248"/>
      <c r="D718" s="237" t="s">
        <v>207</v>
      </c>
      <c r="E718" s="249" t="s">
        <v>19</v>
      </c>
      <c r="F718" s="250" t="s">
        <v>776</v>
      </c>
      <c r="G718" s="248"/>
      <c r="H718" s="249" t="s">
        <v>19</v>
      </c>
      <c r="I718" s="251"/>
      <c r="J718" s="248"/>
      <c r="K718" s="248"/>
      <c r="L718" s="252"/>
      <c r="M718" s="253"/>
      <c r="N718" s="254"/>
      <c r="O718" s="254"/>
      <c r="P718" s="254"/>
      <c r="Q718" s="254"/>
      <c r="R718" s="254"/>
      <c r="S718" s="254"/>
      <c r="T718" s="255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6" t="s">
        <v>207</v>
      </c>
      <c r="AU718" s="256" t="s">
        <v>82</v>
      </c>
      <c r="AV718" s="14" t="s">
        <v>80</v>
      </c>
      <c r="AW718" s="14" t="s">
        <v>33</v>
      </c>
      <c r="AX718" s="14" t="s">
        <v>72</v>
      </c>
      <c r="AY718" s="256" t="s">
        <v>197</v>
      </c>
    </row>
    <row r="719" s="13" customFormat="1">
      <c r="A719" s="13"/>
      <c r="B719" s="235"/>
      <c r="C719" s="236"/>
      <c r="D719" s="237" t="s">
        <v>207</v>
      </c>
      <c r="E719" s="238" t="s">
        <v>19</v>
      </c>
      <c r="F719" s="239" t="s">
        <v>2739</v>
      </c>
      <c r="G719" s="236"/>
      <c r="H719" s="240">
        <v>0.90000000000000002</v>
      </c>
      <c r="I719" s="241"/>
      <c r="J719" s="236"/>
      <c r="K719" s="236"/>
      <c r="L719" s="242"/>
      <c r="M719" s="243"/>
      <c r="N719" s="244"/>
      <c r="O719" s="244"/>
      <c r="P719" s="244"/>
      <c r="Q719" s="244"/>
      <c r="R719" s="244"/>
      <c r="S719" s="244"/>
      <c r="T719" s="245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6" t="s">
        <v>207</v>
      </c>
      <c r="AU719" s="246" t="s">
        <v>82</v>
      </c>
      <c r="AV719" s="13" t="s">
        <v>82</v>
      </c>
      <c r="AW719" s="13" t="s">
        <v>33</v>
      </c>
      <c r="AX719" s="13" t="s">
        <v>72</v>
      </c>
      <c r="AY719" s="246" t="s">
        <v>197</v>
      </c>
    </row>
    <row r="720" s="13" customFormat="1">
      <c r="A720" s="13"/>
      <c r="B720" s="235"/>
      <c r="C720" s="236"/>
      <c r="D720" s="237" t="s">
        <v>207</v>
      </c>
      <c r="E720" s="238" t="s">
        <v>19</v>
      </c>
      <c r="F720" s="239" t="s">
        <v>2740</v>
      </c>
      <c r="G720" s="236"/>
      <c r="H720" s="240">
        <v>3.2999999999999998</v>
      </c>
      <c r="I720" s="241"/>
      <c r="J720" s="236"/>
      <c r="K720" s="236"/>
      <c r="L720" s="242"/>
      <c r="M720" s="243"/>
      <c r="N720" s="244"/>
      <c r="O720" s="244"/>
      <c r="P720" s="244"/>
      <c r="Q720" s="244"/>
      <c r="R720" s="244"/>
      <c r="S720" s="244"/>
      <c r="T720" s="245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6" t="s">
        <v>207</v>
      </c>
      <c r="AU720" s="246" t="s">
        <v>82</v>
      </c>
      <c r="AV720" s="13" t="s">
        <v>82</v>
      </c>
      <c r="AW720" s="13" t="s">
        <v>33</v>
      </c>
      <c r="AX720" s="13" t="s">
        <v>72</v>
      </c>
      <c r="AY720" s="246" t="s">
        <v>197</v>
      </c>
    </row>
    <row r="721" s="13" customFormat="1">
      <c r="A721" s="13"/>
      <c r="B721" s="235"/>
      <c r="C721" s="236"/>
      <c r="D721" s="237" t="s">
        <v>207</v>
      </c>
      <c r="E721" s="238" t="s">
        <v>19</v>
      </c>
      <c r="F721" s="239" t="s">
        <v>2741</v>
      </c>
      <c r="G721" s="236"/>
      <c r="H721" s="240">
        <v>1.6200000000000001</v>
      </c>
      <c r="I721" s="241"/>
      <c r="J721" s="236"/>
      <c r="K721" s="236"/>
      <c r="L721" s="242"/>
      <c r="M721" s="243"/>
      <c r="N721" s="244"/>
      <c r="O721" s="244"/>
      <c r="P721" s="244"/>
      <c r="Q721" s="244"/>
      <c r="R721" s="244"/>
      <c r="S721" s="244"/>
      <c r="T721" s="245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6" t="s">
        <v>207</v>
      </c>
      <c r="AU721" s="246" t="s">
        <v>82</v>
      </c>
      <c r="AV721" s="13" t="s">
        <v>82</v>
      </c>
      <c r="AW721" s="13" t="s">
        <v>33</v>
      </c>
      <c r="AX721" s="13" t="s">
        <v>72</v>
      </c>
      <c r="AY721" s="246" t="s">
        <v>197</v>
      </c>
    </row>
    <row r="722" s="14" customFormat="1">
      <c r="A722" s="14"/>
      <c r="B722" s="247"/>
      <c r="C722" s="248"/>
      <c r="D722" s="237" t="s">
        <v>207</v>
      </c>
      <c r="E722" s="249" t="s">
        <v>19</v>
      </c>
      <c r="F722" s="250" t="s">
        <v>813</v>
      </c>
      <c r="G722" s="248"/>
      <c r="H722" s="249" t="s">
        <v>19</v>
      </c>
      <c r="I722" s="251"/>
      <c r="J722" s="248"/>
      <c r="K722" s="248"/>
      <c r="L722" s="252"/>
      <c r="M722" s="253"/>
      <c r="N722" s="254"/>
      <c r="O722" s="254"/>
      <c r="P722" s="254"/>
      <c r="Q722" s="254"/>
      <c r="R722" s="254"/>
      <c r="S722" s="254"/>
      <c r="T722" s="255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6" t="s">
        <v>207</v>
      </c>
      <c r="AU722" s="256" t="s">
        <v>82</v>
      </c>
      <c r="AV722" s="14" t="s">
        <v>80</v>
      </c>
      <c r="AW722" s="14" t="s">
        <v>33</v>
      </c>
      <c r="AX722" s="14" t="s">
        <v>72</v>
      </c>
      <c r="AY722" s="256" t="s">
        <v>197</v>
      </c>
    </row>
    <row r="723" s="13" customFormat="1">
      <c r="A723" s="13"/>
      <c r="B723" s="235"/>
      <c r="C723" s="236"/>
      <c r="D723" s="237" t="s">
        <v>207</v>
      </c>
      <c r="E723" s="238" t="s">
        <v>19</v>
      </c>
      <c r="F723" s="239" t="s">
        <v>2742</v>
      </c>
      <c r="G723" s="236"/>
      <c r="H723" s="240">
        <v>-1.125</v>
      </c>
      <c r="I723" s="241"/>
      <c r="J723" s="236"/>
      <c r="K723" s="236"/>
      <c r="L723" s="242"/>
      <c r="M723" s="243"/>
      <c r="N723" s="244"/>
      <c r="O723" s="244"/>
      <c r="P723" s="244"/>
      <c r="Q723" s="244"/>
      <c r="R723" s="244"/>
      <c r="S723" s="244"/>
      <c r="T723" s="245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6" t="s">
        <v>207</v>
      </c>
      <c r="AU723" s="246" t="s">
        <v>82</v>
      </c>
      <c r="AV723" s="13" t="s">
        <v>82</v>
      </c>
      <c r="AW723" s="13" t="s">
        <v>33</v>
      </c>
      <c r="AX723" s="13" t="s">
        <v>72</v>
      </c>
      <c r="AY723" s="246" t="s">
        <v>197</v>
      </c>
    </row>
    <row r="724" s="13" customFormat="1">
      <c r="A724" s="13"/>
      <c r="B724" s="235"/>
      <c r="C724" s="236"/>
      <c r="D724" s="237" t="s">
        <v>207</v>
      </c>
      <c r="E724" s="238" t="s">
        <v>19</v>
      </c>
      <c r="F724" s="239" t="s">
        <v>2743</v>
      </c>
      <c r="G724" s="236"/>
      <c r="H724" s="240">
        <v>-3.75</v>
      </c>
      <c r="I724" s="241"/>
      <c r="J724" s="236"/>
      <c r="K724" s="236"/>
      <c r="L724" s="242"/>
      <c r="M724" s="243"/>
      <c r="N724" s="244"/>
      <c r="O724" s="244"/>
      <c r="P724" s="244"/>
      <c r="Q724" s="244"/>
      <c r="R724" s="244"/>
      <c r="S724" s="244"/>
      <c r="T724" s="245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6" t="s">
        <v>207</v>
      </c>
      <c r="AU724" s="246" t="s">
        <v>82</v>
      </c>
      <c r="AV724" s="13" t="s">
        <v>82</v>
      </c>
      <c r="AW724" s="13" t="s">
        <v>33</v>
      </c>
      <c r="AX724" s="13" t="s">
        <v>72</v>
      </c>
      <c r="AY724" s="246" t="s">
        <v>197</v>
      </c>
    </row>
    <row r="725" s="13" customFormat="1">
      <c r="A725" s="13"/>
      <c r="B725" s="235"/>
      <c r="C725" s="236"/>
      <c r="D725" s="237" t="s">
        <v>207</v>
      </c>
      <c r="E725" s="238" t="s">
        <v>19</v>
      </c>
      <c r="F725" s="239" t="s">
        <v>2744</v>
      </c>
      <c r="G725" s="236"/>
      <c r="H725" s="240">
        <v>-11.622999999999999</v>
      </c>
      <c r="I725" s="241"/>
      <c r="J725" s="236"/>
      <c r="K725" s="236"/>
      <c r="L725" s="242"/>
      <c r="M725" s="243"/>
      <c r="N725" s="244"/>
      <c r="O725" s="244"/>
      <c r="P725" s="244"/>
      <c r="Q725" s="244"/>
      <c r="R725" s="244"/>
      <c r="S725" s="244"/>
      <c r="T725" s="245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6" t="s">
        <v>207</v>
      </c>
      <c r="AU725" s="246" t="s">
        <v>82</v>
      </c>
      <c r="AV725" s="13" t="s">
        <v>82</v>
      </c>
      <c r="AW725" s="13" t="s">
        <v>33</v>
      </c>
      <c r="AX725" s="13" t="s">
        <v>72</v>
      </c>
      <c r="AY725" s="246" t="s">
        <v>197</v>
      </c>
    </row>
    <row r="726" s="13" customFormat="1">
      <c r="A726" s="13"/>
      <c r="B726" s="235"/>
      <c r="C726" s="236"/>
      <c r="D726" s="237" t="s">
        <v>207</v>
      </c>
      <c r="E726" s="238" t="s">
        <v>19</v>
      </c>
      <c r="F726" s="239" t="s">
        <v>2745</v>
      </c>
      <c r="G726" s="236"/>
      <c r="H726" s="240">
        <v>-6.8949999999999996</v>
      </c>
      <c r="I726" s="241"/>
      <c r="J726" s="236"/>
      <c r="K726" s="236"/>
      <c r="L726" s="242"/>
      <c r="M726" s="243"/>
      <c r="N726" s="244"/>
      <c r="O726" s="244"/>
      <c r="P726" s="244"/>
      <c r="Q726" s="244"/>
      <c r="R726" s="244"/>
      <c r="S726" s="244"/>
      <c r="T726" s="245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6" t="s">
        <v>207</v>
      </c>
      <c r="AU726" s="246" t="s">
        <v>82</v>
      </c>
      <c r="AV726" s="13" t="s">
        <v>82</v>
      </c>
      <c r="AW726" s="13" t="s">
        <v>33</v>
      </c>
      <c r="AX726" s="13" t="s">
        <v>72</v>
      </c>
      <c r="AY726" s="246" t="s">
        <v>197</v>
      </c>
    </row>
    <row r="727" s="16" customFormat="1">
      <c r="A727" s="16"/>
      <c r="B727" s="268"/>
      <c r="C727" s="269"/>
      <c r="D727" s="237" t="s">
        <v>207</v>
      </c>
      <c r="E727" s="270" t="s">
        <v>19</v>
      </c>
      <c r="F727" s="271" t="s">
        <v>248</v>
      </c>
      <c r="G727" s="269"/>
      <c r="H727" s="272">
        <v>207.99699999999999</v>
      </c>
      <c r="I727" s="273"/>
      <c r="J727" s="269"/>
      <c r="K727" s="269"/>
      <c r="L727" s="274"/>
      <c r="M727" s="275"/>
      <c r="N727" s="276"/>
      <c r="O727" s="276"/>
      <c r="P727" s="276"/>
      <c r="Q727" s="276"/>
      <c r="R727" s="276"/>
      <c r="S727" s="276"/>
      <c r="T727" s="277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T727" s="278" t="s">
        <v>207</v>
      </c>
      <c r="AU727" s="278" t="s">
        <v>82</v>
      </c>
      <c r="AV727" s="16" t="s">
        <v>103</v>
      </c>
      <c r="AW727" s="16" t="s">
        <v>33</v>
      </c>
      <c r="AX727" s="16" t="s">
        <v>72</v>
      </c>
      <c r="AY727" s="278" t="s">
        <v>197</v>
      </c>
    </row>
    <row r="728" s="15" customFormat="1">
      <c r="A728" s="15"/>
      <c r="B728" s="257"/>
      <c r="C728" s="258"/>
      <c r="D728" s="237" t="s">
        <v>207</v>
      </c>
      <c r="E728" s="259" t="s">
        <v>19</v>
      </c>
      <c r="F728" s="260" t="s">
        <v>234</v>
      </c>
      <c r="G728" s="258"/>
      <c r="H728" s="261">
        <v>634.82400000000007</v>
      </c>
      <c r="I728" s="262"/>
      <c r="J728" s="258"/>
      <c r="K728" s="258"/>
      <c r="L728" s="263"/>
      <c r="M728" s="264"/>
      <c r="N728" s="265"/>
      <c r="O728" s="265"/>
      <c r="P728" s="265"/>
      <c r="Q728" s="265"/>
      <c r="R728" s="265"/>
      <c r="S728" s="265"/>
      <c r="T728" s="266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67" t="s">
        <v>207</v>
      </c>
      <c r="AU728" s="267" t="s">
        <v>82</v>
      </c>
      <c r="AV728" s="15" t="s">
        <v>203</v>
      </c>
      <c r="AW728" s="15" t="s">
        <v>33</v>
      </c>
      <c r="AX728" s="15" t="s">
        <v>80</v>
      </c>
      <c r="AY728" s="267" t="s">
        <v>197</v>
      </c>
    </row>
    <row r="729" s="2" customFormat="1" ht="44.25" customHeight="1">
      <c r="A729" s="40"/>
      <c r="B729" s="41"/>
      <c r="C729" s="216" t="s">
        <v>1099</v>
      </c>
      <c r="D729" s="216" t="s">
        <v>199</v>
      </c>
      <c r="E729" s="217" t="s">
        <v>793</v>
      </c>
      <c r="F729" s="218" t="s">
        <v>794</v>
      </c>
      <c r="G729" s="219" t="s">
        <v>202</v>
      </c>
      <c r="H729" s="220">
        <v>634.82399999999996</v>
      </c>
      <c r="I729" s="221"/>
      <c r="J729" s="222">
        <f>ROUND(I729*H729,2)</f>
        <v>0</v>
      </c>
      <c r="K729" s="223"/>
      <c r="L729" s="46"/>
      <c r="M729" s="224" t="s">
        <v>19</v>
      </c>
      <c r="N729" s="225" t="s">
        <v>43</v>
      </c>
      <c r="O729" s="86"/>
      <c r="P729" s="226">
        <f>O729*H729</f>
        <v>0</v>
      </c>
      <c r="Q729" s="226">
        <v>0.0079000000000000008</v>
      </c>
      <c r="R729" s="226">
        <f>Q729*H729</f>
        <v>5.0151095999999997</v>
      </c>
      <c r="S729" s="226">
        <v>0</v>
      </c>
      <c r="T729" s="227">
        <f>S729*H729</f>
        <v>0</v>
      </c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R729" s="228" t="s">
        <v>203</v>
      </c>
      <c r="AT729" s="228" t="s">
        <v>199</v>
      </c>
      <c r="AU729" s="228" t="s">
        <v>82</v>
      </c>
      <c r="AY729" s="19" t="s">
        <v>197</v>
      </c>
      <c r="BE729" s="229">
        <f>IF(N729="základní",J729,0)</f>
        <v>0</v>
      </c>
      <c r="BF729" s="229">
        <f>IF(N729="snížená",J729,0)</f>
        <v>0</v>
      </c>
      <c r="BG729" s="229">
        <f>IF(N729="zákl. přenesená",J729,0)</f>
        <v>0</v>
      </c>
      <c r="BH729" s="229">
        <f>IF(N729="sníž. přenesená",J729,0)</f>
        <v>0</v>
      </c>
      <c r="BI729" s="229">
        <f>IF(N729="nulová",J729,0)</f>
        <v>0</v>
      </c>
      <c r="BJ729" s="19" t="s">
        <v>80</v>
      </c>
      <c r="BK729" s="229">
        <f>ROUND(I729*H729,2)</f>
        <v>0</v>
      </c>
      <c r="BL729" s="19" t="s">
        <v>203</v>
      </c>
      <c r="BM729" s="228" t="s">
        <v>2746</v>
      </c>
    </row>
    <row r="730" s="2" customFormat="1">
      <c r="A730" s="40"/>
      <c r="B730" s="41"/>
      <c r="C730" s="42"/>
      <c r="D730" s="230" t="s">
        <v>205</v>
      </c>
      <c r="E730" s="42"/>
      <c r="F730" s="231" t="s">
        <v>796</v>
      </c>
      <c r="G730" s="42"/>
      <c r="H730" s="42"/>
      <c r="I730" s="232"/>
      <c r="J730" s="42"/>
      <c r="K730" s="42"/>
      <c r="L730" s="46"/>
      <c r="M730" s="233"/>
      <c r="N730" s="234"/>
      <c r="O730" s="86"/>
      <c r="P730" s="86"/>
      <c r="Q730" s="86"/>
      <c r="R730" s="86"/>
      <c r="S730" s="86"/>
      <c r="T730" s="87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T730" s="19" t="s">
        <v>205</v>
      </c>
      <c r="AU730" s="19" t="s">
        <v>82</v>
      </c>
    </row>
    <row r="731" s="13" customFormat="1">
      <c r="A731" s="13"/>
      <c r="B731" s="235"/>
      <c r="C731" s="236"/>
      <c r="D731" s="237" t="s">
        <v>207</v>
      </c>
      <c r="E731" s="238" t="s">
        <v>19</v>
      </c>
      <c r="F731" s="239" t="s">
        <v>2747</v>
      </c>
      <c r="G731" s="236"/>
      <c r="H731" s="240">
        <v>634.82399999999996</v>
      </c>
      <c r="I731" s="241"/>
      <c r="J731" s="236"/>
      <c r="K731" s="236"/>
      <c r="L731" s="242"/>
      <c r="M731" s="243"/>
      <c r="N731" s="244"/>
      <c r="O731" s="244"/>
      <c r="P731" s="244"/>
      <c r="Q731" s="244"/>
      <c r="R731" s="244"/>
      <c r="S731" s="244"/>
      <c r="T731" s="245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6" t="s">
        <v>207</v>
      </c>
      <c r="AU731" s="246" t="s">
        <v>82</v>
      </c>
      <c r="AV731" s="13" t="s">
        <v>82</v>
      </c>
      <c r="AW731" s="13" t="s">
        <v>33</v>
      </c>
      <c r="AX731" s="13" t="s">
        <v>80</v>
      </c>
      <c r="AY731" s="246" t="s">
        <v>197</v>
      </c>
    </row>
    <row r="732" s="2" customFormat="1" ht="37.8" customHeight="1">
      <c r="A732" s="40"/>
      <c r="B732" s="41"/>
      <c r="C732" s="216" t="s">
        <v>1106</v>
      </c>
      <c r="D732" s="216" t="s">
        <v>199</v>
      </c>
      <c r="E732" s="217" t="s">
        <v>798</v>
      </c>
      <c r="F732" s="218" t="s">
        <v>799</v>
      </c>
      <c r="G732" s="219" t="s">
        <v>202</v>
      </c>
      <c r="H732" s="220">
        <v>266.32499999999999</v>
      </c>
      <c r="I732" s="221"/>
      <c r="J732" s="222">
        <f>ROUND(I732*H732,2)</f>
        <v>0</v>
      </c>
      <c r="K732" s="223"/>
      <c r="L732" s="46"/>
      <c r="M732" s="224" t="s">
        <v>19</v>
      </c>
      <c r="N732" s="225" t="s">
        <v>43</v>
      </c>
      <c r="O732" s="86"/>
      <c r="P732" s="226">
        <f>O732*H732</f>
        <v>0</v>
      </c>
      <c r="Q732" s="226">
        <v>0.01103</v>
      </c>
      <c r="R732" s="226">
        <f>Q732*H732</f>
        <v>2.9375647499999999</v>
      </c>
      <c r="S732" s="226">
        <v>0</v>
      </c>
      <c r="T732" s="227">
        <f>S732*H732</f>
        <v>0</v>
      </c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R732" s="228" t="s">
        <v>203</v>
      </c>
      <c r="AT732" s="228" t="s">
        <v>199</v>
      </c>
      <c r="AU732" s="228" t="s">
        <v>82</v>
      </c>
      <c r="AY732" s="19" t="s">
        <v>197</v>
      </c>
      <c r="BE732" s="229">
        <f>IF(N732="základní",J732,0)</f>
        <v>0</v>
      </c>
      <c r="BF732" s="229">
        <f>IF(N732="snížená",J732,0)</f>
        <v>0</v>
      </c>
      <c r="BG732" s="229">
        <f>IF(N732="zákl. přenesená",J732,0)</f>
        <v>0</v>
      </c>
      <c r="BH732" s="229">
        <f>IF(N732="sníž. přenesená",J732,0)</f>
        <v>0</v>
      </c>
      <c r="BI732" s="229">
        <f>IF(N732="nulová",J732,0)</f>
        <v>0</v>
      </c>
      <c r="BJ732" s="19" t="s">
        <v>80</v>
      </c>
      <c r="BK732" s="229">
        <f>ROUND(I732*H732,2)</f>
        <v>0</v>
      </c>
      <c r="BL732" s="19" t="s">
        <v>203</v>
      </c>
      <c r="BM732" s="228" t="s">
        <v>2748</v>
      </c>
    </row>
    <row r="733" s="2" customFormat="1">
      <c r="A733" s="40"/>
      <c r="B733" s="41"/>
      <c r="C733" s="42"/>
      <c r="D733" s="230" t="s">
        <v>205</v>
      </c>
      <c r="E733" s="42"/>
      <c r="F733" s="231" t="s">
        <v>801</v>
      </c>
      <c r="G733" s="42"/>
      <c r="H733" s="42"/>
      <c r="I733" s="232"/>
      <c r="J733" s="42"/>
      <c r="K733" s="42"/>
      <c r="L733" s="46"/>
      <c r="M733" s="233"/>
      <c r="N733" s="234"/>
      <c r="O733" s="86"/>
      <c r="P733" s="86"/>
      <c r="Q733" s="86"/>
      <c r="R733" s="86"/>
      <c r="S733" s="86"/>
      <c r="T733" s="87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T733" s="19" t="s">
        <v>205</v>
      </c>
      <c r="AU733" s="19" t="s">
        <v>82</v>
      </c>
    </row>
    <row r="734" s="14" customFormat="1">
      <c r="A734" s="14"/>
      <c r="B734" s="247"/>
      <c r="C734" s="248"/>
      <c r="D734" s="237" t="s">
        <v>207</v>
      </c>
      <c r="E734" s="249" t="s">
        <v>19</v>
      </c>
      <c r="F734" s="250" t="s">
        <v>1725</v>
      </c>
      <c r="G734" s="248"/>
      <c r="H734" s="249" t="s">
        <v>19</v>
      </c>
      <c r="I734" s="251"/>
      <c r="J734" s="248"/>
      <c r="K734" s="248"/>
      <c r="L734" s="252"/>
      <c r="M734" s="253"/>
      <c r="N734" s="254"/>
      <c r="O734" s="254"/>
      <c r="P734" s="254"/>
      <c r="Q734" s="254"/>
      <c r="R734" s="254"/>
      <c r="S734" s="254"/>
      <c r="T734" s="255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6" t="s">
        <v>207</v>
      </c>
      <c r="AU734" s="256" t="s">
        <v>82</v>
      </c>
      <c r="AV734" s="14" t="s">
        <v>80</v>
      </c>
      <c r="AW734" s="14" t="s">
        <v>33</v>
      </c>
      <c r="AX734" s="14" t="s">
        <v>72</v>
      </c>
      <c r="AY734" s="256" t="s">
        <v>197</v>
      </c>
    </row>
    <row r="735" s="13" customFormat="1">
      <c r="A735" s="13"/>
      <c r="B735" s="235"/>
      <c r="C735" s="236"/>
      <c r="D735" s="237" t="s">
        <v>207</v>
      </c>
      <c r="E735" s="238" t="s">
        <v>19</v>
      </c>
      <c r="F735" s="239" t="s">
        <v>2749</v>
      </c>
      <c r="G735" s="236"/>
      <c r="H735" s="240">
        <v>26.623999999999999</v>
      </c>
      <c r="I735" s="241"/>
      <c r="J735" s="236"/>
      <c r="K735" s="236"/>
      <c r="L735" s="242"/>
      <c r="M735" s="243"/>
      <c r="N735" s="244"/>
      <c r="O735" s="244"/>
      <c r="P735" s="244"/>
      <c r="Q735" s="244"/>
      <c r="R735" s="244"/>
      <c r="S735" s="244"/>
      <c r="T735" s="245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6" t="s">
        <v>207</v>
      </c>
      <c r="AU735" s="246" t="s">
        <v>82</v>
      </c>
      <c r="AV735" s="13" t="s">
        <v>82</v>
      </c>
      <c r="AW735" s="13" t="s">
        <v>33</v>
      </c>
      <c r="AX735" s="13" t="s">
        <v>72</v>
      </c>
      <c r="AY735" s="246" t="s">
        <v>197</v>
      </c>
    </row>
    <row r="736" s="13" customFormat="1">
      <c r="A736" s="13"/>
      <c r="B736" s="235"/>
      <c r="C736" s="236"/>
      <c r="D736" s="237" t="s">
        <v>207</v>
      </c>
      <c r="E736" s="238" t="s">
        <v>19</v>
      </c>
      <c r="F736" s="239" t="s">
        <v>2750</v>
      </c>
      <c r="G736" s="236"/>
      <c r="H736" s="240">
        <v>10.247999999999999</v>
      </c>
      <c r="I736" s="241"/>
      <c r="J736" s="236"/>
      <c r="K736" s="236"/>
      <c r="L736" s="242"/>
      <c r="M736" s="243"/>
      <c r="N736" s="244"/>
      <c r="O736" s="244"/>
      <c r="P736" s="244"/>
      <c r="Q736" s="244"/>
      <c r="R736" s="244"/>
      <c r="S736" s="244"/>
      <c r="T736" s="245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6" t="s">
        <v>207</v>
      </c>
      <c r="AU736" s="246" t="s">
        <v>82</v>
      </c>
      <c r="AV736" s="13" t="s">
        <v>82</v>
      </c>
      <c r="AW736" s="13" t="s">
        <v>33</v>
      </c>
      <c r="AX736" s="13" t="s">
        <v>72</v>
      </c>
      <c r="AY736" s="246" t="s">
        <v>197</v>
      </c>
    </row>
    <row r="737" s="13" customFormat="1">
      <c r="A737" s="13"/>
      <c r="B737" s="235"/>
      <c r="C737" s="236"/>
      <c r="D737" s="237" t="s">
        <v>207</v>
      </c>
      <c r="E737" s="238" t="s">
        <v>19</v>
      </c>
      <c r="F737" s="239" t="s">
        <v>2751</v>
      </c>
      <c r="G737" s="236"/>
      <c r="H737" s="240">
        <v>7.742</v>
      </c>
      <c r="I737" s="241"/>
      <c r="J737" s="236"/>
      <c r="K737" s="236"/>
      <c r="L737" s="242"/>
      <c r="M737" s="243"/>
      <c r="N737" s="244"/>
      <c r="O737" s="244"/>
      <c r="P737" s="244"/>
      <c r="Q737" s="244"/>
      <c r="R737" s="244"/>
      <c r="S737" s="244"/>
      <c r="T737" s="245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6" t="s">
        <v>207</v>
      </c>
      <c r="AU737" s="246" t="s">
        <v>82</v>
      </c>
      <c r="AV737" s="13" t="s">
        <v>82</v>
      </c>
      <c r="AW737" s="13" t="s">
        <v>33</v>
      </c>
      <c r="AX737" s="13" t="s">
        <v>72</v>
      </c>
      <c r="AY737" s="246" t="s">
        <v>197</v>
      </c>
    </row>
    <row r="738" s="14" customFormat="1">
      <c r="A738" s="14"/>
      <c r="B738" s="247"/>
      <c r="C738" s="248"/>
      <c r="D738" s="237" t="s">
        <v>207</v>
      </c>
      <c r="E738" s="249" t="s">
        <v>19</v>
      </c>
      <c r="F738" s="250" t="s">
        <v>776</v>
      </c>
      <c r="G738" s="248"/>
      <c r="H738" s="249" t="s">
        <v>19</v>
      </c>
      <c r="I738" s="251"/>
      <c r="J738" s="248"/>
      <c r="K738" s="248"/>
      <c r="L738" s="252"/>
      <c r="M738" s="253"/>
      <c r="N738" s="254"/>
      <c r="O738" s="254"/>
      <c r="P738" s="254"/>
      <c r="Q738" s="254"/>
      <c r="R738" s="254"/>
      <c r="S738" s="254"/>
      <c r="T738" s="255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6" t="s">
        <v>207</v>
      </c>
      <c r="AU738" s="256" t="s">
        <v>82</v>
      </c>
      <c r="AV738" s="14" t="s">
        <v>80</v>
      </c>
      <c r="AW738" s="14" t="s">
        <v>33</v>
      </c>
      <c r="AX738" s="14" t="s">
        <v>72</v>
      </c>
      <c r="AY738" s="256" t="s">
        <v>197</v>
      </c>
    </row>
    <row r="739" s="13" customFormat="1">
      <c r="A739" s="13"/>
      <c r="B739" s="235"/>
      <c r="C739" s="236"/>
      <c r="D739" s="237" t="s">
        <v>207</v>
      </c>
      <c r="E739" s="238" t="s">
        <v>19</v>
      </c>
      <c r="F739" s="239" t="s">
        <v>2723</v>
      </c>
      <c r="G739" s="236"/>
      <c r="H739" s="240">
        <v>1.8240000000000001</v>
      </c>
      <c r="I739" s="241"/>
      <c r="J739" s="236"/>
      <c r="K739" s="236"/>
      <c r="L739" s="242"/>
      <c r="M739" s="243"/>
      <c r="N739" s="244"/>
      <c r="O739" s="244"/>
      <c r="P739" s="244"/>
      <c r="Q739" s="244"/>
      <c r="R739" s="244"/>
      <c r="S739" s="244"/>
      <c r="T739" s="245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6" t="s">
        <v>207</v>
      </c>
      <c r="AU739" s="246" t="s">
        <v>82</v>
      </c>
      <c r="AV739" s="13" t="s">
        <v>82</v>
      </c>
      <c r="AW739" s="13" t="s">
        <v>33</v>
      </c>
      <c r="AX739" s="13" t="s">
        <v>72</v>
      </c>
      <c r="AY739" s="246" t="s">
        <v>197</v>
      </c>
    </row>
    <row r="740" s="14" customFormat="1">
      <c r="A740" s="14"/>
      <c r="B740" s="247"/>
      <c r="C740" s="248"/>
      <c r="D740" s="237" t="s">
        <v>207</v>
      </c>
      <c r="E740" s="249" t="s">
        <v>19</v>
      </c>
      <c r="F740" s="250" t="s">
        <v>813</v>
      </c>
      <c r="G740" s="248"/>
      <c r="H740" s="249" t="s">
        <v>19</v>
      </c>
      <c r="I740" s="251"/>
      <c r="J740" s="248"/>
      <c r="K740" s="248"/>
      <c r="L740" s="252"/>
      <c r="M740" s="253"/>
      <c r="N740" s="254"/>
      <c r="O740" s="254"/>
      <c r="P740" s="254"/>
      <c r="Q740" s="254"/>
      <c r="R740" s="254"/>
      <c r="S740" s="254"/>
      <c r="T740" s="255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6" t="s">
        <v>207</v>
      </c>
      <c r="AU740" s="256" t="s">
        <v>82</v>
      </c>
      <c r="AV740" s="14" t="s">
        <v>80</v>
      </c>
      <c r="AW740" s="14" t="s">
        <v>33</v>
      </c>
      <c r="AX740" s="14" t="s">
        <v>72</v>
      </c>
      <c r="AY740" s="256" t="s">
        <v>197</v>
      </c>
    </row>
    <row r="741" s="13" customFormat="1">
      <c r="A741" s="13"/>
      <c r="B741" s="235"/>
      <c r="C741" s="236"/>
      <c r="D741" s="237" t="s">
        <v>207</v>
      </c>
      <c r="E741" s="238" t="s">
        <v>19</v>
      </c>
      <c r="F741" s="239" t="s">
        <v>2752</v>
      </c>
      <c r="G741" s="236"/>
      <c r="H741" s="240">
        <v>-6.7359999999999998</v>
      </c>
      <c r="I741" s="241"/>
      <c r="J741" s="236"/>
      <c r="K741" s="236"/>
      <c r="L741" s="242"/>
      <c r="M741" s="243"/>
      <c r="N741" s="244"/>
      <c r="O741" s="244"/>
      <c r="P741" s="244"/>
      <c r="Q741" s="244"/>
      <c r="R741" s="244"/>
      <c r="S741" s="244"/>
      <c r="T741" s="245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6" t="s">
        <v>207</v>
      </c>
      <c r="AU741" s="246" t="s">
        <v>82</v>
      </c>
      <c r="AV741" s="13" t="s">
        <v>82</v>
      </c>
      <c r="AW741" s="13" t="s">
        <v>33</v>
      </c>
      <c r="AX741" s="13" t="s">
        <v>72</v>
      </c>
      <c r="AY741" s="246" t="s">
        <v>197</v>
      </c>
    </row>
    <row r="742" s="16" customFormat="1">
      <c r="A742" s="16"/>
      <c r="B742" s="268"/>
      <c r="C742" s="269"/>
      <c r="D742" s="237" t="s">
        <v>207</v>
      </c>
      <c r="E742" s="270" t="s">
        <v>19</v>
      </c>
      <c r="F742" s="271" t="s">
        <v>248</v>
      </c>
      <c r="G742" s="269"/>
      <c r="H742" s="272">
        <v>39.701999999999998</v>
      </c>
      <c r="I742" s="273"/>
      <c r="J742" s="269"/>
      <c r="K742" s="269"/>
      <c r="L742" s="274"/>
      <c r="M742" s="275"/>
      <c r="N742" s="276"/>
      <c r="O742" s="276"/>
      <c r="P742" s="276"/>
      <c r="Q742" s="276"/>
      <c r="R742" s="276"/>
      <c r="S742" s="276"/>
      <c r="T742" s="277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T742" s="278" t="s">
        <v>207</v>
      </c>
      <c r="AU742" s="278" t="s">
        <v>82</v>
      </c>
      <c r="AV742" s="16" t="s">
        <v>103</v>
      </c>
      <c r="AW742" s="16" t="s">
        <v>33</v>
      </c>
      <c r="AX742" s="16" t="s">
        <v>72</v>
      </c>
      <c r="AY742" s="278" t="s">
        <v>197</v>
      </c>
    </row>
    <row r="743" s="14" customFormat="1">
      <c r="A743" s="14"/>
      <c r="B743" s="247"/>
      <c r="C743" s="248"/>
      <c r="D743" s="237" t="s">
        <v>207</v>
      </c>
      <c r="E743" s="249" t="s">
        <v>19</v>
      </c>
      <c r="F743" s="250" t="s">
        <v>802</v>
      </c>
      <c r="G743" s="248"/>
      <c r="H743" s="249" t="s">
        <v>19</v>
      </c>
      <c r="I743" s="251"/>
      <c r="J743" s="248"/>
      <c r="K743" s="248"/>
      <c r="L743" s="252"/>
      <c r="M743" s="253"/>
      <c r="N743" s="254"/>
      <c r="O743" s="254"/>
      <c r="P743" s="254"/>
      <c r="Q743" s="254"/>
      <c r="R743" s="254"/>
      <c r="S743" s="254"/>
      <c r="T743" s="255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6" t="s">
        <v>207</v>
      </c>
      <c r="AU743" s="256" t="s">
        <v>82</v>
      </c>
      <c r="AV743" s="14" t="s">
        <v>80</v>
      </c>
      <c r="AW743" s="14" t="s">
        <v>33</v>
      </c>
      <c r="AX743" s="14" t="s">
        <v>72</v>
      </c>
      <c r="AY743" s="256" t="s">
        <v>197</v>
      </c>
    </row>
    <row r="744" s="13" customFormat="1">
      <c r="A744" s="13"/>
      <c r="B744" s="235"/>
      <c r="C744" s="236"/>
      <c r="D744" s="237" t="s">
        <v>207</v>
      </c>
      <c r="E744" s="238" t="s">
        <v>19</v>
      </c>
      <c r="F744" s="239" t="s">
        <v>2753</v>
      </c>
      <c r="G744" s="236"/>
      <c r="H744" s="240">
        <v>77.489999999999995</v>
      </c>
      <c r="I744" s="241"/>
      <c r="J744" s="236"/>
      <c r="K744" s="236"/>
      <c r="L744" s="242"/>
      <c r="M744" s="243"/>
      <c r="N744" s="244"/>
      <c r="O744" s="244"/>
      <c r="P744" s="244"/>
      <c r="Q744" s="244"/>
      <c r="R744" s="244"/>
      <c r="S744" s="244"/>
      <c r="T744" s="245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6" t="s">
        <v>207</v>
      </c>
      <c r="AU744" s="246" t="s">
        <v>82</v>
      </c>
      <c r="AV744" s="13" t="s">
        <v>82</v>
      </c>
      <c r="AW744" s="13" t="s">
        <v>33</v>
      </c>
      <c r="AX744" s="13" t="s">
        <v>72</v>
      </c>
      <c r="AY744" s="246" t="s">
        <v>197</v>
      </c>
    </row>
    <row r="745" s="13" customFormat="1">
      <c r="A745" s="13"/>
      <c r="B745" s="235"/>
      <c r="C745" s="236"/>
      <c r="D745" s="237" t="s">
        <v>207</v>
      </c>
      <c r="E745" s="238" t="s">
        <v>19</v>
      </c>
      <c r="F745" s="239" t="s">
        <v>2754</v>
      </c>
      <c r="G745" s="236"/>
      <c r="H745" s="240">
        <v>52.140000000000001</v>
      </c>
      <c r="I745" s="241"/>
      <c r="J745" s="236"/>
      <c r="K745" s="236"/>
      <c r="L745" s="242"/>
      <c r="M745" s="243"/>
      <c r="N745" s="244"/>
      <c r="O745" s="244"/>
      <c r="P745" s="244"/>
      <c r="Q745" s="244"/>
      <c r="R745" s="244"/>
      <c r="S745" s="244"/>
      <c r="T745" s="245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6" t="s">
        <v>207</v>
      </c>
      <c r="AU745" s="246" t="s">
        <v>82</v>
      </c>
      <c r="AV745" s="13" t="s">
        <v>82</v>
      </c>
      <c r="AW745" s="13" t="s">
        <v>33</v>
      </c>
      <c r="AX745" s="13" t="s">
        <v>72</v>
      </c>
      <c r="AY745" s="246" t="s">
        <v>197</v>
      </c>
    </row>
    <row r="746" s="13" customFormat="1">
      <c r="A746" s="13"/>
      <c r="B746" s="235"/>
      <c r="C746" s="236"/>
      <c r="D746" s="237" t="s">
        <v>207</v>
      </c>
      <c r="E746" s="238" t="s">
        <v>19</v>
      </c>
      <c r="F746" s="239" t="s">
        <v>2755</v>
      </c>
      <c r="G746" s="236"/>
      <c r="H746" s="240">
        <v>53.039999999999999</v>
      </c>
      <c r="I746" s="241"/>
      <c r="J746" s="236"/>
      <c r="K746" s="236"/>
      <c r="L746" s="242"/>
      <c r="M746" s="243"/>
      <c r="N746" s="244"/>
      <c r="O746" s="244"/>
      <c r="P746" s="244"/>
      <c r="Q746" s="244"/>
      <c r="R746" s="244"/>
      <c r="S746" s="244"/>
      <c r="T746" s="245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6" t="s">
        <v>207</v>
      </c>
      <c r="AU746" s="246" t="s">
        <v>82</v>
      </c>
      <c r="AV746" s="13" t="s">
        <v>82</v>
      </c>
      <c r="AW746" s="13" t="s">
        <v>33</v>
      </c>
      <c r="AX746" s="13" t="s">
        <v>72</v>
      </c>
      <c r="AY746" s="246" t="s">
        <v>197</v>
      </c>
    </row>
    <row r="747" s="13" customFormat="1">
      <c r="A747" s="13"/>
      <c r="B747" s="235"/>
      <c r="C747" s="236"/>
      <c r="D747" s="237" t="s">
        <v>207</v>
      </c>
      <c r="E747" s="238" t="s">
        <v>19</v>
      </c>
      <c r="F747" s="239" t="s">
        <v>2756</v>
      </c>
      <c r="G747" s="236"/>
      <c r="H747" s="240">
        <v>5.5129999999999999</v>
      </c>
      <c r="I747" s="241"/>
      <c r="J747" s="236"/>
      <c r="K747" s="236"/>
      <c r="L747" s="242"/>
      <c r="M747" s="243"/>
      <c r="N747" s="244"/>
      <c r="O747" s="244"/>
      <c r="P747" s="244"/>
      <c r="Q747" s="244"/>
      <c r="R747" s="244"/>
      <c r="S747" s="244"/>
      <c r="T747" s="245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6" t="s">
        <v>207</v>
      </c>
      <c r="AU747" s="246" t="s">
        <v>82</v>
      </c>
      <c r="AV747" s="13" t="s">
        <v>82</v>
      </c>
      <c r="AW747" s="13" t="s">
        <v>33</v>
      </c>
      <c r="AX747" s="13" t="s">
        <v>72</v>
      </c>
      <c r="AY747" s="246" t="s">
        <v>197</v>
      </c>
    </row>
    <row r="748" s="13" customFormat="1">
      <c r="A748" s="13"/>
      <c r="B748" s="235"/>
      <c r="C748" s="236"/>
      <c r="D748" s="237" t="s">
        <v>207</v>
      </c>
      <c r="E748" s="238" t="s">
        <v>19</v>
      </c>
      <c r="F748" s="239" t="s">
        <v>2757</v>
      </c>
      <c r="G748" s="236"/>
      <c r="H748" s="240">
        <v>22.800000000000001</v>
      </c>
      <c r="I748" s="241"/>
      <c r="J748" s="236"/>
      <c r="K748" s="236"/>
      <c r="L748" s="242"/>
      <c r="M748" s="243"/>
      <c r="N748" s="244"/>
      <c r="O748" s="244"/>
      <c r="P748" s="244"/>
      <c r="Q748" s="244"/>
      <c r="R748" s="244"/>
      <c r="S748" s="244"/>
      <c r="T748" s="245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6" t="s">
        <v>207</v>
      </c>
      <c r="AU748" s="246" t="s">
        <v>82</v>
      </c>
      <c r="AV748" s="13" t="s">
        <v>82</v>
      </c>
      <c r="AW748" s="13" t="s">
        <v>33</v>
      </c>
      <c r="AX748" s="13" t="s">
        <v>72</v>
      </c>
      <c r="AY748" s="246" t="s">
        <v>197</v>
      </c>
    </row>
    <row r="749" s="13" customFormat="1">
      <c r="A749" s="13"/>
      <c r="B749" s="235"/>
      <c r="C749" s="236"/>
      <c r="D749" s="237" t="s">
        <v>207</v>
      </c>
      <c r="E749" s="238" t="s">
        <v>19</v>
      </c>
      <c r="F749" s="239" t="s">
        <v>2758</v>
      </c>
      <c r="G749" s="236"/>
      <c r="H749" s="240">
        <v>61.979999999999997</v>
      </c>
      <c r="I749" s="241"/>
      <c r="J749" s="236"/>
      <c r="K749" s="236"/>
      <c r="L749" s="242"/>
      <c r="M749" s="243"/>
      <c r="N749" s="244"/>
      <c r="O749" s="244"/>
      <c r="P749" s="244"/>
      <c r="Q749" s="244"/>
      <c r="R749" s="244"/>
      <c r="S749" s="244"/>
      <c r="T749" s="245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6" t="s">
        <v>207</v>
      </c>
      <c r="AU749" s="246" t="s">
        <v>82</v>
      </c>
      <c r="AV749" s="13" t="s">
        <v>82</v>
      </c>
      <c r="AW749" s="13" t="s">
        <v>33</v>
      </c>
      <c r="AX749" s="13" t="s">
        <v>72</v>
      </c>
      <c r="AY749" s="246" t="s">
        <v>197</v>
      </c>
    </row>
    <row r="750" s="14" customFormat="1">
      <c r="A750" s="14"/>
      <c r="B750" s="247"/>
      <c r="C750" s="248"/>
      <c r="D750" s="237" t="s">
        <v>207</v>
      </c>
      <c r="E750" s="249" t="s">
        <v>19</v>
      </c>
      <c r="F750" s="250" t="s">
        <v>776</v>
      </c>
      <c r="G750" s="248"/>
      <c r="H750" s="249" t="s">
        <v>19</v>
      </c>
      <c r="I750" s="251"/>
      <c r="J750" s="248"/>
      <c r="K750" s="248"/>
      <c r="L750" s="252"/>
      <c r="M750" s="253"/>
      <c r="N750" s="254"/>
      <c r="O750" s="254"/>
      <c r="P750" s="254"/>
      <c r="Q750" s="254"/>
      <c r="R750" s="254"/>
      <c r="S750" s="254"/>
      <c r="T750" s="255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6" t="s">
        <v>207</v>
      </c>
      <c r="AU750" s="256" t="s">
        <v>82</v>
      </c>
      <c r="AV750" s="14" t="s">
        <v>80</v>
      </c>
      <c r="AW750" s="14" t="s">
        <v>33</v>
      </c>
      <c r="AX750" s="14" t="s">
        <v>72</v>
      </c>
      <c r="AY750" s="256" t="s">
        <v>197</v>
      </c>
    </row>
    <row r="751" s="13" customFormat="1">
      <c r="A751" s="13"/>
      <c r="B751" s="235"/>
      <c r="C751" s="236"/>
      <c r="D751" s="237" t="s">
        <v>207</v>
      </c>
      <c r="E751" s="238" t="s">
        <v>19</v>
      </c>
      <c r="F751" s="239" t="s">
        <v>2759</v>
      </c>
      <c r="G751" s="236"/>
      <c r="H751" s="240">
        <v>5.0499999999999998</v>
      </c>
      <c r="I751" s="241"/>
      <c r="J751" s="236"/>
      <c r="K751" s="236"/>
      <c r="L751" s="242"/>
      <c r="M751" s="243"/>
      <c r="N751" s="244"/>
      <c r="O751" s="244"/>
      <c r="P751" s="244"/>
      <c r="Q751" s="244"/>
      <c r="R751" s="244"/>
      <c r="S751" s="244"/>
      <c r="T751" s="245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6" t="s">
        <v>207</v>
      </c>
      <c r="AU751" s="246" t="s">
        <v>82</v>
      </c>
      <c r="AV751" s="13" t="s">
        <v>82</v>
      </c>
      <c r="AW751" s="13" t="s">
        <v>33</v>
      </c>
      <c r="AX751" s="13" t="s">
        <v>72</v>
      </c>
      <c r="AY751" s="246" t="s">
        <v>197</v>
      </c>
    </row>
    <row r="752" s="13" customFormat="1">
      <c r="A752" s="13"/>
      <c r="B752" s="235"/>
      <c r="C752" s="236"/>
      <c r="D752" s="237" t="s">
        <v>207</v>
      </c>
      <c r="E752" s="238" t="s">
        <v>19</v>
      </c>
      <c r="F752" s="239" t="s">
        <v>2760</v>
      </c>
      <c r="G752" s="236"/>
      <c r="H752" s="240">
        <v>2.4449999999999998</v>
      </c>
      <c r="I752" s="241"/>
      <c r="J752" s="236"/>
      <c r="K752" s="236"/>
      <c r="L752" s="242"/>
      <c r="M752" s="243"/>
      <c r="N752" s="244"/>
      <c r="O752" s="244"/>
      <c r="P752" s="244"/>
      <c r="Q752" s="244"/>
      <c r="R752" s="244"/>
      <c r="S752" s="244"/>
      <c r="T752" s="245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6" t="s">
        <v>207</v>
      </c>
      <c r="AU752" s="246" t="s">
        <v>82</v>
      </c>
      <c r="AV752" s="13" t="s">
        <v>82</v>
      </c>
      <c r="AW752" s="13" t="s">
        <v>33</v>
      </c>
      <c r="AX752" s="13" t="s">
        <v>72</v>
      </c>
      <c r="AY752" s="246" t="s">
        <v>197</v>
      </c>
    </row>
    <row r="753" s="13" customFormat="1">
      <c r="A753" s="13"/>
      <c r="B753" s="235"/>
      <c r="C753" s="236"/>
      <c r="D753" s="237" t="s">
        <v>207</v>
      </c>
      <c r="E753" s="238" t="s">
        <v>19</v>
      </c>
      <c r="F753" s="239" t="s">
        <v>2761</v>
      </c>
      <c r="G753" s="236"/>
      <c r="H753" s="240">
        <v>3.2730000000000001</v>
      </c>
      <c r="I753" s="241"/>
      <c r="J753" s="236"/>
      <c r="K753" s="236"/>
      <c r="L753" s="242"/>
      <c r="M753" s="243"/>
      <c r="N753" s="244"/>
      <c r="O753" s="244"/>
      <c r="P753" s="244"/>
      <c r="Q753" s="244"/>
      <c r="R753" s="244"/>
      <c r="S753" s="244"/>
      <c r="T753" s="245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6" t="s">
        <v>207</v>
      </c>
      <c r="AU753" s="246" t="s">
        <v>82</v>
      </c>
      <c r="AV753" s="13" t="s">
        <v>82</v>
      </c>
      <c r="AW753" s="13" t="s">
        <v>33</v>
      </c>
      <c r="AX753" s="13" t="s">
        <v>72</v>
      </c>
      <c r="AY753" s="246" t="s">
        <v>197</v>
      </c>
    </row>
    <row r="754" s="13" customFormat="1">
      <c r="A754" s="13"/>
      <c r="B754" s="235"/>
      <c r="C754" s="236"/>
      <c r="D754" s="237" t="s">
        <v>207</v>
      </c>
      <c r="E754" s="238" t="s">
        <v>19</v>
      </c>
      <c r="F754" s="239" t="s">
        <v>2762</v>
      </c>
      <c r="G754" s="236"/>
      <c r="H754" s="240">
        <v>1.5</v>
      </c>
      <c r="I754" s="241"/>
      <c r="J754" s="236"/>
      <c r="K754" s="236"/>
      <c r="L754" s="242"/>
      <c r="M754" s="243"/>
      <c r="N754" s="244"/>
      <c r="O754" s="244"/>
      <c r="P754" s="244"/>
      <c r="Q754" s="244"/>
      <c r="R754" s="244"/>
      <c r="S754" s="244"/>
      <c r="T754" s="245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6" t="s">
        <v>207</v>
      </c>
      <c r="AU754" s="246" t="s">
        <v>82</v>
      </c>
      <c r="AV754" s="13" t="s">
        <v>82</v>
      </c>
      <c r="AW754" s="13" t="s">
        <v>33</v>
      </c>
      <c r="AX754" s="13" t="s">
        <v>72</v>
      </c>
      <c r="AY754" s="246" t="s">
        <v>197</v>
      </c>
    </row>
    <row r="755" s="14" customFormat="1">
      <c r="A755" s="14"/>
      <c r="B755" s="247"/>
      <c r="C755" s="248"/>
      <c r="D755" s="237" t="s">
        <v>207</v>
      </c>
      <c r="E755" s="249" t="s">
        <v>19</v>
      </c>
      <c r="F755" s="250" t="s">
        <v>813</v>
      </c>
      <c r="G755" s="248"/>
      <c r="H755" s="249" t="s">
        <v>19</v>
      </c>
      <c r="I755" s="251"/>
      <c r="J755" s="248"/>
      <c r="K755" s="248"/>
      <c r="L755" s="252"/>
      <c r="M755" s="253"/>
      <c r="N755" s="254"/>
      <c r="O755" s="254"/>
      <c r="P755" s="254"/>
      <c r="Q755" s="254"/>
      <c r="R755" s="254"/>
      <c r="S755" s="254"/>
      <c r="T755" s="255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6" t="s">
        <v>207</v>
      </c>
      <c r="AU755" s="256" t="s">
        <v>82</v>
      </c>
      <c r="AV755" s="14" t="s">
        <v>80</v>
      </c>
      <c r="AW755" s="14" t="s">
        <v>33</v>
      </c>
      <c r="AX755" s="14" t="s">
        <v>72</v>
      </c>
      <c r="AY755" s="256" t="s">
        <v>197</v>
      </c>
    </row>
    <row r="756" s="13" customFormat="1">
      <c r="A756" s="13"/>
      <c r="B756" s="235"/>
      <c r="C756" s="236"/>
      <c r="D756" s="237" t="s">
        <v>207</v>
      </c>
      <c r="E756" s="238" t="s">
        <v>19</v>
      </c>
      <c r="F756" s="239" t="s">
        <v>2763</v>
      </c>
      <c r="G756" s="236"/>
      <c r="H756" s="240">
        <v>-6.2249999999999996</v>
      </c>
      <c r="I756" s="241"/>
      <c r="J756" s="236"/>
      <c r="K756" s="236"/>
      <c r="L756" s="242"/>
      <c r="M756" s="243"/>
      <c r="N756" s="244"/>
      <c r="O756" s="244"/>
      <c r="P756" s="244"/>
      <c r="Q756" s="244"/>
      <c r="R756" s="244"/>
      <c r="S756" s="244"/>
      <c r="T756" s="245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6" t="s">
        <v>207</v>
      </c>
      <c r="AU756" s="246" t="s">
        <v>82</v>
      </c>
      <c r="AV756" s="13" t="s">
        <v>82</v>
      </c>
      <c r="AW756" s="13" t="s">
        <v>33</v>
      </c>
      <c r="AX756" s="13" t="s">
        <v>72</v>
      </c>
      <c r="AY756" s="246" t="s">
        <v>197</v>
      </c>
    </row>
    <row r="757" s="13" customFormat="1">
      <c r="A757" s="13"/>
      <c r="B757" s="235"/>
      <c r="C757" s="236"/>
      <c r="D757" s="237" t="s">
        <v>207</v>
      </c>
      <c r="E757" s="238" t="s">
        <v>19</v>
      </c>
      <c r="F757" s="239" t="s">
        <v>2764</v>
      </c>
      <c r="G757" s="236"/>
      <c r="H757" s="240">
        <v>-14.846</v>
      </c>
      <c r="I757" s="241"/>
      <c r="J757" s="236"/>
      <c r="K757" s="236"/>
      <c r="L757" s="242"/>
      <c r="M757" s="243"/>
      <c r="N757" s="244"/>
      <c r="O757" s="244"/>
      <c r="P757" s="244"/>
      <c r="Q757" s="244"/>
      <c r="R757" s="244"/>
      <c r="S757" s="244"/>
      <c r="T757" s="245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6" t="s">
        <v>207</v>
      </c>
      <c r="AU757" s="246" t="s">
        <v>82</v>
      </c>
      <c r="AV757" s="13" t="s">
        <v>82</v>
      </c>
      <c r="AW757" s="13" t="s">
        <v>33</v>
      </c>
      <c r="AX757" s="13" t="s">
        <v>72</v>
      </c>
      <c r="AY757" s="246" t="s">
        <v>197</v>
      </c>
    </row>
    <row r="758" s="13" customFormat="1">
      <c r="A758" s="13"/>
      <c r="B758" s="235"/>
      <c r="C758" s="236"/>
      <c r="D758" s="237" t="s">
        <v>207</v>
      </c>
      <c r="E758" s="238" t="s">
        <v>19</v>
      </c>
      <c r="F758" s="239" t="s">
        <v>2765</v>
      </c>
      <c r="G758" s="236"/>
      <c r="H758" s="240">
        <v>-32.808999999999997</v>
      </c>
      <c r="I758" s="241"/>
      <c r="J758" s="236"/>
      <c r="K758" s="236"/>
      <c r="L758" s="242"/>
      <c r="M758" s="243"/>
      <c r="N758" s="244"/>
      <c r="O758" s="244"/>
      <c r="P758" s="244"/>
      <c r="Q758" s="244"/>
      <c r="R758" s="244"/>
      <c r="S758" s="244"/>
      <c r="T758" s="245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6" t="s">
        <v>207</v>
      </c>
      <c r="AU758" s="246" t="s">
        <v>82</v>
      </c>
      <c r="AV758" s="13" t="s">
        <v>82</v>
      </c>
      <c r="AW758" s="13" t="s">
        <v>33</v>
      </c>
      <c r="AX758" s="13" t="s">
        <v>72</v>
      </c>
      <c r="AY758" s="246" t="s">
        <v>197</v>
      </c>
    </row>
    <row r="759" s="13" customFormat="1">
      <c r="A759" s="13"/>
      <c r="B759" s="235"/>
      <c r="C759" s="236"/>
      <c r="D759" s="237" t="s">
        <v>207</v>
      </c>
      <c r="E759" s="238" t="s">
        <v>19</v>
      </c>
      <c r="F759" s="239" t="s">
        <v>2766</v>
      </c>
      <c r="G759" s="236"/>
      <c r="H759" s="240">
        <v>-4.7279999999999998</v>
      </c>
      <c r="I759" s="241"/>
      <c r="J759" s="236"/>
      <c r="K759" s="236"/>
      <c r="L759" s="242"/>
      <c r="M759" s="243"/>
      <c r="N759" s="244"/>
      <c r="O759" s="244"/>
      <c r="P759" s="244"/>
      <c r="Q759" s="244"/>
      <c r="R759" s="244"/>
      <c r="S759" s="244"/>
      <c r="T759" s="245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6" t="s">
        <v>207</v>
      </c>
      <c r="AU759" s="246" t="s">
        <v>82</v>
      </c>
      <c r="AV759" s="13" t="s">
        <v>82</v>
      </c>
      <c r="AW759" s="13" t="s">
        <v>33</v>
      </c>
      <c r="AX759" s="13" t="s">
        <v>72</v>
      </c>
      <c r="AY759" s="246" t="s">
        <v>197</v>
      </c>
    </row>
    <row r="760" s="16" customFormat="1">
      <c r="A760" s="16"/>
      <c r="B760" s="268"/>
      <c r="C760" s="269"/>
      <c r="D760" s="237" t="s">
        <v>207</v>
      </c>
      <c r="E760" s="270" t="s">
        <v>19</v>
      </c>
      <c r="F760" s="271" t="s">
        <v>248</v>
      </c>
      <c r="G760" s="269"/>
      <c r="H760" s="272">
        <v>226.62300000000002</v>
      </c>
      <c r="I760" s="273"/>
      <c r="J760" s="269"/>
      <c r="K760" s="269"/>
      <c r="L760" s="274"/>
      <c r="M760" s="275"/>
      <c r="N760" s="276"/>
      <c r="O760" s="276"/>
      <c r="P760" s="276"/>
      <c r="Q760" s="276"/>
      <c r="R760" s="276"/>
      <c r="S760" s="276"/>
      <c r="T760" s="277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T760" s="278" t="s">
        <v>207</v>
      </c>
      <c r="AU760" s="278" t="s">
        <v>82</v>
      </c>
      <c r="AV760" s="16" t="s">
        <v>103</v>
      </c>
      <c r="AW760" s="16" t="s">
        <v>33</v>
      </c>
      <c r="AX760" s="16" t="s">
        <v>72</v>
      </c>
      <c r="AY760" s="278" t="s">
        <v>197</v>
      </c>
    </row>
    <row r="761" s="15" customFormat="1">
      <c r="A761" s="15"/>
      <c r="B761" s="257"/>
      <c r="C761" s="258"/>
      <c r="D761" s="237" t="s">
        <v>207</v>
      </c>
      <c r="E761" s="259" t="s">
        <v>19</v>
      </c>
      <c r="F761" s="260" t="s">
        <v>234</v>
      </c>
      <c r="G761" s="258"/>
      <c r="H761" s="261">
        <v>266.32499999999999</v>
      </c>
      <c r="I761" s="262"/>
      <c r="J761" s="258"/>
      <c r="K761" s="258"/>
      <c r="L761" s="263"/>
      <c r="M761" s="264"/>
      <c r="N761" s="265"/>
      <c r="O761" s="265"/>
      <c r="P761" s="265"/>
      <c r="Q761" s="265"/>
      <c r="R761" s="265"/>
      <c r="S761" s="265"/>
      <c r="T761" s="266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67" t="s">
        <v>207</v>
      </c>
      <c r="AU761" s="267" t="s">
        <v>82</v>
      </c>
      <c r="AV761" s="15" t="s">
        <v>203</v>
      </c>
      <c r="AW761" s="15" t="s">
        <v>33</v>
      </c>
      <c r="AX761" s="15" t="s">
        <v>80</v>
      </c>
      <c r="AY761" s="267" t="s">
        <v>197</v>
      </c>
    </row>
    <row r="762" s="2" customFormat="1" ht="37.8" customHeight="1">
      <c r="A762" s="40"/>
      <c r="B762" s="41"/>
      <c r="C762" s="216" t="s">
        <v>1111</v>
      </c>
      <c r="D762" s="216" t="s">
        <v>199</v>
      </c>
      <c r="E762" s="217" t="s">
        <v>817</v>
      </c>
      <c r="F762" s="218" t="s">
        <v>818</v>
      </c>
      <c r="G762" s="219" t="s">
        <v>202</v>
      </c>
      <c r="H762" s="220">
        <v>66.344999999999999</v>
      </c>
      <c r="I762" s="221"/>
      <c r="J762" s="222">
        <f>ROUND(I762*H762,2)</f>
        <v>0</v>
      </c>
      <c r="K762" s="223"/>
      <c r="L762" s="46"/>
      <c r="M762" s="224" t="s">
        <v>19</v>
      </c>
      <c r="N762" s="225" t="s">
        <v>43</v>
      </c>
      <c r="O762" s="86"/>
      <c r="P762" s="226">
        <f>O762*H762</f>
        <v>0</v>
      </c>
      <c r="Q762" s="226">
        <v>0</v>
      </c>
      <c r="R762" s="226">
        <f>Q762*H762</f>
        <v>0</v>
      </c>
      <c r="S762" s="226">
        <v>0</v>
      </c>
      <c r="T762" s="227">
        <f>S762*H762</f>
        <v>0</v>
      </c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R762" s="228" t="s">
        <v>203</v>
      </c>
      <c r="AT762" s="228" t="s">
        <v>199</v>
      </c>
      <c r="AU762" s="228" t="s">
        <v>82</v>
      </c>
      <c r="AY762" s="19" t="s">
        <v>197</v>
      </c>
      <c r="BE762" s="229">
        <f>IF(N762="základní",J762,0)</f>
        <v>0</v>
      </c>
      <c r="BF762" s="229">
        <f>IF(N762="snížená",J762,0)</f>
        <v>0</v>
      </c>
      <c r="BG762" s="229">
        <f>IF(N762="zákl. přenesená",J762,0)</f>
        <v>0</v>
      </c>
      <c r="BH762" s="229">
        <f>IF(N762="sníž. přenesená",J762,0)</f>
        <v>0</v>
      </c>
      <c r="BI762" s="229">
        <f>IF(N762="nulová",J762,0)</f>
        <v>0</v>
      </c>
      <c r="BJ762" s="19" t="s">
        <v>80</v>
      </c>
      <c r="BK762" s="229">
        <f>ROUND(I762*H762,2)</f>
        <v>0</v>
      </c>
      <c r="BL762" s="19" t="s">
        <v>203</v>
      </c>
      <c r="BM762" s="228" t="s">
        <v>2767</v>
      </c>
    </row>
    <row r="763" s="2" customFormat="1">
      <c r="A763" s="40"/>
      <c r="B763" s="41"/>
      <c r="C763" s="42"/>
      <c r="D763" s="230" t="s">
        <v>205</v>
      </c>
      <c r="E763" s="42"/>
      <c r="F763" s="231" t="s">
        <v>820</v>
      </c>
      <c r="G763" s="42"/>
      <c r="H763" s="42"/>
      <c r="I763" s="232"/>
      <c r="J763" s="42"/>
      <c r="K763" s="42"/>
      <c r="L763" s="46"/>
      <c r="M763" s="233"/>
      <c r="N763" s="234"/>
      <c r="O763" s="86"/>
      <c r="P763" s="86"/>
      <c r="Q763" s="86"/>
      <c r="R763" s="86"/>
      <c r="S763" s="86"/>
      <c r="T763" s="87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T763" s="19" t="s">
        <v>205</v>
      </c>
      <c r="AU763" s="19" t="s">
        <v>82</v>
      </c>
    </row>
    <row r="764" s="14" customFormat="1">
      <c r="A764" s="14"/>
      <c r="B764" s="247"/>
      <c r="C764" s="248"/>
      <c r="D764" s="237" t="s">
        <v>207</v>
      </c>
      <c r="E764" s="249" t="s">
        <v>19</v>
      </c>
      <c r="F764" s="250" t="s">
        <v>821</v>
      </c>
      <c r="G764" s="248"/>
      <c r="H764" s="249" t="s">
        <v>19</v>
      </c>
      <c r="I764" s="251"/>
      <c r="J764" s="248"/>
      <c r="K764" s="248"/>
      <c r="L764" s="252"/>
      <c r="M764" s="253"/>
      <c r="N764" s="254"/>
      <c r="O764" s="254"/>
      <c r="P764" s="254"/>
      <c r="Q764" s="254"/>
      <c r="R764" s="254"/>
      <c r="S764" s="254"/>
      <c r="T764" s="255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6" t="s">
        <v>207</v>
      </c>
      <c r="AU764" s="256" t="s">
        <v>82</v>
      </c>
      <c r="AV764" s="14" t="s">
        <v>80</v>
      </c>
      <c r="AW764" s="14" t="s">
        <v>33</v>
      </c>
      <c r="AX764" s="14" t="s">
        <v>72</v>
      </c>
      <c r="AY764" s="256" t="s">
        <v>197</v>
      </c>
    </row>
    <row r="765" s="14" customFormat="1">
      <c r="A765" s="14"/>
      <c r="B765" s="247"/>
      <c r="C765" s="248"/>
      <c r="D765" s="237" t="s">
        <v>207</v>
      </c>
      <c r="E765" s="249" t="s">
        <v>19</v>
      </c>
      <c r="F765" s="250" t="s">
        <v>519</v>
      </c>
      <c r="G765" s="248"/>
      <c r="H765" s="249" t="s">
        <v>19</v>
      </c>
      <c r="I765" s="251"/>
      <c r="J765" s="248"/>
      <c r="K765" s="248"/>
      <c r="L765" s="252"/>
      <c r="M765" s="253"/>
      <c r="N765" s="254"/>
      <c r="O765" s="254"/>
      <c r="P765" s="254"/>
      <c r="Q765" s="254"/>
      <c r="R765" s="254"/>
      <c r="S765" s="254"/>
      <c r="T765" s="255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6" t="s">
        <v>207</v>
      </c>
      <c r="AU765" s="256" t="s">
        <v>82</v>
      </c>
      <c r="AV765" s="14" t="s">
        <v>80</v>
      </c>
      <c r="AW765" s="14" t="s">
        <v>33</v>
      </c>
      <c r="AX765" s="14" t="s">
        <v>72</v>
      </c>
      <c r="AY765" s="256" t="s">
        <v>197</v>
      </c>
    </row>
    <row r="766" s="13" customFormat="1">
      <c r="A766" s="13"/>
      <c r="B766" s="235"/>
      <c r="C766" s="236"/>
      <c r="D766" s="237" t="s">
        <v>207</v>
      </c>
      <c r="E766" s="238" t="s">
        <v>19</v>
      </c>
      <c r="F766" s="239" t="s">
        <v>2768</v>
      </c>
      <c r="G766" s="236"/>
      <c r="H766" s="240">
        <v>-0.56299999999999994</v>
      </c>
      <c r="I766" s="241"/>
      <c r="J766" s="236"/>
      <c r="K766" s="236"/>
      <c r="L766" s="242"/>
      <c r="M766" s="243"/>
      <c r="N766" s="244"/>
      <c r="O766" s="244"/>
      <c r="P766" s="244"/>
      <c r="Q766" s="244"/>
      <c r="R766" s="244"/>
      <c r="S766" s="244"/>
      <c r="T766" s="245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6" t="s">
        <v>207</v>
      </c>
      <c r="AU766" s="246" t="s">
        <v>82</v>
      </c>
      <c r="AV766" s="13" t="s">
        <v>82</v>
      </c>
      <c r="AW766" s="13" t="s">
        <v>33</v>
      </c>
      <c r="AX766" s="13" t="s">
        <v>72</v>
      </c>
      <c r="AY766" s="246" t="s">
        <v>197</v>
      </c>
    </row>
    <row r="767" s="13" customFormat="1">
      <c r="A767" s="13"/>
      <c r="B767" s="235"/>
      <c r="C767" s="236"/>
      <c r="D767" s="237" t="s">
        <v>207</v>
      </c>
      <c r="E767" s="238" t="s">
        <v>19</v>
      </c>
      <c r="F767" s="239" t="s">
        <v>2769</v>
      </c>
      <c r="G767" s="236"/>
      <c r="H767" s="240">
        <v>3.375</v>
      </c>
      <c r="I767" s="241"/>
      <c r="J767" s="236"/>
      <c r="K767" s="236"/>
      <c r="L767" s="242"/>
      <c r="M767" s="243"/>
      <c r="N767" s="244"/>
      <c r="O767" s="244"/>
      <c r="P767" s="244"/>
      <c r="Q767" s="244"/>
      <c r="R767" s="244"/>
      <c r="S767" s="244"/>
      <c r="T767" s="245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6" t="s">
        <v>207</v>
      </c>
      <c r="AU767" s="246" t="s">
        <v>82</v>
      </c>
      <c r="AV767" s="13" t="s">
        <v>82</v>
      </c>
      <c r="AW767" s="13" t="s">
        <v>33</v>
      </c>
      <c r="AX767" s="13" t="s">
        <v>72</v>
      </c>
      <c r="AY767" s="246" t="s">
        <v>197</v>
      </c>
    </row>
    <row r="768" s="13" customFormat="1">
      <c r="A768" s="13"/>
      <c r="B768" s="235"/>
      <c r="C768" s="236"/>
      <c r="D768" s="237" t="s">
        <v>207</v>
      </c>
      <c r="E768" s="238" t="s">
        <v>19</v>
      </c>
      <c r="F768" s="239" t="s">
        <v>2770</v>
      </c>
      <c r="G768" s="236"/>
      <c r="H768" s="240">
        <v>18.155999999999999</v>
      </c>
      <c r="I768" s="241"/>
      <c r="J768" s="236"/>
      <c r="K768" s="236"/>
      <c r="L768" s="242"/>
      <c r="M768" s="243"/>
      <c r="N768" s="244"/>
      <c r="O768" s="244"/>
      <c r="P768" s="244"/>
      <c r="Q768" s="244"/>
      <c r="R768" s="244"/>
      <c r="S768" s="244"/>
      <c r="T768" s="245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6" t="s">
        <v>207</v>
      </c>
      <c r="AU768" s="246" t="s">
        <v>82</v>
      </c>
      <c r="AV768" s="13" t="s">
        <v>82</v>
      </c>
      <c r="AW768" s="13" t="s">
        <v>33</v>
      </c>
      <c r="AX768" s="13" t="s">
        <v>72</v>
      </c>
      <c r="AY768" s="246" t="s">
        <v>197</v>
      </c>
    </row>
    <row r="769" s="13" customFormat="1">
      <c r="A769" s="13"/>
      <c r="B769" s="235"/>
      <c r="C769" s="236"/>
      <c r="D769" s="237" t="s">
        <v>207</v>
      </c>
      <c r="E769" s="238" t="s">
        <v>19</v>
      </c>
      <c r="F769" s="239" t="s">
        <v>2771</v>
      </c>
      <c r="G769" s="236"/>
      <c r="H769" s="240">
        <v>1.125</v>
      </c>
      <c r="I769" s="241"/>
      <c r="J769" s="236"/>
      <c r="K769" s="236"/>
      <c r="L769" s="242"/>
      <c r="M769" s="243"/>
      <c r="N769" s="244"/>
      <c r="O769" s="244"/>
      <c r="P769" s="244"/>
      <c r="Q769" s="244"/>
      <c r="R769" s="244"/>
      <c r="S769" s="244"/>
      <c r="T769" s="245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6" t="s">
        <v>207</v>
      </c>
      <c r="AU769" s="246" t="s">
        <v>82</v>
      </c>
      <c r="AV769" s="13" t="s">
        <v>82</v>
      </c>
      <c r="AW769" s="13" t="s">
        <v>33</v>
      </c>
      <c r="AX769" s="13" t="s">
        <v>72</v>
      </c>
      <c r="AY769" s="246" t="s">
        <v>197</v>
      </c>
    </row>
    <row r="770" s="13" customFormat="1">
      <c r="A770" s="13"/>
      <c r="B770" s="235"/>
      <c r="C770" s="236"/>
      <c r="D770" s="237" t="s">
        <v>207</v>
      </c>
      <c r="E770" s="238" t="s">
        <v>19</v>
      </c>
      <c r="F770" s="239" t="s">
        <v>2772</v>
      </c>
      <c r="G770" s="236"/>
      <c r="H770" s="240">
        <v>9.3659999999999997</v>
      </c>
      <c r="I770" s="241"/>
      <c r="J770" s="236"/>
      <c r="K770" s="236"/>
      <c r="L770" s="242"/>
      <c r="M770" s="243"/>
      <c r="N770" s="244"/>
      <c r="O770" s="244"/>
      <c r="P770" s="244"/>
      <c r="Q770" s="244"/>
      <c r="R770" s="244"/>
      <c r="S770" s="244"/>
      <c r="T770" s="245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6" t="s">
        <v>207</v>
      </c>
      <c r="AU770" s="246" t="s">
        <v>82</v>
      </c>
      <c r="AV770" s="13" t="s">
        <v>82</v>
      </c>
      <c r="AW770" s="13" t="s">
        <v>33</v>
      </c>
      <c r="AX770" s="13" t="s">
        <v>72</v>
      </c>
      <c r="AY770" s="246" t="s">
        <v>197</v>
      </c>
    </row>
    <row r="771" s="13" customFormat="1">
      <c r="A771" s="13"/>
      <c r="B771" s="235"/>
      <c r="C771" s="236"/>
      <c r="D771" s="237" t="s">
        <v>207</v>
      </c>
      <c r="E771" s="238" t="s">
        <v>19</v>
      </c>
      <c r="F771" s="239" t="s">
        <v>2773</v>
      </c>
      <c r="G771" s="236"/>
      <c r="H771" s="240">
        <v>4.8150000000000004</v>
      </c>
      <c r="I771" s="241"/>
      <c r="J771" s="236"/>
      <c r="K771" s="236"/>
      <c r="L771" s="242"/>
      <c r="M771" s="243"/>
      <c r="N771" s="244"/>
      <c r="O771" s="244"/>
      <c r="P771" s="244"/>
      <c r="Q771" s="244"/>
      <c r="R771" s="244"/>
      <c r="S771" s="244"/>
      <c r="T771" s="245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6" t="s">
        <v>207</v>
      </c>
      <c r="AU771" s="246" t="s">
        <v>82</v>
      </c>
      <c r="AV771" s="13" t="s">
        <v>82</v>
      </c>
      <c r="AW771" s="13" t="s">
        <v>33</v>
      </c>
      <c r="AX771" s="13" t="s">
        <v>72</v>
      </c>
      <c r="AY771" s="246" t="s">
        <v>197</v>
      </c>
    </row>
    <row r="772" s="16" customFormat="1">
      <c r="A772" s="16"/>
      <c r="B772" s="268"/>
      <c r="C772" s="269"/>
      <c r="D772" s="237" t="s">
        <v>207</v>
      </c>
      <c r="E772" s="270" t="s">
        <v>19</v>
      </c>
      <c r="F772" s="271" t="s">
        <v>248</v>
      </c>
      <c r="G772" s="269"/>
      <c r="H772" s="272">
        <v>36.274000000000001</v>
      </c>
      <c r="I772" s="273"/>
      <c r="J772" s="269"/>
      <c r="K772" s="269"/>
      <c r="L772" s="274"/>
      <c r="M772" s="275"/>
      <c r="N772" s="276"/>
      <c r="O772" s="276"/>
      <c r="P772" s="276"/>
      <c r="Q772" s="276"/>
      <c r="R772" s="276"/>
      <c r="S772" s="276"/>
      <c r="T772" s="277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78" t="s">
        <v>207</v>
      </c>
      <c r="AU772" s="278" t="s">
        <v>82</v>
      </c>
      <c r="AV772" s="16" t="s">
        <v>103</v>
      </c>
      <c r="AW772" s="16" t="s">
        <v>33</v>
      </c>
      <c r="AX772" s="16" t="s">
        <v>72</v>
      </c>
      <c r="AY772" s="278" t="s">
        <v>197</v>
      </c>
    </row>
    <row r="773" s="14" customFormat="1">
      <c r="A773" s="14"/>
      <c r="B773" s="247"/>
      <c r="C773" s="248"/>
      <c r="D773" s="237" t="s">
        <v>207</v>
      </c>
      <c r="E773" s="249" t="s">
        <v>19</v>
      </c>
      <c r="F773" s="250" t="s">
        <v>824</v>
      </c>
      <c r="G773" s="248"/>
      <c r="H773" s="249" t="s">
        <v>19</v>
      </c>
      <c r="I773" s="251"/>
      <c r="J773" s="248"/>
      <c r="K773" s="248"/>
      <c r="L773" s="252"/>
      <c r="M773" s="253"/>
      <c r="N773" s="254"/>
      <c r="O773" s="254"/>
      <c r="P773" s="254"/>
      <c r="Q773" s="254"/>
      <c r="R773" s="254"/>
      <c r="S773" s="254"/>
      <c r="T773" s="255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6" t="s">
        <v>207</v>
      </c>
      <c r="AU773" s="256" t="s">
        <v>82</v>
      </c>
      <c r="AV773" s="14" t="s">
        <v>80</v>
      </c>
      <c r="AW773" s="14" t="s">
        <v>33</v>
      </c>
      <c r="AX773" s="14" t="s">
        <v>72</v>
      </c>
      <c r="AY773" s="256" t="s">
        <v>197</v>
      </c>
    </row>
    <row r="774" s="13" customFormat="1">
      <c r="A774" s="13"/>
      <c r="B774" s="235"/>
      <c r="C774" s="236"/>
      <c r="D774" s="237" t="s">
        <v>207</v>
      </c>
      <c r="E774" s="238" t="s">
        <v>19</v>
      </c>
      <c r="F774" s="239" t="s">
        <v>2769</v>
      </c>
      <c r="G774" s="236"/>
      <c r="H774" s="240">
        <v>3.375</v>
      </c>
      <c r="I774" s="241"/>
      <c r="J774" s="236"/>
      <c r="K774" s="236"/>
      <c r="L774" s="242"/>
      <c r="M774" s="243"/>
      <c r="N774" s="244"/>
      <c r="O774" s="244"/>
      <c r="P774" s="244"/>
      <c r="Q774" s="244"/>
      <c r="R774" s="244"/>
      <c r="S774" s="244"/>
      <c r="T774" s="245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6" t="s">
        <v>207</v>
      </c>
      <c r="AU774" s="246" t="s">
        <v>82</v>
      </c>
      <c r="AV774" s="13" t="s">
        <v>82</v>
      </c>
      <c r="AW774" s="13" t="s">
        <v>33</v>
      </c>
      <c r="AX774" s="13" t="s">
        <v>72</v>
      </c>
      <c r="AY774" s="246" t="s">
        <v>197</v>
      </c>
    </row>
    <row r="775" s="13" customFormat="1">
      <c r="A775" s="13"/>
      <c r="B775" s="235"/>
      <c r="C775" s="236"/>
      <c r="D775" s="237" t="s">
        <v>207</v>
      </c>
      <c r="E775" s="238" t="s">
        <v>19</v>
      </c>
      <c r="F775" s="239" t="s">
        <v>2774</v>
      </c>
      <c r="G775" s="236"/>
      <c r="H775" s="240">
        <v>11.85</v>
      </c>
      <c r="I775" s="241"/>
      <c r="J775" s="236"/>
      <c r="K775" s="236"/>
      <c r="L775" s="242"/>
      <c r="M775" s="243"/>
      <c r="N775" s="244"/>
      <c r="O775" s="244"/>
      <c r="P775" s="244"/>
      <c r="Q775" s="244"/>
      <c r="R775" s="244"/>
      <c r="S775" s="244"/>
      <c r="T775" s="245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6" t="s">
        <v>207</v>
      </c>
      <c r="AU775" s="246" t="s">
        <v>82</v>
      </c>
      <c r="AV775" s="13" t="s">
        <v>82</v>
      </c>
      <c r="AW775" s="13" t="s">
        <v>33</v>
      </c>
      <c r="AX775" s="13" t="s">
        <v>72</v>
      </c>
      <c r="AY775" s="246" t="s">
        <v>197</v>
      </c>
    </row>
    <row r="776" s="13" customFormat="1">
      <c r="A776" s="13"/>
      <c r="B776" s="235"/>
      <c r="C776" s="236"/>
      <c r="D776" s="237" t="s">
        <v>207</v>
      </c>
      <c r="E776" s="238" t="s">
        <v>19</v>
      </c>
      <c r="F776" s="239" t="s">
        <v>2775</v>
      </c>
      <c r="G776" s="236"/>
      <c r="H776" s="240">
        <v>14.846</v>
      </c>
      <c r="I776" s="241"/>
      <c r="J776" s="236"/>
      <c r="K776" s="236"/>
      <c r="L776" s="242"/>
      <c r="M776" s="243"/>
      <c r="N776" s="244"/>
      <c r="O776" s="244"/>
      <c r="P776" s="244"/>
      <c r="Q776" s="244"/>
      <c r="R776" s="244"/>
      <c r="S776" s="244"/>
      <c r="T776" s="245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6" t="s">
        <v>207</v>
      </c>
      <c r="AU776" s="246" t="s">
        <v>82</v>
      </c>
      <c r="AV776" s="13" t="s">
        <v>82</v>
      </c>
      <c r="AW776" s="13" t="s">
        <v>33</v>
      </c>
      <c r="AX776" s="13" t="s">
        <v>72</v>
      </c>
      <c r="AY776" s="246" t="s">
        <v>197</v>
      </c>
    </row>
    <row r="777" s="16" customFormat="1">
      <c r="A777" s="16"/>
      <c r="B777" s="268"/>
      <c r="C777" s="269"/>
      <c r="D777" s="237" t="s">
        <v>207</v>
      </c>
      <c r="E777" s="270" t="s">
        <v>19</v>
      </c>
      <c r="F777" s="271" t="s">
        <v>248</v>
      </c>
      <c r="G777" s="269"/>
      <c r="H777" s="272">
        <v>30.071000000000002</v>
      </c>
      <c r="I777" s="273"/>
      <c r="J777" s="269"/>
      <c r="K777" s="269"/>
      <c r="L777" s="274"/>
      <c r="M777" s="275"/>
      <c r="N777" s="276"/>
      <c r="O777" s="276"/>
      <c r="P777" s="276"/>
      <c r="Q777" s="276"/>
      <c r="R777" s="276"/>
      <c r="S777" s="276"/>
      <c r="T777" s="277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T777" s="278" t="s">
        <v>207</v>
      </c>
      <c r="AU777" s="278" t="s">
        <v>82</v>
      </c>
      <c r="AV777" s="16" t="s">
        <v>103</v>
      </c>
      <c r="AW777" s="16" t="s">
        <v>33</v>
      </c>
      <c r="AX777" s="16" t="s">
        <v>72</v>
      </c>
      <c r="AY777" s="278" t="s">
        <v>197</v>
      </c>
    </row>
    <row r="778" s="15" customFormat="1">
      <c r="A778" s="15"/>
      <c r="B778" s="257"/>
      <c r="C778" s="258"/>
      <c r="D778" s="237" t="s">
        <v>207</v>
      </c>
      <c r="E778" s="259" t="s">
        <v>19</v>
      </c>
      <c r="F778" s="260" t="s">
        <v>234</v>
      </c>
      <c r="G778" s="258"/>
      <c r="H778" s="261">
        <v>66.344999999999999</v>
      </c>
      <c r="I778" s="262"/>
      <c r="J778" s="258"/>
      <c r="K778" s="258"/>
      <c r="L778" s="263"/>
      <c r="M778" s="264"/>
      <c r="N778" s="265"/>
      <c r="O778" s="265"/>
      <c r="P778" s="265"/>
      <c r="Q778" s="265"/>
      <c r="R778" s="265"/>
      <c r="S778" s="265"/>
      <c r="T778" s="266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7" t="s">
        <v>207</v>
      </c>
      <c r="AU778" s="267" t="s">
        <v>82</v>
      </c>
      <c r="AV778" s="15" t="s">
        <v>203</v>
      </c>
      <c r="AW778" s="15" t="s">
        <v>33</v>
      </c>
      <c r="AX778" s="15" t="s">
        <v>80</v>
      </c>
      <c r="AY778" s="267" t="s">
        <v>197</v>
      </c>
    </row>
    <row r="779" s="2" customFormat="1" ht="44.25" customHeight="1">
      <c r="A779" s="40"/>
      <c r="B779" s="41"/>
      <c r="C779" s="216" t="s">
        <v>1115</v>
      </c>
      <c r="D779" s="216" t="s">
        <v>199</v>
      </c>
      <c r="E779" s="217" t="s">
        <v>827</v>
      </c>
      <c r="F779" s="218" t="s">
        <v>828</v>
      </c>
      <c r="G779" s="219" t="s">
        <v>661</v>
      </c>
      <c r="H779" s="220">
        <v>150.69</v>
      </c>
      <c r="I779" s="221"/>
      <c r="J779" s="222">
        <f>ROUND(I779*H779,2)</f>
        <v>0</v>
      </c>
      <c r="K779" s="223"/>
      <c r="L779" s="46"/>
      <c r="M779" s="224" t="s">
        <v>19</v>
      </c>
      <c r="N779" s="225" t="s">
        <v>43</v>
      </c>
      <c r="O779" s="86"/>
      <c r="P779" s="226">
        <f>O779*H779</f>
        <v>0</v>
      </c>
      <c r="Q779" s="226">
        <v>0</v>
      </c>
      <c r="R779" s="226">
        <f>Q779*H779</f>
        <v>0</v>
      </c>
      <c r="S779" s="226">
        <v>0</v>
      </c>
      <c r="T779" s="227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28" t="s">
        <v>203</v>
      </c>
      <c r="AT779" s="228" t="s">
        <v>199</v>
      </c>
      <c r="AU779" s="228" t="s">
        <v>82</v>
      </c>
      <c r="AY779" s="19" t="s">
        <v>197</v>
      </c>
      <c r="BE779" s="229">
        <f>IF(N779="základní",J779,0)</f>
        <v>0</v>
      </c>
      <c r="BF779" s="229">
        <f>IF(N779="snížená",J779,0)</f>
        <v>0</v>
      </c>
      <c r="BG779" s="229">
        <f>IF(N779="zákl. přenesená",J779,0)</f>
        <v>0</v>
      </c>
      <c r="BH779" s="229">
        <f>IF(N779="sníž. přenesená",J779,0)</f>
        <v>0</v>
      </c>
      <c r="BI779" s="229">
        <f>IF(N779="nulová",J779,0)</f>
        <v>0</v>
      </c>
      <c r="BJ779" s="19" t="s">
        <v>80</v>
      </c>
      <c r="BK779" s="229">
        <f>ROUND(I779*H779,2)</f>
        <v>0</v>
      </c>
      <c r="BL779" s="19" t="s">
        <v>203</v>
      </c>
      <c r="BM779" s="228" t="s">
        <v>2776</v>
      </c>
    </row>
    <row r="780" s="2" customFormat="1">
      <c r="A780" s="40"/>
      <c r="B780" s="41"/>
      <c r="C780" s="42"/>
      <c r="D780" s="230" t="s">
        <v>205</v>
      </c>
      <c r="E780" s="42"/>
      <c r="F780" s="231" t="s">
        <v>830</v>
      </c>
      <c r="G780" s="42"/>
      <c r="H780" s="42"/>
      <c r="I780" s="232"/>
      <c r="J780" s="42"/>
      <c r="K780" s="42"/>
      <c r="L780" s="46"/>
      <c r="M780" s="233"/>
      <c r="N780" s="234"/>
      <c r="O780" s="86"/>
      <c r="P780" s="86"/>
      <c r="Q780" s="86"/>
      <c r="R780" s="86"/>
      <c r="S780" s="86"/>
      <c r="T780" s="87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T780" s="19" t="s">
        <v>205</v>
      </c>
      <c r="AU780" s="19" t="s">
        <v>82</v>
      </c>
    </row>
    <row r="781" s="13" customFormat="1">
      <c r="A781" s="13"/>
      <c r="B781" s="235"/>
      <c r="C781" s="236"/>
      <c r="D781" s="237" t="s">
        <v>207</v>
      </c>
      <c r="E781" s="238" t="s">
        <v>19</v>
      </c>
      <c r="F781" s="239" t="s">
        <v>2777</v>
      </c>
      <c r="G781" s="236"/>
      <c r="H781" s="240">
        <v>9.5999999999999996</v>
      </c>
      <c r="I781" s="241"/>
      <c r="J781" s="236"/>
      <c r="K781" s="236"/>
      <c r="L781" s="242"/>
      <c r="M781" s="243"/>
      <c r="N781" s="244"/>
      <c r="O781" s="244"/>
      <c r="P781" s="244"/>
      <c r="Q781" s="244"/>
      <c r="R781" s="244"/>
      <c r="S781" s="244"/>
      <c r="T781" s="245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6" t="s">
        <v>207</v>
      </c>
      <c r="AU781" s="246" t="s">
        <v>82</v>
      </c>
      <c r="AV781" s="13" t="s">
        <v>82</v>
      </c>
      <c r="AW781" s="13" t="s">
        <v>33</v>
      </c>
      <c r="AX781" s="13" t="s">
        <v>72</v>
      </c>
      <c r="AY781" s="246" t="s">
        <v>197</v>
      </c>
    </row>
    <row r="782" s="14" customFormat="1">
      <c r="A782" s="14"/>
      <c r="B782" s="247"/>
      <c r="C782" s="248"/>
      <c r="D782" s="237" t="s">
        <v>207</v>
      </c>
      <c r="E782" s="249" t="s">
        <v>19</v>
      </c>
      <c r="F782" s="250" t="s">
        <v>776</v>
      </c>
      <c r="G782" s="248"/>
      <c r="H782" s="249" t="s">
        <v>19</v>
      </c>
      <c r="I782" s="251"/>
      <c r="J782" s="248"/>
      <c r="K782" s="248"/>
      <c r="L782" s="252"/>
      <c r="M782" s="253"/>
      <c r="N782" s="254"/>
      <c r="O782" s="254"/>
      <c r="P782" s="254"/>
      <c r="Q782" s="254"/>
      <c r="R782" s="254"/>
      <c r="S782" s="254"/>
      <c r="T782" s="25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6" t="s">
        <v>207</v>
      </c>
      <c r="AU782" s="256" t="s">
        <v>82</v>
      </c>
      <c r="AV782" s="14" t="s">
        <v>80</v>
      </c>
      <c r="AW782" s="14" t="s">
        <v>33</v>
      </c>
      <c r="AX782" s="14" t="s">
        <v>72</v>
      </c>
      <c r="AY782" s="256" t="s">
        <v>197</v>
      </c>
    </row>
    <row r="783" s="13" customFormat="1">
      <c r="A783" s="13"/>
      <c r="B783" s="235"/>
      <c r="C783" s="236"/>
      <c r="D783" s="237" t="s">
        <v>207</v>
      </c>
      <c r="E783" s="238" t="s">
        <v>19</v>
      </c>
      <c r="F783" s="239" t="s">
        <v>2778</v>
      </c>
      <c r="G783" s="236"/>
      <c r="H783" s="240">
        <v>9.75</v>
      </c>
      <c r="I783" s="241"/>
      <c r="J783" s="236"/>
      <c r="K783" s="236"/>
      <c r="L783" s="242"/>
      <c r="M783" s="243"/>
      <c r="N783" s="244"/>
      <c r="O783" s="244"/>
      <c r="P783" s="244"/>
      <c r="Q783" s="244"/>
      <c r="R783" s="244"/>
      <c r="S783" s="244"/>
      <c r="T783" s="245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6" t="s">
        <v>207</v>
      </c>
      <c r="AU783" s="246" t="s">
        <v>82</v>
      </c>
      <c r="AV783" s="13" t="s">
        <v>82</v>
      </c>
      <c r="AW783" s="13" t="s">
        <v>33</v>
      </c>
      <c r="AX783" s="13" t="s">
        <v>72</v>
      </c>
      <c r="AY783" s="246" t="s">
        <v>197</v>
      </c>
    </row>
    <row r="784" s="13" customFormat="1">
      <c r="A784" s="13"/>
      <c r="B784" s="235"/>
      <c r="C784" s="236"/>
      <c r="D784" s="237" t="s">
        <v>207</v>
      </c>
      <c r="E784" s="238" t="s">
        <v>19</v>
      </c>
      <c r="F784" s="239" t="s">
        <v>2779</v>
      </c>
      <c r="G784" s="236"/>
      <c r="H784" s="240">
        <v>16.739999999999998</v>
      </c>
      <c r="I784" s="241"/>
      <c r="J784" s="236"/>
      <c r="K784" s="236"/>
      <c r="L784" s="242"/>
      <c r="M784" s="243"/>
      <c r="N784" s="244"/>
      <c r="O784" s="244"/>
      <c r="P784" s="244"/>
      <c r="Q784" s="244"/>
      <c r="R784" s="244"/>
      <c r="S784" s="244"/>
      <c r="T784" s="245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6" t="s">
        <v>207</v>
      </c>
      <c r="AU784" s="246" t="s">
        <v>82</v>
      </c>
      <c r="AV784" s="13" t="s">
        <v>82</v>
      </c>
      <c r="AW784" s="13" t="s">
        <v>33</v>
      </c>
      <c r="AX784" s="13" t="s">
        <v>72</v>
      </c>
      <c r="AY784" s="246" t="s">
        <v>197</v>
      </c>
    </row>
    <row r="785" s="13" customFormat="1">
      <c r="A785" s="13"/>
      <c r="B785" s="235"/>
      <c r="C785" s="236"/>
      <c r="D785" s="237" t="s">
        <v>207</v>
      </c>
      <c r="E785" s="238" t="s">
        <v>19</v>
      </c>
      <c r="F785" s="239" t="s">
        <v>2780</v>
      </c>
      <c r="G785" s="236"/>
      <c r="H785" s="240">
        <v>2.75</v>
      </c>
      <c r="I785" s="241"/>
      <c r="J785" s="236"/>
      <c r="K785" s="236"/>
      <c r="L785" s="242"/>
      <c r="M785" s="243"/>
      <c r="N785" s="244"/>
      <c r="O785" s="244"/>
      <c r="P785" s="244"/>
      <c r="Q785" s="244"/>
      <c r="R785" s="244"/>
      <c r="S785" s="244"/>
      <c r="T785" s="245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6" t="s">
        <v>207</v>
      </c>
      <c r="AU785" s="246" t="s">
        <v>82</v>
      </c>
      <c r="AV785" s="13" t="s">
        <v>82</v>
      </c>
      <c r="AW785" s="13" t="s">
        <v>33</v>
      </c>
      <c r="AX785" s="13" t="s">
        <v>72</v>
      </c>
      <c r="AY785" s="246" t="s">
        <v>197</v>
      </c>
    </row>
    <row r="786" s="13" customFormat="1">
      <c r="A786" s="13"/>
      <c r="B786" s="235"/>
      <c r="C786" s="236"/>
      <c r="D786" s="237" t="s">
        <v>207</v>
      </c>
      <c r="E786" s="238" t="s">
        <v>19</v>
      </c>
      <c r="F786" s="239" t="s">
        <v>2781</v>
      </c>
      <c r="G786" s="236"/>
      <c r="H786" s="240">
        <v>5.9299999999999997</v>
      </c>
      <c r="I786" s="241"/>
      <c r="J786" s="236"/>
      <c r="K786" s="236"/>
      <c r="L786" s="242"/>
      <c r="M786" s="243"/>
      <c r="N786" s="244"/>
      <c r="O786" s="244"/>
      <c r="P786" s="244"/>
      <c r="Q786" s="244"/>
      <c r="R786" s="244"/>
      <c r="S786" s="244"/>
      <c r="T786" s="245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6" t="s">
        <v>207</v>
      </c>
      <c r="AU786" s="246" t="s">
        <v>82</v>
      </c>
      <c r="AV786" s="13" t="s">
        <v>82</v>
      </c>
      <c r="AW786" s="13" t="s">
        <v>33</v>
      </c>
      <c r="AX786" s="13" t="s">
        <v>72</v>
      </c>
      <c r="AY786" s="246" t="s">
        <v>197</v>
      </c>
    </row>
    <row r="787" s="13" customFormat="1">
      <c r="A787" s="13"/>
      <c r="B787" s="235"/>
      <c r="C787" s="236"/>
      <c r="D787" s="237" t="s">
        <v>207</v>
      </c>
      <c r="E787" s="238" t="s">
        <v>19</v>
      </c>
      <c r="F787" s="239" t="s">
        <v>2782</v>
      </c>
      <c r="G787" s="236"/>
      <c r="H787" s="240">
        <v>2.25</v>
      </c>
      <c r="I787" s="241"/>
      <c r="J787" s="236"/>
      <c r="K787" s="236"/>
      <c r="L787" s="242"/>
      <c r="M787" s="243"/>
      <c r="N787" s="244"/>
      <c r="O787" s="244"/>
      <c r="P787" s="244"/>
      <c r="Q787" s="244"/>
      <c r="R787" s="244"/>
      <c r="S787" s="244"/>
      <c r="T787" s="245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6" t="s">
        <v>207</v>
      </c>
      <c r="AU787" s="246" t="s">
        <v>82</v>
      </c>
      <c r="AV787" s="13" t="s">
        <v>82</v>
      </c>
      <c r="AW787" s="13" t="s">
        <v>33</v>
      </c>
      <c r="AX787" s="13" t="s">
        <v>72</v>
      </c>
      <c r="AY787" s="246" t="s">
        <v>197</v>
      </c>
    </row>
    <row r="788" s="13" customFormat="1">
      <c r="A788" s="13"/>
      <c r="B788" s="235"/>
      <c r="C788" s="236"/>
      <c r="D788" s="237" t="s">
        <v>207</v>
      </c>
      <c r="E788" s="238" t="s">
        <v>19</v>
      </c>
      <c r="F788" s="239" t="s">
        <v>2783</v>
      </c>
      <c r="G788" s="236"/>
      <c r="H788" s="240">
        <v>9</v>
      </c>
      <c r="I788" s="241"/>
      <c r="J788" s="236"/>
      <c r="K788" s="236"/>
      <c r="L788" s="242"/>
      <c r="M788" s="243"/>
      <c r="N788" s="244"/>
      <c r="O788" s="244"/>
      <c r="P788" s="244"/>
      <c r="Q788" s="244"/>
      <c r="R788" s="244"/>
      <c r="S788" s="244"/>
      <c r="T788" s="245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6" t="s">
        <v>207</v>
      </c>
      <c r="AU788" s="246" t="s">
        <v>82</v>
      </c>
      <c r="AV788" s="13" t="s">
        <v>82</v>
      </c>
      <c r="AW788" s="13" t="s">
        <v>33</v>
      </c>
      <c r="AX788" s="13" t="s">
        <v>72</v>
      </c>
      <c r="AY788" s="246" t="s">
        <v>197</v>
      </c>
    </row>
    <row r="789" s="13" customFormat="1">
      <c r="A789" s="13"/>
      <c r="B789" s="235"/>
      <c r="C789" s="236"/>
      <c r="D789" s="237" t="s">
        <v>207</v>
      </c>
      <c r="E789" s="238" t="s">
        <v>19</v>
      </c>
      <c r="F789" s="239" t="s">
        <v>2784</v>
      </c>
      <c r="G789" s="236"/>
      <c r="H789" s="240">
        <v>10.15</v>
      </c>
      <c r="I789" s="241"/>
      <c r="J789" s="236"/>
      <c r="K789" s="236"/>
      <c r="L789" s="242"/>
      <c r="M789" s="243"/>
      <c r="N789" s="244"/>
      <c r="O789" s="244"/>
      <c r="P789" s="244"/>
      <c r="Q789" s="244"/>
      <c r="R789" s="244"/>
      <c r="S789" s="244"/>
      <c r="T789" s="245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6" t="s">
        <v>207</v>
      </c>
      <c r="AU789" s="246" t="s">
        <v>82</v>
      </c>
      <c r="AV789" s="13" t="s">
        <v>82</v>
      </c>
      <c r="AW789" s="13" t="s">
        <v>33</v>
      </c>
      <c r="AX789" s="13" t="s">
        <v>72</v>
      </c>
      <c r="AY789" s="246" t="s">
        <v>197</v>
      </c>
    </row>
    <row r="790" s="13" customFormat="1">
      <c r="A790" s="13"/>
      <c r="B790" s="235"/>
      <c r="C790" s="236"/>
      <c r="D790" s="237" t="s">
        <v>207</v>
      </c>
      <c r="E790" s="238" t="s">
        <v>19</v>
      </c>
      <c r="F790" s="239" t="s">
        <v>2785</v>
      </c>
      <c r="G790" s="236"/>
      <c r="H790" s="240">
        <v>14.82</v>
      </c>
      <c r="I790" s="241"/>
      <c r="J790" s="236"/>
      <c r="K790" s="236"/>
      <c r="L790" s="242"/>
      <c r="M790" s="243"/>
      <c r="N790" s="244"/>
      <c r="O790" s="244"/>
      <c r="P790" s="244"/>
      <c r="Q790" s="244"/>
      <c r="R790" s="244"/>
      <c r="S790" s="244"/>
      <c r="T790" s="245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6" t="s">
        <v>207</v>
      </c>
      <c r="AU790" s="246" t="s">
        <v>82</v>
      </c>
      <c r="AV790" s="13" t="s">
        <v>82</v>
      </c>
      <c r="AW790" s="13" t="s">
        <v>33</v>
      </c>
      <c r="AX790" s="13" t="s">
        <v>72</v>
      </c>
      <c r="AY790" s="246" t="s">
        <v>197</v>
      </c>
    </row>
    <row r="791" s="16" customFormat="1">
      <c r="A791" s="16"/>
      <c r="B791" s="268"/>
      <c r="C791" s="269"/>
      <c r="D791" s="237" t="s">
        <v>207</v>
      </c>
      <c r="E791" s="270" t="s">
        <v>19</v>
      </c>
      <c r="F791" s="271" t="s">
        <v>248</v>
      </c>
      <c r="G791" s="269"/>
      <c r="H791" s="272">
        <v>80.989999999999995</v>
      </c>
      <c r="I791" s="273"/>
      <c r="J791" s="269"/>
      <c r="K791" s="269"/>
      <c r="L791" s="274"/>
      <c r="M791" s="275"/>
      <c r="N791" s="276"/>
      <c r="O791" s="276"/>
      <c r="P791" s="276"/>
      <c r="Q791" s="276"/>
      <c r="R791" s="276"/>
      <c r="S791" s="276"/>
      <c r="T791" s="277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T791" s="278" t="s">
        <v>207</v>
      </c>
      <c r="AU791" s="278" t="s">
        <v>82</v>
      </c>
      <c r="AV791" s="16" t="s">
        <v>103</v>
      </c>
      <c r="AW791" s="16" t="s">
        <v>33</v>
      </c>
      <c r="AX791" s="16" t="s">
        <v>72</v>
      </c>
      <c r="AY791" s="278" t="s">
        <v>197</v>
      </c>
    </row>
    <row r="792" s="13" customFormat="1">
      <c r="A792" s="13"/>
      <c r="B792" s="235"/>
      <c r="C792" s="236"/>
      <c r="D792" s="237" t="s">
        <v>207</v>
      </c>
      <c r="E792" s="238" t="s">
        <v>19</v>
      </c>
      <c r="F792" s="239" t="s">
        <v>2786</v>
      </c>
      <c r="G792" s="236"/>
      <c r="H792" s="240">
        <v>9</v>
      </c>
      <c r="I792" s="241"/>
      <c r="J792" s="236"/>
      <c r="K792" s="236"/>
      <c r="L792" s="242"/>
      <c r="M792" s="243"/>
      <c r="N792" s="244"/>
      <c r="O792" s="244"/>
      <c r="P792" s="244"/>
      <c r="Q792" s="244"/>
      <c r="R792" s="244"/>
      <c r="S792" s="244"/>
      <c r="T792" s="245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6" t="s">
        <v>207</v>
      </c>
      <c r="AU792" s="246" t="s">
        <v>82</v>
      </c>
      <c r="AV792" s="13" t="s">
        <v>82</v>
      </c>
      <c r="AW792" s="13" t="s">
        <v>33</v>
      </c>
      <c r="AX792" s="13" t="s">
        <v>72</v>
      </c>
      <c r="AY792" s="246" t="s">
        <v>197</v>
      </c>
    </row>
    <row r="793" s="14" customFormat="1">
      <c r="A793" s="14"/>
      <c r="B793" s="247"/>
      <c r="C793" s="248"/>
      <c r="D793" s="237" t="s">
        <v>207</v>
      </c>
      <c r="E793" s="249" t="s">
        <v>19</v>
      </c>
      <c r="F793" s="250" t="s">
        <v>776</v>
      </c>
      <c r="G793" s="248"/>
      <c r="H793" s="249" t="s">
        <v>19</v>
      </c>
      <c r="I793" s="251"/>
      <c r="J793" s="248"/>
      <c r="K793" s="248"/>
      <c r="L793" s="252"/>
      <c r="M793" s="253"/>
      <c r="N793" s="254"/>
      <c r="O793" s="254"/>
      <c r="P793" s="254"/>
      <c r="Q793" s="254"/>
      <c r="R793" s="254"/>
      <c r="S793" s="254"/>
      <c r="T793" s="25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6" t="s">
        <v>207</v>
      </c>
      <c r="AU793" s="256" t="s">
        <v>82</v>
      </c>
      <c r="AV793" s="14" t="s">
        <v>80</v>
      </c>
      <c r="AW793" s="14" t="s">
        <v>33</v>
      </c>
      <c r="AX793" s="14" t="s">
        <v>72</v>
      </c>
      <c r="AY793" s="256" t="s">
        <v>197</v>
      </c>
    </row>
    <row r="794" s="13" customFormat="1">
      <c r="A794" s="13"/>
      <c r="B794" s="235"/>
      <c r="C794" s="236"/>
      <c r="D794" s="237" t="s">
        <v>207</v>
      </c>
      <c r="E794" s="238" t="s">
        <v>19</v>
      </c>
      <c r="F794" s="239" t="s">
        <v>2787</v>
      </c>
      <c r="G794" s="236"/>
      <c r="H794" s="240">
        <v>12</v>
      </c>
      <c r="I794" s="241"/>
      <c r="J794" s="236"/>
      <c r="K794" s="236"/>
      <c r="L794" s="242"/>
      <c r="M794" s="243"/>
      <c r="N794" s="244"/>
      <c r="O794" s="244"/>
      <c r="P794" s="244"/>
      <c r="Q794" s="244"/>
      <c r="R794" s="244"/>
      <c r="S794" s="244"/>
      <c r="T794" s="245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6" t="s">
        <v>207</v>
      </c>
      <c r="AU794" s="246" t="s">
        <v>82</v>
      </c>
      <c r="AV794" s="13" t="s">
        <v>82</v>
      </c>
      <c r="AW794" s="13" t="s">
        <v>33</v>
      </c>
      <c r="AX794" s="13" t="s">
        <v>72</v>
      </c>
      <c r="AY794" s="246" t="s">
        <v>197</v>
      </c>
    </row>
    <row r="795" s="13" customFormat="1">
      <c r="A795" s="13"/>
      <c r="B795" s="235"/>
      <c r="C795" s="236"/>
      <c r="D795" s="237" t="s">
        <v>207</v>
      </c>
      <c r="E795" s="238" t="s">
        <v>19</v>
      </c>
      <c r="F795" s="239" t="s">
        <v>2788</v>
      </c>
      <c r="G795" s="236"/>
      <c r="H795" s="240">
        <v>11</v>
      </c>
      <c r="I795" s="241"/>
      <c r="J795" s="236"/>
      <c r="K795" s="236"/>
      <c r="L795" s="242"/>
      <c r="M795" s="243"/>
      <c r="N795" s="244"/>
      <c r="O795" s="244"/>
      <c r="P795" s="244"/>
      <c r="Q795" s="244"/>
      <c r="R795" s="244"/>
      <c r="S795" s="244"/>
      <c r="T795" s="245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6" t="s">
        <v>207</v>
      </c>
      <c r="AU795" s="246" t="s">
        <v>82</v>
      </c>
      <c r="AV795" s="13" t="s">
        <v>82</v>
      </c>
      <c r="AW795" s="13" t="s">
        <v>33</v>
      </c>
      <c r="AX795" s="13" t="s">
        <v>72</v>
      </c>
      <c r="AY795" s="246" t="s">
        <v>197</v>
      </c>
    </row>
    <row r="796" s="13" customFormat="1">
      <c r="A796" s="13"/>
      <c r="B796" s="235"/>
      <c r="C796" s="236"/>
      <c r="D796" s="237" t="s">
        <v>207</v>
      </c>
      <c r="E796" s="238" t="s">
        <v>19</v>
      </c>
      <c r="F796" s="239" t="s">
        <v>2789</v>
      </c>
      <c r="G796" s="236"/>
      <c r="H796" s="240">
        <v>11</v>
      </c>
      <c r="I796" s="241"/>
      <c r="J796" s="236"/>
      <c r="K796" s="236"/>
      <c r="L796" s="242"/>
      <c r="M796" s="243"/>
      <c r="N796" s="244"/>
      <c r="O796" s="244"/>
      <c r="P796" s="244"/>
      <c r="Q796" s="244"/>
      <c r="R796" s="244"/>
      <c r="S796" s="244"/>
      <c r="T796" s="245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6" t="s">
        <v>207</v>
      </c>
      <c r="AU796" s="246" t="s">
        <v>82</v>
      </c>
      <c r="AV796" s="13" t="s">
        <v>82</v>
      </c>
      <c r="AW796" s="13" t="s">
        <v>33</v>
      </c>
      <c r="AX796" s="13" t="s">
        <v>72</v>
      </c>
      <c r="AY796" s="246" t="s">
        <v>197</v>
      </c>
    </row>
    <row r="797" s="13" customFormat="1">
      <c r="A797" s="13"/>
      <c r="B797" s="235"/>
      <c r="C797" s="236"/>
      <c r="D797" s="237" t="s">
        <v>207</v>
      </c>
      <c r="E797" s="238" t="s">
        <v>19</v>
      </c>
      <c r="F797" s="239" t="s">
        <v>2790</v>
      </c>
      <c r="G797" s="236"/>
      <c r="H797" s="240">
        <v>7.1500000000000004</v>
      </c>
      <c r="I797" s="241"/>
      <c r="J797" s="236"/>
      <c r="K797" s="236"/>
      <c r="L797" s="242"/>
      <c r="M797" s="243"/>
      <c r="N797" s="244"/>
      <c r="O797" s="244"/>
      <c r="P797" s="244"/>
      <c r="Q797" s="244"/>
      <c r="R797" s="244"/>
      <c r="S797" s="244"/>
      <c r="T797" s="245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6" t="s">
        <v>207</v>
      </c>
      <c r="AU797" s="246" t="s">
        <v>82</v>
      </c>
      <c r="AV797" s="13" t="s">
        <v>82</v>
      </c>
      <c r="AW797" s="13" t="s">
        <v>33</v>
      </c>
      <c r="AX797" s="13" t="s">
        <v>72</v>
      </c>
      <c r="AY797" s="246" t="s">
        <v>197</v>
      </c>
    </row>
    <row r="798" s="13" customFormat="1">
      <c r="A798" s="13"/>
      <c r="B798" s="235"/>
      <c r="C798" s="236"/>
      <c r="D798" s="237" t="s">
        <v>207</v>
      </c>
      <c r="E798" s="238" t="s">
        <v>19</v>
      </c>
      <c r="F798" s="239" t="s">
        <v>2791</v>
      </c>
      <c r="G798" s="236"/>
      <c r="H798" s="240">
        <v>9.3499999999999996</v>
      </c>
      <c r="I798" s="241"/>
      <c r="J798" s="236"/>
      <c r="K798" s="236"/>
      <c r="L798" s="242"/>
      <c r="M798" s="243"/>
      <c r="N798" s="244"/>
      <c r="O798" s="244"/>
      <c r="P798" s="244"/>
      <c r="Q798" s="244"/>
      <c r="R798" s="244"/>
      <c r="S798" s="244"/>
      <c r="T798" s="245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6" t="s">
        <v>207</v>
      </c>
      <c r="AU798" s="246" t="s">
        <v>82</v>
      </c>
      <c r="AV798" s="13" t="s">
        <v>82</v>
      </c>
      <c r="AW798" s="13" t="s">
        <v>33</v>
      </c>
      <c r="AX798" s="13" t="s">
        <v>72</v>
      </c>
      <c r="AY798" s="246" t="s">
        <v>197</v>
      </c>
    </row>
    <row r="799" s="13" customFormat="1">
      <c r="A799" s="13"/>
      <c r="B799" s="235"/>
      <c r="C799" s="236"/>
      <c r="D799" s="237" t="s">
        <v>207</v>
      </c>
      <c r="E799" s="238" t="s">
        <v>19</v>
      </c>
      <c r="F799" s="239" t="s">
        <v>2792</v>
      </c>
      <c r="G799" s="236"/>
      <c r="H799" s="240">
        <v>5</v>
      </c>
      <c r="I799" s="241"/>
      <c r="J799" s="236"/>
      <c r="K799" s="236"/>
      <c r="L799" s="242"/>
      <c r="M799" s="243"/>
      <c r="N799" s="244"/>
      <c r="O799" s="244"/>
      <c r="P799" s="244"/>
      <c r="Q799" s="244"/>
      <c r="R799" s="244"/>
      <c r="S799" s="244"/>
      <c r="T799" s="245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6" t="s">
        <v>207</v>
      </c>
      <c r="AU799" s="246" t="s">
        <v>82</v>
      </c>
      <c r="AV799" s="13" t="s">
        <v>82</v>
      </c>
      <c r="AW799" s="13" t="s">
        <v>33</v>
      </c>
      <c r="AX799" s="13" t="s">
        <v>72</v>
      </c>
      <c r="AY799" s="246" t="s">
        <v>197</v>
      </c>
    </row>
    <row r="800" s="13" customFormat="1">
      <c r="A800" s="13"/>
      <c r="B800" s="235"/>
      <c r="C800" s="236"/>
      <c r="D800" s="237" t="s">
        <v>207</v>
      </c>
      <c r="E800" s="238" t="s">
        <v>19</v>
      </c>
      <c r="F800" s="239" t="s">
        <v>2793</v>
      </c>
      <c r="G800" s="236"/>
      <c r="H800" s="240">
        <v>5.2000000000000002</v>
      </c>
      <c r="I800" s="241"/>
      <c r="J800" s="236"/>
      <c r="K800" s="236"/>
      <c r="L800" s="242"/>
      <c r="M800" s="243"/>
      <c r="N800" s="244"/>
      <c r="O800" s="244"/>
      <c r="P800" s="244"/>
      <c r="Q800" s="244"/>
      <c r="R800" s="244"/>
      <c r="S800" s="244"/>
      <c r="T800" s="245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6" t="s">
        <v>207</v>
      </c>
      <c r="AU800" s="246" t="s">
        <v>82</v>
      </c>
      <c r="AV800" s="13" t="s">
        <v>82</v>
      </c>
      <c r="AW800" s="13" t="s">
        <v>33</v>
      </c>
      <c r="AX800" s="13" t="s">
        <v>72</v>
      </c>
      <c r="AY800" s="246" t="s">
        <v>197</v>
      </c>
    </row>
    <row r="801" s="16" customFormat="1">
      <c r="A801" s="16"/>
      <c r="B801" s="268"/>
      <c r="C801" s="269"/>
      <c r="D801" s="237" t="s">
        <v>207</v>
      </c>
      <c r="E801" s="270" t="s">
        <v>19</v>
      </c>
      <c r="F801" s="271" t="s">
        <v>248</v>
      </c>
      <c r="G801" s="269"/>
      <c r="H801" s="272">
        <v>69.700000000000003</v>
      </c>
      <c r="I801" s="273"/>
      <c r="J801" s="269"/>
      <c r="K801" s="269"/>
      <c r="L801" s="274"/>
      <c r="M801" s="275"/>
      <c r="N801" s="276"/>
      <c r="O801" s="276"/>
      <c r="P801" s="276"/>
      <c r="Q801" s="276"/>
      <c r="R801" s="276"/>
      <c r="S801" s="276"/>
      <c r="T801" s="277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T801" s="278" t="s">
        <v>207</v>
      </c>
      <c r="AU801" s="278" t="s">
        <v>82</v>
      </c>
      <c r="AV801" s="16" t="s">
        <v>103</v>
      </c>
      <c r="AW801" s="16" t="s">
        <v>33</v>
      </c>
      <c r="AX801" s="16" t="s">
        <v>72</v>
      </c>
      <c r="AY801" s="278" t="s">
        <v>197</v>
      </c>
    </row>
    <row r="802" s="15" customFormat="1">
      <c r="A802" s="15"/>
      <c r="B802" s="257"/>
      <c r="C802" s="258"/>
      <c r="D802" s="237" t="s">
        <v>207</v>
      </c>
      <c r="E802" s="259" t="s">
        <v>19</v>
      </c>
      <c r="F802" s="260" t="s">
        <v>234</v>
      </c>
      <c r="G802" s="258"/>
      <c r="H802" s="261">
        <v>150.69</v>
      </c>
      <c r="I802" s="262"/>
      <c r="J802" s="258"/>
      <c r="K802" s="258"/>
      <c r="L802" s="263"/>
      <c r="M802" s="264"/>
      <c r="N802" s="265"/>
      <c r="O802" s="265"/>
      <c r="P802" s="265"/>
      <c r="Q802" s="265"/>
      <c r="R802" s="265"/>
      <c r="S802" s="265"/>
      <c r="T802" s="266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67" t="s">
        <v>207</v>
      </c>
      <c r="AU802" s="267" t="s">
        <v>82</v>
      </c>
      <c r="AV802" s="15" t="s">
        <v>203</v>
      </c>
      <c r="AW802" s="15" t="s">
        <v>33</v>
      </c>
      <c r="AX802" s="15" t="s">
        <v>80</v>
      </c>
      <c r="AY802" s="267" t="s">
        <v>197</v>
      </c>
    </row>
    <row r="803" s="2" customFormat="1" ht="24.15" customHeight="1">
      <c r="A803" s="40"/>
      <c r="B803" s="41"/>
      <c r="C803" s="282" t="s">
        <v>1119</v>
      </c>
      <c r="D803" s="282" t="s">
        <v>602</v>
      </c>
      <c r="E803" s="283" t="s">
        <v>846</v>
      </c>
      <c r="F803" s="284" t="s">
        <v>847</v>
      </c>
      <c r="G803" s="285" t="s">
        <v>661</v>
      </c>
      <c r="H803" s="286">
        <v>158.22499999999999</v>
      </c>
      <c r="I803" s="287"/>
      <c r="J803" s="288">
        <f>ROUND(I803*H803,2)</f>
        <v>0</v>
      </c>
      <c r="K803" s="289"/>
      <c r="L803" s="290"/>
      <c r="M803" s="291" t="s">
        <v>19</v>
      </c>
      <c r="N803" s="292" t="s">
        <v>43</v>
      </c>
      <c r="O803" s="86"/>
      <c r="P803" s="226">
        <f>O803*H803</f>
        <v>0</v>
      </c>
      <c r="Q803" s="226">
        <v>0.00011</v>
      </c>
      <c r="R803" s="226">
        <f>Q803*H803</f>
        <v>0.01740475</v>
      </c>
      <c r="S803" s="226">
        <v>0</v>
      </c>
      <c r="T803" s="227">
        <f>S803*H803</f>
        <v>0</v>
      </c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R803" s="228" t="s">
        <v>311</v>
      </c>
      <c r="AT803" s="228" t="s">
        <v>602</v>
      </c>
      <c r="AU803" s="228" t="s">
        <v>82</v>
      </c>
      <c r="AY803" s="19" t="s">
        <v>197</v>
      </c>
      <c r="BE803" s="229">
        <f>IF(N803="základní",J803,0)</f>
        <v>0</v>
      </c>
      <c r="BF803" s="229">
        <f>IF(N803="snížená",J803,0)</f>
        <v>0</v>
      </c>
      <c r="BG803" s="229">
        <f>IF(N803="zákl. přenesená",J803,0)</f>
        <v>0</v>
      </c>
      <c r="BH803" s="229">
        <f>IF(N803="sníž. přenesená",J803,0)</f>
        <v>0</v>
      </c>
      <c r="BI803" s="229">
        <f>IF(N803="nulová",J803,0)</f>
        <v>0</v>
      </c>
      <c r="BJ803" s="19" t="s">
        <v>80</v>
      </c>
      <c r="BK803" s="229">
        <f>ROUND(I803*H803,2)</f>
        <v>0</v>
      </c>
      <c r="BL803" s="19" t="s">
        <v>203</v>
      </c>
      <c r="BM803" s="228" t="s">
        <v>2794</v>
      </c>
    </row>
    <row r="804" s="13" customFormat="1">
      <c r="A804" s="13"/>
      <c r="B804" s="235"/>
      <c r="C804" s="236"/>
      <c r="D804" s="237" t="s">
        <v>207</v>
      </c>
      <c r="E804" s="238" t="s">
        <v>19</v>
      </c>
      <c r="F804" s="239" t="s">
        <v>2795</v>
      </c>
      <c r="G804" s="236"/>
      <c r="H804" s="240">
        <v>158.22499999999999</v>
      </c>
      <c r="I804" s="241"/>
      <c r="J804" s="236"/>
      <c r="K804" s="236"/>
      <c r="L804" s="242"/>
      <c r="M804" s="243"/>
      <c r="N804" s="244"/>
      <c r="O804" s="244"/>
      <c r="P804" s="244"/>
      <c r="Q804" s="244"/>
      <c r="R804" s="244"/>
      <c r="S804" s="244"/>
      <c r="T804" s="245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6" t="s">
        <v>207</v>
      </c>
      <c r="AU804" s="246" t="s">
        <v>82</v>
      </c>
      <c r="AV804" s="13" t="s">
        <v>82</v>
      </c>
      <c r="AW804" s="13" t="s">
        <v>33</v>
      </c>
      <c r="AX804" s="13" t="s">
        <v>80</v>
      </c>
      <c r="AY804" s="246" t="s">
        <v>197</v>
      </c>
    </row>
    <row r="805" s="2" customFormat="1" ht="55.5" customHeight="1">
      <c r="A805" s="40"/>
      <c r="B805" s="41"/>
      <c r="C805" s="216" t="s">
        <v>1124</v>
      </c>
      <c r="D805" s="216" t="s">
        <v>199</v>
      </c>
      <c r="E805" s="217" t="s">
        <v>851</v>
      </c>
      <c r="F805" s="218" t="s">
        <v>852</v>
      </c>
      <c r="G805" s="219" t="s">
        <v>661</v>
      </c>
      <c r="H805" s="220">
        <v>107.06999999999999</v>
      </c>
      <c r="I805" s="221"/>
      <c r="J805" s="222">
        <f>ROUND(I805*H805,2)</f>
        <v>0</v>
      </c>
      <c r="K805" s="223"/>
      <c r="L805" s="46"/>
      <c r="M805" s="224" t="s">
        <v>19</v>
      </c>
      <c r="N805" s="225" t="s">
        <v>43</v>
      </c>
      <c r="O805" s="86"/>
      <c r="P805" s="226">
        <f>O805*H805</f>
        <v>0</v>
      </c>
      <c r="Q805" s="226">
        <v>0</v>
      </c>
      <c r="R805" s="226">
        <f>Q805*H805</f>
        <v>0</v>
      </c>
      <c r="S805" s="226">
        <v>0</v>
      </c>
      <c r="T805" s="227">
        <f>S805*H805</f>
        <v>0</v>
      </c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R805" s="228" t="s">
        <v>203</v>
      </c>
      <c r="AT805" s="228" t="s">
        <v>199</v>
      </c>
      <c r="AU805" s="228" t="s">
        <v>82</v>
      </c>
      <c r="AY805" s="19" t="s">
        <v>197</v>
      </c>
      <c r="BE805" s="229">
        <f>IF(N805="základní",J805,0)</f>
        <v>0</v>
      </c>
      <c r="BF805" s="229">
        <f>IF(N805="snížená",J805,0)</f>
        <v>0</v>
      </c>
      <c r="BG805" s="229">
        <f>IF(N805="zákl. přenesená",J805,0)</f>
        <v>0</v>
      </c>
      <c r="BH805" s="229">
        <f>IF(N805="sníž. přenesená",J805,0)</f>
        <v>0</v>
      </c>
      <c r="BI805" s="229">
        <f>IF(N805="nulová",J805,0)</f>
        <v>0</v>
      </c>
      <c r="BJ805" s="19" t="s">
        <v>80</v>
      </c>
      <c r="BK805" s="229">
        <f>ROUND(I805*H805,2)</f>
        <v>0</v>
      </c>
      <c r="BL805" s="19" t="s">
        <v>203</v>
      </c>
      <c r="BM805" s="228" t="s">
        <v>2796</v>
      </c>
    </row>
    <row r="806" s="2" customFormat="1">
      <c r="A806" s="40"/>
      <c r="B806" s="41"/>
      <c r="C806" s="42"/>
      <c r="D806" s="230" t="s">
        <v>205</v>
      </c>
      <c r="E806" s="42"/>
      <c r="F806" s="231" t="s">
        <v>854</v>
      </c>
      <c r="G806" s="42"/>
      <c r="H806" s="42"/>
      <c r="I806" s="232"/>
      <c r="J806" s="42"/>
      <c r="K806" s="42"/>
      <c r="L806" s="46"/>
      <c r="M806" s="233"/>
      <c r="N806" s="234"/>
      <c r="O806" s="86"/>
      <c r="P806" s="86"/>
      <c r="Q806" s="86"/>
      <c r="R806" s="86"/>
      <c r="S806" s="86"/>
      <c r="T806" s="87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T806" s="19" t="s">
        <v>205</v>
      </c>
      <c r="AU806" s="19" t="s">
        <v>82</v>
      </c>
    </row>
    <row r="807" s="14" customFormat="1">
      <c r="A807" s="14"/>
      <c r="B807" s="247"/>
      <c r="C807" s="248"/>
      <c r="D807" s="237" t="s">
        <v>207</v>
      </c>
      <c r="E807" s="249" t="s">
        <v>19</v>
      </c>
      <c r="F807" s="250" t="s">
        <v>617</v>
      </c>
      <c r="G807" s="248"/>
      <c r="H807" s="249" t="s">
        <v>19</v>
      </c>
      <c r="I807" s="251"/>
      <c r="J807" s="248"/>
      <c r="K807" s="248"/>
      <c r="L807" s="252"/>
      <c r="M807" s="253"/>
      <c r="N807" s="254"/>
      <c r="O807" s="254"/>
      <c r="P807" s="254"/>
      <c r="Q807" s="254"/>
      <c r="R807" s="254"/>
      <c r="S807" s="254"/>
      <c r="T807" s="25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6" t="s">
        <v>207</v>
      </c>
      <c r="AU807" s="256" t="s">
        <v>82</v>
      </c>
      <c r="AV807" s="14" t="s">
        <v>80</v>
      </c>
      <c r="AW807" s="14" t="s">
        <v>33</v>
      </c>
      <c r="AX807" s="14" t="s">
        <v>72</v>
      </c>
      <c r="AY807" s="256" t="s">
        <v>197</v>
      </c>
    </row>
    <row r="808" s="14" customFormat="1">
      <c r="A808" s="14"/>
      <c r="B808" s="247"/>
      <c r="C808" s="248"/>
      <c r="D808" s="237" t="s">
        <v>207</v>
      </c>
      <c r="E808" s="249" t="s">
        <v>19</v>
      </c>
      <c r="F808" s="250" t="s">
        <v>776</v>
      </c>
      <c r="G808" s="248"/>
      <c r="H808" s="249" t="s">
        <v>19</v>
      </c>
      <c r="I808" s="251"/>
      <c r="J808" s="248"/>
      <c r="K808" s="248"/>
      <c r="L808" s="252"/>
      <c r="M808" s="253"/>
      <c r="N808" s="254"/>
      <c r="O808" s="254"/>
      <c r="P808" s="254"/>
      <c r="Q808" s="254"/>
      <c r="R808" s="254"/>
      <c r="S808" s="254"/>
      <c r="T808" s="255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6" t="s">
        <v>207</v>
      </c>
      <c r="AU808" s="256" t="s">
        <v>82</v>
      </c>
      <c r="AV808" s="14" t="s">
        <v>80</v>
      </c>
      <c r="AW808" s="14" t="s">
        <v>33</v>
      </c>
      <c r="AX808" s="14" t="s">
        <v>72</v>
      </c>
      <c r="AY808" s="256" t="s">
        <v>197</v>
      </c>
    </row>
    <row r="809" s="13" customFormat="1">
      <c r="A809" s="13"/>
      <c r="B809" s="235"/>
      <c r="C809" s="236"/>
      <c r="D809" s="237" t="s">
        <v>207</v>
      </c>
      <c r="E809" s="238" t="s">
        <v>19</v>
      </c>
      <c r="F809" s="239" t="s">
        <v>2778</v>
      </c>
      <c r="G809" s="236"/>
      <c r="H809" s="240">
        <v>9.75</v>
      </c>
      <c r="I809" s="241"/>
      <c r="J809" s="236"/>
      <c r="K809" s="236"/>
      <c r="L809" s="242"/>
      <c r="M809" s="243"/>
      <c r="N809" s="244"/>
      <c r="O809" s="244"/>
      <c r="P809" s="244"/>
      <c r="Q809" s="244"/>
      <c r="R809" s="244"/>
      <c r="S809" s="244"/>
      <c r="T809" s="245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6" t="s">
        <v>207</v>
      </c>
      <c r="AU809" s="246" t="s">
        <v>82</v>
      </c>
      <c r="AV809" s="13" t="s">
        <v>82</v>
      </c>
      <c r="AW809" s="13" t="s">
        <v>33</v>
      </c>
      <c r="AX809" s="13" t="s">
        <v>72</v>
      </c>
      <c r="AY809" s="246" t="s">
        <v>197</v>
      </c>
    </row>
    <row r="810" s="13" customFormat="1">
      <c r="A810" s="13"/>
      <c r="B810" s="235"/>
      <c r="C810" s="236"/>
      <c r="D810" s="237" t="s">
        <v>207</v>
      </c>
      <c r="E810" s="238" t="s">
        <v>19</v>
      </c>
      <c r="F810" s="239" t="s">
        <v>2779</v>
      </c>
      <c r="G810" s="236"/>
      <c r="H810" s="240">
        <v>16.739999999999998</v>
      </c>
      <c r="I810" s="241"/>
      <c r="J810" s="236"/>
      <c r="K810" s="236"/>
      <c r="L810" s="242"/>
      <c r="M810" s="243"/>
      <c r="N810" s="244"/>
      <c r="O810" s="244"/>
      <c r="P810" s="244"/>
      <c r="Q810" s="244"/>
      <c r="R810" s="244"/>
      <c r="S810" s="244"/>
      <c r="T810" s="245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6" t="s">
        <v>207</v>
      </c>
      <c r="AU810" s="246" t="s">
        <v>82</v>
      </c>
      <c r="AV810" s="13" t="s">
        <v>82</v>
      </c>
      <c r="AW810" s="13" t="s">
        <v>33</v>
      </c>
      <c r="AX810" s="13" t="s">
        <v>72</v>
      </c>
      <c r="AY810" s="246" t="s">
        <v>197</v>
      </c>
    </row>
    <row r="811" s="13" customFormat="1">
      <c r="A811" s="13"/>
      <c r="B811" s="235"/>
      <c r="C811" s="236"/>
      <c r="D811" s="237" t="s">
        <v>207</v>
      </c>
      <c r="E811" s="238" t="s">
        <v>19</v>
      </c>
      <c r="F811" s="239" t="s">
        <v>2780</v>
      </c>
      <c r="G811" s="236"/>
      <c r="H811" s="240">
        <v>2.75</v>
      </c>
      <c r="I811" s="241"/>
      <c r="J811" s="236"/>
      <c r="K811" s="236"/>
      <c r="L811" s="242"/>
      <c r="M811" s="243"/>
      <c r="N811" s="244"/>
      <c r="O811" s="244"/>
      <c r="P811" s="244"/>
      <c r="Q811" s="244"/>
      <c r="R811" s="244"/>
      <c r="S811" s="244"/>
      <c r="T811" s="245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6" t="s">
        <v>207</v>
      </c>
      <c r="AU811" s="246" t="s">
        <v>82</v>
      </c>
      <c r="AV811" s="13" t="s">
        <v>82</v>
      </c>
      <c r="AW811" s="13" t="s">
        <v>33</v>
      </c>
      <c r="AX811" s="13" t="s">
        <v>72</v>
      </c>
      <c r="AY811" s="246" t="s">
        <v>197</v>
      </c>
    </row>
    <row r="812" s="13" customFormat="1">
      <c r="A812" s="13"/>
      <c r="B812" s="235"/>
      <c r="C812" s="236"/>
      <c r="D812" s="237" t="s">
        <v>207</v>
      </c>
      <c r="E812" s="238" t="s">
        <v>19</v>
      </c>
      <c r="F812" s="239" t="s">
        <v>2781</v>
      </c>
      <c r="G812" s="236"/>
      <c r="H812" s="240">
        <v>5.9299999999999997</v>
      </c>
      <c r="I812" s="241"/>
      <c r="J812" s="236"/>
      <c r="K812" s="236"/>
      <c r="L812" s="242"/>
      <c r="M812" s="243"/>
      <c r="N812" s="244"/>
      <c r="O812" s="244"/>
      <c r="P812" s="244"/>
      <c r="Q812" s="244"/>
      <c r="R812" s="244"/>
      <c r="S812" s="244"/>
      <c r="T812" s="245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6" t="s">
        <v>207</v>
      </c>
      <c r="AU812" s="246" t="s">
        <v>82</v>
      </c>
      <c r="AV812" s="13" t="s">
        <v>82</v>
      </c>
      <c r="AW812" s="13" t="s">
        <v>33</v>
      </c>
      <c r="AX812" s="13" t="s">
        <v>72</v>
      </c>
      <c r="AY812" s="246" t="s">
        <v>197</v>
      </c>
    </row>
    <row r="813" s="13" customFormat="1">
      <c r="A813" s="13"/>
      <c r="B813" s="235"/>
      <c r="C813" s="236"/>
      <c r="D813" s="237" t="s">
        <v>207</v>
      </c>
      <c r="E813" s="238" t="s">
        <v>19</v>
      </c>
      <c r="F813" s="239" t="s">
        <v>2782</v>
      </c>
      <c r="G813" s="236"/>
      <c r="H813" s="240">
        <v>2.25</v>
      </c>
      <c r="I813" s="241"/>
      <c r="J813" s="236"/>
      <c r="K813" s="236"/>
      <c r="L813" s="242"/>
      <c r="M813" s="243"/>
      <c r="N813" s="244"/>
      <c r="O813" s="244"/>
      <c r="P813" s="244"/>
      <c r="Q813" s="244"/>
      <c r="R813" s="244"/>
      <c r="S813" s="244"/>
      <c r="T813" s="245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6" t="s">
        <v>207</v>
      </c>
      <c r="AU813" s="246" t="s">
        <v>82</v>
      </c>
      <c r="AV813" s="13" t="s">
        <v>82</v>
      </c>
      <c r="AW813" s="13" t="s">
        <v>33</v>
      </c>
      <c r="AX813" s="13" t="s">
        <v>72</v>
      </c>
      <c r="AY813" s="246" t="s">
        <v>197</v>
      </c>
    </row>
    <row r="814" s="13" customFormat="1">
      <c r="A814" s="13"/>
      <c r="B814" s="235"/>
      <c r="C814" s="236"/>
      <c r="D814" s="237" t="s">
        <v>207</v>
      </c>
      <c r="E814" s="238" t="s">
        <v>19</v>
      </c>
      <c r="F814" s="239" t="s">
        <v>2783</v>
      </c>
      <c r="G814" s="236"/>
      <c r="H814" s="240">
        <v>9</v>
      </c>
      <c r="I814" s="241"/>
      <c r="J814" s="236"/>
      <c r="K814" s="236"/>
      <c r="L814" s="242"/>
      <c r="M814" s="243"/>
      <c r="N814" s="244"/>
      <c r="O814" s="244"/>
      <c r="P814" s="244"/>
      <c r="Q814" s="244"/>
      <c r="R814" s="244"/>
      <c r="S814" s="244"/>
      <c r="T814" s="245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6" t="s">
        <v>207</v>
      </c>
      <c r="AU814" s="246" t="s">
        <v>82</v>
      </c>
      <c r="AV814" s="13" t="s">
        <v>82</v>
      </c>
      <c r="AW814" s="13" t="s">
        <v>33</v>
      </c>
      <c r="AX814" s="13" t="s">
        <v>72</v>
      </c>
      <c r="AY814" s="246" t="s">
        <v>197</v>
      </c>
    </row>
    <row r="815" s="13" customFormat="1">
      <c r="A815" s="13"/>
      <c r="B815" s="235"/>
      <c r="C815" s="236"/>
      <c r="D815" s="237" t="s">
        <v>207</v>
      </c>
      <c r="E815" s="238" t="s">
        <v>19</v>
      </c>
      <c r="F815" s="239" t="s">
        <v>2784</v>
      </c>
      <c r="G815" s="236"/>
      <c r="H815" s="240">
        <v>10.15</v>
      </c>
      <c r="I815" s="241"/>
      <c r="J815" s="236"/>
      <c r="K815" s="236"/>
      <c r="L815" s="242"/>
      <c r="M815" s="243"/>
      <c r="N815" s="244"/>
      <c r="O815" s="244"/>
      <c r="P815" s="244"/>
      <c r="Q815" s="244"/>
      <c r="R815" s="244"/>
      <c r="S815" s="244"/>
      <c r="T815" s="245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6" t="s">
        <v>207</v>
      </c>
      <c r="AU815" s="246" t="s">
        <v>82</v>
      </c>
      <c r="AV815" s="13" t="s">
        <v>82</v>
      </c>
      <c r="AW815" s="13" t="s">
        <v>33</v>
      </c>
      <c r="AX815" s="13" t="s">
        <v>72</v>
      </c>
      <c r="AY815" s="246" t="s">
        <v>197</v>
      </c>
    </row>
    <row r="816" s="16" customFormat="1">
      <c r="A816" s="16"/>
      <c r="B816" s="268"/>
      <c r="C816" s="269"/>
      <c r="D816" s="237" t="s">
        <v>207</v>
      </c>
      <c r="E816" s="270" t="s">
        <v>19</v>
      </c>
      <c r="F816" s="271" t="s">
        <v>248</v>
      </c>
      <c r="G816" s="269"/>
      <c r="H816" s="272">
        <v>56.57</v>
      </c>
      <c r="I816" s="273"/>
      <c r="J816" s="269"/>
      <c r="K816" s="269"/>
      <c r="L816" s="274"/>
      <c r="M816" s="275"/>
      <c r="N816" s="276"/>
      <c r="O816" s="276"/>
      <c r="P816" s="276"/>
      <c r="Q816" s="276"/>
      <c r="R816" s="276"/>
      <c r="S816" s="276"/>
      <c r="T816" s="277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T816" s="278" t="s">
        <v>207</v>
      </c>
      <c r="AU816" s="278" t="s">
        <v>82</v>
      </c>
      <c r="AV816" s="16" t="s">
        <v>103</v>
      </c>
      <c r="AW816" s="16" t="s">
        <v>33</v>
      </c>
      <c r="AX816" s="16" t="s">
        <v>72</v>
      </c>
      <c r="AY816" s="278" t="s">
        <v>197</v>
      </c>
    </row>
    <row r="817" s="14" customFormat="1">
      <c r="A817" s="14"/>
      <c r="B817" s="247"/>
      <c r="C817" s="248"/>
      <c r="D817" s="237" t="s">
        <v>207</v>
      </c>
      <c r="E817" s="249" t="s">
        <v>19</v>
      </c>
      <c r="F817" s="250" t="s">
        <v>855</v>
      </c>
      <c r="G817" s="248"/>
      <c r="H817" s="249" t="s">
        <v>19</v>
      </c>
      <c r="I817" s="251"/>
      <c r="J817" s="248"/>
      <c r="K817" s="248"/>
      <c r="L817" s="252"/>
      <c r="M817" s="253"/>
      <c r="N817" s="254"/>
      <c r="O817" s="254"/>
      <c r="P817" s="254"/>
      <c r="Q817" s="254"/>
      <c r="R817" s="254"/>
      <c r="S817" s="254"/>
      <c r="T817" s="255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6" t="s">
        <v>207</v>
      </c>
      <c r="AU817" s="256" t="s">
        <v>82</v>
      </c>
      <c r="AV817" s="14" t="s">
        <v>80</v>
      </c>
      <c r="AW817" s="14" t="s">
        <v>33</v>
      </c>
      <c r="AX817" s="14" t="s">
        <v>72</v>
      </c>
      <c r="AY817" s="256" t="s">
        <v>197</v>
      </c>
    </row>
    <row r="818" s="14" customFormat="1">
      <c r="A818" s="14"/>
      <c r="B818" s="247"/>
      <c r="C818" s="248"/>
      <c r="D818" s="237" t="s">
        <v>207</v>
      </c>
      <c r="E818" s="249" t="s">
        <v>19</v>
      </c>
      <c r="F818" s="250" t="s">
        <v>776</v>
      </c>
      <c r="G818" s="248"/>
      <c r="H818" s="249" t="s">
        <v>19</v>
      </c>
      <c r="I818" s="251"/>
      <c r="J818" s="248"/>
      <c r="K818" s="248"/>
      <c r="L818" s="252"/>
      <c r="M818" s="253"/>
      <c r="N818" s="254"/>
      <c r="O818" s="254"/>
      <c r="P818" s="254"/>
      <c r="Q818" s="254"/>
      <c r="R818" s="254"/>
      <c r="S818" s="254"/>
      <c r="T818" s="255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6" t="s">
        <v>207</v>
      </c>
      <c r="AU818" s="256" t="s">
        <v>82</v>
      </c>
      <c r="AV818" s="14" t="s">
        <v>80</v>
      </c>
      <c r="AW818" s="14" t="s">
        <v>33</v>
      </c>
      <c r="AX818" s="14" t="s">
        <v>72</v>
      </c>
      <c r="AY818" s="256" t="s">
        <v>197</v>
      </c>
    </row>
    <row r="819" s="13" customFormat="1">
      <c r="A819" s="13"/>
      <c r="B819" s="235"/>
      <c r="C819" s="236"/>
      <c r="D819" s="237" t="s">
        <v>207</v>
      </c>
      <c r="E819" s="238" t="s">
        <v>19</v>
      </c>
      <c r="F819" s="239" t="s">
        <v>2787</v>
      </c>
      <c r="G819" s="236"/>
      <c r="H819" s="240">
        <v>12</v>
      </c>
      <c r="I819" s="241"/>
      <c r="J819" s="236"/>
      <c r="K819" s="236"/>
      <c r="L819" s="242"/>
      <c r="M819" s="243"/>
      <c r="N819" s="244"/>
      <c r="O819" s="244"/>
      <c r="P819" s="244"/>
      <c r="Q819" s="244"/>
      <c r="R819" s="244"/>
      <c r="S819" s="244"/>
      <c r="T819" s="245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6" t="s">
        <v>207</v>
      </c>
      <c r="AU819" s="246" t="s">
        <v>82</v>
      </c>
      <c r="AV819" s="13" t="s">
        <v>82</v>
      </c>
      <c r="AW819" s="13" t="s">
        <v>33</v>
      </c>
      <c r="AX819" s="13" t="s">
        <v>72</v>
      </c>
      <c r="AY819" s="246" t="s">
        <v>197</v>
      </c>
    </row>
    <row r="820" s="13" customFormat="1">
      <c r="A820" s="13"/>
      <c r="B820" s="235"/>
      <c r="C820" s="236"/>
      <c r="D820" s="237" t="s">
        <v>207</v>
      </c>
      <c r="E820" s="238" t="s">
        <v>19</v>
      </c>
      <c r="F820" s="239" t="s">
        <v>2788</v>
      </c>
      <c r="G820" s="236"/>
      <c r="H820" s="240">
        <v>11</v>
      </c>
      <c r="I820" s="241"/>
      <c r="J820" s="236"/>
      <c r="K820" s="236"/>
      <c r="L820" s="242"/>
      <c r="M820" s="243"/>
      <c r="N820" s="244"/>
      <c r="O820" s="244"/>
      <c r="P820" s="244"/>
      <c r="Q820" s="244"/>
      <c r="R820" s="244"/>
      <c r="S820" s="244"/>
      <c r="T820" s="245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6" t="s">
        <v>207</v>
      </c>
      <c r="AU820" s="246" t="s">
        <v>82</v>
      </c>
      <c r="AV820" s="13" t="s">
        <v>82</v>
      </c>
      <c r="AW820" s="13" t="s">
        <v>33</v>
      </c>
      <c r="AX820" s="13" t="s">
        <v>72</v>
      </c>
      <c r="AY820" s="246" t="s">
        <v>197</v>
      </c>
    </row>
    <row r="821" s="13" customFormat="1">
      <c r="A821" s="13"/>
      <c r="B821" s="235"/>
      <c r="C821" s="236"/>
      <c r="D821" s="237" t="s">
        <v>207</v>
      </c>
      <c r="E821" s="238" t="s">
        <v>19</v>
      </c>
      <c r="F821" s="239" t="s">
        <v>2789</v>
      </c>
      <c r="G821" s="236"/>
      <c r="H821" s="240">
        <v>11</v>
      </c>
      <c r="I821" s="241"/>
      <c r="J821" s="236"/>
      <c r="K821" s="236"/>
      <c r="L821" s="242"/>
      <c r="M821" s="243"/>
      <c r="N821" s="244"/>
      <c r="O821" s="244"/>
      <c r="P821" s="244"/>
      <c r="Q821" s="244"/>
      <c r="R821" s="244"/>
      <c r="S821" s="244"/>
      <c r="T821" s="245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6" t="s">
        <v>207</v>
      </c>
      <c r="AU821" s="246" t="s">
        <v>82</v>
      </c>
      <c r="AV821" s="13" t="s">
        <v>82</v>
      </c>
      <c r="AW821" s="13" t="s">
        <v>33</v>
      </c>
      <c r="AX821" s="13" t="s">
        <v>72</v>
      </c>
      <c r="AY821" s="246" t="s">
        <v>197</v>
      </c>
    </row>
    <row r="822" s="13" customFormat="1">
      <c r="A822" s="13"/>
      <c r="B822" s="235"/>
      <c r="C822" s="236"/>
      <c r="D822" s="237" t="s">
        <v>207</v>
      </c>
      <c r="E822" s="238" t="s">
        <v>19</v>
      </c>
      <c r="F822" s="239" t="s">
        <v>2790</v>
      </c>
      <c r="G822" s="236"/>
      <c r="H822" s="240">
        <v>7.1500000000000004</v>
      </c>
      <c r="I822" s="241"/>
      <c r="J822" s="236"/>
      <c r="K822" s="236"/>
      <c r="L822" s="242"/>
      <c r="M822" s="243"/>
      <c r="N822" s="244"/>
      <c r="O822" s="244"/>
      <c r="P822" s="244"/>
      <c r="Q822" s="244"/>
      <c r="R822" s="244"/>
      <c r="S822" s="244"/>
      <c r="T822" s="245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6" t="s">
        <v>207</v>
      </c>
      <c r="AU822" s="246" t="s">
        <v>82</v>
      </c>
      <c r="AV822" s="13" t="s">
        <v>82</v>
      </c>
      <c r="AW822" s="13" t="s">
        <v>33</v>
      </c>
      <c r="AX822" s="13" t="s">
        <v>72</v>
      </c>
      <c r="AY822" s="246" t="s">
        <v>197</v>
      </c>
    </row>
    <row r="823" s="13" customFormat="1">
      <c r="A823" s="13"/>
      <c r="B823" s="235"/>
      <c r="C823" s="236"/>
      <c r="D823" s="237" t="s">
        <v>207</v>
      </c>
      <c r="E823" s="238" t="s">
        <v>19</v>
      </c>
      <c r="F823" s="239" t="s">
        <v>2791</v>
      </c>
      <c r="G823" s="236"/>
      <c r="H823" s="240">
        <v>9.3499999999999996</v>
      </c>
      <c r="I823" s="241"/>
      <c r="J823" s="236"/>
      <c r="K823" s="236"/>
      <c r="L823" s="242"/>
      <c r="M823" s="243"/>
      <c r="N823" s="244"/>
      <c r="O823" s="244"/>
      <c r="P823" s="244"/>
      <c r="Q823" s="244"/>
      <c r="R823" s="244"/>
      <c r="S823" s="244"/>
      <c r="T823" s="245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6" t="s">
        <v>207</v>
      </c>
      <c r="AU823" s="246" t="s">
        <v>82</v>
      </c>
      <c r="AV823" s="13" t="s">
        <v>82</v>
      </c>
      <c r="AW823" s="13" t="s">
        <v>33</v>
      </c>
      <c r="AX823" s="13" t="s">
        <v>72</v>
      </c>
      <c r="AY823" s="246" t="s">
        <v>197</v>
      </c>
    </row>
    <row r="824" s="16" customFormat="1">
      <c r="A824" s="16"/>
      <c r="B824" s="268"/>
      <c r="C824" s="269"/>
      <c r="D824" s="237" t="s">
        <v>207</v>
      </c>
      <c r="E824" s="270" t="s">
        <v>19</v>
      </c>
      <c r="F824" s="271" t="s">
        <v>248</v>
      </c>
      <c r="G824" s="269"/>
      <c r="H824" s="272">
        <v>50.5</v>
      </c>
      <c r="I824" s="273"/>
      <c r="J824" s="269"/>
      <c r="K824" s="269"/>
      <c r="L824" s="274"/>
      <c r="M824" s="275"/>
      <c r="N824" s="276"/>
      <c r="O824" s="276"/>
      <c r="P824" s="276"/>
      <c r="Q824" s="276"/>
      <c r="R824" s="276"/>
      <c r="S824" s="276"/>
      <c r="T824" s="277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T824" s="278" t="s">
        <v>207</v>
      </c>
      <c r="AU824" s="278" t="s">
        <v>82</v>
      </c>
      <c r="AV824" s="16" t="s">
        <v>103</v>
      </c>
      <c r="AW824" s="16" t="s">
        <v>33</v>
      </c>
      <c r="AX824" s="16" t="s">
        <v>72</v>
      </c>
      <c r="AY824" s="278" t="s">
        <v>197</v>
      </c>
    </row>
    <row r="825" s="15" customFormat="1">
      <c r="A825" s="15"/>
      <c r="B825" s="257"/>
      <c r="C825" s="258"/>
      <c r="D825" s="237" t="s">
        <v>207</v>
      </c>
      <c r="E825" s="259" t="s">
        <v>19</v>
      </c>
      <c r="F825" s="260" t="s">
        <v>234</v>
      </c>
      <c r="G825" s="258"/>
      <c r="H825" s="261">
        <v>107.06999999999999</v>
      </c>
      <c r="I825" s="262"/>
      <c r="J825" s="258"/>
      <c r="K825" s="258"/>
      <c r="L825" s="263"/>
      <c r="M825" s="264"/>
      <c r="N825" s="265"/>
      <c r="O825" s="265"/>
      <c r="P825" s="265"/>
      <c r="Q825" s="265"/>
      <c r="R825" s="265"/>
      <c r="S825" s="265"/>
      <c r="T825" s="266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T825" s="267" t="s">
        <v>207</v>
      </c>
      <c r="AU825" s="267" t="s">
        <v>82</v>
      </c>
      <c r="AV825" s="15" t="s">
        <v>203</v>
      </c>
      <c r="AW825" s="15" t="s">
        <v>33</v>
      </c>
      <c r="AX825" s="15" t="s">
        <v>80</v>
      </c>
      <c r="AY825" s="267" t="s">
        <v>197</v>
      </c>
    </row>
    <row r="826" s="2" customFormat="1" ht="24.15" customHeight="1">
      <c r="A826" s="40"/>
      <c r="B826" s="41"/>
      <c r="C826" s="282" t="s">
        <v>1131</v>
      </c>
      <c r="D826" s="282" t="s">
        <v>602</v>
      </c>
      <c r="E826" s="283" t="s">
        <v>857</v>
      </c>
      <c r="F826" s="284" t="s">
        <v>858</v>
      </c>
      <c r="G826" s="285" t="s">
        <v>661</v>
      </c>
      <c r="H826" s="286">
        <v>112.42400000000001</v>
      </c>
      <c r="I826" s="287"/>
      <c r="J826" s="288">
        <f>ROUND(I826*H826,2)</f>
        <v>0</v>
      </c>
      <c r="K826" s="289"/>
      <c r="L826" s="290"/>
      <c r="M826" s="291" t="s">
        <v>19</v>
      </c>
      <c r="N826" s="292" t="s">
        <v>43</v>
      </c>
      <c r="O826" s="86"/>
      <c r="P826" s="226">
        <f>O826*H826</f>
        <v>0</v>
      </c>
      <c r="Q826" s="226">
        <v>4.0000000000000003E-05</v>
      </c>
      <c r="R826" s="226">
        <f>Q826*H826</f>
        <v>0.0044969600000000004</v>
      </c>
      <c r="S826" s="226">
        <v>0</v>
      </c>
      <c r="T826" s="227">
        <f>S826*H826</f>
        <v>0</v>
      </c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R826" s="228" t="s">
        <v>311</v>
      </c>
      <c r="AT826" s="228" t="s">
        <v>602</v>
      </c>
      <c r="AU826" s="228" t="s">
        <v>82</v>
      </c>
      <c r="AY826" s="19" t="s">
        <v>197</v>
      </c>
      <c r="BE826" s="229">
        <f>IF(N826="základní",J826,0)</f>
        <v>0</v>
      </c>
      <c r="BF826" s="229">
        <f>IF(N826="snížená",J826,0)</f>
        <v>0</v>
      </c>
      <c r="BG826" s="229">
        <f>IF(N826="zákl. přenesená",J826,0)</f>
        <v>0</v>
      </c>
      <c r="BH826" s="229">
        <f>IF(N826="sníž. přenesená",J826,0)</f>
        <v>0</v>
      </c>
      <c r="BI826" s="229">
        <f>IF(N826="nulová",J826,0)</f>
        <v>0</v>
      </c>
      <c r="BJ826" s="19" t="s">
        <v>80</v>
      </c>
      <c r="BK826" s="229">
        <f>ROUND(I826*H826,2)</f>
        <v>0</v>
      </c>
      <c r="BL826" s="19" t="s">
        <v>203</v>
      </c>
      <c r="BM826" s="228" t="s">
        <v>2797</v>
      </c>
    </row>
    <row r="827" s="13" customFormat="1">
      <c r="A827" s="13"/>
      <c r="B827" s="235"/>
      <c r="C827" s="236"/>
      <c r="D827" s="237" t="s">
        <v>207</v>
      </c>
      <c r="E827" s="238" t="s">
        <v>19</v>
      </c>
      <c r="F827" s="239" t="s">
        <v>2798</v>
      </c>
      <c r="G827" s="236"/>
      <c r="H827" s="240">
        <v>112.42400000000001</v>
      </c>
      <c r="I827" s="241"/>
      <c r="J827" s="236"/>
      <c r="K827" s="236"/>
      <c r="L827" s="242"/>
      <c r="M827" s="243"/>
      <c r="N827" s="244"/>
      <c r="O827" s="244"/>
      <c r="P827" s="244"/>
      <c r="Q827" s="244"/>
      <c r="R827" s="244"/>
      <c r="S827" s="244"/>
      <c r="T827" s="245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6" t="s">
        <v>207</v>
      </c>
      <c r="AU827" s="246" t="s">
        <v>82</v>
      </c>
      <c r="AV827" s="13" t="s">
        <v>82</v>
      </c>
      <c r="AW827" s="13" t="s">
        <v>33</v>
      </c>
      <c r="AX827" s="13" t="s">
        <v>80</v>
      </c>
      <c r="AY827" s="246" t="s">
        <v>197</v>
      </c>
    </row>
    <row r="828" s="12" customFormat="1" ht="22.8" customHeight="1">
      <c r="A828" s="12"/>
      <c r="B828" s="200"/>
      <c r="C828" s="201"/>
      <c r="D828" s="202" t="s">
        <v>71</v>
      </c>
      <c r="E828" s="214" t="s">
        <v>861</v>
      </c>
      <c r="F828" s="214" t="s">
        <v>862</v>
      </c>
      <c r="G828" s="201"/>
      <c r="H828" s="201"/>
      <c r="I828" s="204"/>
      <c r="J828" s="215">
        <f>BK828</f>
        <v>0</v>
      </c>
      <c r="K828" s="201"/>
      <c r="L828" s="206"/>
      <c r="M828" s="207"/>
      <c r="N828" s="208"/>
      <c r="O828" s="208"/>
      <c r="P828" s="209">
        <f>SUM(P829:P989)</f>
        <v>0</v>
      </c>
      <c r="Q828" s="208"/>
      <c r="R828" s="209">
        <f>SUM(R829:R989)</f>
        <v>8.9262211780799987</v>
      </c>
      <c r="S828" s="208"/>
      <c r="T828" s="210">
        <f>SUM(T829:T989)</f>
        <v>0</v>
      </c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R828" s="211" t="s">
        <v>80</v>
      </c>
      <c r="AT828" s="212" t="s">
        <v>71</v>
      </c>
      <c r="AU828" s="212" t="s">
        <v>80</v>
      </c>
      <c r="AY828" s="211" t="s">
        <v>197</v>
      </c>
      <c r="BK828" s="213">
        <f>SUM(BK829:BK989)</f>
        <v>0</v>
      </c>
    </row>
    <row r="829" s="2" customFormat="1" ht="24.15" customHeight="1">
      <c r="A829" s="40"/>
      <c r="B829" s="41"/>
      <c r="C829" s="216" t="s">
        <v>1138</v>
      </c>
      <c r="D829" s="216" t="s">
        <v>199</v>
      </c>
      <c r="E829" s="217" t="s">
        <v>2799</v>
      </c>
      <c r="F829" s="218" t="s">
        <v>2800</v>
      </c>
      <c r="G829" s="219" t="s">
        <v>202</v>
      </c>
      <c r="H829" s="220">
        <v>75.888000000000005</v>
      </c>
      <c r="I829" s="221"/>
      <c r="J829" s="222">
        <f>ROUND(I829*H829,2)</f>
        <v>0</v>
      </c>
      <c r="K829" s="223"/>
      <c r="L829" s="46"/>
      <c r="M829" s="224" t="s">
        <v>19</v>
      </c>
      <c r="N829" s="225" t="s">
        <v>43</v>
      </c>
      <c r="O829" s="86"/>
      <c r="P829" s="226">
        <f>O829*H829</f>
        <v>0</v>
      </c>
      <c r="Q829" s="226">
        <v>0.00025999999999999998</v>
      </c>
      <c r="R829" s="226">
        <f>Q829*H829</f>
        <v>0.019730879999999999</v>
      </c>
      <c r="S829" s="226">
        <v>0</v>
      </c>
      <c r="T829" s="227">
        <f>S829*H829</f>
        <v>0</v>
      </c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R829" s="228" t="s">
        <v>203</v>
      </c>
      <c r="AT829" s="228" t="s">
        <v>199</v>
      </c>
      <c r="AU829" s="228" t="s">
        <v>82</v>
      </c>
      <c r="AY829" s="19" t="s">
        <v>197</v>
      </c>
      <c r="BE829" s="229">
        <f>IF(N829="základní",J829,0)</f>
        <v>0</v>
      </c>
      <c r="BF829" s="229">
        <f>IF(N829="snížená",J829,0)</f>
        <v>0</v>
      </c>
      <c r="BG829" s="229">
        <f>IF(N829="zákl. přenesená",J829,0)</f>
        <v>0</v>
      </c>
      <c r="BH829" s="229">
        <f>IF(N829="sníž. přenesená",J829,0)</f>
        <v>0</v>
      </c>
      <c r="BI829" s="229">
        <f>IF(N829="nulová",J829,0)</f>
        <v>0</v>
      </c>
      <c r="BJ829" s="19" t="s">
        <v>80</v>
      </c>
      <c r="BK829" s="229">
        <f>ROUND(I829*H829,2)</f>
        <v>0</v>
      </c>
      <c r="BL829" s="19" t="s">
        <v>203</v>
      </c>
      <c r="BM829" s="228" t="s">
        <v>2801</v>
      </c>
    </row>
    <row r="830" s="2" customFormat="1">
      <c r="A830" s="40"/>
      <c r="B830" s="41"/>
      <c r="C830" s="42"/>
      <c r="D830" s="230" t="s">
        <v>205</v>
      </c>
      <c r="E830" s="42"/>
      <c r="F830" s="231" t="s">
        <v>2802</v>
      </c>
      <c r="G830" s="42"/>
      <c r="H830" s="42"/>
      <c r="I830" s="232"/>
      <c r="J830" s="42"/>
      <c r="K830" s="42"/>
      <c r="L830" s="46"/>
      <c r="M830" s="233"/>
      <c r="N830" s="234"/>
      <c r="O830" s="86"/>
      <c r="P830" s="86"/>
      <c r="Q830" s="86"/>
      <c r="R830" s="86"/>
      <c r="S830" s="86"/>
      <c r="T830" s="87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T830" s="19" t="s">
        <v>205</v>
      </c>
      <c r="AU830" s="19" t="s">
        <v>82</v>
      </c>
    </row>
    <row r="831" s="13" customFormat="1">
      <c r="A831" s="13"/>
      <c r="B831" s="235"/>
      <c r="C831" s="236"/>
      <c r="D831" s="237" t="s">
        <v>207</v>
      </c>
      <c r="E831" s="238" t="s">
        <v>19</v>
      </c>
      <c r="F831" s="239" t="s">
        <v>2803</v>
      </c>
      <c r="G831" s="236"/>
      <c r="H831" s="240">
        <v>75.888000000000005</v>
      </c>
      <c r="I831" s="241"/>
      <c r="J831" s="236"/>
      <c r="K831" s="236"/>
      <c r="L831" s="242"/>
      <c r="M831" s="243"/>
      <c r="N831" s="244"/>
      <c r="O831" s="244"/>
      <c r="P831" s="244"/>
      <c r="Q831" s="244"/>
      <c r="R831" s="244"/>
      <c r="S831" s="244"/>
      <c r="T831" s="245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6" t="s">
        <v>207</v>
      </c>
      <c r="AU831" s="246" t="s">
        <v>82</v>
      </c>
      <c r="AV831" s="13" t="s">
        <v>82</v>
      </c>
      <c r="AW831" s="13" t="s">
        <v>33</v>
      </c>
      <c r="AX831" s="13" t="s">
        <v>80</v>
      </c>
      <c r="AY831" s="246" t="s">
        <v>197</v>
      </c>
    </row>
    <row r="832" s="2" customFormat="1" ht="24.15" customHeight="1">
      <c r="A832" s="40"/>
      <c r="B832" s="41"/>
      <c r="C832" s="216" t="s">
        <v>1146</v>
      </c>
      <c r="D832" s="216" t="s">
        <v>199</v>
      </c>
      <c r="E832" s="217" t="s">
        <v>864</v>
      </c>
      <c r="F832" s="218" t="s">
        <v>865</v>
      </c>
      <c r="G832" s="219" t="s">
        <v>202</v>
      </c>
      <c r="H832" s="220">
        <v>1081.078</v>
      </c>
      <c r="I832" s="221"/>
      <c r="J832" s="222">
        <f>ROUND(I832*H832,2)</f>
        <v>0</v>
      </c>
      <c r="K832" s="223"/>
      <c r="L832" s="46"/>
      <c r="M832" s="224" t="s">
        <v>19</v>
      </c>
      <c r="N832" s="225" t="s">
        <v>43</v>
      </c>
      <c r="O832" s="86"/>
      <c r="P832" s="226">
        <f>O832*H832</f>
        <v>0</v>
      </c>
      <c r="Q832" s="226">
        <v>0.00025999999999999998</v>
      </c>
      <c r="R832" s="226">
        <f>Q832*H832</f>
        <v>0.28108027999999996</v>
      </c>
      <c r="S832" s="226">
        <v>0</v>
      </c>
      <c r="T832" s="227">
        <f>S832*H832</f>
        <v>0</v>
      </c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R832" s="228" t="s">
        <v>203</v>
      </c>
      <c r="AT832" s="228" t="s">
        <v>199</v>
      </c>
      <c r="AU832" s="228" t="s">
        <v>82</v>
      </c>
      <c r="AY832" s="19" t="s">
        <v>197</v>
      </c>
      <c r="BE832" s="229">
        <f>IF(N832="základní",J832,0)</f>
        <v>0</v>
      </c>
      <c r="BF832" s="229">
        <f>IF(N832="snížená",J832,0)</f>
        <v>0</v>
      </c>
      <c r="BG832" s="229">
        <f>IF(N832="zákl. přenesená",J832,0)</f>
        <v>0</v>
      </c>
      <c r="BH832" s="229">
        <f>IF(N832="sníž. přenesená",J832,0)</f>
        <v>0</v>
      </c>
      <c r="BI832" s="229">
        <f>IF(N832="nulová",J832,0)</f>
        <v>0</v>
      </c>
      <c r="BJ832" s="19" t="s">
        <v>80</v>
      </c>
      <c r="BK832" s="229">
        <f>ROUND(I832*H832,2)</f>
        <v>0</v>
      </c>
      <c r="BL832" s="19" t="s">
        <v>203</v>
      </c>
      <c r="BM832" s="228" t="s">
        <v>2804</v>
      </c>
    </row>
    <row r="833" s="2" customFormat="1">
      <c r="A833" s="40"/>
      <c r="B833" s="41"/>
      <c r="C833" s="42"/>
      <c r="D833" s="230" t="s">
        <v>205</v>
      </c>
      <c r="E833" s="42"/>
      <c r="F833" s="231" t="s">
        <v>867</v>
      </c>
      <c r="G833" s="42"/>
      <c r="H833" s="42"/>
      <c r="I833" s="232"/>
      <c r="J833" s="42"/>
      <c r="K833" s="42"/>
      <c r="L833" s="46"/>
      <c r="M833" s="233"/>
      <c r="N833" s="234"/>
      <c r="O833" s="86"/>
      <c r="P833" s="86"/>
      <c r="Q833" s="86"/>
      <c r="R833" s="86"/>
      <c r="S833" s="86"/>
      <c r="T833" s="87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T833" s="19" t="s">
        <v>205</v>
      </c>
      <c r="AU833" s="19" t="s">
        <v>82</v>
      </c>
    </row>
    <row r="834" s="13" customFormat="1">
      <c r="A834" s="13"/>
      <c r="B834" s="235"/>
      <c r="C834" s="236"/>
      <c r="D834" s="237" t="s">
        <v>207</v>
      </c>
      <c r="E834" s="238" t="s">
        <v>19</v>
      </c>
      <c r="F834" s="239" t="s">
        <v>2805</v>
      </c>
      <c r="G834" s="236"/>
      <c r="H834" s="240">
        <v>1011.732</v>
      </c>
      <c r="I834" s="241"/>
      <c r="J834" s="236"/>
      <c r="K834" s="236"/>
      <c r="L834" s="242"/>
      <c r="M834" s="243"/>
      <c r="N834" s="244"/>
      <c r="O834" s="244"/>
      <c r="P834" s="244"/>
      <c r="Q834" s="244"/>
      <c r="R834" s="244"/>
      <c r="S834" s="244"/>
      <c r="T834" s="245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6" t="s">
        <v>207</v>
      </c>
      <c r="AU834" s="246" t="s">
        <v>82</v>
      </c>
      <c r="AV834" s="13" t="s">
        <v>82</v>
      </c>
      <c r="AW834" s="13" t="s">
        <v>33</v>
      </c>
      <c r="AX834" s="13" t="s">
        <v>72</v>
      </c>
      <c r="AY834" s="246" t="s">
        <v>197</v>
      </c>
    </row>
    <row r="835" s="13" customFormat="1">
      <c r="A835" s="13"/>
      <c r="B835" s="235"/>
      <c r="C835" s="236"/>
      <c r="D835" s="237" t="s">
        <v>207</v>
      </c>
      <c r="E835" s="238" t="s">
        <v>19</v>
      </c>
      <c r="F835" s="239" t="s">
        <v>2806</v>
      </c>
      <c r="G835" s="236"/>
      <c r="H835" s="240">
        <v>69.346000000000004</v>
      </c>
      <c r="I835" s="241"/>
      <c r="J835" s="236"/>
      <c r="K835" s="236"/>
      <c r="L835" s="242"/>
      <c r="M835" s="243"/>
      <c r="N835" s="244"/>
      <c r="O835" s="244"/>
      <c r="P835" s="244"/>
      <c r="Q835" s="244"/>
      <c r="R835" s="244"/>
      <c r="S835" s="244"/>
      <c r="T835" s="245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6" t="s">
        <v>207</v>
      </c>
      <c r="AU835" s="246" t="s">
        <v>82</v>
      </c>
      <c r="AV835" s="13" t="s">
        <v>82</v>
      </c>
      <c r="AW835" s="13" t="s">
        <v>33</v>
      </c>
      <c r="AX835" s="13" t="s">
        <v>72</v>
      </c>
      <c r="AY835" s="246" t="s">
        <v>197</v>
      </c>
    </row>
    <row r="836" s="15" customFormat="1">
      <c r="A836" s="15"/>
      <c r="B836" s="257"/>
      <c r="C836" s="258"/>
      <c r="D836" s="237" t="s">
        <v>207</v>
      </c>
      <c r="E836" s="259" t="s">
        <v>19</v>
      </c>
      <c r="F836" s="260" t="s">
        <v>234</v>
      </c>
      <c r="G836" s="258"/>
      <c r="H836" s="261">
        <v>1081.078</v>
      </c>
      <c r="I836" s="262"/>
      <c r="J836" s="258"/>
      <c r="K836" s="258"/>
      <c r="L836" s="263"/>
      <c r="M836" s="264"/>
      <c r="N836" s="265"/>
      <c r="O836" s="265"/>
      <c r="P836" s="265"/>
      <c r="Q836" s="265"/>
      <c r="R836" s="265"/>
      <c r="S836" s="265"/>
      <c r="T836" s="266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67" t="s">
        <v>207</v>
      </c>
      <c r="AU836" s="267" t="s">
        <v>82</v>
      </c>
      <c r="AV836" s="15" t="s">
        <v>203</v>
      </c>
      <c r="AW836" s="15" t="s">
        <v>33</v>
      </c>
      <c r="AX836" s="15" t="s">
        <v>80</v>
      </c>
      <c r="AY836" s="267" t="s">
        <v>197</v>
      </c>
    </row>
    <row r="837" s="2" customFormat="1" ht="78" customHeight="1">
      <c r="A837" s="40"/>
      <c r="B837" s="41"/>
      <c r="C837" s="216" t="s">
        <v>1151</v>
      </c>
      <c r="D837" s="216" t="s">
        <v>199</v>
      </c>
      <c r="E837" s="217" t="s">
        <v>2807</v>
      </c>
      <c r="F837" s="218" t="s">
        <v>2808</v>
      </c>
      <c r="G837" s="219" t="s">
        <v>202</v>
      </c>
      <c r="H837" s="220">
        <v>14.659000000000001</v>
      </c>
      <c r="I837" s="221"/>
      <c r="J837" s="222">
        <f>ROUND(I837*H837,2)</f>
        <v>0</v>
      </c>
      <c r="K837" s="223"/>
      <c r="L837" s="46"/>
      <c r="M837" s="224" t="s">
        <v>19</v>
      </c>
      <c r="N837" s="225" t="s">
        <v>43</v>
      </c>
      <c r="O837" s="86"/>
      <c r="P837" s="226">
        <f>O837*H837</f>
        <v>0</v>
      </c>
      <c r="Q837" s="226">
        <v>0.011390000000000001</v>
      </c>
      <c r="R837" s="226">
        <f>Q837*H837</f>
        <v>0.16696601000000003</v>
      </c>
      <c r="S837" s="226">
        <v>0</v>
      </c>
      <c r="T837" s="227">
        <f>S837*H837</f>
        <v>0</v>
      </c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R837" s="228" t="s">
        <v>203</v>
      </c>
      <c r="AT837" s="228" t="s">
        <v>199</v>
      </c>
      <c r="AU837" s="228" t="s">
        <v>82</v>
      </c>
      <c r="AY837" s="19" t="s">
        <v>197</v>
      </c>
      <c r="BE837" s="229">
        <f>IF(N837="základní",J837,0)</f>
        <v>0</v>
      </c>
      <c r="BF837" s="229">
        <f>IF(N837="snížená",J837,0)</f>
        <v>0</v>
      </c>
      <c r="BG837" s="229">
        <f>IF(N837="zákl. přenesená",J837,0)</f>
        <v>0</v>
      </c>
      <c r="BH837" s="229">
        <f>IF(N837="sníž. přenesená",J837,0)</f>
        <v>0</v>
      </c>
      <c r="BI837" s="229">
        <f>IF(N837="nulová",J837,0)</f>
        <v>0</v>
      </c>
      <c r="BJ837" s="19" t="s">
        <v>80</v>
      </c>
      <c r="BK837" s="229">
        <f>ROUND(I837*H837,2)</f>
        <v>0</v>
      </c>
      <c r="BL837" s="19" t="s">
        <v>203</v>
      </c>
      <c r="BM837" s="228" t="s">
        <v>2809</v>
      </c>
    </row>
    <row r="838" s="2" customFormat="1">
      <c r="A838" s="40"/>
      <c r="B838" s="41"/>
      <c r="C838" s="42"/>
      <c r="D838" s="230" t="s">
        <v>205</v>
      </c>
      <c r="E838" s="42"/>
      <c r="F838" s="231" t="s">
        <v>2810</v>
      </c>
      <c r="G838" s="42"/>
      <c r="H838" s="42"/>
      <c r="I838" s="232"/>
      <c r="J838" s="42"/>
      <c r="K838" s="42"/>
      <c r="L838" s="46"/>
      <c r="M838" s="233"/>
      <c r="N838" s="234"/>
      <c r="O838" s="86"/>
      <c r="P838" s="86"/>
      <c r="Q838" s="86"/>
      <c r="R838" s="86"/>
      <c r="S838" s="86"/>
      <c r="T838" s="87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T838" s="19" t="s">
        <v>205</v>
      </c>
      <c r="AU838" s="19" t="s">
        <v>82</v>
      </c>
    </row>
    <row r="839" s="14" customFormat="1">
      <c r="A839" s="14"/>
      <c r="B839" s="247"/>
      <c r="C839" s="248"/>
      <c r="D839" s="237" t="s">
        <v>207</v>
      </c>
      <c r="E839" s="249" t="s">
        <v>19</v>
      </c>
      <c r="F839" s="250" t="s">
        <v>519</v>
      </c>
      <c r="G839" s="248"/>
      <c r="H839" s="249" t="s">
        <v>19</v>
      </c>
      <c r="I839" s="251"/>
      <c r="J839" s="248"/>
      <c r="K839" s="248"/>
      <c r="L839" s="252"/>
      <c r="M839" s="253"/>
      <c r="N839" s="254"/>
      <c r="O839" s="254"/>
      <c r="P839" s="254"/>
      <c r="Q839" s="254"/>
      <c r="R839" s="254"/>
      <c r="S839" s="254"/>
      <c r="T839" s="255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6" t="s">
        <v>207</v>
      </c>
      <c r="AU839" s="256" t="s">
        <v>82</v>
      </c>
      <c r="AV839" s="14" t="s">
        <v>80</v>
      </c>
      <c r="AW839" s="14" t="s">
        <v>33</v>
      </c>
      <c r="AX839" s="14" t="s">
        <v>72</v>
      </c>
      <c r="AY839" s="256" t="s">
        <v>197</v>
      </c>
    </row>
    <row r="840" s="13" customFormat="1">
      <c r="A840" s="13"/>
      <c r="B840" s="235"/>
      <c r="C840" s="236"/>
      <c r="D840" s="237" t="s">
        <v>207</v>
      </c>
      <c r="E840" s="238" t="s">
        <v>19</v>
      </c>
      <c r="F840" s="239" t="s">
        <v>2811</v>
      </c>
      <c r="G840" s="236"/>
      <c r="H840" s="240">
        <v>11.087999999999999</v>
      </c>
      <c r="I840" s="241"/>
      <c r="J840" s="236"/>
      <c r="K840" s="236"/>
      <c r="L840" s="242"/>
      <c r="M840" s="243"/>
      <c r="N840" s="244"/>
      <c r="O840" s="244"/>
      <c r="P840" s="244"/>
      <c r="Q840" s="244"/>
      <c r="R840" s="244"/>
      <c r="S840" s="244"/>
      <c r="T840" s="245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6" t="s">
        <v>207</v>
      </c>
      <c r="AU840" s="246" t="s">
        <v>82</v>
      </c>
      <c r="AV840" s="13" t="s">
        <v>82</v>
      </c>
      <c r="AW840" s="13" t="s">
        <v>33</v>
      </c>
      <c r="AX840" s="13" t="s">
        <v>72</v>
      </c>
      <c r="AY840" s="246" t="s">
        <v>197</v>
      </c>
    </row>
    <row r="841" s="13" customFormat="1">
      <c r="A841" s="13"/>
      <c r="B841" s="235"/>
      <c r="C841" s="236"/>
      <c r="D841" s="237" t="s">
        <v>207</v>
      </c>
      <c r="E841" s="238" t="s">
        <v>19</v>
      </c>
      <c r="F841" s="239" t="s">
        <v>2812</v>
      </c>
      <c r="G841" s="236"/>
      <c r="H841" s="240">
        <v>3.5710000000000002</v>
      </c>
      <c r="I841" s="241"/>
      <c r="J841" s="236"/>
      <c r="K841" s="236"/>
      <c r="L841" s="242"/>
      <c r="M841" s="243"/>
      <c r="N841" s="244"/>
      <c r="O841" s="244"/>
      <c r="P841" s="244"/>
      <c r="Q841" s="244"/>
      <c r="R841" s="244"/>
      <c r="S841" s="244"/>
      <c r="T841" s="245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6" t="s">
        <v>207</v>
      </c>
      <c r="AU841" s="246" t="s">
        <v>82</v>
      </c>
      <c r="AV841" s="13" t="s">
        <v>82</v>
      </c>
      <c r="AW841" s="13" t="s">
        <v>33</v>
      </c>
      <c r="AX841" s="13" t="s">
        <v>72</v>
      </c>
      <c r="AY841" s="246" t="s">
        <v>197</v>
      </c>
    </row>
    <row r="842" s="15" customFormat="1">
      <c r="A842" s="15"/>
      <c r="B842" s="257"/>
      <c r="C842" s="258"/>
      <c r="D842" s="237" t="s">
        <v>207</v>
      </c>
      <c r="E842" s="259" t="s">
        <v>19</v>
      </c>
      <c r="F842" s="260" t="s">
        <v>234</v>
      </c>
      <c r="G842" s="258"/>
      <c r="H842" s="261">
        <v>14.659000000000001</v>
      </c>
      <c r="I842" s="262"/>
      <c r="J842" s="258"/>
      <c r="K842" s="258"/>
      <c r="L842" s="263"/>
      <c r="M842" s="264"/>
      <c r="N842" s="265"/>
      <c r="O842" s="265"/>
      <c r="P842" s="265"/>
      <c r="Q842" s="265"/>
      <c r="R842" s="265"/>
      <c r="S842" s="265"/>
      <c r="T842" s="266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67" t="s">
        <v>207</v>
      </c>
      <c r="AU842" s="267" t="s">
        <v>82</v>
      </c>
      <c r="AV842" s="15" t="s">
        <v>203</v>
      </c>
      <c r="AW842" s="15" t="s">
        <v>33</v>
      </c>
      <c r="AX842" s="15" t="s">
        <v>80</v>
      </c>
      <c r="AY842" s="267" t="s">
        <v>197</v>
      </c>
    </row>
    <row r="843" s="2" customFormat="1" ht="24.15" customHeight="1">
      <c r="A843" s="40"/>
      <c r="B843" s="41"/>
      <c r="C843" s="282" t="s">
        <v>1156</v>
      </c>
      <c r="D843" s="282" t="s">
        <v>602</v>
      </c>
      <c r="E843" s="283" t="s">
        <v>2813</v>
      </c>
      <c r="F843" s="284" t="s">
        <v>2814</v>
      </c>
      <c r="G843" s="285" t="s">
        <v>202</v>
      </c>
      <c r="H843" s="286">
        <v>15.392</v>
      </c>
      <c r="I843" s="287"/>
      <c r="J843" s="288">
        <f>ROUND(I843*H843,2)</f>
        <v>0</v>
      </c>
      <c r="K843" s="289"/>
      <c r="L843" s="290"/>
      <c r="M843" s="291" t="s">
        <v>19</v>
      </c>
      <c r="N843" s="292" t="s">
        <v>43</v>
      </c>
      <c r="O843" s="86"/>
      <c r="P843" s="226">
        <f>O843*H843</f>
        <v>0</v>
      </c>
      <c r="Q843" s="226">
        <v>0.012</v>
      </c>
      <c r="R843" s="226">
        <f>Q843*H843</f>
        <v>0.18470400000000001</v>
      </c>
      <c r="S843" s="226">
        <v>0</v>
      </c>
      <c r="T843" s="227">
        <f>S843*H843</f>
        <v>0</v>
      </c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R843" s="228" t="s">
        <v>311</v>
      </c>
      <c r="AT843" s="228" t="s">
        <v>602</v>
      </c>
      <c r="AU843" s="228" t="s">
        <v>82</v>
      </c>
      <c r="AY843" s="19" t="s">
        <v>197</v>
      </c>
      <c r="BE843" s="229">
        <f>IF(N843="základní",J843,0)</f>
        <v>0</v>
      </c>
      <c r="BF843" s="229">
        <f>IF(N843="snížená",J843,0)</f>
        <v>0</v>
      </c>
      <c r="BG843" s="229">
        <f>IF(N843="zákl. přenesená",J843,0)</f>
        <v>0</v>
      </c>
      <c r="BH843" s="229">
        <f>IF(N843="sníž. přenesená",J843,0)</f>
        <v>0</v>
      </c>
      <c r="BI843" s="229">
        <f>IF(N843="nulová",J843,0)</f>
        <v>0</v>
      </c>
      <c r="BJ843" s="19" t="s">
        <v>80</v>
      </c>
      <c r="BK843" s="229">
        <f>ROUND(I843*H843,2)</f>
        <v>0</v>
      </c>
      <c r="BL843" s="19" t="s">
        <v>203</v>
      </c>
      <c r="BM843" s="228" t="s">
        <v>2815</v>
      </c>
    </row>
    <row r="844" s="13" customFormat="1">
      <c r="A844" s="13"/>
      <c r="B844" s="235"/>
      <c r="C844" s="236"/>
      <c r="D844" s="237" t="s">
        <v>207</v>
      </c>
      <c r="E844" s="236"/>
      <c r="F844" s="239" t="s">
        <v>2816</v>
      </c>
      <c r="G844" s="236"/>
      <c r="H844" s="240">
        <v>15.392</v>
      </c>
      <c r="I844" s="241"/>
      <c r="J844" s="236"/>
      <c r="K844" s="236"/>
      <c r="L844" s="242"/>
      <c r="M844" s="243"/>
      <c r="N844" s="244"/>
      <c r="O844" s="244"/>
      <c r="P844" s="244"/>
      <c r="Q844" s="244"/>
      <c r="R844" s="244"/>
      <c r="S844" s="244"/>
      <c r="T844" s="245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6" t="s">
        <v>207</v>
      </c>
      <c r="AU844" s="246" t="s">
        <v>82</v>
      </c>
      <c r="AV844" s="13" t="s">
        <v>82</v>
      </c>
      <c r="AW844" s="13" t="s">
        <v>4</v>
      </c>
      <c r="AX844" s="13" t="s">
        <v>80</v>
      </c>
      <c r="AY844" s="246" t="s">
        <v>197</v>
      </c>
    </row>
    <row r="845" s="2" customFormat="1" ht="78" customHeight="1">
      <c r="A845" s="40"/>
      <c r="B845" s="41"/>
      <c r="C845" s="216" t="s">
        <v>1161</v>
      </c>
      <c r="D845" s="216" t="s">
        <v>199</v>
      </c>
      <c r="E845" s="217" t="s">
        <v>2817</v>
      </c>
      <c r="F845" s="218" t="s">
        <v>2818</v>
      </c>
      <c r="G845" s="219" t="s">
        <v>202</v>
      </c>
      <c r="H845" s="220">
        <v>23.285</v>
      </c>
      <c r="I845" s="221"/>
      <c r="J845" s="222">
        <f>ROUND(I845*H845,2)</f>
        <v>0</v>
      </c>
      <c r="K845" s="223"/>
      <c r="L845" s="46"/>
      <c r="M845" s="224" t="s">
        <v>19</v>
      </c>
      <c r="N845" s="225" t="s">
        <v>43</v>
      </c>
      <c r="O845" s="86"/>
      <c r="P845" s="226">
        <f>O845*H845</f>
        <v>0</v>
      </c>
      <c r="Q845" s="226">
        <v>0.0117</v>
      </c>
      <c r="R845" s="226">
        <f>Q845*H845</f>
        <v>0.27243450000000002</v>
      </c>
      <c r="S845" s="226">
        <v>0</v>
      </c>
      <c r="T845" s="227">
        <f>S845*H845</f>
        <v>0</v>
      </c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R845" s="228" t="s">
        <v>203</v>
      </c>
      <c r="AT845" s="228" t="s">
        <v>199</v>
      </c>
      <c r="AU845" s="228" t="s">
        <v>82</v>
      </c>
      <c r="AY845" s="19" t="s">
        <v>197</v>
      </c>
      <c r="BE845" s="229">
        <f>IF(N845="základní",J845,0)</f>
        <v>0</v>
      </c>
      <c r="BF845" s="229">
        <f>IF(N845="snížená",J845,0)</f>
        <v>0</v>
      </c>
      <c r="BG845" s="229">
        <f>IF(N845="zákl. přenesená",J845,0)</f>
        <v>0</v>
      </c>
      <c r="BH845" s="229">
        <f>IF(N845="sníž. přenesená",J845,0)</f>
        <v>0</v>
      </c>
      <c r="BI845" s="229">
        <f>IF(N845="nulová",J845,0)</f>
        <v>0</v>
      </c>
      <c r="BJ845" s="19" t="s">
        <v>80</v>
      </c>
      <c r="BK845" s="229">
        <f>ROUND(I845*H845,2)</f>
        <v>0</v>
      </c>
      <c r="BL845" s="19" t="s">
        <v>203</v>
      </c>
      <c r="BM845" s="228" t="s">
        <v>2819</v>
      </c>
    </row>
    <row r="846" s="2" customFormat="1">
      <c r="A846" s="40"/>
      <c r="B846" s="41"/>
      <c r="C846" s="42"/>
      <c r="D846" s="230" t="s">
        <v>205</v>
      </c>
      <c r="E846" s="42"/>
      <c r="F846" s="231" t="s">
        <v>2820</v>
      </c>
      <c r="G846" s="42"/>
      <c r="H846" s="42"/>
      <c r="I846" s="232"/>
      <c r="J846" s="42"/>
      <c r="K846" s="42"/>
      <c r="L846" s="46"/>
      <c r="M846" s="233"/>
      <c r="N846" s="234"/>
      <c r="O846" s="86"/>
      <c r="P846" s="86"/>
      <c r="Q846" s="86"/>
      <c r="R846" s="86"/>
      <c r="S846" s="86"/>
      <c r="T846" s="87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T846" s="19" t="s">
        <v>205</v>
      </c>
      <c r="AU846" s="19" t="s">
        <v>82</v>
      </c>
    </row>
    <row r="847" s="14" customFormat="1">
      <c r="A847" s="14"/>
      <c r="B847" s="247"/>
      <c r="C847" s="248"/>
      <c r="D847" s="237" t="s">
        <v>207</v>
      </c>
      <c r="E847" s="249" t="s">
        <v>19</v>
      </c>
      <c r="F847" s="250" t="s">
        <v>519</v>
      </c>
      <c r="G847" s="248"/>
      <c r="H847" s="249" t="s">
        <v>19</v>
      </c>
      <c r="I847" s="251"/>
      <c r="J847" s="248"/>
      <c r="K847" s="248"/>
      <c r="L847" s="252"/>
      <c r="M847" s="253"/>
      <c r="N847" s="254"/>
      <c r="O847" s="254"/>
      <c r="P847" s="254"/>
      <c r="Q847" s="254"/>
      <c r="R847" s="254"/>
      <c r="S847" s="254"/>
      <c r="T847" s="255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6" t="s">
        <v>207</v>
      </c>
      <c r="AU847" s="256" t="s">
        <v>82</v>
      </c>
      <c r="AV847" s="14" t="s">
        <v>80</v>
      </c>
      <c r="AW847" s="14" t="s">
        <v>33</v>
      </c>
      <c r="AX847" s="14" t="s">
        <v>72</v>
      </c>
      <c r="AY847" s="256" t="s">
        <v>197</v>
      </c>
    </row>
    <row r="848" s="13" customFormat="1">
      <c r="A848" s="13"/>
      <c r="B848" s="235"/>
      <c r="C848" s="236"/>
      <c r="D848" s="237" t="s">
        <v>207</v>
      </c>
      <c r="E848" s="238" t="s">
        <v>19</v>
      </c>
      <c r="F848" s="239" t="s">
        <v>2821</v>
      </c>
      <c r="G848" s="236"/>
      <c r="H848" s="240">
        <v>23.285</v>
      </c>
      <c r="I848" s="241"/>
      <c r="J848" s="236"/>
      <c r="K848" s="236"/>
      <c r="L848" s="242"/>
      <c r="M848" s="243"/>
      <c r="N848" s="244"/>
      <c r="O848" s="244"/>
      <c r="P848" s="244"/>
      <c r="Q848" s="244"/>
      <c r="R848" s="244"/>
      <c r="S848" s="244"/>
      <c r="T848" s="245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6" t="s">
        <v>207</v>
      </c>
      <c r="AU848" s="246" t="s">
        <v>82</v>
      </c>
      <c r="AV848" s="13" t="s">
        <v>82</v>
      </c>
      <c r="AW848" s="13" t="s">
        <v>33</v>
      </c>
      <c r="AX848" s="13" t="s">
        <v>80</v>
      </c>
      <c r="AY848" s="246" t="s">
        <v>197</v>
      </c>
    </row>
    <row r="849" s="2" customFormat="1" ht="49.05" customHeight="1">
      <c r="A849" s="40"/>
      <c r="B849" s="41"/>
      <c r="C849" s="282" t="s">
        <v>1166</v>
      </c>
      <c r="D849" s="282" t="s">
        <v>602</v>
      </c>
      <c r="E849" s="283" t="s">
        <v>2822</v>
      </c>
      <c r="F849" s="284" t="s">
        <v>2823</v>
      </c>
      <c r="G849" s="285" t="s">
        <v>202</v>
      </c>
      <c r="H849" s="286">
        <v>24.449000000000002</v>
      </c>
      <c r="I849" s="287"/>
      <c r="J849" s="288">
        <f>ROUND(I849*H849,2)</f>
        <v>0</v>
      </c>
      <c r="K849" s="289"/>
      <c r="L849" s="290"/>
      <c r="M849" s="291" t="s">
        <v>19</v>
      </c>
      <c r="N849" s="292" t="s">
        <v>43</v>
      </c>
      <c r="O849" s="86"/>
      <c r="P849" s="226">
        <f>O849*H849</f>
        <v>0</v>
      </c>
      <c r="Q849" s="226">
        <v>0.016500000000000001</v>
      </c>
      <c r="R849" s="226">
        <f>Q849*H849</f>
        <v>0.40340850000000006</v>
      </c>
      <c r="S849" s="226">
        <v>0</v>
      </c>
      <c r="T849" s="227">
        <f>S849*H849</f>
        <v>0</v>
      </c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R849" s="228" t="s">
        <v>311</v>
      </c>
      <c r="AT849" s="228" t="s">
        <v>602</v>
      </c>
      <c r="AU849" s="228" t="s">
        <v>82</v>
      </c>
      <c r="AY849" s="19" t="s">
        <v>197</v>
      </c>
      <c r="BE849" s="229">
        <f>IF(N849="základní",J849,0)</f>
        <v>0</v>
      </c>
      <c r="BF849" s="229">
        <f>IF(N849="snížená",J849,0)</f>
        <v>0</v>
      </c>
      <c r="BG849" s="229">
        <f>IF(N849="zákl. přenesená",J849,0)</f>
        <v>0</v>
      </c>
      <c r="BH849" s="229">
        <f>IF(N849="sníž. přenesená",J849,0)</f>
        <v>0</v>
      </c>
      <c r="BI849" s="229">
        <f>IF(N849="nulová",J849,0)</f>
        <v>0</v>
      </c>
      <c r="BJ849" s="19" t="s">
        <v>80</v>
      </c>
      <c r="BK849" s="229">
        <f>ROUND(I849*H849,2)</f>
        <v>0</v>
      </c>
      <c r="BL849" s="19" t="s">
        <v>203</v>
      </c>
      <c r="BM849" s="228" t="s">
        <v>2824</v>
      </c>
    </row>
    <row r="850" s="13" customFormat="1">
      <c r="A850" s="13"/>
      <c r="B850" s="235"/>
      <c r="C850" s="236"/>
      <c r="D850" s="237" t="s">
        <v>207</v>
      </c>
      <c r="E850" s="236"/>
      <c r="F850" s="239" t="s">
        <v>2825</v>
      </c>
      <c r="G850" s="236"/>
      <c r="H850" s="240">
        <v>24.449000000000002</v>
      </c>
      <c r="I850" s="241"/>
      <c r="J850" s="236"/>
      <c r="K850" s="236"/>
      <c r="L850" s="242"/>
      <c r="M850" s="243"/>
      <c r="N850" s="244"/>
      <c r="O850" s="244"/>
      <c r="P850" s="244"/>
      <c r="Q850" s="244"/>
      <c r="R850" s="244"/>
      <c r="S850" s="244"/>
      <c r="T850" s="245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6" t="s">
        <v>207</v>
      </c>
      <c r="AU850" s="246" t="s">
        <v>82</v>
      </c>
      <c r="AV850" s="13" t="s">
        <v>82</v>
      </c>
      <c r="AW850" s="13" t="s">
        <v>4</v>
      </c>
      <c r="AX850" s="13" t="s">
        <v>80</v>
      </c>
      <c r="AY850" s="246" t="s">
        <v>197</v>
      </c>
    </row>
    <row r="851" s="2" customFormat="1" ht="66.75" customHeight="1">
      <c r="A851" s="40"/>
      <c r="B851" s="41"/>
      <c r="C851" s="216" t="s">
        <v>1173</v>
      </c>
      <c r="D851" s="216" t="s">
        <v>199</v>
      </c>
      <c r="E851" s="217" t="s">
        <v>905</v>
      </c>
      <c r="F851" s="218" t="s">
        <v>906</v>
      </c>
      <c r="G851" s="219" t="s">
        <v>202</v>
      </c>
      <c r="H851" s="220">
        <v>52.359999999999999</v>
      </c>
      <c r="I851" s="221"/>
      <c r="J851" s="222">
        <f>ROUND(I851*H851,2)</f>
        <v>0</v>
      </c>
      <c r="K851" s="223"/>
      <c r="L851" s="46"/>
      <c r="M851" s="224" t="s">
        <v>19</v>
      </c>
      <c r="N851" s="225" t="s">
        <v>43</v>
      </c>
      <c r="O851" s="86"/>
      <c r="P851" s="226">
        <f>O851*H851</f>
        <v>0</v>
      </c>
      <c r="Q851" s="226">
        <v>0.0086</v>
      </c>
      <c r="R851" s="226">
        <f>Q851*H851</f>
        <v>0.45029599999999997</v>
      </c>
      <c r="S851" s="226">
        <v>0</v>
      </c>
      <c r="T851" s="227">
        <f>S851*H851</f>
        <v>0</v>
      </c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R851" s="228" t="s">
        <v>203</v>
      </c>
      <c r="AT851" s="228" t="s">
        <v>199</v>
      </c>
      <c r="AU851" s="228" t="s">
        <v>82</v>
      </c>
      <c r="AY851" s="19" t="s">
        <v>197</v>
      </c>
      <c r="BE851" s="229">
        <f>IF(N851="základní",J851,0)</f>
        <v>0</v>
      </c>
      <c r="BF851" s="229">
        <f>IF(N851="snížená",J851,0)</f>
        <v>0</v>
      </c>
      <c r="BG851" s="229">
        <f>IF(N851="zákl. přenesená",J851,0)</f>
        <v>0</v>
      </c>
      <c r="BH851" s="229">
        <f>IF(N851="sníž. přenesená",J851,0)</f>
        <v>0</v>
      </c>
      <c r="BI851" s="229">
        <f>IF(N851="nulová",J851,0)</f>
        <v>0</v>
      </c>
      <c r="BJ851" s="19" t="s">
        <v>80</v>
      </c>
      <c r="BK851" s="229">
        <f>ROUND(I851*H851,2)</f>
        <v>0</v>
      </c>
      <c r="BL851" s="19" t="s">
        <v>203</v>
      </c>
      <c r="BM851" s="228" t="s">
        <v>2826</v>
      </c>
    </row>
    <row r="852" s="2" customFormat="1">
      <c r="A852" s="40"/>
      <c r="B852" s="41"/>
      <c r="C852" s="42"/>
      <c r="D852" s="230" t="s">
        <v>205</v>
      </c>
      <c r="E852" s="42"/>
      <c r="F852" s="231" t="s">
        <v>908</v>
      </c>
      <c r="G852" s="42"/>
      <c r="H852" s="42"/>
      <c r="I852" s="232"/>
      <c r="J852" s="42"/>
      <c r="K852" s="42"/>
      <c r="L852" s="46"/>
      <c r="M852" s="233"/>
      <c r="N852" s="234"/>
      <c r="O852" s="86"/>
      <c r="P852" s="86"/>
      <c r="Q852" s="86"/>
      <c r="R852" s="86"/>
      <c r="S852" s="86"/>
      <c r="T852" s="87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T852" s="19" t="s">
        <v>205</v>
      </c>
      <c r="AU852" s="19" t="s">
        <v>82</v>
      </c>
    </row>
    <row r="853" s="14" customFormat="1">
      <c r="A853" s="14"/>
      <c r="B853" s="247"/>
      <c r="C853" s="248"/>
      <c r="D853" s="237" t="s">
        <v>207</v>
      </c>
      <c r="E853" s="249" t="s">
        <v>19</v>
      </c>
      <c r="F853" s="250" t="s">
        <v>909</v>
      </c>
      <c r="G853" s="248"/>
      <c r="H853" s="249" t="s">
        <v>19</v>
      </c>
      <c r="I853" s="251"/>
      <c r="J853" s="248"/>
      <c r="K853" s="248"/>
      <c r="L853" s="252"/>
      <c r="M853" s="253"/>
      <c r="N853" s="254"/>
      <c r="O853" s="254"/>
      <c r="P853" s="254"/>
      <c r="Q853" s="254"/>
      <c r="R853" s="254"/>
      <c r="S853" s="254"/>
      <c r="T853" s="255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6" t="s">
        <v>207</v>
      </c>
      <c r="AU853" s="256" t="s">
        <v>82</v>
      </c>
      <c r="AV853" s="14" t="s">
        <v>80</v>
      </c>
      <c r="AW853" s="14" t="s">
        <v>33</v>
      </c>
      <c r="AX853" s="14" t="s">
        <v>72</v>
      </c>
      <c r="AY853" s="256" t="s">
        <v>197</v>
      </c>
    </row>
    <row r="854" s="13" customFormat="1">
      <c r="A854" s="13"/>
      <c r="B854" s="235"/>
      <c r="C854" s="236"/>
      <c r="D854" s="237" t="s">
        <v>207</v>
      </c>
      <c r="E854" s="238" t="s">
        <v>19</v>
      </c>
      <c r="F854" s="239" t="s">
        <v>2827</v>
      </c>
      <c r="G854" s="236"/>
      <c r="H854" s="240">
        <v>8.0500000000000007</v>
      </c>
      <c r="I854" s="241"/>
      <c r="J854" s="236"/>
      <c r="K854" s="236"/>
      <c r="L854" s="242"/>
      <c r="M854" s="243"/>
      <c r="N854" s="244"/>
      <c r="O854" s="244"/>
      <c r="P854" s="244"/>
      <c r="Q854" s="244"/>
      <c r="R854" s="244"/>
      <c r="S854" s="244"/>
      <c r="T854" s="245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6" t="s">
        <v>207</v>
      </c>
      <c r="AU854" s="246" t="s">
        <v>82</v>
      </c>
      <c r="AV854" s="13" t="s">
        <v>82</v>
      </c>
      <c r="AW854" s="13" t="s">
        <v>33</v>
      </c>
      <c r="AX854" s="13" t="s">
        <v>72</v>
      </c>
      <c r="AY854" s="246" t="s">
        <v>197</v>
      </c>
    </row>
    <row r="855" s="14" customFormat="1">
      <c r="A855" s="14"/>
      <c r="B855" s="247"/>
      <c r="C855" s="248"/>
      <c r="D855" s="237" t="s">
        <v>207</v>
      </c>
      <c r="E855" s="249" t="s">
        <v>19</v>
      </c>
      <c r="F855" s="250" t="s">
        <v>911</v>
      </c>
      <c r="G855" s="248"/>
      <c r="H855" s="249" t="s">
        <v>19</v>
      </c>
      <c r="I855" s="251"/>
      <c r="J855" s="248"/>
      <c r="K855" s="248"/>
      <c r="L855" s="252"/>
      <c r="M855" s="253"/>
      <c r="N855" s="254"/>
      <c r="O855" s="254"/>
      <c r="P855" s="254"/>
      <c r="Q855" s="254"/>
      <c r="R855" s="254"/>
      <c r="S855" s="254"/>
      <c r="T855" s="255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6" t="s">
        <v>207</v>
      </c>
      <c r="AU855" s="256" t="s">
        <v>82</v>
      </c>
      <c r="AV855" s="14" t="s">
        <v>80</v>
      </c>
      <c r="AW855" s="14" t="s">
        <v>33</v>
      </c>
      <c r="AX855" s="14" t="s">
        <v>72</v>
      </c>
      <c r="AY855" s="256" t="s">
        <v>197</v>
      </c>
    </row>
    <row r="856" s="13" customFormat="1">
      <c r="A856" s="13"/>
      <c r="B856" s="235"/>
      <c r="C856" s="236"/>
      <c r="D856" s="237" t="s">
        <v>207</v>
      </c>
      <c r="E856" s="238" t="s">
        <v>19</v>
      </c>
      <c r="F856" s="239" t="s">
        <v>2828</v>
      </c>
      <c r="G856" s="236"/>
      <c r="H856" s="240">
        <v>14.784000000000001</v>
      </c>
      <c r="I856" s="241"/>
      <c r="J856" s="236"/>
      <c r="K856" s="236"/>
      <c r="L856" s="242"/>
      <c r="M856" s="243"/>
      <c r="N856" s="244"/>
      <c r="O856" s="244"/>
      <c r="P856" s="244"/>
      <c r="Q856" s="244"/>
      <c r="R856" s="244"/>
      <c r="S856" s="244"/>
      <c r="T856" s="245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6" t="s">
        <v>207</v>
      </c>
      <c r="AU856" s="246" t="s">
        <v>82</v>
      </c>
      <c r="AV856" s="13" t="s">
        <v>82</v>
      </c>
      <c r="AW856" s="13" t="s">
        <v>33</v>
      </c>
      <c r="AX856" s="13" t="s">
        <v>72</v>
      </c>
      <c r="AY856" s="246" t="s">
        <v>197</v>
      </c>
    </row>
    <row r="857" s="13" customFormat="1">
      <c r="A857" s="13"/>
      <c r="B857" s="235"/>
      <c r="C857" s="236"/>
      <c r="D857" s="237" t="s">
        <v>207</v>
      </c>
      <c r="E857" s="238" t="s">
        <v>19</v>
      </c>
      <c r="F857" s="239" t="s">
        <v>2829</v>
      </c>
      <c r="G857" s="236"/>
      <c r="H857" s="240">
        <v>29.526</v>
      </c>
      <c r="I857" s="241"/>
      <c r="J857" s="236"/>
      <c r="K857" s="236"/>
      <c r="L857" s="242"/>
      <c r="M857" s="243"/>
      <c r="N857" s="244"/>
      <c r="O857" s="244"/>
      <c r="P857" s="244"/>
      <c r="Q857" s="244"/>
      <c r="R857" s="244"/>
      <c r="S857" s="244"/>
      <c r="T857" s="245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6" t="s">
        <v>207</v>
      </c>
      <c r="AU857" s="246" t="s">
        <v>82</v>
      </c>
      <c r="AV857" s="13" t="s">
        <v>82</v>
      </c>
      <c r="AW857" s="13" t="s">
        <v>33</v>
      </c>
      <c r="AX857" s="13" t="s">
        <v>72</v>
      </c>
      <c r="AY857" s="246" t="s">
        <v>197</v>
      </c>
    </row>
    <row r="858" s="15" customFormat="1">
      <c r="A858" s="15"/>
      <c r="B858" s="257"/>
      <c r="C858" s="258"/>
      <c r="D858" s="237" t="s">
        <v>207</v>
      </c>
      <c r="E858" s="259" t="s">
        <v>19</v>
      </c>
      <c r="F858" s="260" t="s">
        <v>234</v>
      </c>
      <c r="G858" s="258"/>
      <c r="H858" s="261">
        <v>52.359999999999999</v>
      </c>
      <c r="I858" s="262"/>
      <c r="J858" s="258"/>
      <c r="K858" s="258"/>
      <c r="L858" s="263"/>
      <c r="M858" s="264"/>
      <c r="N858" s="265"/>
      <c r="O858" s="265"/>
      <c r="P858" s="265"/>
      <c r="Q858" s="265"/>
      <c r="R858" s="265"/>
      <c r="S858" s="265"/>
      <c r="T858" s="266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T858" s="267" t="s">
        <v>207</v>
      </c>
      <c r="AU858" s="267" t="s">
        <v>82</v>
      </c>
      <c r="AV858" s="15" t="s">
        <v>203</v>
      </c>
      <c r="AW858" s="15" t="s">
        <v>33</v>
      </c>
      <c r="AX858" s="15" t="s">
        <v>80</v>
      </c>
      <c r="AY858" s="267" t="s">
        <v>197</v>
      </c>
    </row>
    <row r="859" s="2" customFormat="1" ht="24.15" customHeight="1">
      <c r="A859" s="40"/>
      <c r="B859" s="41"/>
      <c r="C859" s="282" t="s">
        <v>1129</v>
      </c>
      <c r="D859" s="282" t="s">
        <v>602</v>
      </c>
      <c r="E859" s="283" t="s">
        <v>915</v>
      </c>
      <c r="F859" s="284" t="s">
        <v>916</v>
      </c>
      <c r="G859" s="285" t="s">
        <v>202</v>
      </c>
      <c r="H859" s="286">
        <v>54.978000000000002</v>
      </c>
      <c r="I859" s="287"/>
      <c r="J859" s="288">
        <f>ROUND(I859*H859,2)</f>
        <v>0</v>
      </c>
      <c r="K859" s="289"/>
      <c r="L859" s="290"/>
      <c r="M859" s="291" t="s">
        <v>19</v>
      </c>
      <c r="N859" s="292" t="s">
        <v>43</v>
      </c>
      <c r="O859" s="86"/>
      <c r="P859" s="226">
        <f>O859*H859</f>
        <v>0</v>
      </c>
      <c r="Q859" s="226">
        <v>0.0028999999999999998</v>
      </c>
      <c r="R859" s="226">
        <f>Q859*H859</f>
        <v>0.1594362</v>
      </c>
      <c r="S859" s="226">
        <v>0</v>
      </c>
      <c r="T859" s="227">
        <f>S859*H859</f>
        <v>0</v>
      </c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R859" s="228" t="s">
        <v>311</v>
      </c>
      <c r="AT859" s="228" t="s">
        <v>602</v>
      </c>
      <c r="AU859" s="228" t="s">
        <v>82</v>
      </c>
      <c r="AY859" s="19" t="s">
        <v>197</v>
      </c>
      <c r="BE859" s="229">
        <f>IF(N859="základní",J859,0)</f>
        <v>0</v>
      </c>
      <c r="BF859" s="229">
        <f>IF(N859="snížená",J859,0)</f>
        <v>0</v>
      </c>
      <c r="BG859" s="229">
        <f>IF(N859="zákl. přenesená",J859,0)</f>
        <v>0</v>
      </c>
      <c r="BH859" s="229">
        <f>IF(N859="sníž. přenesená",J859,0)</f>
        <v>0</v>
      </c>
      <c r="BI859" s="229">
        <f>IF(N859="nulová",J859,0)</f>
        <v>0</v>
      </c>
      <c r="BJ859" s="19" t="s">
        <v>80</v>
      </c>
      <c r="BK859" s="229">
        <f>ROUND(I859*H859,2)</f>
        <v>0</v>
      </c>
      <c r="BL859" s="19" t="s">
        <v>203</v>
      </c>
      <c r="BM859" s="228" t="s">
        <v>2830</v>
      </c>
    </row>
    <row r="860" s="13" customFormat="1">
      <c r="A860" s="13"/>
      <c r="B860" s="235"/>
      <c r="C860" s="236"/>
      <c r="D860" s="237" t="s">
        <v>207</v>
      </c>
      <c r="E860" s="236"/>
      <c r="F860" s="239" t="s">
        <v>2831</v>
      </c>
      <c r="G860" s="236"/>
      <c r="H860" s="240">
        <v>54.978000000000002</v>
      </c>
      <c r="I860" s="241"/>
      <c r="J860" s="236"/>
      <c r="K860" s="236"/>
      <c r="L860" s="242"/>
      <c r="M860" s="243"/>
      <c r="N860" s="244"/>
      <c r="O860" s="244"/>
      <c r="P860" s="244"/>
      <c r="Q860" s="244"/>
      <c r="R860" s="244"/>
      <c r="S860" s="244"/>
      <c r="T860" s="245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6" t="s">
        <v>207</v>
      </c>
      <c r="AU860" s="246" t="s">
        <v>82</v>
      </c>
      <c r="AV860" s="13" t="s">
        <v>82</v>
      </c>
      <c r="AW860" s="13" t="s">
        <v>4</v>
      </c>
      <c r="AX860" s="13" t="s">
        <v>80</v>
      </c>
      <c r="AY860" s="246" t="s">
        <v>197</v>
      </c>
    </row>
    <row r="861" s="2" customFormat="1" ht="44.25" customHeight="1">
      <c r="A861" s="40"/>
      <c r="B861" s="41"/>
      <c r="C861" s="216" t="s">
        <v>1187</v>
      </c>
      <c r="D861" s="216" t="s">
        <v>199</v>
      </c>
      <c r="E861" s="217" t="s">
        <v>827</v>
      </c>
      <c r="F861" s="218" t="s">
        <v>828</v>
      </c>
      <c r="G861" s="219" t="s">
        <v>661</v>
      </c>
      <c r="H861" s="220">
        <v>158.74000000000001</v>
      </c>
      <c r="I861" s="221"/>
      <c r="J861" s="222">
        <f>ROUND(I861*H861,2)</f>
        <v>0</v>
      </c>
      <c r="K861" s="223"/>
      <c r="L861" s="46"/>
      <c r="M861" s="224" t="s">
        <v>19</v>
      </c>
      <c r="N861" s="225" t="s">
        <v>43</v>
      </c>
      <c r="O861" s="86"/>
      <c r="P861" s="226">
        <f>O861*H861</f>
        <v>0</v>
      </c>
      <c r="Q861" s="226">
        <v>0</v>
      </c>
      <c r="R861" s="226">
        <f>Q861*H861</f>
        <v>0</v>
      </c>
      <c r="S861" s="226">
        <v>0</v>
      </c>
      <c r="T861" s="227">
        <f>S861*H861</f>
        <v>0</v>
      </c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R861" s="228" t="s">
        <v>203</v>
      </c>
      <c r="AT861" s="228" t="s">
        <v>199</v>
      </c>
      <c r="AU861" s="228" t="s">
        <v>82</v>
      </c>
      <c r="AY861" s="19" t="s">
        <v>197</v>
      </c>
      <c r="BE861" s="229">
        <f>IF(N861="základní",J861,0)</f>
        <v>0</v>
      </c>
      <c r="BF861" s="229">
        <f>IF(N861="snížená",J861,0)</f>
        <v>0</v>
      </c>
      <c r="BG861" s="229">
        <f>IF(N861="zákl. přenesená",J861,0)</f>
        <v>0</v>
      </c>
      <c r="BH861" s="229">
        <f>IF(N861="sníž. přenesená",J861,0)</f>
        <v>0</v>
      </c>
      <c r="BI861" s="229">
        <f>IF(N861="nulová",J861,0)</f>
        <v>0</v>
      </c>
      <c r="BJ861" s="19" t="s">
        <v>80</v>
      </c>
      <c r="BK861" s="229">
        <f>ROUND(I861*H861,2)</f>
        <v>0</v>
      </c>
      <c r="BL861" s="19" t="s">
        <v>203</v>
      </c>
      <c r="BM861" s="228" t="s">
        <v>2832</v>
      </c>
    </row>
    <row r="862" s="2" customFormat="1">
      <c r="A862" s="40"/>
      <c r="B862" s="41"/>
      <c r="C862" s="42"/>
      <c r="D862" s="230" t="s">
        <v>205</v>
      </c>
      <c r="E862" s="42"/>
      <c r="F862" s="231" t="s">
        <v>830</v>
      </c>
      <c r="G862" s="42"/>
      <c r="H862" s="42"/>
      <c r="I862" s="232"/>
      <c r="J862" s="42"/>
      <c r="K862" s="42"/>
      <c r="L862" s="46"/>
      <c r="M862" s="233"/>
      <c r="N862" s="234"/>
      <c r="O862" s="86"/>
      <c r="P862" s="86"/>
      <c r="Q862" s="86"/>
      <c r="R862" s="86"/>
      <c r="S862" s="86"/>
      <c r="T862" s="87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T862" s="19" t="s">
        <v>205</v>
      </c>
      <c r="AU862" s="19" t="s">
        <v>82</v>
      </c>
    </row>
    <row r="863" s="14" customFormat="1">
      <c r="A863" s="14"/>
      <c r="B863" s="247"/>
      <c r="C863" s="248"/>
      <c r="D863" s="237" t="s">
        <v>207</v>
      </c>
      <c r="E863" s="249" t="s">
        <v>19</v>
      </c>
      <c r="F863" s="250" t="s">
        <v>868</v>
      </c>
      <c r="G863" s="248"/>
      <c r="H863" s="249" t="s">
        <v>19</v>
      </c>
      <c r="I863" s="251"/>
      <c r="J863" s="248"/>
      <c r="K863" s="248"/>
      <c r="L863" s="252"/>
      <c r="M863" s="253"/>
      <c r="N863" s="254"/>
      <c r="O863" s="254"/>
      <c r="P863" s="254"/>
      <c r="Q863" s="254"/>
      <c r="R863" s="254"/>
      <c r="S863" s="254"/>
      <c r="T863" s="255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6" t="s">
        <v>207</v>
      </c>
      <c r="AU863" s="256" t="s">
        <v>82</v>
      </c>
      <c r="AV863" s="14" t="s">
        <v>80</v>
      </c>
      <c r="AW863" s="14" t="s">
        <v>33</v>
      </c>
      <c r="AX863" s="14" t="s">
        <v>72</v>
      </c>
      <c r="AY863" s="256" t="s">
        <v>197</v>
      </c>
    </row>
    <row r="864" s="14" customFormat="1">
      <c r="A864" s="14"/>
      <c r="B864" s="247"/>
      <c r="C864" s="248"/>
      <c r="D864" s="237" t="s">
        <v>207</v>
      </c>
      <c r="E864" s="249" t="s">
        <v>19</v>
      </c>
      <c r="F864" s="250" t="s">
        <v>869</v>
      </c>
      <c r="G864" s="248"/>
      <c r="H864" s="249" t="s">
        <v>19</v>
      </c>
      <c r="I864" s="251"/>
      <c r="J864" s="248"/>
      <c r="K864" s="248"/>
      <c r="L864" s="252"/>
      <c r="M864" s="253"/>
      <c r="N864" s="254"/>
      <c r="O864" s="254"/>
      <c r="P864" s="254"/>
      <c r="Q864" s="254"/>
      <c r="R864" s="254"/>
      <c r="S864" s="254"/>
      <c r="T864" s="255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6" t="s">
        <v>207</v>
      </c>
      <c r="AU864" s="256" t="s">
        <v>82</v>
      </c>
      <c r="AV864" s="14" t="s">
        <v>80</v>
      </c>
      <c r="AW864" s="14" t="s">
        <v>33</v>
      </c>
      <c r="AX864" s="14" t="s">
        <v>72</v>
      </c>
      <c r="AY864" s="256" t="s">
        <v>197</v>
      </c>
    </row>
    <row r="865" s="13" customFormat="1">
      <c r="A865" s="13"/>
      <c r="B865" s="235"/>
      <c r="C865" s="236"/>
      <c r="D865" s="237" t="s">
        <v>207</v>
      </c>
      <c r="E865" s="238" t="s">
        <v>19</v>
      </c>
      <c r="F865" s="239" t="s">
        <v>2833</v>
      </c>
      <c r="G865" s="236"/>
      <c r="H865" s="240">
        <v>6.0199999999999996</v>
      </c>
      <c r="I865" s="241"/>
      <c r="J865" s="236"/>
      <c r="K865" s="236"/>
      <c r="L865" s="242"/>
      <c r="M865" s="243"/>
      <c r="N865" s="244"/>
      <c r="O865" s="244"/>
      <c r="P865" s="244"/>
      <c r="Q865" s="244"/>
      <c r="R865" s="244"/>
      <c r="S865" s="244"/>
      <c r="T865" s="245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6" t="s">
        <v>207</v>
      </c>
      <c r="AU865" s="246" t="s">
        <v>82</v>
      </c>
      <c r="AV865" s="13" t="s">
        <v>82</v>
      </c>
      <c r="AW865" s="13" t="s">
        <v>33</v>
      </c>
      <c r="AX865" s="13" t="s">
        <v>72</v>
      </c>
      <c r="AY865" s="246" t="s">
        <v>197</v>
      </c>
    </row>
    <row r="866" s="13" customFormat="1">
      <c r="A866" s="13"/>
      <c r="B866" s="235"/>
      <c r="C866" s="236"/>
      <c r="D866" s="237" t="s">
        <v>207</v>
      </c>
      <c r="E866" s="238" t="s">
        <v>19</v>
      </c>
      <c r="F866" s="239" t="s">
        <v>2834</v>
      </c>
      <c r="G866" s="236"/>
      <c r="H866" s="240">
        <v>28.780000000000001</v>
      </c>
      <c r="I866" s="241"/>
      <c r="J866" s="236"/>
      <c r="K866" s="236"/>
      <c r="L866" s="242"/>
      <c r="M866" s="243"/>
      <c r="N866" s="244"/>
      <c r="O866" s="244"/>
      <c r="P866" s="244"/>
      <c r="Q866" s="244"/>
      <c r="R866" s="244"/>
      <c r="S866" s="244"/>
      <c r="T866" s="245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6" t="s">
        <v>207</v>
      </c>
      <c r="AU866" s="246" t="s">
        <v>82</v>
      </c>
      <c r="AV866" s="13" t="s">
        <v>82</v>
      </c>
      <c r="AW866" s="13" t="s">
        <v>33</v>
      </c>
      <c r="AX866" s="13" t="s">
        <v>72</v>
      </c>
      <c r="AY866" s="246" t="s">
        <v>197</v>
      </c>
    </row>
    <row r="867" s="13" customFormat="1">
      <c r="A867" s="13"/>
      <c r="B867" s="235"/>
      <c r="C867" s="236"/>
      <c r="D867" s="237" t="s">
        <v>207</v>
      </c>
      <c r="E867" s="238" t="s">
        <v>19</v>
      </c>
      <c r="F867" s="239" t="s">
        <v>2835</v>
      </c>
      <c r="G867" s="236"/>
      <c r="H867" s="240">
        <v>21.699999999999999</v>
      </c>
      <c r="I867" s="241"/>
      <c r="J867" s="236"/>
      <c r="K867" s="236"/>
      <c r="L867" s="242"/>
      <c r="M867" s="243"/>
      <c r="N867" s="244"/>
      <c r="O867" s="244"/>
      <c r="P867" s="244"/>
      <c r="Q867" s="244"/>
      <c r="R867" s="244"/>
      <c r="S867" s="244"/>
      <c r="T867" s="245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6" t="s">
        <v>207</v>
      </c>
      <c r="AU867" s="246" t="s">
        <v>82</v>
      </c>
      <c r="AV867" s="13" t="s">
        <v>82</v>
      </c>
      <c r="AW867" s="13" t="s">
        <v>33</v>
      </c>
      <c r="AX867" s="13" t="s">
        <v>72</v>
      </c>
      <c r="AY867" s="246" t="s">
        <v>197</v>
      </c>
    </row>
    <row r="868" s="13" customFormat="1">
      <c r="A868" s="13"/>
      <c r="B868" s="235"/>
      <c r="C868" s="236"/>
      <c r="D868" s="237" t="s">
        <v>207</v>
      </c>
      <c r="E868" s="238" t="s">
        <v>19</v>
      </c>
      <c r="F868" s="239" t="s">
        <v>2836</v>
      </c>
      <c r="G868" s="236"/>
      <c r="H868" s="240">
        <v>5.5</v>
      </c>
      <c r="I868" s="241"/>
      <c r="J868" s="236"/>
      <c r="K868" s="236"/>
      <c r="L868" s="242"/>
      <c r="M868" s="243"/>
      <c r="N868" s="244"/>
      <c r="O868" s="244"/>
      <c r="P868" s="244"/>
      <c r="Q868" s="244"/>
      <c r="R868" s="244"/>
      <c r="S868" s="244"/>
      <c r="T868" s="245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6" t="s">
        <v>207</v>
      </c>
      <c r="AU868" s="246" t="s">
        <v>82</v>
      </c>
      <c r="AV868" s="13" t="s">
        <v>82</v>
      </c>
      <c r="AW868" s="13" t="s">
        <v>33</v>
      </c>
      <c r="AX868" s="13" t="s">
        <v>72</v>
      </c>
      <c r="AY868" s="246" t="s">
        <v>197</v>
      </c>
    </row>
    <row r="869" s="13" customFormat="1">
      <c r="A869" s="13"/>
      <c r="B869" s="235"/>
      <c r="C869" s="236"/>
      <c r="D869" s="237" t="s">
        <v>207</v>
      </c>
      <c r="E869" s="238" t="s">
        <v>19</v>
      </c>
      <c r="F869" s="239" t="s">
        <v>2837</v>
      </c>
      <c r="G869" s="236"/>
      <c r="H869" s="240">
        <v>64.299999999999997</v>
      </c>
      <c r="I869" s="241"/>
      <c r="J869" s="236"/>
      <c r="K869" s="236"/>
      <c r="L869" s="242"/>
      <c r="M869" s="243"/>
      <c r="N869" s="244"/>
      <c r="O869" s="244"/>
      <c r="P869" s="244"/>
      <c r="Q869" s="244"/>
      <c r="R869" s="244"/>
      <c r="S869" s="244"/>
      <c r="T869" s="245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6" t="s">
        <v>207</v>
      </c>
      <c r="AU869" s="246" t="s">
        <v>82</v>
      </c>
      <c r="AV869" s="13" t="s">
        <v>82</v>
      </c>
      <c r="AW869" s="13" t="s">
        <v>33</v>
      </c>
      <c r="AX869" s="13" t="s">
        <v>72</v>
      </c>
      <c r="AY869" s="246" t="s">
        <v>197</v>
      </c>
    </row>
    <row r="870" s="13" customFormat="1">
      <c r="A870" s="13"/>
      <c r="B870" s="235"/>
      <c r="C870" s="236"/>
      <c r="D870" s="237" t="s">
        <v>207</v>
      </c>
      <c r="E870" s="238" t="s">
        <v>19</v>
      </c>
      <c r="F870" s="239" t="s">
        <v>2838</v>
      </c>
      <c r="G870" s="236"/>
      <c r="H870" s="240">
        <v>32.439999999999998</v>
      </c>
      <c r="I870" s="241"/>
      <c r="J870" s="236"/>
      <c r="K870" s="236"/>
      <c r="L870" s="242"/>
      <c r="M870" s="243"/>
      <c r="N870" s="244"/>
      <c r="O870" s="244"/>
      <c r="P870" s="244"/>
      <c r="Q870" s="244"/>
      <c r="R870" s="244"/>
      <c r="S870" s="244"/>
      <c r="T870" s="245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6" t="s">
        <v>207</v>
      </c>
      <c r="AU870" s="246" t="s">
        <v>82</v>
      </c>
      <c r="AV870" s="13" t="s">
        <v>82</v>
      </c>
      <c r="AW870" s="13" t="s">
        <v>33</v>
      </c>
      <c r="AX870" s="13" t="s">
        <v>72</v>
      </c>
      <c r="AY870" s="246" t="s">
        <v>197</v>
      </c>
    </row>
    <row r="871" s="15" customFormat="1">
      <c r="A871" s="15"/>
      <c r="B871" s="257"/>
      <c r="C871" s="258"/>
      <c r="D871" s="237" t="s">
        <v>207</v>
      </c>
      <c r="E871" s="259" t="s">
        <v>19</v>
      </c>
      <c r="F871" s="260" t="s">
        <v>234</v>
      </c>
      <c r="G871" s="258"/>
      <c r="H871" s="261">
        <v>158.74000000000001</v>
      </c>
      <c r="I871" s="262"/>
      <c r="J871" s="258"/>
      <c r="K871" s="258"/>
      <c r="L871" s="263"/>
      <c r="M871" s="264"/>
      <c r="N871" s="265"/>
      <c r="O871" s="265"/>
      <c r="P871" s="265"/>
      <c r="Q871" s="265"/>
      <c r="R871" s="265"/>
      <c r="S871" s="265"/>
      <c r="T871" s="266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67" t="s">
        <v>207</v>
      </c>
      <c r="AU871" s="267" t="s">
        <v>82</v>
      </c>
      <c r="AV871" s="15" t="s">
        <v>203</v>
      </c>
      <c r="AW871" s="15" t="s">
        <v>33</v>
      </c>
      <c r="AX871" s="15" t="s">
        <v>80</v>
      </c>
      <c r="AY871" s="267" t="s">
        <v>197</v>
      </c>
    </row>
    <row r="872" s="2" customFormat="1" ht="24.15" customHeight="1">
      <c r="A872" s="40"/>
      <c r="B872" s="41"/>
      <c r="C872" s="282" t="s">
        <v>1193</v>
      </c>
      <c r="D872" s="282" t="s">
        <v>602</v>
      </c>
      <c r="E872" s="283" t="s">
        <v>846</v>
      </c>
      <c r="F872" s="284" t="s">
        <v>847</v>
      </c>
      <c r="G872" s="285" t="s">
        <v>661</v>
      </c>
      <c r="H872" s="286">
        <v>166.67699999999999</v>
      </c>
      <c r="I872" s="287"/>
      <c r="J872" s="288">
        <f>ROUND(I872*H872,2)</f>
        <v>0</v>
      </c>
      <c r="K872" s="289"/>
      <c r="L872" s="290"/>
      <c r="M872" s="291" t="s">
        <v>19</v>
      </c>
      <c r="N872" s="292" t="s">
        <v>43</v>
      </c>
      <c r="O872" s="86"/>
      <c r="P872" s="226">
        <f>O872*H872</f>
        <v>0</v>
      </c>
      <c r="Q872" s="226">
        <v>0.00011</v>
      </c>
      <c r="R872" s="226">
        <f>Q872*H872</f>
        <v>0.018334469999999999</v>
      </c>
      <c r="S872" s="226">
        <v>0</v>
      </c>
      <c r="T872" s="227">
        <f>S872*H872</f>
        <v>0</v>
      </c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R872" s="228" t="s">
        <v>311</v>
      </c>
      <c r="AT872" s="228" t="s">
        <v>602</v>
      </c>
      <c r="AU872" s="228" t="s">
        <v>82</v>
      </c>
      <c r="AY872" s="19" t="s">
        <v>197</v>
      </c>
      <c r="BE872" s="229">
        <f>IF(N872="základní",J872,0)</f>
        <v>0</v>
      </c>
      <c r="BF872" s="229">
        <f>IF(N872="snížená",J872,0)</f>
        <v>0</v>
      </c>
      <c r="BG872" s="229">
        <f>IF(N872="zákl. přenesená",J872,0)</f>
        <v>0</v>
      </c>
      <c r="BH872" s="229">
        <f>IF(N872="sníž. přenesená",J872,0)</f>
        <v>0</v>
      </c>
      <c r="BI872" s="229">
        <f>IF(N872="nulová",J872,0)</f>
        <v>0</v>
      </c>
      <c r="BJ872" s="19" t="s">
        <v>80</v>
      </c>
      <c r="BK872" s="229">
        <f>ROUND(I872*H872,2)</f>
        <v>0</v>
      </c>
      <c r="BL872" s="19" t="s">
        <v>203</v>
      </c>
      <c r="BM872" s="228" t="s">
        <v>2839</v>
      </c>
    </row>
    <row r="873" s="13" customFormat="1">
      <c r="A873" s="13"/>
      <c r="B873" s="235"/>
      <c r="C873" s="236"/>
      <c r="D873" s="237" t="s">
        <v>207</v>
      </c>
      <c r="E873" s="238" t="s">
        <v>19</v>
      </c>
      <c r="F873" s="239" t="s">
        <v>2840</v>
      </c>
      <c r="G873" s="236"/>
      <c r="H873" s="240">
        <v>166.67699999999999</v>
      </c>
      <c r="I873" s="241"/>
      <c r="J873" s="236"/>
      <c r="K873" s="236"/>
      <c r="L873" s="242"/>
      <c r="M873" s="243"/>
      <c r="N873" s="244"/>
      <c r="O873" s="244"/>
      <c r="P873" s="244"/>
      <c r="Q873" s="244"/>
      <c r="R873" s="244"/>
      <c r="S873" s="244"/>
      <c r="T873" s="245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6" t="s">
        <v>207</v>
      </c>
      <c r="AU873" s="246" t="s">
        <v>82</v>
      </c>
      <c r="AV873" s="13" t="s">
        <v>82</v>
      </c>
      <c r="AW873" s="13" t="s">
        <v>33</v>
      </c>
      <c r="AX873" s="13" t="s">
        <v>80</v>
      </c>
      <c r="AY873" s="246" t="s">
        <v>197</v>
      </c>
    </row>
    <row r="874" s="2" customFormat="1" ht="55.5" customHeight="1">
      <c r="A874" s="40"/>
      <c r="B874" s="41"/>
      <c r="C874" s="216" t="s">
        <v>1200</v>
      </c>
      <c r="D874" s="216" t="s">
        <v>199</v>
      </c>
      <c r="E874" s="217" t="s">
        <v>851</v>
      </c>
      <c r="F874" s="218" t="s">
        <v>852</v>
      </c>
      <c r="G874" s="219" t="s">
        <v>661</v>
      </c>
      <c r="H874" s="220">
        <v>106.81999999999999</v>
      </c>
      <c r="I874" s="221"/>
      <c r="J874" s="222">
        <f>ROUND(I874*H874,2)</f>
        <v>0</v>
      </c>
      <c r="K874" s="223"/>
      <c r="L874" s="46"/>
      <c r="M874" s="224" t="s">
        <v>19</v>
      </c>
      <c r="N874" s="225" t="s">
        <v>43</v>
      </c>
      <c r="O874" s="86"/>
      <c r="P874" s="226">
        <f>O874*H874</f>
        <v>0</v>
      </c>
      <c r="Q874" s="226">
        <v>0</v>
      </c>
      <c r="R874" s="226">
        <f>Q874*H874</f>
        <v>0</v>
      </c>
      <c r="S874" s="226">
        <v>0</v>
      </c>
      <c r="T874" s="227">
        <f>S874*H874</f>
        <v>0</v>
      </c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R874" s="228" t="s">
        <v>203</v>
      </c>
      <c r="AT874" s="228" t="s">
        <v>199</v>
      </c>
      <c r="AU874" s="228" t="s">
        <v>82</v>
      </c>
      <c r="AY874" s="19" t="s">
        <v>197</v>
      </c>
      <c r="BE874" s="229">
        <f>IF(N874="základní",J874,0)</f>
        <v>0</v>
      </c>
      <c r="BF874" s="229">
        <f>IF(N874="snížená",J874,0)</f>
        <v>0</v>
      </c>
      <c r="BG874" s="229">
        <f>IF(N874="zákl. přenesená",J874,0)</f>
        <v>0</v>
      </c>
      <c r="BH874" s="229">
        <f>IF(N874="sníž. přenesená",J874,0)</f>
        <v>0</v>
      </c>
      <c r="BI874" s="229">
        <f>IF(N874="nulová",J874,0)</f>
        <v>0</v>
      </c>
      <c r="BJ874" s="19" t="s">
        <v>80</v>
      </c>
      <c r="BK874" s="229">
        <f>ROUND(I874*H874,2)</f>
        <v>0</v>
      </c>
      <c r="BL874" s="19" t="s">
        <v>203</v>
      </c>
      <c r="BM874" s="228" t="s">
        <v>2841</v>
      </c>
    </row>
    <row r="875" s="2" customFormat="1">
      <c r="A875" s="40"/>
      <c r="B875" s="41"/>
      <c r="C875" s="42"/>
      <c r="D875" s="230" t="s">
        <v>205</v>
      </c>
      <c r="E875" s="42"/>
      <c r="F875" s="231" t="s">
        <v>854</v>
      </c>
      <c r="G875" s="42"/>
      <c r="H875" s="42"/>
      <c r="I875" s="232"/>
      <c r="J875" s="42"/>
      <c r="K875" s="42"/>
      <c r="L875" s="46"/>
      <c r="M875" s="233"/>
      <c r="N875" s="234"/>
      <c r="O875" s="86"/>
      <c r="P875" s="86"/>
      <c r="Q875" s="86"/>
      <c r="R875" s="86"/>
      <c r="S875" s="86"/>
      <c r="T875" s="87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T875" s="19" t="s">
        <v>205</v>
      </c>
      <c r="AU875" s="19" t="s">
        <v>82</v>
      </c>
    </row>
    <row r="876" s="14" customFormat="1">
      <c r="A876" s="14"/>
      <c r="B876" s="247"/>
      <c r="C876" s="248"/>
      <c r="D876" s="237" t="s">
        <v>207</v>
      </c>
      <c r="E876" s="249" t="s">
        <v>19</v>
      </c>
      <c r="F876" s="250" t="s">
        <v>776</v>
      </c>
      <c r="G876" s="248"/>
      <c r="H876" s="249" t="s">
        <v>19</v>
      </c>
      <c r="I876" s="251"/>
      <c r="J876" s="248"/>
      <c r="K876" s="248"/>
      <c r="L876" s="252"/>
      <c r="M876" s="253"/>
      <c r="N876" s="254"/>
      <c r="O876" s="254"/>
      <c r="P876" s="254"/>
      <c r="Q876" s="254"/>
      <c r="R876" s="254"/>
      <c r="S876" s="254"/>
      <c r="T876" s="255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6" t="s">
        <v>207</v>
      </c>
      <c r="AU876" s="256" t="s">
        <v>82</v>
      </c>
      <c r="AV876" s="14" t="s">
        <v>80</v>
      </c>
      <c r="AW876" s="14" t="s">
        <v>33</v>
      </c>
      <c r="AX876" s="14" t="s">
        <v>72</v>
      </c>
      <c r="AY876" s="256" t="s">
        <v>197</v>
      </c>
    </row>
    <row r="877" s="14" customFormat="1">
      <c r="A877" s="14"/>
      <c r="B877" s="247"/>
      <c r="C877" s="248"/>
      <c r="D877" s="237" t="s">
        <v>207</v>
      </c>
      <c r="E877" s="249" t="s">
        <v>19</v>
      </c>
      <c r="F877" s="250" t="s">
        <v>871</v>
      </c>
      <c r="G877" s="248"/>
      <c r="H877" s="249" t="s">
        <v>19</v>
      </c>
      <c r="I877" s="251"/>
      <c r="J877" s="248"/>
      <c r="K877" s="248"/>
      <c r="L877" s="252"/>
      <c r="M877" s="253"/>
      <c r="N877" s="254"/>
      <c r="O877" s="254"/>
      <c r="P877" s="254"/>
      <c r="Q877" s="254"/>
      <c r="R877" s="254"/>
      <c r="S877" s="254"/>
      <c r="T877" s="255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6" t="s">
        <v>207</v>
      </c>
      <c r="AU877" s="256" t="s">
        <v>82</v>
      </c>
      <c r="AV877" s="14" t="s">
        <v>80</v>
      </c>
      <c r="AW877" s="14" t="s">
        <v>33</v>
      </c>
      <c r="AX877" s="14" t="s">
        <v>72</v>
      </c>
      <c r="AY877" s="256" t="s">
        <v>197</v>
      </c>
    </row>
    <row r="878" s="13" customFormat="1">
      <c r="A878" s="13"/>
      <c r="B878" s="235"/>
      <c r="C878" s="236"/>
      <c r="D878" s="237" t="s">
        <v>207</v>
      </c>
      <c r="E878" s="238" t="s">
        <v>19</v>
      </c>
      <c r="F878" s="239" t="s">
        <v>2842</v>
      </c>
      <c r="G878" s="236"/>
      <c r="H878" s="240">
        <v>19</v>
      </c>
      <c r="I878" s="241"/>
      <c r="J878" s="236"/>
      <c r="K878" s="236"/>
      <c r="L878" s="242"/>
      <c r="M878" s="243"/>
      <c r="N878" s="244"/>
      <c r="O878" s="244"/>
      <c r="P878" s="244"/>
      <c r="Q878" s="244"/>
      <c r="R878" s="244"/>
      <c r="S878" s="244"/>
      <c r="T878" s="245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6" t="s">
        <v>207</v>
      </c>
      <c r="AU878" s="246" t="s">
        <v>82</v>
      </c>
      <c r="AV878" s="13" t="s">
        <v>82</v>
      </c>
      <c r="AW878" s="13" t="s">
        <v>33</v>
      </c>
      <c r="AX878" s="13" t="s">
        <v>72</v>
      </c>
      <c r="AY878" s="246" t="s">
        <v>197</v>
      </c>
    </row>
    <row r="879" s="13" customFormat="1">
      <c r="A879" s="13"/>
      <c r="B879" s="235"/>
      <c r="C879" s="236"/>
      <c r="D879" s="237" t="s">
        <v>207</v>
      </c>
      <c r="E879" s="238" t="s">
        <v>19</v>
      </c>
      <c r="F879" s="239" t="s">
        <v>2843</v>
      </c>
      <c r="G879" s="236"/>
      <c r="H879" s="240">
        <v>3.75</v>
      </c>
      <c r="I879" s="241"/>
      <c r="J879" s="236"/>
      <c r="K879" s="236"/>
      <c r="L879" s="242"/>
      <c r="M879" s="243"/>
      <c r="N879" s="244"/>
      <c r="O879" s="244"/>
      <c r="P879" s="244"/>
      <c r="Q879" s="244"/>
      <c r="R879" s="244"/>
      <c r="S879" s="244"/>
      <c r="T879" s="245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6" t="s">
        <v>207</v>
      </c>
      <c r="AU879" s="246" t="s">
        <v>82</v>
      </c>
      <c r="AV879" s="13" t="s">
        <v>82</v>
      </c>
      <c r="AW879" s="13" t="s">
        <v>33</v>
      </c>
      <c r="AX879" s="13" t="s">
        <v>72</v>
      </c>
      <c r="AY879" s="246" t="s">
        <v>197</v>
      </c>
    </row>
    <row r="880" s="13" customFormat="1">
      <c r="A880" s="13"/>
      <c r="B880" s="235"/>
      <c r="C880" s="236"/>
      <c r="D880" s="237" t="s">
        <v>207</v>
      </c>
      <c r="E880" s="238" t="s">
        <v>19</v>
      </c>
      <c r="F880" s="239" t="s">
        <v>2844</v>
      </c>
      <c r="G880" s="236"/>
      <c r="H880" s="240">
        <v>5.1799999999999997</v>
      </c>
      <c r="I880" s="241"/>
      <c r="J880" s="236"/>
      <c r="K880" s="236"/>
      <c r="L880" s="242"/>
      <c r="M880" s="243"/>
      <c r="N880" s="244"/>
      <c r="O880" s="244"/>
      <c r="P880" s="244"/>
      <c r="Q880" s="244"/>
      <c r="R880" s="244"/>
      <c r="S880" s="244"/>
      <c r="T880" s="245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6" t="s">
        <v>207</v>
      </c>
      <c r="AU880" s="246" t="s">
        <v>82</v>
      </c>
      <c r="AV880" s="13" t="s">
        <v>82</v>
      </c>
      <c r="AW880" s="13" t="s">
        <v>33</v>
      </c>
      <c r="AX880" s="13" t="s">
        <v>72</v>
      </c>
      <c r="AY880" s="246" t="s">
        <v>197</v>
      </c>
    </row>
    <row r="881" s="13" customFormat="1">
      <c r="A881" s="13"/>
      <c r="B881" s="235"/>
      <c r="C881" s="236"/>
      <c r="D881" s="237" t="s">
        <v>207</v>
      </c>
      <c r="E881" s="238" t="s">
        <v>19</v>
      </c>
      <c r="F881" s="239" t="s">
        <v>2845</v>
      </c>
      <c r="G881" s="236"/>
      <c r="H881" s="240">
        <v>5.6799999999999997</v>
      </c>
      <c r="I881" s="241"/>
      <c r="J881" s="236"/>
      <c r="K881" s="236"/>
      <c r="L881" s="242"/>
      <c r="M881" s="243"/>
      <c r="N881" s="244"/>
      <c r="O881" s="244"/>
      <c r="P881" s="244"/>
      <c r="Q881" s="244"/>
      <c r="R881" s="244"/>
      <c r="S881" s="244"/>
      <c r="T881" s="245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6" t="s">
        <v>207</v>
      </c>
      <c r="AU881" s="246" t="s">
        <v>82</v>
      </c>
      <c r="AV881" s="13" t="s">
        <v>82</v>
      </c>
      <c r="AW881" s="13" t="s">
        <v>33</v>
      </c>
      <c r="AX881" s="13" t="s">
        <v>72</v>
      </c>
      <c r="AY881" s="246" t="s">
        <v>197</v>
      </c>
    </row>
    <row r="882" s="13" customFormat="1">
      <c r="A882" s="13"/>
      <c r="B882" s="235"/>
      <c r="C882" s="236"/>
      <c r="D882" s="237" t="s">
        <v>207</v>
      </c>
      <c r="E882" s="238" t="s">
        <v>19</v>
      </c>
      <c r="F882" s="239" t="s">
        <v>2846</v>
      </c>
      <c r="G882" s="236"/>
      <c r="H882" s="240">
        <v>5.0800000000000001</v>
      </c>
      <c r="I882" s="241"/>
      <c r="J882" s="236"/>
      <c r="K882" s="236"/>
      <c r="L882" s="242"/>
      <c r="M882" s="243"/>
      <c r="N882" s="244"/>
      <c r="O882" s="244"/>
      <c r="P882" s="244"/>
      <c r="Q882" s="244"/>
      <c r="R882" s="244"/>
      <c r="S882" s="244"/>
      <c r="T882" s="245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6" t="s">
        <v>207</v>
      </c>
      <c r="AU882" s="246" t="s">
        <v>82</v>
      </c>
      <c r="AV882" s="13" t="s">
        <v>82</v>
      </c>
      <c r="AW882" s="13" t="s">
        <v>33</v>
      </c>
      <c r="AX882" s="13" t="s">
        <v>72</v>
      </c>
      <c r="AY882" s="246" t="s">
        <v>197</v>
      </c>
    </row>
    <row r="883" s="13" customFormat="1">
      <c r="A883" s="13"/>
      <c r="B883" s="235"/>
      <c r="C883" s="236"/>
      <c r="D883" s="237" t="s">
        <v>207</v>
      </c>
      <c r="E883" s="238" t="s">
        <v>19</v>
      </c>
      <c r="F883" s="239" t="s">
        <v>2847</v>
      </c>
      <c r="G883" s="236"/>
      <c r="H883" s="240">
        <v>16</v>
      </c>
      <c r="I883" s="241"/>
      <c r="J883" s="236"/>
      <c r="K883" s="236"/>
      <c r="L883" s="242"/>
      <c r="M883" s="243"/>
      <c r="N883" s="244"/>
      <c r="O883" s="244"/>
      <c r="P883" s="244"/>
      <c r="Q883" s="244"/>
      <c r="R883" s="244"/>
      <c r="S883" s="244"/>
      <c r="T883" s="245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6" t="s">
        <v>207</v>
      </c>
      <c r="AU883" s="246" t="s">
        <v>82</v>
      </c>
      <c r="AV883" s="13" t="s">
        <v>82</v>
      </c>
      <c r="AW883" s="13" t="s">
        <v>33</v>
      </c>
      <c r="AX883" s="13" t="s">
        <v>72</v>
      </c>
      <c r="AY883" s="246" t="s">
        <v>197</v>
      </c>
    </row>
    <row r="884" s="13" customFormat="1">
      <c r="A884" s="13"/>
      <c r="B884" s="235"/>
      <c r="C884" s="236"/>
      <c r="D884" s="237" t="s">
        <v>207</v>
      </c>
      <c r="E884" s="238" t="s">
        <v>19</v>
      </c>
      <c r="F884" s="239" t="s">
        <v>2848</v>
      </c>
      <c r="G884" s="236"/>
      <c r="H884" s="240">
        <v>10.83</v>
      </c>
      <c r="I884" s="241"/>
      <c r="J884" s="236"/>
      <c r="K884" s="236"/>
      <c r="L884" s="242"/>
      <c r="M884" s="243"/>
      <c r="N884" s="244"/>
      <c r="O884" s="244"/>
      <c r="P884" s="244"/>
      <c r="Q884" s="244"/>
      <c r="R884" s="244"/>
      <c r="S884" s="244"/>
      <c r="T884" s="245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6" t="s">
        <v>207</v>
      </c>
      <c r="AU884" s="246" t="s">
        <v>82</v>
      </c>
      <c r="AV884" s="13" t="s">
        <v>82</v>
      </c>
      <c r="AW884" s="13" t="s">
        <v>33</v>
      </c>
      <c r="AX884" s="13" t="s">
        <v>72</v>
      </c>
      <c r="AY884" s="246" t="s">
        <v>197</v>
      </c>
    </row>
    <row r="885" s="16" customFormat="1">
      <c r="A885" s="16"/>
      <c r="B885" s="268"/>
      <c r="C885" s="269"/>
      <c r="D885" s="237" t="s">
        <v>207</v>
      </c>
      <c r="E885" s="270" t="s">
        <v>19</v>
      </c>
      <c r="F885" s="271" t="s">
        <v>248</v>
      </c>
      <c r="G885" s="269"/>
      <c r="H885" s="272">
        <v>65.519999999999996</v>
      </c>
      <c r="I885" s="273"/>
      <c r="J885" s="269"/>
      <c r="K885" s="269"/>
      <c r="L885" s="274"/>
      <c r="M885" s="275"/>
      <c r="N885" s="276"/>
      <c r="O885" s="276"/>
      <c r="P885" s="276"/>
      <c r="Q885" s="276"/>
      <c r="R885" s="276"/>
      <c r="S885" s="276"/>
      <c r="T885" s="277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T885" s="278" t="s">
        <v>207</v>
      </c>
      <c r="AU885" s="278" t="s">
        <v>82</v>
      </c>
      <c r="AV885" s="16" t="s">
        <v>103</v>
      </c>
      <c r="AW885" s="16" t="s">
        <v>33</v>
      </c>
      <c r="AX885" s="16" t="s">
        <v>72</v>
      </c>
      <c r="AY885" s="278" t="s">
        <v>197</v>
      </c>
    </row>
    <row r="886" s="14" customFormat="1">
      <c r="A886" s="14"/>
      <c r="B886" s="247"/>
      <c r="C886" s="248"/>
      <c r="D886" s="237" t="s">
        <v>207</v>
      </c>
      <c r="E886" s="249" t="s">
        <v>19</v>
      </c>
      <c r="F886" s="250" t="s">
        <v>879</v>
      </c>
      <c r="G886" s="248"/>
      <c r="H886" s="249" t="s">
        <v>19</v>
      </c>
      <c r="I886" s="251"/>
      <c r="J886" s="248"/>
      <c r="K886" s="248"/>
      <c r="L886" s="252"/>
      <c r="M886" s="253"/>
      <c r="N886" s="254"/>
      <c r="O886" s="254"/>
      <c r="P886" s="254"/>
      <c r="Q886" s="254"/>
      <c r="R886" s="254"/>
      <c r="S886" s="254"/>
      <c r="T886" s="255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6" t="s">
        <v>207</v>
      </c>
      <c r="AU886" s="256" t="s">
        <v>82</v>
      </c>
      <c r="AV886" s="14" t="s">
        <v>80</v>
      </c>
      <c r="AW886" s="14" t="s">
        <v>33</v>
      </c>
      <c r="AX886" s="14" t="s">
        <v>72</v>
      </c>
      <c r="AY886" s="256" t="s">
        <v>197</v>
      </c>
    </row>
    <row r="887" s="13" customFormat="1">
      <c r="A887" s="13"/>
      <c r="B887" s="235"/>
      <c r="C887" s="236"/>
      <c r="D887" s="237" t="s">
        <v>207</v>
      </c>
      <c r="E887" s="238" t="s">
        <v>19</v>
      </c>
      <c r="F887" s="239" t="s">
        <v>2849</v>
      </c>
      <c r="G887" s="236"/>
      <c r="H887" s="240">
        <v>11.300000000000001</v>
      </c>
      <c r="I887" s="241"/>
      <c r="J887" s="236"/>
      <c r="K887" s="236"/>
      <c r="L887" s="242"/>
      <c r="M887" s="243"/>
      <c r="N887" s="244"/>
      <c r="O887" s="244"/>
      <c r="P887" s="244"/>
      <c r="Q887" s="244"/>
      <c r="R887" s="244"/>
      <c r="S887" s="244"/>
      <c r="T887" s="245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6" t="s">
        <v>207</v>
      </c>
      <c r="AU887" s="246" t="s">
        <v>82</v>
      </c>
      <c r="AV887" s="13" t="s">
        <v>82</v>
      </c>
      <c r="AW887" s="13" t="s">
        <v>33</v>
      </c>
      <c r="AX887" s="13" t="s">
        <v>72</v>
      </c>
      <c r="AY887" s="246" t="s">
        <v>197</v>
      </c>
    </row>
    <row r="888" s="13" customFormat="1">
      <c r="A888" s="13"/>
      <c r="B888" s="235"/>
      <c r="C888" s="236"/>
      <c r="D888" s="237" t="s">
        <v>207</v>
      </c>
      <c r="E888" s="238" t="s">
        <v>19</v>
      </c>
      <c r="F888" s="239" t="s">
        <v>2850</v>
      </c>
      <c r="G888" s="236"/>
      <c r="H888" s="240">
        <v>27</v>
      </c>
      <c r="I888" s="241"/>
      <c r="J888" s="236"/>
      <c r="K888" s="236"/>
      <c r="L888" s="242"/>
      <c r="M888" s="243"/>
      <c r="N888" s="244"/>
      <c r="O888" s="244"/>
      <c r="P888" s="244"/>
      <c r="Q888" s="244"/>
      <c r="R888" s="244"/>
      <c r="S888" s="244"/>
      <c r="T888" s="245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6" t="s">
        <v>207</v>
      </c>
      <c r="AU888" s="246" t="s">
        <v>82</v>
      </c>
      <c r="AV888" s="13" t="s">
        <v>82</v>
      </c>
      <c r="AW888" s="13" t="s">
        <v>33</v>
      </c>
      <c r="AX888" s="13" t="s">
        <v>72</v>
      </c>
      <c r="AY888" s="246" t="s">
        <v>197</v>
      </c>
    </row>
    <row r="889" s="13" customFormat="1">
      <c r="A889" s="13"/>
      <c r="B889" s="235"/>
      <c r="C889" s="236"/>
      <c r="D889" s="237" t="s">
        <v>207</v>
      </c>
      <c r="E889" s="238" t="s">
        <v>19</v>
      </c>
      <c r="F889" s="239" t="s">
        <v>2851</v>
      </c>
      <c r="G889" s="236"/>
      <c r="H889" s="240">
        <v>3</v>
      </c>
      <c r="I889" s="241"/>
      <c r="J889" s="236"/>
      <c r="K889" s="236"/>
      <c r="L889" s="242"/>
      <c r="M889" s="243"/>
      <c r="N889" s="244"/>
      <c r="O889" s="244"/>
      <c r="P889" s="244"/>
      <c r="Q889" s="244"/>
      <c r="R889" s="244"/>
      <c r="S889" s="244"/>
      <c r="T889" s="245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6" t="s">
        <v>207</v>
      </c>
      <c r="AU889" s="246" t="s">
        <v>82</v>
      </c>
      <c r="AV889" s="13" t="s">
        <v>82</v>
      </c>
      <c r="AW889" s="13" t="s">
        <v>33</v>
      </c>
      <c r="AX889" s="13" t="s">
        <v>72</v>
      </c>
      <c r="AY889" s="246" t="s">
        <v>197</v>
      </c>
    </row>
    <row r="890" s="16" customFormat="1">
      <c r="A890" s="16"/>
      <c r="B890" s="268"/>
      <c r="C890" s="269"/>
      <c r="D890" s="237" t="s">
        <v>207</v>
      </c>
      <c r="E890" s="270" t="s">
        <v>19</v>
      </c>
      <c r="F890" s="271" t="s">
        <v>248</v>
      </c>
      <c r="G890" s="269"/>
      <c r="H890" s="272">
        <v>41.299999999999997</v>
      </c>
      <c r="I890" s="273"/>
      <c r="J890" s="269"/>
      <c r="K890" s="269"/>
      <c r="L890" s="274"/>
      <c r="M890" s="275"/>
      <c r="N890" s="276"/>
      <c r="O890" s="276"/>
      <c r="P890" s="276"/>
      <c r="Q890" s="276"/>
      <c r="R890" s="276"/>
      <c r="S890" s="276"/>
      <c r="T890" s="277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T890" s="278" t="s">
        <v>207</v>
      </c>
      <c r="AU890" s="278" t="s">
        <v>82</v>
      </c>
      <c r="AV890" s="16" t="s">
        <v>103</v>
      </c>
      <c r="AW890" s="16" t="s">
        <v>33</v>
      </c>
      <c r="AX890" s="16" t="s">
        <v>72</v>
      </c>
      <c r="AY890" s="278" t="s">
        <v>197</v>
      </c>
    </row>
    <row r="891" s="15" customFormat="1">
      <c r="A891" s="15"/>
      <c r="B891" s="257"/>
      <c r="C891" s="258"/>
      <c r="D891" s="237" t="s">
        <v>207</v>
      </c>
      <c r="E891" s="259" t="s">
        <v>19</v>
      </c>
      <c r="F891" s="260" t="s">
        <v>234</v>
      </c>
      <c r="G891" s="258"/>
      <c r="H891" s="261">
        <v>106.81999999999999</v>
      </c>
      <c r="I891" s="262"/>
      <c r="J891" s="258"/>
      <c r="K891" s="258"/>
      <c r="L891" s="263"/>
      <c r="M891" s="264"/>
      <c r="N891" s="265"/>
      <c r="O891" s="265"/>
      <c r="P891" s="265"/>
      <c r="Q891" s="265"/>
      <c r="R891" s="265"/>
      <c r="S891" s="265"/>
      <c r="T891" s="266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67" t="s">
        <v>207</v>
      </c>
      <c r="AU891" s="267" t="s">
        <v>82</v>
      </c>
      <c r="AV891" s="15" t="s">
        <v>203</v>
      </c>
      <c r="AW891" s="15" t="s">
        <v>33</v>
      </c>
      <c r="AX891" s="15" t="s">
        <v>80</v>
      </c>
      <c r="AY891" s="267" t="s">
        <v>197</v>
      </c>
    </row>
    <row r="892" s="2" customFormat="1" ht="24.15" customHeight="1">
      <c r="A892" s="40"/>
      <c r="B892" s="41"/>
      <c r="C892" s="282" t="s">
        <v>1206</v>
      </c>
      <c r="D892" s="282" t="s">
        <v>602</v>
      </c>
      <c r="E892" s="283" t="s">
        <v>857</v>
      </c>
      <c r="F892" s="284" t="s">
        <v>858</v>
      </c>
      <c r="G892" s="285" t="s">
        <v>661</v>
      </c>
      <c r="H892" s="286">
        <v>112.161</v>
      </c>
      <c r="I892" s="287"/>
      <c r="J892" s="288">
        <f>ROUND(I892*H892,2)</f>
        <v>0</v>
      </c>
      <c r="K892" s="289"/>
      <c r="L892" s="290"/>
      <c r="M892" s="291" t="s">
        <v>19</v>
      </c>
      <c r="N892" s="292" t="s">
        <v>43</v>
      </c>
      <c r="O892" s="86"/>
      <c r="P892" s="226">
        <f>O892*H892</f>
        <v>0</v>
      </c>
      <c r="Q892" s="226">
        <v>4.0000000000000003E-05</v>
      </c>
      <c r="R892" s="226">
        <f>Q892*H892</f>
        <v>0.0044864400000000004</v>
      </c>
      <c r="S892" s="226">
        <v>0</v>
      </c>
      <c r="T892" s="227">
        <f>S892*H892</f>
        <v>0</v>
      </c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R892" s="228" t="s">
        <v>311</v>
      </c>
      <c r="AT892" s="228" t="s">
        <v>602</v>
      </c>
      <c r="AU892" s="228" t="s">
        <v>82</v>
      </c>
      <c r="AY892" s="19" t="s">
        <v>197</v>
      </c>
      <c r="BE892" s="229">
        <f>IF(N892="základní",J892,0)</f>
        <v>0</v>
      </c>
      <c r="BF892" s="229">
        <f>IF(N892="snížená",J892,0)</f>
        <v>0</v>
      </c>
      <c r="BG892" s="229">
        <f>IF(N892="zákl. přenesená",J892,0)</f>
        <v>0</v>
      </c>
      <c r="BH892" s="229">
        <f>IF(N892="sníž. přenesená",J892,0)</f>
        <v>0</v>
      </c>
      <c r="BI892" s="229">
        <f>IF(N892="nulová",J892,0)</f>
        <v>0</v>
      </c>
      <c r="BJ892" s="19" t="s">
        <v>80</v>
      </c>
      <c r="BK892" s="229">
        <f>ROUND(I892*H892,2)</f>
        <v>0</v>
      </c>
      <c r="BL892" s="19" t="s">
        <v>203</v>
      </c>
      <c r="BM892" s="228" t="s">
        <v>2852</v>
      </c>
    </row>
    <row r="893" s="13" customFormat="1">
      <c r="A893" s="13"/>
      <c r="B893" s="235"/>
      <c r="C893" s="236"/>
      <c r="D893" s="237" t="s">
        <v>207</v>
      </c>
      <c r="E893" s="238" t="s">
        <v>19</v>
      </c>
      <c r="F893" s="239" t="s">
        <v>2853</v>
      </c>
      <c r="G893" s="236"/>
      <c r="H893" s="240">
        <v>112.161</v>
      </c>
      <c r="I893" s="241"/>
      <c r="J893" s="236"/>
      <c r="K893" s="236"/>
      <c r="L893" s="242"/>
      <c r="M893" s="243"/>
      <c r="N893" s="244"/>
      <c r="O893" s="244"/>
      <c r="P893" s="244"/>
      <c r="Q893" s="244"/>
      <c r="R893" s="244"/>
      <c r="S893" s="244"/>
      <c r="T893" s="245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6" t="s">
        <v>207</v>
      </c>
      <c r="AU893" s="246" t="s">
        <v>82</v>
      </c>
      <c r="AV893" s="13" t="s">
        <v>82</v>
      </c>
      <c r="AW893" s="13" t="s">
        <v>33</v>
      </c>
      <c r="AX893" s="13" t="s">
        <v>80</v>
      </c>
      <c r="AY893" s="246" t="s">
        <v>197</v>
      </c>
    </row>
    <row r="894" s="2" customFormat="1" ht="78" customHeight="1">
      <c r="A894" s="40"/>
      <c r="B894" s="41"/>
      <c r="C894" s="216" t="s">
        <v>1212</v>
      </c>
      <c r="D894" s="216" t="s">
        <v>199</v>
      </c>
      <c r="E894" s="217" t="s">
        <v>920</v>
      </c>
      <c r="F894" s="218" t="s">
        <v>921</v>
      </c>
      <c r="G894" s="219" t="s">
        <v>202</v>
      </c>
      <c r="H894" s="220">
        <v>385.238</v>
      </c>
      <c r="I894" s="221"/>
      <c r="J894" s="222">
        <f>ROUND(I894*H894,2)</f>
        <v>0</v>
      </c>
      <c r="K894" s="223"/>
      <c r="L894" s="46"/>
      <c r="M894" s="224" t="s">
        <v>19</v>
      </c>
      <c r="N894" s="225" t="s">
        <v>43</v>
      </c>
      <c r="O894" s="86"/>
      <c r="P894" s="226">
        <f>O894*H894</f>
        <v>0</v>
      </c>
      <c r="Q894" s="226">
        <v>0.0087401600000000003</v>
      </c>
      <c r="R894" s="226">
        <f>Q894*H894</f>
        <v>3.3670417580800001</v>
      </c>
      <c r="S894" s="226">
        <v>0</v>
      </c>
      <c r="T894" s="227">
        <f>S894*H894</f>
        <v>0</v>
      </c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R894" s="228" t="s">
        <v>203</v>
      </c>
      <c r="AT894" s="228" t="s">
        <v>199</v>
      </c>
      <c r="AU894" s="228" t="s">
        <v>82</v>
      </c>
      <c r="AY894" s="19" t="s">
        <v>197</v>
      </c>
      <c r="BE894" s="229">
        <f>IF(N894="základní",J894,0)</f>
        <v>0</v>
      </c>
      <c r="BF894" s="229">
        <f>IF(N894="snížená",J894,0)</f>
        <v>0</v>
      </c>
      <c r="BG894" s="229">
        <f>IF(N894="zákl. přenesená",J894,0)</f>
        <v>0</v>
      </c>
      <c r="BH894" s="229">
        <f>IF(N894="sníž. přenesená",J894,0)</f>
        <v>0</v>
      </c>
      <c r="BI894" s="229">
        <f>IF(N894="nulová",J894,0)</f>
        <v>0</v>
      </c>
      <c r="BJ894" s="19" t="s">
        <v>80</v>
      </c>
      <c r="BK894" s="229">
        <f>ROUND(I894*H894,2)</f>
        <v>0</v>
      </c>
      <c r="BL894" s="19" t="s">
        <v>203</v>
      </c>
      <c r="BM894" s="228" t="s">
        <v>2854</v>
      </c>
    </row>
    <row r="895" s="14" customFormat="1">
      <c r="A895" s="14"/>
      <c r="B895" s="247"/>
      <c r="C895" s="248"/>
      <c r="D895" s="237" t="s">
        <v>207</v>
      </c>
      <c r="E895" s="249" t="s">
        <v>19</v>
      </c>
      <c r="F895" s="250" t="s">
        <v>923</v>
      </c>
      <c r="G895" s="248"/>
      <c r="H895" s="249" t="s">
        <v>19</v>
      </c>
      <c r="I895" s="251"/>
      <c r="J895" s="248"/>
      <c r="K895" s="248"/>
      <c r="L895" s="252"/>
      <c r="M895" s="253"/>
      <c r="N895" s="254"/>
      <c r="O895" s="254"/>
      <c r="P895" s="254"/>
      <c r="Q895" s="254"/>
      <c r="R895" s="254"/>
      <c r="S895" s="254"/>
      <c r="T895" s="255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6" t="s">
        <v>207</v>
      </c>
      <c r="AU895" s="256" t="s">
        <v>82</v>
      </c>
      <c r="AV895" s="14" t="s">
        <v>80</v>
      </c>
      <c r="AW895" s="14" t="s">
        <v>33</v>
      </c>
      <c r="AX895" s="14" t="s">
        <v>72</v>
      </c>
      <c r="AY895" s="256" t="s">
        <v>197</v>
      </c>
    </row>
    <row r="896" s="14" customFormat="1">
      <c r="A896" s="14"/>
      <c r="B896" s="247"/>
      <c r="C896" s="248"/>
      <c r="D896" s="237" t="s">
        <v>207</v>
      </c>
      <c r="E896" s="249" t="s">
        <v>19</v>
      </c>
      <c r="F896" s="250" t="s">
        <v>869</v>
      </c>
      <c r="G896" s="248"/>
      <c r="H896" s="249" t="s">
        <v>19</v>
      </c>
      <c r="I896" s="251"/>
      <c r="J896" s="248"/>
      <c r="K896" s="248"/>
      <c r="L896" s="252"/>
      <c r="M896" s="253"/>
      <c r="N896" s="254"/>
      <c r="O896" s="254"/>
      <c r="P896" s="254"/>
      <c r="Q896" s="254"/>
      <c r="R896" s="254"/>
      <c r="S896" s="254"/>
      <c r="T896" s="255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6" t="s">
        <v>207</v>
      </c>
      <c r="AU896" s="256" t="s">
        <v>82</v>
      </c>
      <c r="AV896" s="14" t="s">
        <v>80</v>
      </c>
      <c r="AW896" s="14" t="s">
        <v>33</v>
      </c>
      <c r="AX896" s="14" t="s">
        <v>72</v>
      </c>
      <c r="AY896" s="256" t="s">
        <v>197</v>
      </c>
    </row>
    <row r="897" s="13" customFormat="1">
      <c r="A897" s="13"/>
      <c r="B897" s="235"/>
      <c r="C897" s="236"/>
      <c r="D897" s="237" t="s">
        <v>207</v>
      </c>
      <c r="E897" s="238" t="s">
        <v>19</v>
      </c>
      <c r="F897" s="239" t="s">
        <v>2855</v>
      </c>
      <c r="G897" s="236"/>
      <c r="H897" s="240">
        <v>24.777000000000001</v>
      </c>
      <c r="I897" s="241"/>
      <c r="J897" s="236"/>
      <c r="K897" s="236"/>
      <c r="L897" s="242"/>
      <c r="M897" s="243"/>
      <c r="N897" s="244"/>
      <c r="O897" s="244"/>
      <c r="P897" s="244"/>
      <c r="Q897" s="244"/>
      <c r="R897" s="244"/>
      <c r="S897" s="244"/>
      <c r="T897" s="245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6" t="s">
        <v>207</v>
      </c>
      <c r="AU897" s="246" t="s">
        <v>82</v>
      </c>
      <c r="AV897" s="13" t="s">
        <v>82</v>
      </c>
      <c r="AW897" s="13" t="s">
        <v>33</v>
      </c>
      <c r="AX897" s="13" t="s">
        <v>72</v>
      </c>
      <c r="AY897" s="246" t="s">
        <v>197</v>
      </c>
    </row>
    <row r="898" s="13" customFormat="1">
      <c r="A898" s="13"/>
      <c r="B898" s="235"/>
      <c r="C898" s="236"/>
      <c r="D898" s="237" t="s">
        <v>207</v>
      </c>
      <c r="E898" s="238" t="s">
        <v>19</v>
      </c>
      <c r="F898" s="239" t="s">
        <v>2856</v>
      </c>
      <c r="G898" s="236"/>
      <c r="H898" s="240">
        <v>18.661999999999999</v>
      </c>
      <c r="I898" s="241"/>
      <c r="J898" s="236"/>
      <c r="K898" s="236"/>
      <c r="L898" s="242"/>
      <c r="M898" s="243"/>
      <c r="N898" s="244"/>
      <c r="O898" s="244"/>
      <c r="P898" s="244"/>
      <c r="Q898" s="244"/>
      <c r="R898" s="244"/>
      <c r="S898" s="244"/>
      <c r="T898" s="245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6" t="s">
        <v>207</v>
      </c>
      <c r="AU898" s="246" t="s">
        <v>82</v>
      </c>
      <c r="AV898" s="13" t="s">
        <v>82</v>
      </c>
      <c r="AW898" s="13" t="s">
        <v>33</v>
      </c>
      <c r="AX898" s="13" t="s">
        <v>72</v>
      </c>
      <c r="AY898" s="246" t="s">
        <v>197</v>
      </c>
    </row>
    <row r="899" s="16" customFormat="1">
      <c r="A899" s="16"/>
      <c r="B899" s="268"/>
      <c r="C899" s="269"/>
      <c r="D899" s="237" t="s">
        <v>207</v>
      </c>
      <c r="E899" s="270" t="s">
        <v>19</v>
      </c>
      <c r="F899" s="271" t="s">
        <v>248</v>
      </c>
      <c r="G899" s="269"/>
      <c r="H899" s="272">
        <v>43.439</v>
      </c>
      <c r="I899" s="273"/>
      <c r="J899" s="269"/>
      <c r="K899" s="269"/>
      <c r="L899" s="274"/>
      <c r="M899" s="275"/>
      <c r="N899" s="276"/>
      <c r="O899" s="276"/>
      <c r="P899" s="276"/>
      <c r="Q899" s="276"/>
      <c r="R899" s="276"/>
      <c r="S899" s="276"/>
      <c r="T899" s="277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T899" s="278" t="s">
        <v>207</v>
      </c>
      <c r="AU899" s="278" t="s">
        <v>82</v>
      </c>
      <c r="AV899" s="16" t="s">
        <v>103</v>
      </c>
      <c r="AW899" s="16" t="s">
        <v>33</v>
      </c>
      <c r="AX899" s="16" t="s">
        <v>72</v>
      </c>
      <c r="AY899" s="278" t="s">
        <v>197</v>
      </c>
    </row>
    <row r="900" s="14" customFormat="1">
      <c r="A900" s="14"/>
      <c r="B900" s="247"/>
      <c r="C900" s="248"/>
      <c r="D900" s="237" t="s">
        <v>207</v>
      </c>
      <c r="E900" s="249" t="s">
        <v>19</v>
      </c>
      <c r="F900" s="250" t="s">
        <v>871</v>
      </c>
      <c r="G900" s="248"/>
      <c r="H900" s="249" t="s">
        <v>19</v>
      </c>
      <c r="I900" s="251"/>
      <c r="J900" s="248"/>
      <c r="K900" s="248"/>
      <c r="L900" s="252"/>
      <c r="M900" s="253"/>
      <c r="N900" s="254"/>
      <c r="O900" s="254"/>
      <c r="P900" s="254"/>
      <c r="Q900" s="254"/>
      <c r="R900" s="254"/>
      <c r="S900" s="254"/>
      <c r="T900" s="255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6" t="s">
        <v>207</v>
      </c>
      <c r="AU900" s="256" t="s">
        <v>82</v>
      </c>
      <c r="AV900" s="14" t="s">
        <v>80</v>
      </c>
      <c r="AW900" s="14" t="s">
        <v>33</v>
      </c>
      <c r="AX900" s="14" t="s">
        <v>72</v>
      </c>
      <c r="AY900" s="256" t="s">
        <v>197</v>
      </c>
    </row>
    <row r="901" s="13" customFormat="1">
      <c r="A901" s="13"/>
      <c r="B901" s="235"/>
      <c r="C901" s="236"/>
      <c r="D901" s="237" t="s">
        <v>207</v>
      </c>
      <c r="E901" s="238" t="s">
        <v>19</v>
      </c>
      <c r="F901" s="239" t="s">
        <v>2857</v>
      </c>
      <c r="G901" s="236"/>
      <c r="H901" s="240">
        <v>13.926</v>
      </c>
      <c r="I901" s="241"/>
      <c r="J901" s="236"/>
      <c r="K901" s="236"/>
      <c r="L901" s="242"/>
      <c r="M901" s="243"/>
      <c r="N901" s="244"/>
      <c r="O901" s="244"/>
      <c r="P901" s="244"/>
      <c r="Q901" s="244"/>
      <c r="R901" s="244"/>
      <c r="S901" s="244"/>
      <c r="T901" s="245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6" t="s">
        <v>207</v>
      </c>
      <c r="AU901" s="246" t="s">
        <v>82</v>
      </c>
      <c r="AV901" s="13" t="s">
        <v>82</v>
      </c>
      <c r="AW901" s="13" t="s">
        <v>33</v>
      </c>
      <c r="AX901" s="13" t="s">
        <v>72</v>
      </c>
      <c r="AY901" s="246" t="s">
        <v>197</v>
      </c>
    </row>
    <row r="902" s="13" customFormat="1">
      <c r="A902" s="13"/>
      <c r="B902" s="235"/>
      <c r="C902" s="236"/>
      <c r="D902" s="237" t="s">
        <v>207</v>
      </c>
      <c r="E902" s="238" t="s">
        <v>19</v>
      </c>
      <c r="F902" s="239" t="s">
        <v>2858</v>
      </c>
      <c r="G902" s="236"/>
      <c r="H902" s="240">
        <v>141.97</v>
      </c>
      <c r="I902" s="241"/>
      <c r="J902" s="236"/>
      <c r="K902" s="236"/>
      <c r="L902" s="242"/>
      <c r="M902" s="243"/>
      <c r="N902" s="244"/>
      <c r="O902" s="244"/>
      <c r="P902" s="244"/>
      <c r="Q902" s="244"/>
      <c r="R902" s="244"/>
      <c r="S902" s="244"/>
      <c r="T902" s="245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6" t="s">
        <v>207</v>
      </c>
      <c r="AU902" s="246" t="s">
        <v>82</v>
      </c>
      <c r="AV902" s="13" t="s">
        <v>82</v>
      </c>
      <c r="AW902" s="13" t="s">
        <v>33</v>
      </c>
      <c r="AX902" s="13" t="s">
        <v>72</v>
      </c>
      <c r="AY902" s="246" t="s">
        <v>197</v>
      </c>
    </row>
    <row r="903" s="13" customFormat="1">
      <c r="A903" s="13"/>
      <c r="B903" s="235"/>
      <c r="C903" s="236"/>
      <c r="D903" s="237" t="s">
        <v>207</v>
      </c>
      <c r="E903" s="238" t="s">
        <v>19</v>
      </c>
      <c r="F903" s="239" t="s">
        <v>2859</v>
      </c>
      <c r="G903" s="236"/>
      <c r="H903" s="240">
        <v>8.0009999999999994</v>
      </c>
      <c r="I903" s="241"/>
      <c r="J903" s="236"/>
      <c r="K903" s="236"/>
      <c r="L903" s="242"/>
      <c r="M903" s="243"/>
      <c r="N903" s="244"/>
      <c r="O903" s="244"/>
      <c r="P903" s="244"/>
      <c r="Q903" s="244"/>
      <c r="R903" s="244"/>
      <c r="S903" s="244"/>
      <c r="T903" s="245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6" t="s">
        <v>207</v>
      </c>
      <c r="AU903" s="246" t="s">
        <v>82</v>
      </c>
      <c r="AV903" s="13" t="s">
        <v>82</v>
      </c>
      <c r="AW903" s="13" t="s">
        <v>33</v>
      </c>
      <c r="AX903" s="13" t="s">
        <v>72</v>
      </c>
      <c r="AY903" s="246" t="s">
        <v>197</v>
      </c>
    </row>
    <row r="904" s="13" customFormat="1">
      <c r="A904" s="13"/>
      <c r="B904" s="235"/>
      <c r="C904" s="236"/>
      <c r="D904" s="237" t="s">
        <v>207</v>
      </c>
      <c r="E904" s="238" t="s">
        <v>19</v>
      </c>
      <c r="F904" s="239" t="s">
        <v>2860</v>
      </c>
      <c r="G904" s="236"/>
      <c r="H904" s="240">
        <v>2.7429999999999999</v>
      </c>
      <c r="I904" s="241"/>
      <c r="J904" s="236"/>
      <c r="K904" s="236"/>
      <c r="L904" s="242"/>
      <c r="M904" s="243"/>
      <c r="N904" s="244"/>
      <c r="O904" s="244"/>
      <c r="P904" s="244"/>
      <c r="Q904" s="244"/>
      <c r="R904" s="244"/>
      <c r="S904" s="244"/>
      <c r="T904" s="245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6" t="s">
        <v>207</v>
      </c>
      <c r="AU904" s="246" t="s">
        <v>82</v>
      </c>
      <c r="AV904" s="13" t="s">
        <v>82</v>
      </c>
      <c r="AW904" s="13" t="s">
        <v>33</v>
      </c>
      <c r="AX904" s="13" t="s">
        <v>72</v>
      </c>
      <c r="AY904" s="246" t="s">
        <v>197</v>
      </c>
    </row>
    <row r="905" s="13" customFormat="1">
      <c r="A905" s="13"/>
      <c r="B905" s="235"/>
      <c r="C905" s="236"/>
      <c r="D905" s="237" t="s">
        <v>207</v>
      </c>
      <c r="E905" s="238" t="s">
        <v>19</v>
      </c>
      <c r="F905" s="239" t="s">
        <v>2861</v>
      </c>
      <c r="G905" s="236"/>
      <c r="H905" s="240">
        <v>-6.7389999999999999</v>
      </c>
      <c r="I905" s="241"/>
      <c r="J905" s="236"/>
      <c r="K905" s="236"/>
      <c r="L905" s="242"/>
      <c r="M905" s="243"/>
      <c r="N905" s="244"/>
      <c r="O905" s="244"/>
      <c r="P905" s="244"/>
      <c r="Q905" s="244"/>
      <c r="R905" s="244"/>
      <c r="S905" s="244"/>
      <c r="T905" s="245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6" t="s">
        <v>207</v>
      </c>
      <c r="AU905" s="246" t="s">
        <v>82</v>
      </c>
      <c r="AV905" s="13" t="s">
        <v>82</v>
      </c>
      <c r="AW905" s="13" t="s">
        <v>33</v>
      </c>
      <c r="AX905" s="13" t="s">
        <v>72</v>
      </c>
      <c r="AY905" s="246" t="s">
        <v>197</v>
      </c>
    </row>
    <row r="906" s="13" customFormat="1">
      <c r="A906" s="13"/>
      <c r="B906" s="235"/>
      <c r="C906" s="236"/>
      <c r="D906" s="237" t="s">
        <v>207</v>
      </c>
      <c r="E906" s="238" t="s">
        <v>19</v>
      </c>
      <c r="F906" s="239" t="s">
        <v>2862</v>
      </c>
      <c r="G906" s="236"/>
      <c r="H906" s="240">
        <v>-6.4199999999999999</v>
      </c>
      <c r="I906" s="241"/>
      <c r="J906" s="236"/>
      <c r="K906" s="236"/>
      <c r="L906" s="242"/>
      <c r="M906" s="243"/>
      <c r="N906" s="244"/>
      <c r="O906" s="244"/>
      <c r="P906" s="244"/>
      <c r="Q906" s="244"/>
      <c r="R906" s="244"/>
      <c r="S906" s="244"/>
      <c r="T906" s="245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6" t="s">
        <v>207</v>
      </c>
      <c r="AU906" s="246" t="s">
        <v>82</v>
      </c>
      <c r="AV906" s="13" t="s">
        <v>82</v>
      </c>
      <c r="AW906" s="13" t="s">
        <v>33</v>
      </c>
      <c r="AX906" s="13" t="s">
        <v>72</v>
      </c>
      <c r="AY906" s="246" t="s">
        <v>197</v>
      </c>
    </row>
    <row r="907" s="13" customFormat="1">
      <c r="A907" s="13"/>
      <c r="B907" s="235"/>
      <c r="C907" s="236"/>
      <c r="D907" s="237" t="s">
        <v>207</v>
      </c>
      <c r="E907" s="238" t="s">
        <v>19</v>
      </c>
      <c r="F907" s="239" t="s">
        <v>2863</v>
      </c>
      <c r="G907" s="236"/>
      <c r="H907" s="240">
        <v>-19.434999999999999</v>
      </c>
      <c r="I907" s="241"/>
      <c r="J907" s="236"/>
      <c r="K907" s="236"/>
      <c r="L907" s="242"/>
      <c r="M907" s="243"/>
      <c r="N907" s="244"/>
      <c r="O907" s="244"/>
      <c r="P907" s="244"/>
      <c r="Q907" s="244"/>
      <c r="R907" s="244"/>
      <c r="S907" s="244"/>
      <c r="T907" s="245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6" t="s">
        <v>207</v>
      </c>
      <c r="AU907" s="246" t="s">
        <v>82</v>
      </c>
      <c r="AV907" s="13" t="s">
        <v>82</v>
      </c>
      <c r="AW907" s="13" t="s">
        <v>33</v>
      </c>
      <c r="AX907" s="13" t="s">
        <v>72</v>
      </c>
      <c r="AY907" s="246" t="s">
        <v>197</v>
      </c>
    </row>
    <row r="908" s="16" customFormat="1">
      <c r="A908" s="16"/>
      <c r="B908" s="268"/>
      <c r="C908" s="269"/>
      <c r="D908" s="237" t="s">
        <v>207</v>
      </c>
      <c r="E908" s="270" t="s">
        <v>19</v>
      </c>
      <c r="F908" s="271" t="s">
        <v>248</v>
      </c>
      <c r="G908" s="269"/>
      <c r="H908" s="272">
        <v>134.04599999999999</v>
      </c>
      <c r="I908" s="273"/>
      <c r="J908" s="269"/>
      <c r="K908" s="269"/>
      <c r="L908" s="274"/>
      <c r="M908" s="275"/>
      <c r="N908" s="276"/>
      <c r="O908" s="276"/>
      <c r="P908" s="276"/>
      <c r="Q908" s="276"/>
      <c r="R908" s="276"/>
      <c r="S908" s="276"/>
      <c r="T908" s="277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T908" s="278" t="s">
        <v>207</v>
      </c>
      <c r="AU908" s="278" t="s">
        <v>82</v>
      </c>
      <c r="AV908" s="16" t="s">
        <v>103</v>
      </c>
      <c r="AW908" s="16" t="s">
        <v>33</v>
      </c>
      <c r="AX908" s="16" t="s">
        <v>72</v>
      </c>
      <c r="AY908" s="278" t="s">
        <v>197</v>
      </c>
    </row>
    <row r="909" s="14" customFormat="1">
      <c r="A909" s="14"/>
      <c r="B909" s="247"/>
      <c r="C909" s="248"/>
      <c r="D909" s="237" t="s">
        <v>207</v>
      </c>
      <c r="E909" s="249" t="s">
        <v>19</v>
      </c>
      <c r="F909" s="250" t="s">
        <v>875</v>
      </c>
      <c r="G909" s="248"/>
      <c r="H909" s="249" t="s">
        <v>19</v>
      </c>
      <c r="I909" s="251"/>
      <c r="J909" s="248"/>
      <c r="K909" s="248"/>
      <c r="L909" s="252"/>
      <c r="M909" s="253"/>
      <c r="N909" s="254"/>
      <c r="O909" s="254"/>
      <c r="P909" s="254"/>
      <c r="Q909" s="254"/>
      <c r="R909" s="254"/>
      <c r="S909" s="254"/>
      <c r="T909" s="255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6" t="s">
        <v>207</v>
      </c>
      <c r="AU909" s="256" t="s">
        <v>82</v>
      </c>
      <c r="AV909" s="14" t="s">
        <v>80</v>
      </c>
      <c r="AW909" s="14" t="s">
        <v>33</v>
      </c>
      <c r="AX909" s="14" t="s">
        <v>72</v>
      </c>
      <c r="AY909" s="256" t="s">
        <v>197</v>
      </c>
    </row>
    <row r="910" s="13" customFormat="1">
      <c r="A910" s="13"/>
      <c r="B910" s="235"/>
      <c r="C910" s="236"/>
      <c r="D910" s="237" t="s">
        <v>207</v>
      </c>
      <c r="E910" s="238" t="s">
        <v>19</v>
      </c>
      <c r="F910" s="239" t="s">
        <v>2864</v>
      </c>
      <c r="G910" s="236"/>
      <c r="H910" s="240">
        <v>11.728999999999999</v>
      </c>
      <c r="I910" s="241"/>
      <c r="J910" s="236"/>
      <c r="K910" s="236"/>
      <c r="L910" s="242"/>
      <c r="M910" s="243"/>
      <c r="N910" s="244"/>
      <c r="O910" s="244"/>
      <c r="P910" s="244"/>
      <c r="Q910" s="244"/>
      <c r="R910" s="244"/>
      <c r="S910" s="244"/>
      <c r="T910" s="245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6" t="s">
        <v>207</v>
      </c>
      <c r="AU910" s="246" t="s">
        <v>82</v>
      </c>
      <c r="AV910" s="13" t="s">
        <v>82</v>
      </c>
      <c r="AW910" s="13" t="s">
        <v>33</v>
      </c>
      <c r="AX910" s="13" t="s">
        <v>72</v>
      </c>
      <c r="AY910" s="246" t="s">
        <v>197</v>
      </c>
    </row>
    <row r="911" s="13" customFormat="1">
      <c r="A911" s="13"/>
      <c r="B911" s="235"/>
      <c r="C911" s="236"/>
      <c r="D911" s="237" t="s">
        <v>207</v>
      </c>
      <c r="E911" s="238" t="s">
        <v>19</v>
      </c>
      <c r="F911" s="239" t="s">
        <v>2865</v>
      </c>
      <c r="G911" s="236"/>
      <c r="H911" s="240">
        <v>15.428000000000001</v>
      </c>
      <c r="I911" s="241"/>
      <c r="J911" s="236"/>
      <c r="K911" s="236"/>
      <c r="L911" s="242"/>
      <c r="M911" s="243"/>
      <c r="N911" s="244"/>
      <c r="O911" s="244"/>
      <c r="P911" s="244"/>
      <c r="Q911" s="244"/>
      <c r="R911" s="244"/>
      <c r="S911" s="244"/>
      <c r="T911" s="245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6" t="s">
        <v>207</v>
      </c>
      <c r="AU911" s="246" t="s">
        <v>82</v>
      </c>
      <c r="AV911" s="13" t="s">
        <v>82</v>
      </c>
      <c r="AW911" s="13" t="s">
        <v>33</v>
      </c>
      <c r="AX911" s="13" t="s">
        <v>72</v>
      </c>
      <c r="AY911" s="246" t="s">
        <v>197</v>
      </c>
    </row>
    <row r="912" s="16" customFormat="1">
      <c r="A912" s="16"/>
      <c r="B912" s="268"/>
      <c r="C912" s="269"/>
      <c r="D912" s="237" t="s">
        <v>207</v>
      </c>
      <c r="E912" s="270" t="s">
        <v>19</v>
      </c>
      <c r="F912" s="271" t="s">
        <v>248</v>
      </c>
      <c r="G912" s="269"/>
      <c r="H912" s="272">
        <v>27.157</v>
      </c>
      <c r="I912" s="273"/>
      <c r="J912" s="269"/>
      <c r="K912" s="269"/>
      <c r="L912" s="274"/>
      <c r="M912" s="275"/>
      <c r="N912" s="276"/>
      <c r="O912" s="276"/>
      <c r="P912" s="276"/>
      <c r="Q912" s="276"/>
      <c r="R912" s="276"/>
      <c r="S912" s="276"/>
      <c r="T912" s="277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T912" s="278" t="s">
        <v>207</v>
      </c>
      <c r="AU912" s="278" t="s">
        <v>82</v>
      </c>
      <c r="AV912" s="16" t="s">
        <v>103</v>
      </c>
      <c r="AW912" s="16" t="s">
        <v>33</v>
      </c>
      <c r="AX912" s="16" t="s">
        <v>72</v>
      </c>
      <c r="AY912" s="278" t="s">
        <v>197</v>
      </c>
    </row>
    <row r="913" s="14" customFormat="1">
      <c r="A913" s="14"/>
      <c r="B913" s="247"/>
      <c r="C913" s="248"/>
      <c r="D913" s="237" t="s">
        <v>207</v>
      </c>
      <c r="E913" s="249" t="s">
        <v>19</v>
      </c>
      <c r="F913" s="250" t="s">
        <v>879</v>
      </c>
      <c r="G913" s="248"/>
      <c r="H913" s="249" t="s">
        <v>19</v>
      </c>
      <c r="I913" s="251"/>
      <c r="J913" s="248"/>
      <c r="K913" s="248"/>
      <c r="L913" s="252"/>
      <c r="M913" s="253"/>
      <c r="N913" s="254"/>
      <c r="O913" s="254"/>
      <c r="P913" s="254"/>
      <c r="Q913" s="254"/>
      <c r="R913" s="254"/>
      <c r="S913" s="254"/>
      <c r="T913" s="255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6" t="s">
        <v>207</v>
      </c>
      <c r="AU913" s="256" t="s">
        <v>82</v>
      </c>
      <c r="AV913" s="14" t="s">
        <v>80</v>
      </c>
      <c r="AW913" s="14" t="s">
        <v>33</v>
      </c>
      <c r="AX913" s="14" t="s">
        <v>72</v>
      </c>
      <c r="AY913" s="256" t="s">
        <v>197</v>
      </c>
    </row>
    <row r="914" s="13" customFormat="1">
      <c r="A914" s="13"/>
      <c r="B914" s="235"/>
      <c r="C914" s="236"/>
      <c r="D914" s="237" t="s">
        <v>207</v>
      </c>
      <c r="E914" s="238" t="s">
        <v>19</v>
      </c>
      <c r="F914" s="239" t="s">
        <v>2866</v>
      </c>
      <c r="G914" s="236"/>
      <c r="H914" s="240">
        <v>54.965000000000003</v>
      </c>
      <c r="I914" s="241"/>
      <c r="J914" s="236"/>
      <c r="K914" s="236"/>
      <c r="L914" s="242"/>
      <c r="M914" s="243"/>
      <c r="N914" s="244"/>
      <c r="O914" s="244"/>
      <c r="P914" s="244"/>
      <c r="Q914" s="244"/>
      <c r="R914" s="244"/>
      <c r="S914" s="244"/>
      <c r="T914" s="245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6" t="s">
        <v>207</v>
      </c>
      <c r="AU914" s="246" t="s">
        <v>82</v>
      </c>
      <c r="AV914" s="13" t="s">
        <v>82</v>
      </c>
      <c r="AW914" s="13" t="s">
        <v>33</v>
      </c>
      <c r="AX914" s="13" t="s">
        <v>72</v>
      </c>
      <c r="AY914" s="246" t="s">
        <v>197</v>
      </c>
    </row>
    <row r="915" s="13" customFormat="1">
      <c r="A915" s="13"/>
      <c r="B915" s="235"/>
      <c r="C915" s="236"/>
      <c r="D915" s="237" t="s">
        <v>207</v>
      </c>
      <c r="E915" s="238" t="s">
        <v>19</v>
      </c>
      <c r="F915" s="239" t="s">
        <v>2867</v>
      </c>
      <c r="G915" s="236"/>
      <c r="H915" s="240">
        <v>83.721999999999994</v>
      </c>
      <c r="I915" s="241"/>
      <c r="J915" s="236"/>
      <c r="K915" s="236"/>
      <c r="L915" s="242"/>
      <c r="M915" s="243"/>
      <c r="N915" s="244"/>
      <c r="O915" s="244"/>
      <c r="P915" s="244"/>
      <c r="Q915" s="244"/>
      <c r="R915" s="244"/>
      <c r="S915" s="244"/>
      <c r="T915" s="245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6" t="s">
        <v>207</v>
      </c>
      <c r="AU915" s="246" t="s">
        <v>82</v>
      </c>
      <c r="AV915" s="13" t="s">
        <v>82</v>
      </c>
      <c r="AW915" s="13" t="s">
        <v>33</v>
      </c>
      <c r="AX915" s="13" t="s">
        <v>72</v>
      </c>
      <c r="AY915" s="246" t="s">
        <v>197</v>
      </c>
    </row>
    <row r="916" s="13" customFormat="1">
      <c r="A916" s="13"/>
      <c r="B916" s="235"/>
      <c r="C916" s="236"/>
      <c r="D916" s="237" t="s">
        <v>207</v>
      </c>
      <c r="E916" s="238" t="s">
        <v>19</v>
      </c>
      <c r="F916" s="239" t="s">
        <v>882</v>
      </c>
      <c r="G916" s="236"/>
      <c r="H916" s="240">
        <v>0.17999999999999999</v>
      </c>
      <c r="I916" s="241"/>
      <c r="J916" s="236"/>
      <c r="K916" s="236"/>
      <c r="L916" s="242"/>
      <c r="M916" s="243"/>
      <c r="N916" s="244"/>
      <c r="O916" s="244"/>
      <c r="P916" s="244"/>
      <c r="Q916" s="244"/>
      <c r="R916" s="244"/>
      <c r="S916" s="244"/>
      <c r="T916" s="245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6" t="s">
        <v>207</v>
      </c>
      <c r="AU916" s="246" t="s">
        <v>82</v>
      </c>
      <c r="AV916" s="13" t="s">
        <v>82</v>
      </c>
      <c r="AW916" s="13" t="s">
        <v>33</v>
      </c>
      <c r="AX916" s="13" t="s">
        <v>72</v>
      </c>
      <c r="AY916" s="246" t="s">
        <v>197</v>
      </c>
    </row>
    <row r="917" s="13" customFormat="1">
      <c r="A917" s="13"/>
      <c r="B917" s="235"/>
      <c r="C917" s="236"/>
      <c r="D917" s="237" t="s">
        <v>207</v>
      </c>
      <c r="E917" s="238" t="s">
        <v>19</v>
      </c>
      <c r="F917" s="239" t="s">
        <v>2868</v>
      </c>
      <c r="G917" s="236"/>
      <c r="H917" s="240">
        <v>-19.199999999999999</v>
      </c>
      <c r="I917" s="241"/>
      <c r="J917" s="236"/>
      <c r="K917" s="236"/>
      <c r="L917" s="242"/>
      <c r="M917" s="243"/>
      <c r="N917" s="244"/>
      <c r="O917" s="244"/>
      <c r="P917" s="244"/>
      <c r="Q917" s="244"/>
      <c r="R917" s="244"/>
      <c r="S917" s="244"/>
      <c r="T917" s="245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6" t="s">
        <v>207</v>
      </c>
      <c r="AU917" s="246" t="s">
        <v>82</v>
      </c>
      <c r="AV917" s="13" t="s">
        <v>82</v>
      </c>
      <c r="AW917" s="13" t="s">
        <v>33</v>
      </c>
      <c r="AX917" s="13" t="s">
        <v>72</v>
      </c>
      <c r="AY917" s="246" t="s">
        <v>197</v>
      </c>
    </row>
    <row r="918" s="16" customFormat="1">
      <c r="A918" s="16"/>
      <c r="B918" s="268"/>
      <c r="C918" s="269"/>
      <c r="D918" s="237" t="s">
        <v>207</v>
      </c>
      <c r="E918" s="270" t="s">
        <v>19</v>
      </c>
      <c r="F918" s="271" t="s">
        <v>248</v>
      </c>
      <c r="G918" s="269"/>
      <c r="H918" s="272">
        <v>119.667</v>
      </c>
      <c r="I918" s="273"/>
      <c r="J918" s="269"/>
      <c r="K918" s="269"/>
      <c r="L918" s="274"/>
      <c r="M918" s="275"/>
      <c r="N918" s="276"/>
      <c r="O918" s="276"/>
      <c r="P918" s="276"/>
      <c r="Q918" s="276"/>
      <c r="R918" s="276"/>
      <c r="S918" s="276"/>
      <c r="T918" s="277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T918" s="278" t="s">
        <v>207</v>
      </c>
      <c r="AU918" s="278" t="s">
        <v>82</v>
      </c>
      <c r="AV918" s="16" t="s">
        <v>103</v>
      </c>
      <c r="AW918" s="16" t="s">
        <v>33</v>
      </c>
      <c r="AX918" s="16" t="s">
        <v>72</v>
      </c>
      <c r="AY918" s="278" t="s">
        <v>197</v>
      </c>
    </row>
    <row r="919" s="14" customFormat="1">
      <c r="A919" s="14"/>
      <c r="B919" s="247"/>
      <c r="C919" s="248"/>
      <c r="D919" s="237" t="s">
        <v>207</v>
      </c>
      <c r="E919" s="249" t="s">
        <v>19</v>
      </c>
      <c r="F919" s="250" t="s">
        <v>2869</v>
      </c>
      <c r="G919" s="248"/>
      <c r="H919" s="249" t="s">
        <v>19</v>
      </c>
      <c r="I919" s="251"/>
      <c r="J919" s="248"/>
      <c r="K919" s="248"/>
      <c r="L919" s="252"/>
      <c r="M919" s="253"/>
      <c r="N919" s="254"/>
      <c r="O919" s="254"/>
      <c r="P919" s="254"/>
      <c r="Q919" s="254"/>
      <c r="R919" s="254"/>
      <c r="S919" s="254"/>
      <c r="T919" s="255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6" t="s">
        <v>207</v>
      </c>
      <c r="AU919" s="256" t="s">
        <v>82</v>
      </c>
      <c r="AV919" s="14" t="s">
        <v>80</v>
      </c>
      <c r="AW919" s="14" t="s">
        <v>33</v>
      </c>
      <c r="AX919" s="14" t="s">
        <v>72</v>
      </c>
      <c r="AY919" s="256" t="s">
        <v>197</v>
      </c>
    </row>
    <row r="920" s="13" customFormat="1">
      <c r="A920" s="13"/>
      <c r="B920" s="235"/>
      <c r="C920" s="236"/>
      <c r="D920" s="237" t="s">
        <v>207</v>
      </c>
      <c r="E920" s="238" t="s">
        <v>19</v>
      </c>
      <c r="F920" s="239" t="s">
        <v>2864</v>
      </c>
      <c r="G920" s="236"/>
      <c r="H920" s="240">
        <v>11.728999999999999</v>
      </c>
      <c r="I920" s="241"/>
      <c r="J920" s="236"/>
      <c r="K920" s="236"/>
      <c r="L920" s="242"/>
      <c r="M920" s="243"/>
      <c r="N920" s="244"/>
      <c r="O920" s="244"/>
      <c r="P920" s="244"/>
      <c r="Q920" s="244"/>
      <c r="R920" s="244"/>
      <c r="S920" s="244"/>
      <c r="T920" s="245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6" t="s">
        <v>207</v>
      </c>
      <c r="AU920" s="246" t="s">
        <v>82</v>
      </c>
      <c r="AV920" s="13" t="s">
        <v>82</v>
      </c>
      <c r="AW920" s="13" t="s">
        <v>33</v>
      </c>
      <c r="AX920" s="13" t="s">
        <v>72</v>
      </c>
      <c r="AY920" s="246" t="s">
        <v>197</v>
      </c>
    </row>
    <row r="921" s="13" customFormat="1">
      <c r="A921" s="13"/>
      <c r="B921" s="235"/>
      <c r="C921" s="236"/>
      <c r="D921" s="237" t="s">
        <v>207</v>
      </c>
      <c r="E921" s="238" t="s">
        <v>19</v>
      </c>
      <c r="F921" s="239" t="s">
        <v>2865</v>
      </c>
      <c r="G921" s="236"/>
      <c r="H921" s="240">
        <v>15.428000000000001</v>
      </c>
      <c r="I921" s="241"/>
      <c r="J921" s="236"/>
      <c r="K921" s="236"/>
      <c r="L921" s="242"/>
      <c r="M921" s="243"/>
      <c r="N921" s="244"/>
      <c r="O921" s="244"/>
      <c r="P921" s="244"/>
      <c r="Q921" s="244"/>
      <c r="R921" s="244"/>
      <c r="S921" s="244"/>
      <c r="T921" s="245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6" t="s">
        <v>207</v>
      </c>
      <c r="AU921" s="246" t="s">
        <v>82</v>
      </c>
      <c r="AV921" s="13" t="s">
        <v>82</v>
      </c>
      <c r="AW921" s="13" t="s">
        <v>33</v>
      </c>
      <c r="AX921" s="13" t="s">
        <v>72</v>
      </c>
      <c r="AY921" s="246" t="s">
        <v>197</v>
      </c>
    </row>
    <row r="922" s="13" customFormat="1">
      <c r="A922" s="13"/>
      <c r="B922" s="235"/>
      <c r="C922" s="236"/>
      <c r="D922" s="237" t="s">
        <v>207</v>
      </c>
      <c r="E922" s="238" t="s">
        <v>19</v>
      </c>
      <c r="F922" s="239" t="s">
        <v>2870</v>
      </c>
      <c r="G922" s="236"/>
      <c r="H922" s="240">
        <v>66.879999999999995</v>
      </c>
      <c r="I922" s="241"/>
      <c r="J922" s="236"/>
      <c r="K922" s="236"/>
      <c r="L922" s="242"/>
      <c r="M922" s="243"/>
      <c r="N922" s="244"/>
      <c r="O922" s="244"/>
      <c r="P922" s="244"/>
      <c r="Q922" s="244"/>
      <c r="R922" s="244"/>
      <c r="S922" s="244"/>
      <c r="T922" s="245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6" t="s">
        <v>207</v>
      </c>
      <c r="AU922" s="246" t="s">
        <v>82</v>
      </c>
      <c r="AV922" s="13" t="s">
        <v>82</v>
      </c>
      <c r="AW922" s="13" t="s">
        <v>33</v>
      </c>
      <c r="AX922" s="13" t="s">
        <v>72</v>
      </c>
      <c r="AY922" s="246" t="s">
        <v>197</v>
      </c>
    </row>
    <row r="923" s="13" customFormat="1">
      <c r="A923" s="13"/>
      <c r="B923" s="235"/>
      <c r="C923" s="236"/>
      <c r="D923" s="237" t="s">
        <v>207</v>
      </c>
      <c r="E923" s="238" t="s">
        <v>19</v>
      </c>
      <c r="F923" s="239" t="s">
        <v>2871</v>
      </c>
      <c r="G923" s="236"/>
      <c r="H923" s="240">
        <v>-27.454999999999998</v>
      </c>
      <c r="I923" s="241"/>
      <c r="J923" s="236"/>
      <c r="K923" s="236"/>
      <c r="L923" s="242"/>
      <c r="M923" s="243"/>
      <c r="N923" s="244"/>
      <c r="O923" s="244"/>
      <c r="P923" s="244"/>
      <c r="Q923" s="244"/>
      <c r="R923" s="244"/>
      <c r="S923" s="244"/>
      <c r="T923" s="245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6" t="s">
        <v>207</v>
      </c>
      <c r="AU923" s="246" t="s">
        <v>82</v>
      </c>
      <c r="AV923" s="13" t="s">
        <v>82</v>
      </c>
      <c r="AW923" s="13" t="s">
        <v>33</v>
      </c>
      <c r="AX923" s="13" t="s">
        <v>72</v>
      </c>
      <c r="AY923" s="246" t="s">
        <v>197</v>
      </c>
    </row>
    <row r="924" s="13" customFormat="1">
      <c r="A924" s="13"/>
      <c r="B924" s="235"/>
      <c r="C924" s="236"/>
      <c r="D924" s="237" t="s">
        <v>207</v>
      </c>
      <c r="E924" s="238" t="s">
        <v>19</v>
      </c>
      <c r="F924" s="239" t="s">
        <v>2872</v>
      </c>
      <c r="G924" s="236"/>
      <c r="H924" s="240">
        <v>-5.6529999999999996</v>
      </c>
      <c r="I924" s="241"/>
      <c r="J924" s="236"/>
      <c r="K924" s="236"/>
      <c r="L924" s="242"/>
      <c r="M924" s="243"/>
      <c r="N924" s="244"/>
      <c r="O924" s="244"/>
      <c r="P924" s="244"/>
      <c r="Q924" s="244"/>
      <c r="R924" s="244"/>
      <c r="S924" s="244"/>
      <c r="T924" s="245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6" t="s">
        <v>207</v>
      </c>
      <c r="AU924" s="246" t="s">
        <v>82</v>
      </c>
      <c r="AV924" s="13" t="s">
        <v>82</v>
      </c>
      <c r="AW924" s="13" t="s">
        <v>33</v>
      </c>
      <c r="AX924" s="13" t="s">
        <v>72</v>
      </c>
      <c r="AY924" s="246" t="s">
        <v>197</v>
      </c>
    </row>
    <row r="925" s="16" customFormat="1">
      <c r="A925" s="16"/>
      <c r="B925" s="268"/>
      <c r="C925" s="269"/>
      <c r="D925" s="237" t="s">
        <v>207</v>
      </c>
      <c r="E925" s="270" t="s">
        <v>19</v>
      </c>
      <c r="F925" s="271" t="s">
        <v>248</v>
      </c>
      <c r="G925" s="269"/>
      <c r="H925" s="272">
        <v>60.929000000000002</v>
      </c>
      <c r="I925" s="273"/>
      <c r="J925" s="269"/>
      <c r="K925" s="269"/>
      <c r="L925" s="274"/>
      <c r="M925" s="275"/>
      <c r="N925" s="276"/>
      <c r="O925" s="276"/>
      <c r="P925" s="276"/>
      <c r="Q925" s="276"/>
      <c r="R925" s="276"/>
      <c r="S925" s="276"/>
      <c r="T925" s="277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T925" s="278" t="s">
        <v>207</v>
      </c>
      <c r="AU925" s="278" t="s">
        <v>82</v>
      </c>
      <c r="AV925" s="16" t="s">
        <v>103</v>
      </c>
      <c r="AW925" s="16" t="s">
        <v>33</v>
      </c>
      <c r="AX925" s="16" t="s">
        <v>72</v>
      </c>
      <c r="AY925" s="278" t="s">
        <v>197</v>
      </c>
    </row>
    <row r="926" s="15" customFormat="1">
      <c r="A926" s="15"/>
      <c r="B926" s="257"/>
      <c r="C926" s="258"/>
      <c r="D926" s="237" t="s">
        <v>207</v>
      </c>
      <c r="E926" s="259" t="s">
        <v>19</v>
      </c>
      <c r="F926" s="260" t="s">
        <v>234</v>
      </c>
      <c r="G926" s="258"/>
      <c r="H926" s="261">
        <v>385.238</v>
      </c>
      <c r="I926" s="262"/>
      <c r="J926" s="258"/>
      <c r="K926" s="258"/>
      <c r="L926" s="263"/>
      <c r="M926" s="264"/>
      <c r="N926" s="265"/>
      <c r="O926" s="265"/>
      <c r="P926" s="265"/>
      <c r="Q926" s="265"/>
      <c r="R926" s="265"/>
      <c r="S926" s="265"/>
      <c r="T926" s="266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67" t="s">
        <v>207</v>
      </c>
      <c r="AU926" s="267" t="s">
        <v>82</v>
      </c>
      <c r="AV926" s="15" t="s">
        <v>203</v>
      </c>
      <c r="AW926" s="15" t="s">
        <v>33</v>
      </c>
      <c r="AX926" s="15" t="s">
        <v>80</v>
      </c>
      <c r="AY926" s="267" t="s">
        <v>197</v>
      </c>
    </row>
    <row r="927" s="2" customFormat="1" ht="24.15" customHeight="1">
      <c r="A927" s="40"/>
      <c r="B927" s="41"/>
      <c r="C927" s="282" t="s">
        <v>1217</v>
      </c>
      <c r="D927" s="282" t="s">
        <v>602</v>
      </c>
      <c r="E927" s="283" t="s">
        <v>925</v>
      </c>
      <c r="F927" s="284" t="s">
        <v>926</v>
      </c>
      <c r="G927" s="285" t="s">
        <v>202</v>
      </c>
      <c r="H927" s="286">
        <v>44.307000000000002</v>
      </c>
      <c r="I927" s="287"/>
      <c r="J927" s="288">
        <f>ROUND(I927*H927,2)</f>
        <v>0</v>
      </c>
      <c r="K927" s="289"/>
      <c r="L927" s="290"/>
      <c r="M927" s="291" t="s">
        <v>19</v>
      </c>
      <c r="N927" s="292" t="s">
        <v>43</v>
      </c>
      <c r="O927" s="86"/>
      <c r="P927" s="226">
        <f>O927*H927</f>
        <v>0</v>
      </c>
      <c r="Q927" s="226">
        <v>0.0041000000000000003</v>
      </c>
      <c r="R927" s="226">
        <f>Q927*H927</f>
        <v>0.18165870000000003</v>
      </c>
      <c r="S927" s="226">
        <v>0</v>
      </c>
      <c r="T927" s="227">
        <f>S927*H927</f>
        <v>0</v>
      </c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R927" s="228" t="s">
        <v>311</v>
      </c>
      <c r="AT927" s="228" t="s">
        <v>602</v>
      </c>
      <c r="AU927" s="228" t="s">
        <v>82</v>
      </c>
      <c r="AY927" s="19" t="s">
        <v>197</v>
      </c>
      <c r="BE927" s="229">
        <f>IF(N927="základní",J927,0)</f>
        <v>0</v>
      </c>
      <c r="BF927" s="229">
        <f>IF(N927="snížená",J927,0)</f>
        <v>0</v>
      </c>
      <c r="BG927" s="229">
        <f>IF(N927="zákl. přenesená",J927,0)</f>
        <v>0</v>
      </c>
      <c r="BH927" s="229">
        <f>IF(N927="sníž. přenesená",J927,0)</f>
        <v>0</v>
      </c>
      <c r="BI927" s="229">
        <f>IF(N927="nulová",J927,0)</f>
        <v>0</v>
      </c>
      <c r="BJ927" s="19" t="s">
        <v>80</v>
      </c>
      <c r="BK927" s="229">
        <f>ROUND(I927*H927,2)</f>
        <v>0</v>
      </c>
      <c r="BL927" s="19" t="s">
        <v>203</v>
      </c>
      <c r="BM927" s="228" t="s">
        <v>2873</v>
      </c>
    </row>
    <row r="928" s="14" customFormat="1">
      <c r="A928" s="14"/>
      <c r="B928" s="247"/>
      <c r="C928" s="248"/>
      <c r="D928" s="237" t="s">
        <v>207</v>
      </c>
      <c r="E928" s="249" t="s">
        <v>19</v>
      </c>
      <c r="F928" s="250" t="s">
        <v>869</v>
      </c>
      <c r="G928" s="248"/>
      <c r="H928" s="249" t="s">
        <v>19</v>
      </c>
      <c r="I928" s="251"/>
      <c r="J928" s="248"/>
      <c r="K928" s="248"/>
      <c r="L928" s="252"/>
      <c r="M928" s="253"/>
      <c r="N928" s="254"/>
      <c r="O928" s="254"/>
      <c r="P928" s="254"/>
      <c r="Q928" s="254"/>
      <c r="R928" s="254"/>
      <c r="S928" s="254"/>
      <c r="T928" s="255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6" t="s">
        <v>207</v>
      </c>
      <c r="AU928" s="256" t="s">
        <v>82</v>
      </c>
      <c r="AV928" s="14" t="s">
        <v>80</v>
      </c>
      <c r="AW928" s="14" t="s">
        <v>33</v>
      </c>
      <c r="AX928" s="14" t="s">
        <v>72</v>
      </c>
      <c r="AY928" s="256" t="s">
        <v>197</v>
      </c>
    </row>
    <row r="929" s="13" customFormat="1">
      <c r="A929" s="13"/>
      <c r="B929" s="235"/>
      <c r="C929" s="236"/>
      <c r="D929" s="237" t="s">
        <v>207</v>
      </c>
      <c r="E929" s="238" t="s">
        <v>19</v>
      </c>
      <c r="F929" s="239" t="s">
        <v>2874</v>
      </c>
      <c r="G929" s="236"/>
      <c r="H929" s="240">
        <v>25.271999999999998</v>
      </c>
      <c r="I929" s="241"/>
      <c r="J929" s="236"/>
      <c r="K929" s="236"/>
      <c r="L929" s="242"/>
      <c r="M929" s="243"/>
      <c r="N929" s="244"/>
      <c r="O929" s="244"/>
      <c r="P929" s="244"/>
      <c r="Q929" s="244"/>
      <c r="R929" s="244"/>
      <c r="S929" s="244"/>
      <c r="T929" s="245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6" t="s">
        <v>207</v>
      </c>
      <c r="AU929" s="246" t="s">
        <v>82</v>
      </c>
      <c r="AV929" s="13" t="s">
        <v>82</v>
      </c>
      <c r="AW929" s="13" t="s">
        <v>33</v>
      </c>
      <c r="AX929" s="13" t="s">
        <v>72</v>
      </c>
      <c r="AY929" s="246" t="s">
        <v>197</v>
      </c>
    </row>
    <row r="930" s="13" customFormat="1">
      <c r="A930" s="13"/>
      <c r="B930" s="235"/>
      <c r="C930" s="236"/>
      <c r="D930" s="237" t="s">
        <v>207</v>
      </c>
      <c r="E930" s="238" t="s">
        <v>19</v>
      </c>
      <c r="F930" s="239" t="s">
        <v>2875</v>
      </c>
      <c r="G930" s="236"/>
      <c r="H930" s="240">
        <v>19.035</v>
      </c>
      <c r="I930" s="241"/>
      <c r="J930" s="236"/>
      <c r="K930" s="236"/>
      <c r="L930" s="242"/>
      <c r="M930" s="243"/>
      <c r="N930" s="244"/>
      <c r="O930" s="244"/>
      <c r="P930" s="244"/>
      <c r="Q930" s="244"/>
      <c r="R930" s="244"/>
      <c r="S930" s="244"/>
      <c r="T930" s="245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6" t="s">
        <v>207</v>
      </c>
      <c r="AU930" s="246" t="s">
        <v>82</v>
      </c>
      <c r="AV930" s="13" t="s">
        <v>82</v>
      </c>
      <c r="AW930" s="13" t="s">
        <v>33</v>
      </c>
      <c r="AX930" s="13" t="s">
        <v>72</v>
      </c>
      <c r="AY930" s="246" t="s">
        <v>197</v>
      </c>
    </row>
    <row r="931" s="15" customFormat="1">
      <c r="A931" s="15"/>
      <c r="B931" s="257"/>
      <c r="C931" s="258"/>
      <c r="D931" s="237" t="s">
        <v>207</v>
      </c>
      <c r="E931" s="259" t="s">
        <v>19</v>
      </c>
      <c r="F931" s="260" t="s">
        <v>234</v>
      </c>
      <c r="G931" s="258"/>
      <c r="H931" s="261">
        <v>44.307000000000002</v>
      </c>
      <c r="I931" s="262"/>
      <c r="J931" s="258"/>
      <c r="K931" s="258"/>
      <c r="L931" s="263"/>
      <c r="M931" s="264"/>
      <c r="N931" s="265"/>
      <c r="O931" s="265"/>
      <c r="P931" s="265"/>
      <c r="Q931" s="265"/>
      <c r="R931" s="265"/>
      <c r="S931" s="265"/>
      <c r="T931" s="266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67" t="s">
        <v>207</v>
      </c>
      <c r="AU931" s="267" t="s">
        <v>82</v>
      </c>
      <c r="AV931" s="15" t="s">
        <v>203</v>
      </c>
      <c r="AW931" s="15" t="s">
        <v>33</v>
      </c>
      <c r="AX931" s="15" t="s">
        <v>80</v>
      </c>
      <c r="AY931" s="267" t="s">
        <v>197</v>
      </c>
    </row>
    <row r="932" s="2" customFormat="1" ht="24.15" customHeight="1">
      <c r="A932" s="40"/>
      <c r="B932" s="41"/>
      <c r="C932" s="282" t="s">
        <v>1222</v>
      </c>
      <c r="D932" s="282" t="s">
        <v>602</v>
      </c>
      <c r="E932" s="283" t="s">
        <v>930</v>
      </c>
      <c r="F932" s="284" t="s">
        <v>931</v>
      </c>
      <c r="G932" s="285" t="s">
        <v>202</v>
      </c>
      <c r="H932" s="286">
        <v>10.82</v>
      </c>
      <c r="I932" s="287"/>
      <c r="J932" s="288">
        <f>ROUND(I932*H932,2)</f>
        <v>0</v>
      </c>
      <c r="K932" s="289"/>
      <c r="L932" s="290"/>
      <c r="M932" s="291" t="s">
        <v>19</v>
      </c>
      <c r="N932" s="292" t="s">
        <v>43</v>
      </c>
      <c r="O932" s="86"/>
      <c r="P932" s="226">
        <f>O932*H932</f>
        <v>0</v>
      </c>
      <c r="Q932" s="226">
        <v>0.0047999999999999996</v>
      </c>
      <c r="R932" s="226">
        <f>Q932*H932</f>
        <v>0.051935999999999996</v>
      </c>
      <c r="S932" s="226">
        <v>0</v>
      </c>
      <c r="T932" s="227">
        <f>S932*H932</f>
        <v>0</v>
      </c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R932" s="228" t="s">
        <v>311</v>
      </c>
      <c r="AT932" s="228" t="s">
        <v>602</v>
      </c>
      <c r="AU932" s="228" t="s">
        <v>82</v>
      </c>
      <c r="AY932" s="19" t="s">
        <v>197</v>
      </c>
      <c r="BE932" s="229">
        <f>IF(N932="základní",J932,0)</f>
        <v>0</v>
      </c>
      <c r="BF932" s="229">
        <f>IF(N932="snížená",J932,0)</f>
        <v>0</v>
      </c>
      <c r="BG932" s="229">
        <f>IF(N932="zákl. přenesená",J932,0)</f>
        <v>0</v>
      </c>
      <c r="BH932" s="229">
        <f>IF(N932="sníž. přenesená",J932,0)</f>
        <v>0</v>
      </c>
      <c r="BI932" s="229">
        <f>IF(N932="nulová",J932,0)</f>
        <v>0</v>
      </c>
      <c r="BJ932" s="19" t="s">
        <v>80</v>
      </c>
      <c r="BK932" s="229">
        <f>ROUND(I932*H932,2)</f>
        <v>0</v>
      </c>
      <c r="BL932" s="19" t="s">
        <v>203</v>
      </c>
      <c r="BM932" s="228" t="s">
        <v>2876</v>
      </c>
    </row>
    <row r="933" s="14" customFormat="1">
      <c r="A933" s="14"/>
      <c r="B933" s="247"/>
      <c r="C933" s="248"/>
      <c r="D933" s="237" t="s">
        <v>207</v>
      </c>
      <c r="E933" s="249" t="s">
        <v>19</v>
      </c>
      <c r="F933" s="250" t="s">
        <v>923</v>
      </c>
      <c r="G933" s="248"/>
      <c r="H933" s="249" t="s">
        <v>19</v>
      </c>
      <c r="I933" s="251"/>
      <c r="J933" s="248"/>
      <c r="K933" s="248"/>
      <c r="L933" s="252"/>
      <c r="M933" s="253"/>
      <c r="N933" s="254"/>
      <c r="O933" s="254"/>
      <c r="P933" s="254"/>
      <c r="Q933" s="254"/>
      <c r="R933" s="254"/>
      <c r="S933" s="254"/>
      <c r="T933" s="255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6" t="s">
        <v>207</v>
      </c>
      <c r="AU933" s="256" t="s">
        <v>82</v>
      </c>
      <c r="AV933" s="14" t="s">
        <v>80</v>
      </c>
      <c r="AW933" s="14" t="s">
        <v>33</v>
      </c>
      <c r="AX933" s="14" t="s">
        <v>72</v>
      </c>
      <c r="AY933" s="256" t="s">
        <v>197</v>
      </c>
    </row>
    <row r="934" s="13" customFormat="1">
      <c r="A934" s="13"/>
      <c r="B934" s="235"/>
      <c r="C934" s="236"/>
      <c r="D934" s="237" t="s">
        <v>207</v>
      </c>
      <c r="E934" s="238" t="s">
        <v>19</v>
      </c>
      <c r="F934" s="239" t="s">
        <v>2877</v>
      </c>
      <c r="G934" s="236"/>
      <c r="H934" s="240">
        <v>5.8769999999999998</v>
      </c>
      <c r="I934" s="241"/>
      <c r="J934" s="236"/>
      <c r="K934" s="236"/>
      <c r="L934" s="242"/>
      <c r="M934" s="243"/>
      <c r="N934" s="244"/>
      <c r="O934" s="244"/>
      <c r="P934" s="244"/>
      <c r="Q934" s="244"/>
      <c r="R934" s="244"/>
      <c r="S934" s="244"/>
      <c r="T934" s="245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6" t="s">
        <v>207</v>
      </c>
      <c r="AU934" s="246" t="s">
        <v>82</v>
      </c>
      <c r="AV934" s="13" t="s">
        <v>82</v>
      </c>
      <c r="AW934" s="13" t="s">
        <v>33</v>
      </c>
      <c r="AX934" s="13" t="s">
        <v>72</v>
      </c>
      <c r="AY934" s="246" t="s">
        <v>197</v>
      </c>
    </row>
    <row r="935" s="13" customFormat="1">
      <c r="A935" s="13"/>
      <c r="B935" s="235"/>
      <c r="C935" s="236"/>
      <c r="D935" s="237" t="s">
        <v>207</v>
      </c>
      <c r="E935" s="238" t="s">
        <v>19</v>
      </c>
      <c r="F935" s="239" t="s">
        <v>2878</v>
      </c>
      <c r="G935" s="236"/>
      <c r="H935" s="240">
        <v>4.4279999999999999</v>
      </c>
      <c r="I935" s="241"/>
      <c r="J935" s="236"/>
      <c r="K935" s="236"/>
      <c r="L935" s="242"/>
      <c r="M935" s="243"/>
      <c r="N935" s="244"/>
      <c r="O935" s="244"/>
      <c r="P935" s="244"/>
      <c r="Q935" s="244"/>
      <c r="R935" s="244"/>
      <c r="S935" s="244"/>
      <c r="T935" s="245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6" t="s">
        <v>207</v>
      </c>
      <c r="AU935" s="246" t="s">
        <v>82</v>
      </c>
      <c r="AV935" s="13" t="s">
        <v>82</v>
      </c>
      <c r="AW935" s="13" t="s">
        <v>33</v>
      </c>
      <c r="AX935" s="13" t="s">
        <v>72</v>
      </c>
      <c r="AY935" s="246" t="s">
        <v>197</v>
      </c>
    </row>
    <row r="936" s="15" customFormat="1">
      <c r="A936" s="15"/>
      <c r="B936" s="257"/>
      <c r="C936" s="258"/>
      <c r="D936" s="237" t="s">
        <v>207</v>
      </c>
      <c r="E936" s="259" t="s">
        <v>19</v>
      </c>
      <c r="F936" s="260" t="s">
        <v>234</v>
      </c>
      <c r="G936" s="258"/>
      <c r="H936" s="261">
        <v>10.305</v>
      </c>
      <c r="I936" s="262"/>
      <c r="J936" s="258"/>
      <c r="K936" s="258"/>
      <c r="L936" s="263"/>
      <c r="M936" s="264"/>
      <c r="N936" s="265"/>
      <c r="O936" s="265"/>
      <c r="P936" s="265"/>
      <c r="Q936" s="265"/>
      <c r="R936" s="265"/>
      <c r="S936" s="265"/>
      <c r="T936" s="266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67" t="s">
        <v>207</v>
      </c>
      <c r="AU936" s="267" t="s">
        <v>82</v>
      </c>
      <c r="AV936" s="15" t="s">
        <v>203</v>
      </c>
      <c r="AW936" s="15" t="s">
        <v>33</v>
      </c>
      <c r="AX936" s="15" t="s">
        <v>80</v>
      </c>
      <c r="AY936" s="267" t="s">
        <v>197</v>
      </c>
    </row>
    <row r="937" s="13" customFormat="1">
      <c r="A937" s="13"/>
      <c r="B937" s="235"/>
      <c r="C937" s="236"/>
      <c r="D937" s="237" t="s">
        <v>207</v>
      </c>
      <c r="E937" s="236"/>
      <c r="F937" s="239" t="s">
        <v>2879</v>
      </c>
      <c r="G937" s="236"/>
      <c r="H937" s="240">
        <v>10.82</v>
      </c>
      <c r="I937" s="241"/>
      <c r="J937" s="236"/>
      <c r="K937" s="236"/>
      <c r="L937" s="242"/>
      <c r="M937" s="243"/>
      <c r="N937" s="244"/>
      <c r="O937" s="244"/>
      <c r="P937" s="244"/>
      <c r="Q937" s="244"/>
      <c r="R937" s="244"/>
      <c r="S937" s="244"/>
      <c r="T937" s="245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6" t="s">
        <v>207</v>
      </c>
      <c r="AU937" s="246" t="s">
        <v>82</v>
      </c>
      <c r="AV937" s="13" t="s">
        <v>82</v>
      </c>
      <c r="AW937" s="13" t="s">
        <v>4</v>
      </c>
      <c r="AX937" s="13" t="s">
        <v>80</v>
      </c>
      <c r="AY937" s="246" t="s">
        <v>197</v>
      </c>
    </row>
    <row r="938" s="2" customFormat="1" ht="16.5" customHeight="1">
      <c r="A938" s="40"/>
      <c r="B938" s="41"/>
      <c r="C938" s="282" t="s">
        <v>1227</v>
      </c>
      <c r="D938" s="282" t="s">
        <v>602</v>
      </c>
      <c r="E938" s="283" t="s">
        <v>937</v>
      </c>
      <c r="F938" s="284" t="s">
        <v>938</v>
      </c>
      <c r="G938" s="285" t="s">
        <v>202</v>
      </c>
      <c r="H938" s="286">
        <v>332.22000000000003</v>
      </c>
      <c r="I938" s="287"/>
      <c r="J938" s="288">
        <f>ROUND(I938*H938,2)</f>
        <v>0</v>
      </c>
      <c r="K938" s="289"/>
      <c r="L938" s="290"/>
      <c r="M938" s="291" t="s">
        <v>19</v>
      </c>
      <c r="N938" s="292" t="s">
        <v>43</v>
      </c>
      <c r="O938" s="86"/>
      <c r="P938" s="226">
        <f>O938*H938</f>
        <v>0</v>
      </c>
      <c r="Q938" s="226">
        <v>0.0036800000000000001</v>
      </c>
      <c r="R938" s="226">
        <f>Q938*H938</f>
        <v>1.2225696000000002</v>
      </c>
      <c r="S938" s="226">
        <v>0</v>
      </c>
      <c r="T938" s="227">
        <f>S938*H938</f>
        <v>0</v>
      </c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R938" s="228" t="s">
        <v>311</v>
      </c>
      <c r="AT938" s="228" t="s">
        <v>602</v>
      </c>
      <c r="AU938" s="228" t="s">
        <v>82</v>
      </c>
      <c r="AY938" s="19" t="s">
        <v>197</v>
      </c>
      <c r="BE938" s="229">
        <f>IF(N938="základní",J938,0)</f>
        <v>0</v>
      </c>
      <c r="BF938" s="229">
        <f>IF(N938="snížená",J938,0)</f>
        <v>0</v>
      </c>
      <c r="BG938" s="229">
        <f>IF(N938="zákl. přenesená",J938,0)</f>
        <v>0</v>
      </c>
      <c r="BH938" s="229">
        <f>IF(N938="sníž. přenesená",J938,0)</f>
        <v>0</v>
      </c>
      <c r="BI938" s="229">
        <f>IF(N938="nulová",J938,0)</f>
        <v>0</v>
      </c>
      <c r="BJ938" s="19" t="s">
        <v>80</v>
      </c>
      <c r="BK938" s="229">
        <f>ROUND(I938*H938,2)</f>
        <v>0</v>
      </c>
      <c r="BL938" s="19" t="s">
        <v>203</v>
      </c>
      <c r="BM938" s="228" t="s">
        <v>2880</v>
      </c>
    </row>
    <row r="939" s="13" customFormat="1">
      <c r="A939" s="13"/>
      <c r="B939" s="235"/>
      <c r="C939" s="236"/>
      <c r="D939" s="237" t="s">
        <v>207</v>
      </c>
      <c r="E939" s="238" t="s">
        <v>19</v>
      </c>
      <c r="F939" s="239" t="s">
        <v>2881</v>
      </c>
      <c r="G939" s="236"/>
      <c r="H939" s="240">
        <v>387.34699999999998</v>
      </c>
      <c r="I939" s="241"/>
      <c r="J939" s="236"/>
      <c r="K939" s="236"/>
      <c r="L939" s="242"/>
      <c r="M939" s="243"/>
      <c r="N939" s="244"/>
      <c r="O939" s="244"/>
      <c r="P939" s="244"/>
      <c r="Q939" s="244"/>
      <c r="R939" s="244"/>
      <c r="S939" s="244"/>
      <c r="T939" s="245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6" t="s">
        <v>207</v>
      </c>
      <c r="AU939" s="246" t="s">
        <v>82</v>
      </c>
      <c r="AV939" s="13" t="s">
        <v>82</v>
      </c>
      <c r="AW939" s="13" t="s">
        <v>33</v>
      </c>
      <c r="AX939" s="13" t="s">
        <v>72</v>
      </c>
      <c r="AY939" s="246" t="s">
        <v>197</v>
      </c>
    </row>
    <row r="940" s="13" customFormat="1">
      <c r="A940" s="13"/>
      <c r="B940" s="235"/>
      <c r="C940" s="236"/>
      <c r="D940" s="237" t="s">
        <v>207</v>
      </c>
      <c r="E940" s="238" t="s">
        <v>19</v>
      </c>
      <c r="F940" s="239" t="s">
        <v>2882</v>
      </c>
      <c r="G940" s="236"/>
      <c r="H940" s="240">
        <v>-55.127000000000002</v>
      </c>
      <c r="I940" s="241"/>
      <c r="J940" s="236"/>
      <c r="K940" s="236"/>
      <c r="L940" s="242"/>
      <c r="M940" s="243"/>
      <c r="N940" s="244"/>
      <c r="O940" s="244"/>
      <c r="P940" s="244"/>
      <c r="Q940" s="244"/>
      <c r="R940" s="244"/>
      <c r="S940" s="244"/>
      <c r="T940" s="245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6" t="s">
        <v>207</v>
      </c>
      <c r="AU940" s="246" t="s">
        <v>82</v>
      </c>
      <c r="AV940" s="13" t="s">
        <v>82</v>
      </c>
      <c r="AW940" s="13" t="s">
        <v>33</v>
      </c>
      <c r="AX940" s="13" t="s">
        <v>72</v>
      </c>
      <c r="AY940" s="246" t="s">
        <v>197</v>
      </c>
    </row>
    <row r="941" s="15" customFormat="1">
      <c r="A941" s="15"/>
      <c r="B941" s="257"/>
      <c r="C941" s="258"/>
      <c r="D941" s="237" t="s">
        <v>207</v>
      </c>
      <c r="E941" s="259" t="s">
        <v>19</v>
      </c>
      <c r="F941" s="260" t="s">
        <v>234</v>
      </c>
      <c r="G941" s="258"/>
      <c r="H941" s="261">
        <v>332.22000000000003</v>
      </c>
      <c r="I941" s="262"/>
      <c r="J941" s="258"/>
      <c r="K941" s="258"/>
      <c r="L941" s="263"/>
      <c r="M941" s="264"/>
      <c r="N941" s="265"/>
      <c r="O941" s="265"/>
      <c r="P941" s="265"/>
      <c r="Q941" s="265"/>
      <c r="R941" s="265"/>
      <c r="S941" s="265"/>
      <c r="T941" s="266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67" t="s">
        <v>207</v>
      </c>
      <c r="AU941" s="267" t="s">
        <v>82</v>
      </c>
      <c r="AV941" s="15" t="s">
        <v>203</v>
      </c>
      <c r="AW941" s="15" t="s">
        <v>33</v>
      </c>
      <c r="AX941" s="15" t="s">
        <v>80</v>
      </c>
      <c r="AY941" s="267" t="s">
        <v>197</v>
      </c>
    </row>
    <row r="942" s="2" customFormat="1" ht="44.25" customHeight="1">
      <c r="A942" s="40"/>
      <c r="B942" s="41"/>
      <c r="C942" s="216" t="s">
        <v>1232</v>
      </c>
      <c r="D942" s="216" t="s">
        <v>199</v>
      </c>
      <c r="E942" s="217" t="s">
        <v>945</v>
      </c>
      <c r="F942" s="218" t="s">
        <v>946</v>
      </c>
      <c r="G942" s="219" t="s">
        <v>661</v>
      </c>
      <c r="H942" s="220">
        <v>106.81999999999999</v>
      </c>
      <c r="I942" s="221"/>
      <c r="J942" s="222">
        <f>ROUND(I942*H942,2)</f>
        <v>0</v>
      </c>
      <c r="K942" s="223"/>
      <c r="L942" s="46"/>
      <c r="M942" s="224" t="s">
        <v>19</v>
      </c>
      <c r="N942" s="225" t="s">
        <v>43</v>
      </c>
      <c r="O942" s="86"/>
      <c r="P942" s="226">
        <f>O942*H942</f>
        <v>0</v>
      </c>
      <c r="Q942" s="226">
        <v>0.0017600000000000001</v>
      </c>
      <c r="R942" s="226">
        <f>Q942*H942</f>
        <v>0.18800319999999998</v>
      </c>
      <c r="S942" s="226">
        <v>0</v>
      </c>
      <c r="T942" s="227">
        <f>S942*H942</f>
        <v>0</v>
      </c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R942" s="228" t="s">
        <v>203</v>
      </c>
      <c r="AT942" s="228" t="s">
        <v>199</v>
      </c>
      <c r="AU942" s="228" t="s">
        <v>82</v>
      </c>
      <c r="AY942" s="19" t="s">
        <v>197</v>
      </c>
      <c r="BE942" s="229">
        <f>IF(N942="základní",J942,0)</f>
        <v>0</v>
      </c>
      <c r="BF942" s="229">
        <f>IF(N942="snížená",J942,0)</f>
        <v>0</v>
      </c>
      <c r="BG942" s="229">
        <f>IF(N942="zákl. přenesená",J942,0)</f>
        <v>0</v>
      </c>
      <c r="BH942" s="229">
        <f>IF(N942="sníž. přenesená",J942,0)</f>
        <v>0</v>
      </c>
      <c r="BI942" s="229">
        <f>IF(N942="nulová",J942,0)</f>
        <v>0</v>
      </c>
      <c r="BJ942" s="19" t="s">
        <v>80</v>
      </c>
      <c r="BK942" s="229">
        <f>ROUND(I942*H942,2)</f>
        <v>0</v>
      </c>
      <c r="BL942" s="19" t="s">
        <v>203</v>
      </c>
      <c r="BM942" s="228" t="s">
        <v>2883</v>
      </c>
    </row>
    <row r="943" s="2" customFormat="1">
      <c r="A943" s="40"/>
      <c r="B943" s="41"/>
      <c r="C943" s="42"/>
      <c r="D943" s="230" t="s">
        <v>205</v>
      </c>
      <c r="E943" s="42"/>
      <c r="F943" s="231" t="s">
        <v>948</v>
      </c>
      <c r="G943" s="42"/>
      <c r="H943" s="42"/>
      <c r="I943" s="232"/>
      <c r="J943" s="42"/>
      <c r="K943" s="42"/>
      <c r="L943" s="46"/>
      <c r="M943" s="233"/>
      <c r="N943" s="234"/>
      <c r="O943" s="86"/>
      <c r="P943" s="86"/>
      <c r="Q943" s="86"/>
      <c r="R943" s="86"/>
      <c r="S943" s="86"/>
      <c r="T943" s="87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T943" s="19" t="s">
        <v>205</v>
      </c>
      <c r="AU943" s="19" t="s">
        <v>82</v>
      </c>
    </row>
    <row r="944" s="14" customFormat="1">
      <c r="A944" s="14"/>
      <c r="B944" s="247"/>
      <c r="C944" s="248"/>
      <c r="D944" s="237" t="s">
        <v>207</v>
      </c>
      <c r="E944" s="249" t="s">
        <v>19</v>
      </c>
      <c r="F944" s="250" t="s">
        <v>871</v>
      </c>
      <c r="G944" s="248"/>
      <c r="H944" s="249" t="s">
        <v>19</v>
      </c>
      <c r="I944" s="251"/>
      <c r="J944" s="248"/>
      <c r="K944" s="248"/>
      <c r="L944" s="252"/>
      <c r="M944" s="253"/>
      <c r="N944" s="254"/>
      <c r="O944" s="254"/>
      <c r="P944" s="254"/>
      <c r="Q944" s="254"/>
      <c r="R944" s="254"/>
      <c r="S944" s="254"/>
      <c r="T944" s="255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6" t="s">
        <v>207</v>
      </c>
      <c r="AU944" s="256" t="s">
        <v>82</v>
      </c>
      <c r="AV944" s="14" t="s">
        <v>80</v>
      </c>
      <c r="AW944" s="14" t="s">
        <v>33</v>
      </c>
      <c r="AX944" s="14" t="s">
        <v>72</v>
      </c>
      <c r="AY944" s="256" t="s">
        <v>197</v>
      </c>
    </row>
    <row r="945" s="13" customFormat="1">
      <c r="A945" s="13"/>
      <c r="B945" s="235"/>
      <c r="C945" s="236"/>
      <c r="D945" s="237" t="s">
        <v>207</v>
      </c>
      <c r="E945" s="238" t="s">
        <v>19</v>
      </c>
      <c r="F945" s="239" t="s">
        <v>2842</v>
      </c>
      <c r="G945" s="236"/>
      <c r="H945" s="240">
        <v>19</v>
      </c>
      <c r="I945" s="241"/>
      <c r="J945" s="236"/>
      <c r="K945" s="236"/>
      <c r="L945" s="242"/>
      <c r="M945" s="243"/>
      <c r="N945" s="244"/>
      <c r="O945" s="244"/>
      <c r="P945" s="244"/>
      <c r="Q945" s="244"/>
      <c r="R945" s="244"/>
      <c r="S945" s="244"/>
      <c r="T945" s="245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6" t="s">
        <v>207</v>
      </c>
      <c r="AU945" s="246" t="s">
        <v>82</v>
      </c>
      <c r="AV945" s="13" t="s">
        <v>82</v>
      </c>
      <c r="AW945" s="13" t="s">
        <v>33</v>
      </c>
      <c r="AX945" s="13" t="s">
        <v>72</v>
      </c>
      <c r="AY945" s="246" t="s">
        <v>197</v>
      </c>
    </row>
    <row r="946" s="13" customFormat="1">
      <c r="A946" s="13"/>
      <c r="B946" s="235"/>
      <c r="C946" s="236"/>
      <c r="D946" s="237" t="s">
        <v>207</v>
      </c>
      <c r="E946" s="238" t="s">
        <v>19</v>
      </c>
      <c r="F946" s="239" t="s">
        <v>2843</v>
      </c>
      <c r="G946" s="236"/>
      <c r="H946" s="240">
        <v>3.75</v>
      </c>
      <c r="I946" s="241"/>
      <c r="J946" s="236"/>
      <c r="K946" s="236"/>
      <c r="L946" s="242"/>
      <c r="M946" s="243"/>
      <c r="N946" s="244"/>
      <c r="O946" s="244"/>
      <c r="P946" s="244"/>
      <c r="Q946" s="244"/>
      <c r="R946" s="244"/>
      <c r="S946" s="244"/>
      <c r="T946" s="245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6" t="s">
        <v>207</v>
      </c>
      <c r="AU946" s="246" t="s">
        <v>82</v>
      </c>
      <c r="AV946" s="13" t="s">
        <v>82</v>
      </c>
      <c r="AW946" s="13" t="s">
        <v>33</v>
      </c>
      <c r="AX946" s="13" t="s">
        <v>72</v>
      </c>
      <c r="AY946" s="246" t="s">
        <v>197</v>
      </c>
    </row>
    <row r="947" s="13" customFormat="1">
      <c r="A947" s="13"/>
      <c r="B947" s="235"/>
      <c r="C947" s="236"/>
      <c r="D947" s="237" t="s">
        <v>207</v>
      </c>
      <c r="E947" s="238" t="s">
        <v>19</v>
      </c>
      <c r="F947" s="239" t="s">
        <v>2844</v>
      </c>
      <c r="G947" s="236"/>
      <c r="H947" s="240">
        <v>5.1799999999999997</v>
      </c>
      <c r="I947" s="241"/>
      <c r="J947" s="236"/>
      <c r="K947" s="236"/>
      <c r="L947" s="242"/>
      <c r="M947" s="243"/>
      <c r="N947" s="244"/>
      <c r="O947" s="244"/>
      <c r="P947" s="244"/>
      <c r="Q947" s="244"/>
      <c r="R947" s="244"/>
      <c r="S947" s="244"/>
      <c r="T947" s="245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6" t="s">
        <v>207</v>
      </c>
      <c r="AU947" s="246" t="s">
        <v>82</v>
      </c>
      <c r="AV947" s="13" t="s">
        <v>82</v>
      </c>
      <c r="AW947" s="13" t="s">
        <v>33</v>
      </c>
      <c r="AX947" s="13" t="s">
        <v>72</v>
      </c>
      <c r="AY947" s="246" t="s">
        <v>197</v>
      </c>
    </row>
    <row r="948" s="13" customFormat="1">
      <c r="A948" s="13"/>
      <c r="B948" s="235"/>
      <c r="C948" s="236"/>
      <c r="D948" s="237" t="s">
        <v>207</v>
      </c>
      <c r="E948" s="238" t="s">
        <v>19</v>
      </c>
      <c r="F948" s="239" t="s">
        <v>2845</v>
      </c>
      <c r="G948" s="236"/>
      <c r="H948" s="240">
        <v>5.6799999999999997</v>
      </c>
      <c r="I948" s="241"/>
      <c r="J948" s="236"/>
      <c r="K948" s="236"/>
      <c r="L948" s="242"/>
      <c r="M948" s="243"/>
      <c r="N948" s="244"/>
      <c r="O948" s="244"/>
      <c r="P948" s="244"/>
      <c r="Q948" s="244"/>
      <c r="R948" s="244"/>
      <c r="S948" s="244"/>
      <c r="T948" s="245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6" t="s">
        <v>207</v>
      </c>
      <c r="AU948" s="246" t="s">
        <v>82</v>
      </c>
      <c r="AV948" s="13" t="s">
        <v>82</v>
      </c>
      <c r="AW948" s="13" t="s">
        <v>33</v>
      </c>
      <c r="AX948" s="13" t="s">
        <v>72</v>
      </c>
      <c r="AY948" s="246" t="s">
        <v>197</v>
      </c>
    </row>
    <row r="949" s="13" customFormat="1">
      <c r="A949" s="13"/>
      <c r="B949" s="235"/>
      <c r="C949" s="236"/>
      <c r="D949" s="237" t="s">
        <v>207</v>
      </c>
      <c r="E949" s="238" t="s">
        <v>19</v>
      </c>
      <c r="F949" s="239" t="s">
        <v>2846</v>
      </c>
      <c r="G949" s="236"/>
      <c r="H949" s="240">
        <v>5.0800000000000001</v>
      </c>
      <c r="I949" s="241"/>
      <c r="J949" s="236"/>
      <c r="K949" s="236"/>
      <c r="L949" s="242"/>
      <c r="M949" s="243"/>
      <c r="N949" s="244"/>
      <c r="O949" s="244"/>
      <c r="P949" s="244"/>
      <c r="Q949" s="244"/>
      <c r="R949" s="244"/>
      <c r="S949" s="244"/>
      <c r="T949" s="245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6" t="s">
        <v>207</v>
      </c>
      <c r="AU949" s="246" t="s">
        <v>82</v>
      </c>
      <c r="AV949" s="13" t="s">
        <v>82</v>
      </c>
      <c r="AW949" s="13" t="s">
        <v>33</v>
      </c>
      <c r="AX949" s="13" t="s">
        <v>72</v>
      </c>
      <c r="AY949" s="246" t="s">
        <v>197</v>
      </c>
    </row>
    <row r="950" s="13" customFormat="1">
      <c r="A950" s="13"/>
      <c r="B950" s="235"/>
      <c r="C950" s="236"/>
      <c r="D950" s="237" t="s">
        <v>207</v>
      </c>
      <c r="E950" s="238" t="s">
        <v>19</v>
      </c>
      <c r="F950" s="239" t="s">
        <v>2847</v>
      </c>
      <c r="G950" s="236"/>
      <c r="H950" s="240">
        <v>16</v>
      </c>
      <c r="I950" s="241"/>
      <c r="J950" s="236"/>
      <c r="K950" s="236"/>
      <c r="L950" s="242"/>
      <c r="M950" s="243"/>
      <c r="N950" s="244"/>
      <c r="O950" s="244"/>
      <c r="P950" s="244"/>
      <c r="Q950" s="244"/>
      <c r="R950" s="244"/>
      <c r="S950" s="244"/>
      <c r="T950" s="245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6" t="s">
        <v>207</v>
      </c>
      <c r="AU950" s="246" t="s">
        <v>82</v>
      </c>
      <c r="AV950" s="13" t="s">
        <v>82</v>
      </c>
      <c r="AW950" s="13" t="s">
        <v>33</v>
      </c>
      <c r="AX950" s="13" t="s">
        <v>72</v>
      </c>
      <c r="AY950" s="246" t="s">
        <v>197</v>
      </c>
    </row>
    <row r="951" s="13" customFormat="1">
      <c r="A951" s="13"/>
      <c r="B951" s="235"/>
      <c r="C951" s="236"/>
      <c r="D951" s="237" t="s">
        <v>207</v>
      </c>
      <c r="E951" s="238" t="s">
        <v>19</v>
      </c>
      <c r="F951" s="239" t="s">
        <v>2848</v>
      </c>
      <c r="G951" s="236"/>
      <c r="H951" s="240">
        <v>10.83</v>
      </c>
      <c r="I951" s="241"/>
      <c r="J951" s="236"/>
      <c r="K951" s="236"/>
      <c r="L951" s="242"/>
      <c r="M951" s="243"/>
      <c r="N951" s="244"/>
      <c r="O951" s="244"/>
      <c r="P951" s="244"/>
      <c r="Q951" s="244"/>
      <c r="R951" s="244"/>
      <c r="S951" s="244"/>
      <c r="T951" s="245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6" t="s">
        <v>207</v>
      </c>
      <c r="AU951" s="246" t="s">
        <v>82</v>
      </c>
      <c r="AV951" s="13" t="s">
        <v>82</v>
      </c>
      <c r="AW951" s="13" t="s">
        <v>33</v>
      </c>
      <c r="AX951" s="13" t="s">
        <v>72</v>
      </c>
      <c r="AY951" s="246" t="s">
        <v>197</v>
      </c>
    </row>
    <row r="952" s="16" customFormat="1">
      <c r="A952" s="16"/>
      <c r="B952" s="268"/>
      <c r="C952" s="269"/>
      <c r="D952" s="237" t="s">
        <v>207</v>
      </c>
      <c r="E952" s="270" t="s">
        <v>19</v>
      </c>
      <c r="F952" s="271" t="s">
        <v>248</v>
      </c>
      <c r="G952" s="269"/>
      <c r="H952" s="272">
        <v>65.519999999999996</v>
      </c>
      <c r="I952" s="273"/>
      <c r="J952" s="269"/>
      <c r="K952" s="269"/>
      <c r="L952" s="274"/>
      <c r="M952" s="275"/>
      <c r="N952" s="276"/>
      <c r="O952" s="276"/>
      <c r="P952" s="276"/>
      <c r="Q952" s="276"/>
      <c r="R952" s="276"/>
      <c r="S952" s="276"/>
      <c r="T952" s="277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T952" s="278" t="s">
        <v>207</v>
      </c>
      <c r="AU952" s="278" t="s">
        <v>82</v>
      </c>
      <c r="AV952" s="16" t="s">
        <v>103</v>
      </c>
      <c r="AW952" s="16" t="s">
        <v>33</v>
      </c>
      <c r="AX952" s="16" t="s">
        <v>72</v>
      </c>
      <c r="AY952" s="278" t="s">
        <v>197</v>
      </c>
    </row>
    <row r="953" s="14" customFormat="1">
      <c r="A953" s="14"/>
      <c r="B953" s="247"/>
      <c r="C953" s="248"/>
      <c r="D953" s="237" t="s">
        <v>207</v>
      </c>
      <c r="E953" s="249" t="s">
        <v>19</v>
      </c>
      <c r="F953" s="250" t="s">
        <v>879</v>
      </c>
      <c r="G953" s="248"/>
      <c r="H953" s="249" t="s">
        <v>19</v>
      </c>
      <c r="I953" s="251"/>
      <c r="J953" s="248"/>
      <c r="K953" s="248"/>
      <c r="L953" s="252"/>
      <c r="M953" s="253"/>
      <c r="N953" s="254"/>
      <c r="O953" s="254"/>
      <c r="P953" s="254"/>
      <c r="Q953" s="254"/>
      <c r="R953" s="254"/>
      <c r="S953" s="254"/>
      <c r="T953" s="255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6" t="s">
        <v>207</v>
      </c>
      <c r="AU953" s="256" t="s">
        <v>82</v>
      </c>
      <c r="AV953" s="14" t="s">
        <v>80</v>
      </c>
      <c r="AW953" s="14" t="s">
        <v>33</v>
      </c>
      <c r="AX953" s="14" t="s">
        <v>72</v>
      </c>
      <c r="AY953" s="256" t="s">
        <v>197</v>
      </c>
    </row>
    <row r="954" s="13" customFormat="1">
      <c r="A954" s="13"/>
      <c r="B954" s="235"/>
      <c r="C954" s="236"/>
      <c r="D954" s="237" t="s">
        <v>207</v>
      </c>
      <c r="E954" s="238" t="s">
        <v>19</v>
      </c>
      <c r="F954" s="239" t="s">
        <v>2849</v>
      </c>
      <c r="G954" s="236"/>
      <c r="H954" s="240">
        <v>11.300000000000001</v>
      </c>
      <c r="I954" s="241"/>
      <c r="J954" s="236"/>
      <c r="K954" s="236"/>
      <c r="L954" s="242"/>
      <c r="M954" s="243"/>
      <c r="N954" s="244"/>
      <c r="O954" s="244"/>
      <c r="P954" s="244"/>
      <c r="Q954" s="244"/>
      <c r="R954" s="244"/>
      <c r="S954" s="244"/>
      <c r="T954" s="245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6" t="s">
        <v>207</v>
      </c>
      <c r="AU954" s="246" t="s">
        <v>82</v>
      </c>
      <c r="AV954" s="13" t="s">
        <v>82</v>
      </c>
      <c r="AW954" s="13" t="s">
        <v>33</v>
      </c>
      <c r="AX954" s="13" t="s">
        <v>72</v>
      </c>
      <c r="AY954" s="246" t="s">
        <v>197</v>
      </c>
    </row>
    <row r="955" s="13" customFormat="1">
      <c r="A955" s="13"/>
      <c r="B955" s="235"/>
      <c r="C955" s="236"/>
      <c r="D955" s="237" t="s">
        <v>207</v>
      </c>
      <c r="E955" s="238" t="s">
        <v>19</v>
      </c>
      <c r="F955" s="239" t="s">
        <v>2850</v>
      </c>
      <c r="G955" s="236"/>
      <c r="H955" s="240">
        <v>27</v>
      </c>
      <c r="I955" s="241"/>
      <c r="J955" s="236"/>
      <c r="K955" s="236"/>
      <c r="L955" s="242"/>
      <c r="M955" s="243"/>
      <c r="N955" s="244"/>
      <c r="O955" s="244"/>
      <c r="P955" s="244"/>
      <c r="Q955" s="244"/>
      <c r="R955" s="244"/>
      <c r="S955" s="244"/>
      <c r="T955" s="245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6" t="s">
        <v>207</v>
      </c>
      <c r="AU955" s="246" t="s">
        <v>82</v>
      </c>
      <c r="AV955" s="13" t="s">
        <v>82</v>
      </c>
      <c r="AW955" s="13" t="s">
        <v>33</v>
      </c>
      <c r="AX955" s="13" t="s">
        <v>72</v>
      </c>
      <c r="AY955" s="246" t="s">
        <v>197</v>
      </c>
    </row>
    <row r="956" s="13" customFormat="1">
      <c r="A956" s="13"/>
      <c r="B956" s="235"/>
      <c r="C956" s="236"/>
      <c r="D956" s="237" t="s">
        <v>207</v>
      </c>
      <c r="E956" s="238" t="s">
        <v>19</v>
      </c>
      <c r="F956" s="239" t="s">
        <v>2851</v>
      </c>
      <c r="G956" s="236"/>
      <c r="H956" s="240">
        <v>3</v>
      </c>
      <c r="I956" s="241"/>
      <c r="J956" s="236"/>
      <c r="K956" s="236"/>
      <c r="L956" s="242"/>
      <c r="M956" s="243"/>
      <c r="N956" s="244"/>
      <c r="O956" s="244"/>
      <c r="P956" s="244"/>
      <c r="Q956" s="244"/>
      <c r="R956" s="244"/>
      <c r="S956" s="244"/>
      <c r="T956" s="245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6" t="s">
        <v>207</v>
      </c>
      <c r="AU956" s="246" t="s">
        <v>82</v>
      </c>
      <c r="AV956" s="13" t="s">
        <v>82</v>
      </c>
      <c r="AW956" s="13" t="s">
        <v>33</v>
      </c>
      <c r="AX956" s="13" t="s">
        <v>72</v>
      </c>
      <c r="AY956" s="246" t="s">
        <v>197</v>
      </c>
    </row>
    <row r="957" s="16" customFormat="1">
      <c r="A957" s="16"/>
      <c r="B957" s="268"/>
      <c r="C957" s="269"/>
      <c r="D957" s="237" t="s">
        <v>207</v>
      </c>
      <c r="E957" s="270" t="s">
        <v>19</v>
      </c>
      <c r="F957" s="271" t="s">
        <v>248</v>
      </c>
      <c r="G957" s="269"/>
      <c r="H957" s="272">
        <v>41.299999999999997</v>
      </c>
      <c r="I957" s="273"/>
      <c r="J957" s="269"/>
      <c r="K957" s="269"/>
      <c r="L957" s="274"/>
      <c r="M957" s="275"/>
      <c r="N957" s="276"/>
      <c r="O957" s="276"/>
      <c r="P957" s="276"/>
      <c r="Q957" s="276"/>
      <c r="R957" s="276"/>
      <c r="S957" s="276"/>
      <c r="T957" s="277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T957" s="278" t="s">
        <v>207</v>
      </c>
      <c r="AU957" s="278" t="s">
        <v>82</v>
      </c>
      <c r="AV957" s="16" t="s">
        <v>103</v>
      </c>
      <c r="AW957" s="16" t="s">
        <v>33</v>
      </c>
      <c r="AX957" s="16" t="s">
        <v>72</v>
      </c>
      <c r="AY957" s="278" t="s">
        <v>197</v>
      </c>
    </row>
    <row r="958" s="15" customFormat="1">
      <c r="A958" s="15"/>
      <c r="B958" s="257"/>
      <c r="C958" s="258"/>
      <c r="D958" s="237" t="s">
        <v>207</v>
      </c>
      <c r="E958" s="259" t="s">
        <v>19</v>
      </c>
      <c r="F958" s="260" t="s">
        <v>234</v>
      </c>
      <c r="G958" s="258"/>
      <c r="H958" s="261">
        <v>106.81999999999999</v>
      </c>
      <c r="I958" s="262"/>
      <c r="J958" s="258"/>
      <c r="K958" s="258"/>
      <c r="L958" s="263"/>
      <c r="M958" s="264"/>
      <c r="N958" s="265"/>
      <c r="O958" s="265"/>
      <c r="P958" s="265"/>
      <c r="Q958" s="265"/>
      <c r="R958" s="265"/>
      <c r="S958" s="265"/>
      <c r="T958" s="266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7" t="s">
        <v>207</v>
      </c>
      <c r="AU958" s="267" t="s">
        <v>82</v>
      </c>
      <c r="AV958" s="15" t="s">
        <v>203</v>
      </c>
      <c r="AW958" s="15" t="s">
        <v>33</v>
      </c>
      <c r="AX958" s="15" t="s">
        <v>80</v>
      </c>
      <c r="AY958" s="267" t="s">
        <v>197</v>
      </c>
    </row>
    <row r="959" s="2" customFormat="1" ht="16.5" customHeight="1">
      <c r="A959" s="40"/>
      <c r="B959" s="41"/>
      <c r="C959" s="282" t="s">
        <v>1239</v>
      </c>
      <c r="D959" s="282" t="s">
        <v>602</v>
      </c>
      <c r="E959" s="283" t="s">
        <v>955</v>
      </c>
      <c r="F959" s="284" t="s">
        <v>956</v>
      </c>
      <c r="G959" s="285" t="s">
        <v>202</v>
      </c>
      <c r="H959" s="286">
        <v>21.791</v>
      </c>
      <c r="I959" s="287"/>
      <c r="J959" s="288">
        <f>ROUND(I959*H959,2)</f>
        <v>0</v>
      </c>
      <c r="K959" s="289"/>
      <c r="L959" s="290"/>
      <c r="M959" s="291" t="s">
        <v>19</v>
      </c>
      <c r="N959" s="292" t="s">
        <v>43</v>
      </c>
      <c r="O959" s="86"/>
      <c r="P959" s="226">
        <f>O959*H959</f>
        <v>0</v>
      </c>
      <c r="Q959" s="226">
        <v>0.00046000000000000001</v>
      </c>
      <c r="R959" s="226">
        <f>Q959*H959</f>
        <v>0.010023860000000001</v>
      </c>
      <c r="S959" s="226">
        <v>0</v>
      </c>
      <c r="T959" s="227">
        <f>S959*H959</f>
        <v>0</v>
      </c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R959" s="228" t="s">
        <v>311</v>
      </c>
      <c r="AT959" s="228" t="s">
        <v>602</v>
      </c>
      <c r="AU959" s="228" t="s">
        <v>82</v>
      </c>
      <c r="AY959" s="19" t="s">
        <v>197</v>
      </c>
      <c r="BE959" s="229">
        <f>IF(N959="základní",J959,0)</f>
        <v>0</v>
      </c>
      <c r="BF959" s="229">
        <f>IF(N959="snížená",J959,0)</f>
        <v>0</v>
      </c>
      <c r="BG959" s="229">
        <f>IF(N959="zákl. přenesená",J959,0)</f>
        <v>0</v>
      </c>
      <c r="BH959" s="229">
        <f>IF(N959="sníž. přenesená",J959,0)</f>
        <v>0</v>
      </c>
      <c r="BI959" s="229">
        <f>IF(N959="nulová",J959,0)</f>
        <v>0</v>
      </c>
      <c r="BJ959" s="19" t="s">
        <v>80</v>
      </c>
      <c r="BK959" s="229">
        <f>ROUND(I959*H959,2)</f>
        <v>0</v>
      </c>
      <c r="BL959" s="19" t="s">
        <v>203</v>
      </c>
      <c r="BM959" s="228" t="s">
        <v>2884</v>
      </c>
    </row>
    <row r="960" s="13" customFormat="1">
      <c r="A960" s="13"/>
      <c r="B960" s="235"/>
      <c r="C960" s="236"/>
      <c r="D960" s="237" t="s">
        <v>207</v>
      </c>
      <c r="E960" s="238" t="s">
        <v>19</v>
      </c>
      <c r="F960" s="239" t="s">
        <v>2885</v>
      </c>
      <c r="G960" s="236"/>
      <c r="H960" s="240">
        <v>21.791</v>
      </c>
      <c r="I960" s="241"/>
      <c r="J960" s="236"/>
      <c r="K960" s="236"/>
      <c r="L960" s="242"/>
      <c r="M960" s="243"/>
      <c r="N960" s="244"/>
      <c r="O960" s="244"/>
      <c r="P960" s="244"/>
      <c r="Q960" s="244"/>
      <c r="R960" s="244"/>
      <c r="S960" s="244"/>
      <c r="T960" s="245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6" t="s">
        <v>207</v>
      </c>
      <c r="AU960" s="246" t="s">
        <v>82</v>
      </c>
      <c r="AV960" s="13" t="s">
        <v>82</v>
      </c>
      <c r="AW960" s="13" t="s">
        <v>33</v>
      </c>
      <c r="AX960" s="13" t="s">
        <v>80</v>
      </c>
      <c r="AY960" s="246" t="s">
        <v>197</v>
      </c>
    </row>
    <row r="961" s="2" customFormat="1" ht="33" customHeight="1">
      <c r="A961" s="40"/>
      <c r="B961" s="41"/>
      <c r="C961" s="216" t="s">
        <v>1244</v>
      </c>
      <c r="D961" s="216" t="s">
        <v>199</v>
      </c>
      <c r="E961" s="217" t="s">
        <v>976</v>
      </c>
      <c r="F961" s="218" t="s">
        <v>2886</v>
      </c>
      <c r="G961" s="219" t="s">
        <v>661</v>
      </c>
      <c r="H961" s="220">
        <v>10.5</v>
      </c>
      <c r="I961" s="221"/>
      <c r="J961" s="222">
        <f>ROUND(I961*H961,2)</f>
        <v>0</v>
      </c>
      <c r="K961" s="223"/>
      <c r="L961" s="46"/>
      <c r="M961" s="224" t="s">
        <v>19</v>
      </c>
      <c r="N961" s="225" t="s">
        <v>43</v>
      </c>
      <c r="O961" s="86"/>
      <c r="P961" s="226">
        <f>O961*H961</f>
        <v>0</v>
      </c>
      <c r="Q961" s="226">
        <v>0.0053899999999999998</v>
      </c>
      <c r="R961" s="226">
        <f>Q961*H961</f>
        <v>0.056594999999999999</v>
      </c>
      <c r="S961" s="226">
        <v>0</v>
      </c>
      <c r="T961" s="227">
        <f>S961*H961</f>
        <v>0</v>
      </c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R961" s="228" t="s">
        <v>203</v>
      </c>
      <c r="AT961" s="228" t="s">
        <v>199</v>
      </c>
      <c r="AU961" s="228" t="s">
        <v>82</v>
      </c>
      <c r="AY961" s="19" t="s">
        <v>197</v>
      </c>
      <c r="BE961" s="229">
        <f>IF(N961="základní",J961,0)</f>
        <v>0</v>
      </c>
      <c r="BF961" s="229">
        <f>IF(N961="snížená",J961,0)</f>
        <v>0</v>
      </c>
      <c r="BG961" s="229">
        <f>IF(N961="zákl. přenesená",J961,0)</f>
        <v>0</v>
      </c>
      <c r="BH961" s="229">
        <f>IF(N961="sníž. přenesená",J961,0)</f>
        <v>0</v>
      </c>
      <c r="BI961" s="229">
        <f>IF(N961="nulová",J961,0)</f>
        <v>0</v>
      </c>
      <c r="BJ961" s="19" t="s">
        <v>80</v>
      </c>
      <c r="BK961" s="229">
        <f>ROUND(I961*H961,2)</f>
        <v>0</v>
      </c>
      <c r="BL961" s="19" t="s">
        <v>203</v>
      </c>
      <c r="BM961" s="228" t="s">
        <v>2887</v>
      </c>
    </row>
    <row r="962" s="14" customFormat="1">
      <c r="A962" s="14"/>
      <c r="B962" s="247"/>
      <c r="C962" s="248"/>
      <c r="D962" s="237" t="s">
        <v>207</v>
      </c>
      <c r="E962" s="249" t="s">
        <v>19</v>
      </c>
      <c r="F962" s="250" t="s">
        <v>979</v>
      </c>
      <c r="G962" s="248"/>
      <c r="H962" s="249" t="s">
        <v>19</v>
      </c>
      <c r="I962" s="251"/>
      <c r="J962" s="248"/>
      <c r="K962" s="248"/>
      <c r="L962" s="252"/>
      <c r="M962" s="253"/>
      <c r="N962" s="254"/>
      <c r="O962" s="254"/>
      <c r="P962" s="254"/>
      <c r="Q962" s="254"/>
      <c r="R962" s="254"/>
      <c r="S962" s="254"/>
      <c r="T962" s="255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6" t="s">
        <v>207</v>
      </c>
      <c r="AU962" s="256" t="s">
        <v>82</v>
      </c>
      <c r="AV962" s="14" t="s">
        <v>80</v>
      </c>
      <c r="AW962" s="14" t="s">
        <v>33</v>
      </c>
      <c r="AX962" s="14" t="s">
        <v>72</v>
      </c>
      <c r="AY962" s="256" t="s">
        <v>197</v>
      </c>
    </row>
    <row r="963" s="14" customFormat="1">
      <c r="A963" s="14"/>
      <c r="B963" s="247"/>
      <c r="C963" s="248"/>
      <c r="D963" s="237" t="s">
        <v>207</v>
      </c>
      <c r="E963" s="249" t="s">
        <v>19</v>
      </c>
      <c r="F963" s="250" t="s">
        <v>598</v>
      </c>
      <c r="G963" s="248"/>
      <c r="H963" s="249" t="s">
        <v>19</v>
      </c>
      <c r="I963" s="251"/>
      <c r="J963" s="248"/>
      <c r="K963" s="248"/>
      <c r="L963" s="252"/>
      <c r="M963" s="253"/>
      <c r="N963" s="254"/>
      <c r="O963" s="254"/>
      <c r="P963" s="254"/>
      <c r="Q963" s="254"/>
      <c r="R963" s="254"/>
      <c r="S963" s="254"/>
      <c r="T963" s="255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6" t="s">
        <v>207</v>
      </c>
      <c r="AU963" s="256" t="s">
        <v>82</v>
      </c>
      <c r="AV963" s="14" t="s">
        <v>80</v>
      </c>
      <c r="AW963" s="14" t="s">
        <v>33</v>
      </c>
      <c r="AX963" s="14" t="s">
        <v>72</v>
      </c>
      <c r="AY963" s="256" t="s">
        <v>197</v>
      </c>
    </row>
    <row r="964" s="13" customFormat="1">
      <c r="A964" s="13"/>
      <c r="B964" s="235"/>
      <c r="C964" s="236"/>
      <c r="D964" s="237" t="s">
        <v>207</v>
      </c>
      <c r="E964" s="238" t="s">
        <v>19</v>
      </c>
      <c r="F964" s="239" t="s">
        <v>2888</v>
      </c>
      <c r="G964" s="236"/>
      <c r="H964" s="240">
        <v>4.7000000000000002</v>
      </c>
      <c r="I964" s="241"/>
      <c r="J964" s="236"/>
      <c r="K964" s="236"/>
      <c r="L964" s="242"/>
      <c r="M964" s="243"/>
      <c r="N964" s="244"/>
      <c r="O964" s="244"/>
      <c r="P964" s="244"/>
      <c r="Q964" s="244"/>
      <c r="R964" s="244"/>
      <c r="S964" s="244"/>
      <c r="T964" s="245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6" t="s">
        <v>207</v>
      </c>
      <c r="AU964" s="246" t="s">
        <v>82</v>
      </c>
      <c r="AV964" s="13" t="s">
        <v>82</v>
      </c>
      <c r="AW964" s="13" t="s">
        <v>33</v>
      </c>
      <c r="AX964" s="13" t="s">
        <v>72</v>
      </c>
      <c r="AY964" s="246" t="s">
        <v>197</v>
      </c>
    </row>
    <row r="965" s="14" customFormat="1">
      <c r="A965" s="14"/>
      <c r="B965" s="247"/>
      <c r="C965" s="248"/>
      <c r="D965" s="237" t="s">
        <v>207</v>
      </c>
      <c r="E965" s="249" t="s">
        <v>19</v>
      </c>
      <c r="F965" s="250" t="s">
        <v>525</v>
      </c>
      <c r="G965" s="248"/>
      <c r="H965" s="249" t="s">
        <v>19</v>
      </c>
      <c r="I965" s="251"/>
      <c r="J965" s="248"/>
      <c r="K965" s="248"/>
      <c r="L965" s="252"/>
      <c r="M965" s="253"/>
      <c r="N965" s="254"/>
      <c r="O965" s="254"/>
      <c r="P965" s="254"/>
      <c r="Q965" s="254"/>
      <c r="R965" s="254"/>
      <c r="S965" s="254"/>
      <c r="T965" s="255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6" t="s">
        <v>207</v>
      </c>
      <c r="AU965" s="256" t="s">
        <v>82</v>
      </c>
      <c r="AV965" s="14" t="s">
        <v>80</v>
      </c>
      <c r="AW965" s="14" t="s">
        <v>33</v>
      </c>
      <c r="AX965" s="14" t="s">
        <v>72</v>
      </c>
      <c r="AY965" s="256" t="s">
        <v>197</v>
      </c>
    </row>
    <row r="966" s="13" customFormat="1">
      <c r="A966" s="13"/>
      <c r="B966" s="235"/>
      <c r="C966" s="236"/>
      <c r="D966" s="237" t="s">
        <v>207</v>
      </c>
      <c r="E966" s="238" t="s">
        <v>19</v>
      </c>
      <c r="F966" s="239" t="s">
        <v>2889</v>
      </c>
      <c r="G966" s="236"/>
      <c r="H966" s="240">
        <v>5.7999999999999998</v>
      </c>
      <c r="I966" s="241"/>
      <c r="J966" s="236"/>
      <c r="K966" s="236"/>
      <c r="L966" s="242"/>
      <c r="M966" s="243"/>
      <c r="N966" s="244"/>
      <c r="O966" s="244"/>
      <c r="P966" s="244"/>
      <c r="Q966" s="244"/>
      <c r="R966" s="244"/>
      <c r="S966" s="244"/>
      <c r="T966" s="245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6" t="s">
        <v>207</v>
      </c>
      <c r="AU966" s="246" t="s">
        <v>82</v>
      </c>
      <c r="AV966" s="13" t="s">
        <v>82</v>
      </c>
      <c r="AW966" s="13" t="s">
        <v>33</v>
      </c>
      <c r="AX966" s="13" t="s">
        <v>72</v>
      </c>
      <c r="AY966" s="246" t="s">
        <v>197</v>
      </c>
    </row>
    <row r="967" s="15" customFormat="1">
      <c r="A967" s="15"/>
      <c r="B967" s="257"/>
      <c r="C967" s="258"/>
      <c r="D967" s="237" t="s">
        <v>207</v>
      </c>
      <c r="E967" s="259" t="s">
        <v>19</v>
      </c>
      <c r="F967" s="260" t="s">
        <v>234</v>
      </c>
      <c r="G967" s="258"/>
      <c r="H967" s="261">
        <v>10.5</v>
      </c>
      <c r="I967" s="262"/>
      <c r="J967" s="258"/>
      <c r="K967" s="258"/>
      <c r="L967" s="263"/>
      <c r="M967" s="264"/>
      <c r="N967" s="265"/>
      <c r="O967" s="265"/>
      <c r="P967" s="265"/>
      <c r="Q967" s="265"/>
      <c r="R967" s="265"/>
      <c r="S967" s="265"/>
      <c r="T967" s="266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67" t="s">
        <v>207</v>
      </c>
      <c r="AU967" s="267" t="s">
        <v>82</v>
      </c>
      <c r="AV967" s="15" t="s">
        <v>203</v>
      </c>
      <c r="AW967" s="15" t="s">
        <v>33</v>
      </c>
      <c r="AX967" s="15" t="s">
        <v>80</v>
      </c>
      <c r="AY967" s="267" t="s">
        <v>197</v>
      </c>
    </row>
    <row r="968" s="2" customFormat="1" ht="55.5" customHeight="1">
      <c r="A968" s="40"/>
      <c r="B968" s="41"/>
      <c r="C968" s="216" t="s">
        <v>1250</v>
      </c>
      <c r="D968" s="216" t="s">
        <v>199</v>
      </c>
      <c r="E968" s="217" t="s">
        <v>959</v>
      </c>
      <c r="F968" s="218" t="s">
        <v>960</v>
      </c>
      <c r="G968" s="219" t="s">
        <v>202</v>
      </c>
      <c r="H968" s="220">
        <v>385.238</v>
      </c>
      <c r="I968" s="221"/>
      <c r="J968" s="222">
        <f>ROUND(I968*H968,2)</f>
        <v>0</v>
      </c>
      <c r="K968" s="223"/>
      <c r="L968" s="46"/>
      <c r="M968" s="224" t="s">
        <v>19</v>
      </c>
      <c r="N968" s="225" t="s">
        <v>43</v>
      </c>
      <c r="O968" s="86"/>
      <c r="P968" s="226">
        <f>O968*H968</f>
        <v>0</v>
      </c>
      <c r="Q968" s="226">
        <v>8.0000000000000007E-05</v>
      </c>
      <c r="R968" s="226">
        <f>Q968*H968</f>
        <v>0.030819040000000002</v>
      </c>
      <c r="S968" s="226">
        <v>0</v>
      </c>
      <c r="T968" s="227">
        <f>S968*H968</f>
        <v>0</v>
      </c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R968" s="228" t="s">
        <v>203</v>
      </c>
      <c r="AT968" s="228" t="s">
        <v>199</v>
      </c>
      <c r="AU968" s="228" t="s">
        <v>82</v>
      </c>
      <c r="AY968" s="19" t="s">
        <v>197</v>
      </c>
      <c r="BE968" s="229">
        <f>IF(N968="základní",J968,0)</f>
        <v>0</v>
      </c>
      <c r="BF968" s="229">
        <f>IF(N968="snížená",J968,0)</f>
        <v>0</v>
      </c>
      <c r="BG968" s="229">
        <f>IF(N968="zákl. přenesená",J968,0)</f>
        <v>0</v>
      </c>
      <c r="BH968" s="229">
        <f>IF(N968="sníž. přenesená",J968,0)</f>
        <v>0</v>
      </c>
      <c r="BI968" s="229">
        <f>IF(N968="nulová",J968,0)</f>
        <v>0</v>
      </c>
      <c r="BJ968" s="19" t="s">
        <v>80</v>
      </c>
      <c r="BK968" s="229">
        <f>ROUND(I968*H968,2)</f>
        <v>0</v>
      </c>
      <c r="BL968" s="19" t="s">
        <v>203</v>
      </c>
      <c r="BM968" s="228" t="s">
        <v>2890</v>
      </c>
    </row>
    <row r="969" s="2" customFormat="1">
      <c r="A969" s="40"/>
      <c r="B969" s="41"/>
      <c r="C969" s="42"/>
      <c r="D969" s="230" t="s">
        <v>205</v>
      </c>
      <c r="E969" s="42"/>
      <c r="F969" s="231" t="s">
        <v>962</v>
      </c>
      <c r="G969" s="42"/>
      <c r="H969" s="42"/>
      <c r="I969" s="232"/>
      <c r="J969" s="42"/>
      <c r="K969" s="42"/>
      <c r="L969" s="46"/>
      <c r="M969" s="233"/>
      <c r="N969" s="234"/>
      <c r="O969" s="86"/>
      <c r="P969" s="86"/>
      <c r="Q969" s="86"/>
      <c r="R969" s="86"/>
      <c r="S969" s="86"/>
      <c r="T969" s="87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T969" s="19" t="s">
        <v>205</v>
      </c>
      <c r="AU969" s="19" t="s">
        <v>82</v>
      </c>
    </row>
    <row r="970" s="13" customFormat="1">
      <c r="A970" s="13"/>
      <c r="B970" s="235"/>
      <c r="C970" s="236"/>
      <c r="D970" s="237" t="s">
        <v>207</v>
      </c>
      <c r="E970" s="238" t="s">
        <v>19</v>
      </c>
      <c r="F970" s="239" t="s">
        <v>2891</v>
      </c>
      <c r="G970" s="236"/>
      <c r="H970" s="240">
        <v>385.238</v>
      </c>
      <c r="I970" s="241"/>
      <c r="J970" s="236"/>
      <c r="K970" s="236"/>
      <c r="L970" s="242"/>
      <c r="M970" s="243"/>
      <c r="N970" s="244"/>
      <c r="O970" s="244"/>
      <c r="P970" s="244"/>
      <c r="Q970" s="244"/>
      <c r="R970" s="244"/>
      <c r="S970" s="244"/>
      <c r="T970" s="245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6" t="s">
        <v>207</v>
      </c>
      <c r="AU970" s="246" t="s">
        <v>82</v>
      </c>
      <c r="AV970" s="13" t="s">
        <v>82</v>
      </c>
      <c r="AW970" s="13" t="s">
        <v>33</v>
      </c>
      <c r="AX970" s="13" t="s">
        <v>80</v>
      </c>
      <c r="AY970" s="246" t="s">
        <v>197</v>
      </c>
    </row>
    <row r="971" s="2" customFormat="1" ht="37.8" customHeight="1">
      <c r="A971" s="40"/>
      <c r="B971" s="41"/>
      <c r="C971" s="216" t="s">
        <v>1258</v>
      </c>
      <c r="D971" s="216" t="s">
        <v>199</v>
      </c>
      <c r="E971" s="217" t="s">
        <v>2892</v>
      </c>
      <c r="F971" s="218" t="s">
        <v>2893</v>
      </c>
      <c r="G971" s="219" t="s">
        <v>202</v>
      </c>
      <c r="H971" s="220">
        <v>37.944000000000003</v>
      </c>
      <c r="I971" s="221"/>
      <c r="J971" s="222">
        <f>ROUND(I971*H971,2)</f>
        <v>0</v>
      </c>
      <c r="K971" s="223"/>
      <c r="L971" s="46"/>
      <c r="M971" s="224" t="s">
        <v>19</v>
      </c>
      <c r="N971" s="225" t="s">
        <v>43</v>
      </c>
      <c r="O971" s="86"/>
      <c r="P971" s="226">
        <f>O971*H971</f>
        <v>0</v>
      </c>
      <c r="Q971" s="226">
        <v>0.0033600000000000001</v>
      </c>
      <c r="R971" s="226">
        <f>Q971*H971</f>
        <v>0.12749184000000002</v>
      </c>
      <c r="S971" s="226">
        <v>0</v>
      </c>
      <c r="T971" s="227">
        <f>S971*H971</f>
        <v>0</v>
      </c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R971" s="228" t="s">
        <v>203</v>
      </c>
      <c r="AT971" s="228" t="s">
        <v>199</v>
      </c>
      <c r="AU971" s="228" t="s">
        <v>82</v>
      </c>
      <c r="AY971" s="19" t="s">
        <v>197</v>
      </c>
      <c r="BE971" s="229">
        <f>IF(N971="základní",J971,0)</f>
        <v>0</v>
      </c>
      <c r="BF971" s="229">
        <f>IF(N971="snížená",J971,0)</f>
        <v>0</v>
      </c>
      <c r="BG971" s="229">
        <f>IF(N971="zákl. přenesená",J971,0)</f>
        <v>0</v>
      </c>
      <c r="BH971" s="229">
        <f>IF(N971="sníž. přenesená",J971,0)</f>
        <v>0</v>
      </c>
      <c r="BI971" s="229">
        <f>IF(N971="nulová",J971,0)</f>
        <v>0</v>
      </c>
      <c r="BJ971" s="19" t="s">
        <v>80</v>
      </c>
      <c r="BK971" s="229">
        <f>ROUND(I971*H971,2)</f>
        <v>0</v>
      </c>
      <c r="BL971" s="19" t="s">
        <v>203</v>
      </c>
      <c r="BM971" s="228" t="s">
        <v>2894</v>
      </c>
    </row>
    <row r="972" s="2" customFormat="1">
      <c r="A972" s="40"/>
      <c r="B972" s="41"/>
      <c r="C972" s="42"/>
      <c r="D972" s="230" t="s">
        <v>205</v>
      </c>
      <c r="E972" s="42"/>
      <c r="F972" s="231" t="s">
        <v>2895</v>
      </c>
      <c r="G972" s="42"/>
      <c r="H972" s="42"/>
      <c r="I972" s="232"/>
      <c r="J972" s="42"/>
      <c r="K972" s="42"/>
      <c r="L972" s="46"/>
      <c r="M972" s="233"/>
      <c r="N972" s="234"/>
      <c r="O972" s="86"/>
      <c r="P972" s="86"/>
      <c r="Q972" s="86"/>
      <c r="R972" s="86"/>
      <c r="S972" s="86"/>
      <c r="T972" s="87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T972" s="19" t="s">
        <v>205</v>
      </c>
      <c r="AU972" s="19" t="s">
        <v>82</v>
      </c>
    </row>
    <row r="973" s="13" customFormat="1">
      <c r="A973" s="13"/>
      <c r="B973" s="235"/>
      <c r="C973" s="236"/>
      <c r="D973" s="237" t="s">
        <v>207</v>
      </c>
      <c r="E973" s="238" t="s">
        <v>19</v>
      </c>
      <c r="F973" s="239" t="s">
        <v>2896</v>
      </c>
      <c r="G973" s="236"/>
      <c r="H973" s="240">
        <v>37.944000000000003</v>
      </c>
      <c r="I973" s="241"/>
      <c r="J973" s="236"/>
      <c r="K973" s="236"/>
      <c r="L973" s="242"/>
      <c r="M973" s="243"/>
      <c r="N973" s="244"/>
      <c r="O973" s="244"/>
      <c r="P973" s="244"/>
      <c r="Q973" s="244"/>
      <c r="R973" s="244"/>
      <c r="S973" s="244"/>
      <c r="T973" s="245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6" t="s">
        <v>207</v>
      </c>
      <c r="AU973" s="246" t="s">
        <v>82</v>
      </c>
      <c r="AV973" s="13" t="s">
        <v>82</v>
      </c>
      <c r="AW973" s="13" t="s">
        <v>33</v>
      </c>
      <c r="AX973" s="13" t="s">
        <v>80</v>
      </c>
      <c r="AY973" s="246" t="s">
        <v>197</v>
      </c>
    </row>
    <row r="974" s="2" customFormat="1" ht="33" customHeight="1">
      <c r="A974" s="40"/>
      <c r="B974" s="41"/>
      <c r="C974" s="216" t="s">
        <v>1267</v>
      </c>
      <c r="D974" s="216" t="s">
        <v>199</v>
      </c>
      <c r="E974" s="217" t="s">
        <v>964</v>
      </c>
      <c r="F974" s="218" t="s">
        <v>2897</v>
      </c>
      <c r="G974" s="219" t="s">
        <v>202</v>
      </c>
      <c r="H974" s="220">
        <v>34.673000000000002</v>
      </c>
      <c r="I974" s="221"/>
      <c r="J974" s="222">
        <f>ROUND(I974*H974,2)</f>
        <v>0</v>
      </c>
      <c r="K974" s="223"/>
      <c r="L974" s="46"/>
      <c r="M974" s="224" t="s">
        <v>19</v>
      </c>
      <c r="N974" s="225" t="s">
        <v>43</v>
      </c>
      <c r="O974" s="86"/>
      <c r="P974" s="226">
        <f>O974*H974</f>
        <v>0</v>
      </c>
      <c r="Q974" s="226">
        <v>0.0038</v>
      </c>
      <c r="R974" s="226">
        <f>Q974*H974</f>
        <v>0.1317574</v>
      </c>
      <c r="S974" s="226">
        <v>0</v>
      </c>
      <c r="T974" s="227">
        <f>S974*H974</f>
        <v>0</v>
      </c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R974" s="228" t="s">
        <v>203</v>
      </c>
      <c r="AT974" s="228" t="s">
        <v>199</v>
      </c>
      <c r="AU974" s="228" t="s">
        <v>82</v>
      </c>
      <c r="AY974" s="19" t="s">
        <v>197</v>
      </c>
      <c r="BE974" s="229">
        <f>IF(N974="základní",J974,0)</f>
        <v>0</v>
      </c>
      <c r="BF974" s="229">
        <f>IF(N974="snížená",J974,0)</f>
        <v>0</v>
      </c>
      <c r="BG974" s="229">
        <f>IF(N974="zákl. přenesená",J974,0)</f>
        <v>0</v>
      </c>
      <c r="BH974" s="229">
        <f>IF(N974="sníž. přenesená",J974,0)</f>
        <v>0</v>
      </c>
      <c r="BI974" s="229">
        <f>IF(N974="nulová",J974,0)</f>
        <v>0</v>
      </c>
      <c r="BJ974" s="19" t="s">
        <v>80</v>
      </c>
      <c r="BK974" s="229">
        <f>ROUND(I974*H974,2)</f>
        <v>0</v>
      </c>
      <c r="BL974" s="19" t="s">
        <v>203</v>
      </c>
      <c r="BM974" s="228" t="s">
        <v>2898</v>
      </c>
    </row>
    <row r="975" s="2" customFormat="1">
      <c r="A975" s="40"/>
      <c r="B975" s="41"/>
      <c r="C975" s="42"/>
      <c r="D975" s="230" t="s">
        <v>205</v>
      </c>
      <c r="E975" s="42"/>
      <c r="F975" s="231" t="s">
        <v>967</v>
      </c>
      <c r="G975" s="42"/>
      <c r="H975" s="42"/>
      <c r="I975" s="232"/>
      <c r="J975" s="42"/>
      <c r="K975" s="42"/>
      <c r="L975" s="46"/>
      <c r="M975" s="233"/>
      <c r="N975" s="234"/>
      <c r="O975" s="86"/>
      <c r="P975" s="86"/>
      <c r="Q975" s="86"/>
      <c r="R975" s="86"/>
      <c r="S975" s="86"/>
      <c r="T975" s="87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T975" s="19" t="s">
        <v>205</v>
      </c>
      <c r="AU975" s="19" t="s">
        <v>82</v>
      </c>
    </row>
    <row r="976" s="14" customFormat="1">
      <c r="A976" s="14"/>
      <c r="B976" s="247"/>
      <c r="C976" s="248"/>
      <c r="D976" s="237" t="s">
        <v>207</v>
      </c>
      <c r="E976" s="249" t="s">
        <v>19</v>
      </c>
      <c r="F976" s="250" t="s">
        <v>869</v>
      </c>
      <c r="G976" s="248"/>
      <c r="H976" s="249" t="s">
        <v>19</v>
      </c>
      <c r="I976" s="251"/>
      <c r="J976" s="248"/>
      <c r="K976" s="248"/>
      <c r="L976" s="252"/>
      <c r="M976" s="253"/>
      <c r="N976" s="254"/>
      <c r="O976" s="254"/>
      <c r="P976" s="254"/>
      <c r="Q976" s="254"/>
      <c r="R976" s="254"/>
      <c r="S976" s="254"/>
      <c r="T976" s="25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6" t="s">
        <v>207</v>
      </c>
      <c r="AU976" s="256" t="s">
        <v>82</v>
      </c>
      <c r="AV976" s="14" t="s">
        <v>80</v>
      </c>
      <c r="AW976" s="14" t="s">
        <v>33</v>
      </c>
      <c r="AX976" s="14" t="s">
        <v>72</v>
      </c>
      <c r="AY976" s="256" t="s">
        <v>197</v>
      </c>
    </row>
    <row r="977" s="13" customFormat="1">
      <c r="A977" s="13"/>
      <c r="B977" s="235"/>
      <c r="C977" s="236"/>
      <c r="D977" s="237" t="s">
        <v>207</v>
      </c>
      <c r="E977" s="238" t="s">
        <v>19</v>
      </c>
      <c r="F977" s="239" t="s">
        <v>2899</v>
      </c>
      <c r="G977" s="236"/>
      <c r="H977" s="240">
        <v>12.965</v>
      </c>
      <c r="I977" s="241"/>
      <c r="J977" s="236"/>
      <c r="K977" s="236"/>
      <c r="L977" s="242"/>
      <c r="M977" s="243"/>
      <c r="N977" s="244"/>
      <c r="O977" s="244"/>
      <c r="P977" s="244"/>
      <c r="Q977" s="244"/>
      <c r="R977" s="244"/>
      <c r="S977" s="244"/>
      <c r="T977" s="245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6" t="s">
        <v>207</v>
      </c>
      <c r="AU977" s="246" t="s">
        <v>82</v>
      </c>
      <c r="AV977" s="13" t="s">
        <v>82</v>
      </c>
      <c r="AW977" s="13" t="s">
        <v>33</v>
      </c>
      <c r="AX977" s="13" t="s">
        <v>72</v>
      </c>
      <c r="AY977" s="246" t="s">
        <v>197</v>
      </c>
    </row>
    <row r="978" s="13" customFormat="1">
      <c r="A978" s="13"/>
      <c r="B978" s="235"/>
      <c r="C978" s="236"/>
      <c r="D978" s="237" t="s">
        <v>207</v>
      </c>
      <c r="E978" s="238" t="s">
        <v>19</v>
      </c>
      <c r="F978" s="239" t="s">
        <v>2900</v>
      </c>
      <c r="G978" s="236"/>
      <c r="H978" s="240">
        <v>9.7650000000000006</v>
      </c>
      <c r="I978" s="241"/>
      <c r="J978" s="236"/>
      <c r="K978" s="236"/>
      <c r="L978" s="242"/>
      <c r="M978" s="243"/>
      <c r="N978" s="244"/>
      <c r="O978" s="244"/>
      <c r="P978" s="244"/>
      <c r="Q978" s="244"/>
      <c r="R978" s="244"/>
      <c r="S978" s="244"/>
      <c r="T978" s="245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6" t="s">
        <v>207</v>
      </c>
      <c r="AU978" s="246" t="s">
        <v>82</v>
      </c>
      <c r="AV978" s="13" t="s">
        <v>82</v>
      </c>
      <c r="AW978" s="13" t="s">
        <v>33</v>
      </c>
      <c r="AX978" s="13" t="s">
        <v>72</v>
      </c>
      <c r="AY978" s="246" t="s">
        <v>197</v>
      </c>
    </row>
    <row r="979" s="16" customFormat="1">
      <c r="A979" s="16"/>
      <c r="B979" s="268"/>
      <c r="C979" s="269"/>
      <c r="D979" s="237" t="s">
        <v>207</v>
      </c>
      <c r="E979" s="270" t="s">
        <v>19</v>
      </c>
      <c r="F979" s="271" t="s">
        <v>248</v>
      </c>
      <c r="G979" s="269"/>
      <c r="H979" s="272">
        <v>22.73</v>
      </c>
      <c r="I979" s="273"/>
      <c r="J979" s="269"/>
      <c r="K979" s="269"/>
      <c r="L979" s="274"/>
      <c r="M979" s="275"/>
      <c r="N979" s="276"/>
      <c r="O979" s="276"/>
      <c r="P979" s="276"/>
      <c r="Q979" s="276"/>
      <c r="R979" s="276"/>
      <c r="S979" s="276"/>
      <c r="T979" s="277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T979" s="278" t="s">
        <v>207</v>
      </c>
      <c r="AU979" s="278" t="s">
        <v>82</v>
      </c>
      <c r="AV979" s="16" t="s">
        <v>103</v>
      </c>
      <c r="AW979" s="16" t="s">
        <v>33</v>
      </c>
      <c r="AX979" s="16" t="s">
        <v>72</v>
      </c>
      <c r="AY979" s="278" t="s">
        <v>197</v>
      </c>
    </row>
    <row r="980" s="14" customFormat="1">
      <c r="A980" s="14"/>
      <c r="B980" s="247"/>
      <c r="C980" s="248"/>
      <c r="D980" s="237" t="s">
        <v>207</v>
      </c>
      <c r="E980" s="249" t="s">
        <v>19</v>
      </c>
      <c r="F980" s="250" t="s">
        <v>2901</v>
      </c>
      <c r="G980" s="248"/>
      <c r="H980" s="249" t="s">
        <v>19</v>
      </c>
      <c r="I980" s="251"/>
      <c r="J980" s="248"/>
      <c r="K980" s="248"/>
      <c r="L980" s="252"/>
      <c r="M980" s="253"/>
      <c r="N980" s="254"/>
      <c r="O980" s="254"/>
      <c r="P980" s="254"/>
      <c r="Q980" s="254"/>
      <c r="R980" s="254"/>
      <c r="S980" s="254"/>
      <c r="T980" s="255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6" t="s">
        <v>207</v>
      </c>
      <c r="AU980" s="256" t="s">
        <v>82</v>
      </c>
      <c r="AV980" s="14" t="s">
        <v>80</v>
      </c>
      <c r="AW980" s="14" t="s">
        <v>33</v>
      </c>
      <c r="AX980" s="14" t="s">
        <v>72</v>
      </c>
      <c r="AY980" s="256" t="s">
        <v>197</v>
      </c>
    </row>
    <row r="981" s="13" customFormat="1">
      <c r="A981" s="13"/>
      <c r="B981" s="235"/>
      <c r="C981" s="236"/>
      <c r="D981" s="237" t="s">
        <v>207</v>
      </c>
      <c r="E981" s="238" t="s">
        <v>19</v>
      </c>
      <c r="F981" s="239" t="s">
        <v>2902</v>
      </c>
      <c r="G981" s="236"/>
      <c r="H981" s="240">
        <v>11.943</v>
      </c>
      <c r="I981" s="241"/>
      <c r="J981" s="236"/>
      <c r="K981" s="236"/>
      <c r="L981" s="242"/>
      <c r="M981" s="243"/>
      <c r="N981" s="244"/>
      <c r="O981" s="244"/>
      <c r="P981" s="244"/>
      <c r="Q981" s="244"/>
      <c r="R981" s="244"/>
      <c r="S981" s="244"/>
      <c r="T981" s="245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6" t="s">
        <v>207</v>
      </c>
      <c r="AU981" s="246" t="s">
        <v>82</v>
      </c>
      <c r="AV981" s="13" t="s">
        <v>82</v>
      </c>
      <c r="AW981" s="13" t="s">
        <v>33</v>
      </c>
      <c r="AX981" s="13" t="s">
        <v>72</v>
      </c>
      <c r="AY981" s="246" t="s">
        <v>197</v>
      </c>
    </row>
    <row r="982" s="15" customFormat="1">
      <c r="A982" s="15"/>
      <c r="B982" s="257"/>
      <c r="C982" s="258"/>
      <c r="D982" s="237" t="s">
        <v>207</v>
      </c>
      <c r="E982" s="259" t="s">
        <v>19</v>
      </c>
      <c r="F982" s="260" t="s">
        <v>234</v>
      </c>
      <c r="G982" s="258"/>
      <c r="H982" s="261">
        <v>34.673000000000002</v>
      </c>
      <c r="I982" s="262"/>
      <c r="J982" s="258"/>
      <c r="K982" s="258"/>
      <c r="L982" s="263"/>
      <c r="M982" s="264"/>
      <c r="N982" s="265"/>
      <c r="O982" s="265"/>
      <c r="P982" s="265"/>
      <c r="Q982" s="265"/>
      <c r="R982" s="265"/>
      <c r="S982" s="265"/>
      <c r="T982" s="266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67" t="s">
        <v>207</v>
      </c>
      <c r="AU982" s="267" t="s">
        <v>82</v>
      </c>
      <c r="AV982" s="15" t="s">
        <v>203</v>
      </c>
      <c r="AW982" s="15" t="s">
        <v>33</v>
      </c>
      <c r="AX982" s="15" t="s">
        <v>80</v>
      </c>
      <c r="AY982" s="267" t="s">
        <v>197</v>
      </c>
    </row>
    <row r="983" s="2" customFormat="1" ht="37.8" customHeight="1">
      <c r="A983" s="40"/>
      <c r="B983" s="41"/>
      <c r="C983" s="216" t="s">
        <v>1272</v>
      </c>
      <c r="D983" s="216" t="s">
        <v>199</v>
      </c>
      <c r="E983" s="217" t="s">
        <v>970</v>
      </c>
      <c r="F983" s="218" t="s">
        <v>971</v>
      </c>
      <c r="G983" s="219" t="s">
        <v>202</v>
      </c>
      <c r="H983" s="220">
        <v>484.07499999999999</v>
      </c>
      <c r="I983" s="221"/>
      <c r="J983" s="222">
        <f>ROUND(I983*H983,2)</f>
        <v>0</v>
      </c>
      <c r="K983" s="223"/>
      <c r="L983" s="46"/>
      <c r="M983" s="224" t="s">
        <v>19</v>
      </c>
      <c r="N983" s="225" t="s">
        <v>43</v>
      </c>
      <c r="O983" s="86"/>
      <c r="P983" s="226">
        <f>O983*H983</f>
        <v>0</v>
      </c>
      <c r="Q983" s="226">
        <v>0.0033</v>
      </c>
      <c r="R983" s="226">
        <f>Q983*H983</f>
        <v>1.5974474999999999</v>
      </c>
      <c r="S983" s="226">
        <v>0</v>
      </c>
      <c r="T983" s="227">
        <f>S983*H983</f>
        <v>0</v>
      </c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R983" s="228" t="s">
        <v>203</v>
      </c>
      <c r="AT983" s="228" t="s">
        <v>199</v>
      </c>
      <c r="AU983" s="228" t="s">
        <v>82</v>
      </c>
      <c r="AY983" s="19" t="s">
        <v>197</v>
      </c>
      <c r="BE983" s="229">
        <f>IF(N983="základní",J983,0)</f>
        <v>0</v>
      </c>
      <c r="BF983" s="229">
        <f>IF(N983="snížená",J983,0)</f>
        <v>0</v>
      </c>
      <c r="BG983" s="229">
        <f>IF(N983="zákl. přenesená",J983,0)</f>
        <v>0</v>
      </c>
      <c r="BH983" s="229">
        <f>IF(N983="sníž. přenesená",J983,0)</f>
        <v>0</v>
      </c>
      <c r="BI983" s="229">
        <f>IF(N983="nulová",J983,0)</f>
        <v>0</v>
      </c>
      <c r="BJ983" s="19" t="s">
        <v>80</v>
      </c>
      <c r="BK983" s="229">
        <f>ROUND(I983*H983,2)</f>
        <v>0</v>
      </c>
      <c r="BL983" s="19" t="s">
        <v>203</v>
      </c>
      <c r="BM983" s="228" t="s">
        <v>2903</v>
      </c>
    </row>
    <row r="984" s="2" customFormat="1">
      <c r="A984" s="40"/>
      <c r="B984" s="41"/>
      <c r="C984" s="42"/>
      <c r="D984" s="230" t="s">
        <v>205</v>
      </c>
      <c r="E984" s="42"/>
      <c r="F984" s="231" t="s">
        <v>973</v>
      </c>
      <c r="G984" s="42"/>
      <c r="H984" s="42"/>
      <c r="I984" s="232"/>
      <c r="J984" s="42"/>
      <c r="K984" s="42"/>
      <c r="L984" s="46"/>
      <c r="M984" s="233"/>
      <c r="N984" s="234"/>
      <c r="O984" s="86"/>
      <c r="P984" s="86"/>
      <c r="Q984" s="86"/>
      <c r="R984" s="86"/>
      <c r="S984" s="86"/>
      <c r="T984" s="87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T984" s="19" t="s">
        <v>205</v>
      </c>
      <c r="AU984" s="19" t="s">
        <v>82</v>
      </c>
    </row>
    <row r="985" s="13" customFormat="1">
      <c r="A985" s="13"/>
      <c r="B985" s="235"/>
      <c r="C985" s="236"/>
      <c r="D985" s="237" t="s">
        <v>207</v>
      </c>
      <c r="E985" s="238" t="s">
        <v>19</v>
      </c>
      <c r="F985" s="239" t="s">
        <v>2904</v>
      </c>
      <c r="G985" s="236"/>
      <c r="H985" s="240">
        <v>407.029</v>
      </c>
      <c r="I985" s="241"/>
      <c r="J985" s="236"/>
      <c r="K985" s="236"/>
      <c r="L985" s="242"/>
      <c r="M985" s="243"/>
      <c r="N985" s="244"/>
      <c r="O985" s="244"/>
      <c r="P985" s="244"/>
      <c r="Q985" s="244"/>
      <c r="R985" s="244"/>
      <c r="S985" s="244"/>
      <c r="T985" s="245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6" t="s">
        <v>207</v>
      </c>
      <c r="AU985" s="246" t="s">
        <v>82</v>
      </c>
      <c r="AV985" s="13" t="s">
        <v>82</v>
      </c>
      <c r="AW985" s="13" t="s">
        <v>33</v>
      </c>
      <c r="AX985" s="13" t="s">
        <v>72</v>
      </c>
      <c r="AY985" s="246" t="s">
        <v>197</v>
      </c>
    </row>
    <row r="986" s="14" customFormat="1">
      <c r="A986" s="14"/>
      <c r="B986" s="247"/>
      <c r="C986" s="248"/>
      <c r="D986" s="237" t="s">
        <v>207</v>
      </c>
      <c r="E986" s="249" t="s">
        <v>19</v>
      </c>
      <c r="F986" s="250" t="s">
        <v>2901</v>
      </c>
      <c r="G986" s="248"/>
      <c r="H986" s="249" t="s">
        <v>19</v>
      </c>
      <c r="I986" s="251"/>
      <c r="J986" s="248"/>
      <c r="K986" s="248"/>
      <c r="L986" s="252"/>
      <c r="M986" s="253"/>
      <c r="N986" s="254"/>
      <c r="O986" s="254"/>
      <c r="P986" s="254"/>
      <c r="Q986" s="254"/>
      <c r="R986" s="254"/>
      <c r="S986" s="254"/>
      <c r="T986" s="255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6" t="s">
        <v>207</v>
      </c>
      <c r="AU986" s="256" t="s">
        <v>82</v>
      </c>
      <c r="AV986" s="14" t="s">
        <v>80</v>
      </c>
      <c r="AW986" s="14" t="s">
        <v>33</v>
      </c>
      <c r="AX986" s="14" t="s">
        <v>72</v>
      </c>
      <c r="AY986" s="256" t="s">
        <v>197</v>
      </c>
    </row>
    <row r="987" s="13" customFormat="1">
      <c r="A987" s="13"/>
      <c r="B987" s="235"/>
      <c r="C987" s="236"/>
      <c r="D987" s="237" t="s">
        <v>207</v>
      </c>
      <c r="E987" s="238" t="s">
        <v>19</v>
      </c>
      <c r="F987" s="239" t="s">
        <v>2905</v>
      </c>
      <c r="G987" s="236"/>
      <c r="H987" s="240">
        <v>71.393000000000001</v>
      </c>
      <c r="I987" s="241"/>
      <c r="J987" s="236"/>
      <c r="K987" s="236"/>
      <c r="L987" s="242"/>
      <c r="M987" s="243"/>
      <c r="N987" s="244"/>
      <c r="O987" s="244"/>
      <c r="P987" s="244"/>
      <c r="Q987" s="244"/>
      <c r="R987" s="244"/>
      <c r="S987" s="244"/>
      <c r="T987" s="245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6" t="s">
        <v>207</v>
      </c>
      <c r="AU987" s="246" t="s">
        <v>82</v>
      </c>
      <c r="AV987" s="13" t="s">
        <v>82</v>
      </c>
      <c r="AW987" s="13" t="s">
        <v>33</v>
      </c>
      <c r="AX987" s="13" t="s">
        <v>72</v>
      </c>
      <c r="AY987" s="246" t="s">
        <v>197</v>
      </c>
    </row>
    <row r="988" s="13" customFormat="1">
      <c r="A988" s="13"/>
      <c r="B988" s="235"/>
      <c r="C988" s="236"/>
      <c r="D988" s="237" t="s">
        <v>207</v>
      </c>
      <c r="E988" s="238" t="s">
        <v>19</v>
      </c>
      <c r="F988" s="239" t="s">
        <v>2906</v>
      </c>
      <c r="G988" s="236"/>
      <c r="H988" s="240">
        <v>5.6529999999999996</v>
      </c>
      <c r="I988" s="241"/>
      <c r="J988" s="236"/>
      <c r="K988" s="236"/>
      <c r="L988" s="242"/>
      <c r="M988" s="243"/>
      <c r="N988" s="244"/>
      <c r="O988" s="244"/>
      <c r="P988" s="244"/>
      <c r="Q988" s="244"/>
      <c r="R988" s="244"/>
      <c r="S988" s="244"/>
      <c r="T988" s="245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6" t="s">
        <v>207</v>
      </c>
      <c r="AU988" s="246" t="s">
        <v>82</v>
      </c>
      <c r="AV988" s="13" t="s">
        <v>82</v>
      </c>
      <c r="AW988" s="13" t="s">
        <v>33</v>
      </c>
      <c r="AX988" s="13" t="s">
        <v>72</v>
      </c>
      <c r="AY988" s="246" t="s">
        <v>197</v>
      </c>
    </row>
    <row r="989" s="15" customFormat="1">
      <c r="A989" s="15"/>
      <c r="B989" s="257"/>
      <c r="C989" s="258"/>
      <c r="D989" s="237" t="s">
        <v>207</v>
      </c>
      <c r="E989" s="259" t="s">
        <v>19</v>
      </c>
      <c r="F989" s="260" t="s">
        <v>234</v>
      </c>
      <c r="G989" s="258"/>
      <c r="H989" s="261">
        <v>484.07499999999999</v>
      </c>
      <c r="I989" s="262"/>
      <c r="J989" s="258"/>
      <c r="K989" s="258"/>
      <c r="L989" s="263"/>
      <c r="M989" s="264"/>
      <c r="N989" s="265"/>
      <c r="O989" s="265"/>
      <c r="P989" s="265"/>
      <c r="Q989" s="265"/>
      <c r="R989" s="265"/>
      <c r="S989" s="265"/>
      <c r="T989" s="266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T989" s="267" t="s">
        <v>207</v>
      </c>
      <c r="AU989" s="267" t="s">
        <v>82</v>
      </c>
      <c r="AV989" s="15" t="s">
        <v>203</v>
      </c>
      <c r="AW989" s="15" t="s">
        <v>33</v>
      </c>
      <c r="AX989" s="15" t="s">
        <v>80</v>
      </c>
      <c r="AY989" s="267" t="s">
        <v>197</v>
      </c>
    </row>
    <row r="990" s="12" customFormat="1" ht="22.8" customHeight="1">
      <c r="A990" s="12"/>
      <c r="B990" s="200"/>
      <c r="C990" s="201"/>
      <c r="D990" s="202" t="s">
        <v>71</v>
      </c>
      <c r="E990" s="214" t="s">
        <v>963</v>
      </c>
      <c r="F990" s="214" t="s">
        <v>983</v>
      </c>
      <c r="G990" s="201"/>
      <c r="H990" s="201"/>
      <c r="I990" s="204"/>
      <c r="J990" s="215">
        <f>BK990</f>
        <v>0</v>
      </c>
      <c r="K990" s="201"/>
      <c r="L990" s="206"/>
      <c r="M990" s="207"/>
      <c r="N990" s="208"/>
      <c r="O990" s="208"/>
      <c r="P990" s="209">
        <f>SUM(P991:P1105)</f>
        <v>0</v>
      </c>
      <c r="Q990" s="208"/>
      <c r="R990" s="209">
        <f>SUM(R991:R1105)</f>
        <v>188.81317523999999</v>
      </c>
      <c r="S990" s="208"/>
      <c r="T990" s="210">
        <f>SUM(T991:T1105)</f>
        <v>0</v>
      </c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R990" s="211" t="s">
        <v>80</v>
      </c>
      <c r="AT990" s="212" t="s">
        <v>71</v>
      </c>
      <c r="AU990" s="212" t="s">
        <v>80</v>
      </c>
      <c r="AY990" s="211" t="s">
        <v>197</v>
      </c>
      <c r="BK990" s="213">
        <f>SUM(BK991:BK1105)</f>
        <v>0</v>
      </c>
    </row>
    <row r="991" s="2" customFormat="1" ht="33" customHeight="1">
      <c r="A991" s="40"/>
      <c r="B991" s="41"/>
      <c r="C991" s="216" t="s">
        <v>1278</v>
      </c>
      <c r="D991" s="216" t="s">
        <v>199</v>
      </c>
      <c r="E991" s="217" t="s">
        <v>985</v>
      </c>
      <c r="F991" s="218" t="s">
        <v>986</v>
      </c>
      <c r="G991" s="219" t="s">
        <v>225</v>
      </c>
      <c r="H991" s="220">
        <v>29.584</v>
      </c>
      <c r="I991" s="221"/>
      <c r="J991" s="222">
        <f>ROUND(I991*H991,2)</f>
        <v>0</v>
      </c>
      <c r="K991" s="223"/>
      <c r="L991" s="46"/>
      <c r="M991" s="224" t="s">
        <v>19</v>
      </c>
      <c r="N991" s="225" t="s">
        <v>43</v>
      </c>
      <c r="O991" s="86"/>
      <c r="P991" s="226">
        <f>O991*H991</f>
        <v>0</v>
      </c>
      <c r="Q991" s="226">
        <v>2.5018699999999998</v>
      </c>
      <c r="R991" s="226">
        <f>Q991*H991</f>
        <v>74.01532207999999</v>
      </c>
      <c r="S991" s="226">
        <v>0</v>
      </c>
      <c r="T991" s="227">
        <f>S991*H991</f>
        <v>0</v>
      </c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R991" s="228" t="s">
        <v>203</v>
      </c>
      <c r="AT991" s="228" t="s">
        <v>199</v>
      </c>
      <c r="AU991" s="228" t="s">
        <v>82</v>
      </c>
      <c r="AY991" s="19" t="s">
        <v>197</v>
      </c>
      <c r="BE991" s="229">
        <f>IF(N991="základní",J991,0)</f>
        <v>0</v>
      </c>
      <c r="BF991" s="229">
        <f>IF(N991="snížená",J991,0)</f>
        <v>0</v>
      </c>
      <c r="BG991" s="229">
        <f>IF(N991="zákl. přenesená",J991,0)</f>
        <v>0</v>
      </c>
      <c r="BH991" s="229">
        <f>IF(N991="sníž. přenesená",J991,0)</f>
        <v>0</v>
      </c>
      <c r="BI991" s="229">
        <f>IF(N991="nulová",J991,0)</f>
        <v>0</v>
      </c>
      <c r="BJ991" s="19" t="s">
        <v>80</v>
      </c>
      <c r="BK991" s="229">
        <f>ROUND(I991*H991,2)</f>
        <v>0</v>
      </c>
      <c r="BL991" s="19" t="s">
        <v>203</v>
      </c>
      <c r="BM991" s="228" t="s">
        <v>2907</v>
      </c>
    </row>
    <row r="992" s="2" customFormat="1">
      <c r="A992" s="40"/>
      <c r="B992" s="41"/>
      <c r="C992" s="42"/>
      <c r="D992" s="230" t="s">
        <v>205</v>
      </c>
      <c r="E992" s="42"/>
      <c r="F992" s="231" t="s">
        <v>988</v>
      </c>
      <c r="G992" s="42"/>
      <c r="H992" s="42"/>
      <c r="I992" s="232"/>
      <c r="J992" s="42"/>
      <c r="K992" s="42"/>
      <c r="L992" s="46"/>
      <c r="M992" s="233"/>
      <c r="N992" s="234"/>
      <c r="O992" s="86"/>
      <c r="P992" s="86"/>
      <c r="Q992" s="86"/>
      <c r="R992" s="86"/>
      <c r="S992" s="86"/>
      <c r="T992" s="87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T992" s="19" t="s">
        <v>205</v>
      </c>
      <c r="AU992" s="19" t="s">
        <v>82</v>
      </c>
    </row>
    <row r="993" s="14" customFormat="1">
      <c r="A993" s="14"/>
      <c r="B993" s="247"/>
      <c r="C993" s="248"/>
      <c r="D993" s="237" t="s">
        <v>207</v>
      </c>
      <c r="E993" s="249" t="s">
        <v>19</v>
      </c>
      <c r="F993" s="250" t="s">
        <v>989</v>
      </c>
      <c r="G993" s="248"/>
      <c r="H993" s="249" t="s">
        <v>19</v>
      </c>
      <c r="I993" s="251"/>
      <c r="J993" s="248"/>
      <c r="K993" s="248"/>
      <c r="L993" s="252"/>
      <c r="M993" s="253"/>
      <c r="N993" s="254"/>
      <c r="O993" s="254"/>
      <c r="P993" s="254"/>
      <c r="Q993" s="254"/>
      <c r="R993" s="254"/>
      <c r="S993" s="254"/>
      <c r="T993" s="255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6" t="s">
        <v>207</v>
      </c>
      <c r="AU993" s="256" t="s">
        <v>82</v>
      </c>
      <c r="AV993" s="14" t="s">
        <v>80</v>
      </c>
      <c r="AW993" s="14" t="s">
        <v>33</v>
      </c>
      <c r="AX993" s="14" t="s">
        <v>72</v>
      </c>
      <c r="AY993" s="256" t="s">
        <v>197</v>
      </c>
    </row>
    <row r="994" s="13" customFormat="1">
      <c r="A994" s="13"/>
      <c r="B994" s="235"/>
      <c r="C994" s="236"/>
      <c r="D994" s="237" t="s">
        <v>207</v>
      </c>
      <c r="E994" s="238" t="s">
        <v>19</v>
      </c>
      <c r="F994" s="239" t="s">
        <v>2908</v>
      </c>
      <c r="G994" s="236"/>
      <c r="H994" s="240">
        <v>1.3080000000000001</v>
      </c>
      <c r="I994" s="241"/>
      <c r="J994" s="236"/>
      <c r="K994" s="236"/>
      <c r="L994" s="242"/>
      <c r="M994" s="243"/>
      <c r="N994" s="244"/>
      <c r="O994" s="244"/>
      <c r="P994" s="244"/>
      <c r="Q994" s="244"/>
      <c r="R994" s="244"/>
      <c r="S994" s="244"/>
      <c r="T994" s="245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6" t="s">
        <v>207</v>
      </c>
      <c r="AU994" s="246" t="s">
        <v>82</v>
      </c>
      <c r="AV994" s="13" t="s">
        <v>82</v>
      </c>
      <c r="AW994" s="13" t="s">
        <v>33</v>
      </c>
      <c r="AX994" s="13" t="s">
        <v>72</v>
      </c>
      <c r="AY994" s="246" t="s">
        <v>197</v>
      </c>
    </row>
    <row r="995" s="13" customFormat="1">
      <c r="A995" s="13"/>
      <c r="B995" s="235"/>
      <c r="C995" s="236"/>
      <c r="D995" s="237" t="s">
        <v>207</v>
      </c>
      <c r="E995" s="238" t="s">
        <v>19</v>
      </c>
      <c r="F995" s="239" t="s">
        <v>2909</v>
      </c>
      <c r="G995" s="236"/>
      <c r="H995" s="240">
        <v>16.202999999999999</v>
      </c>
      <c r="I995" s="241"/>
      <c r="J995" s="236"/>
      <c r="K995" s="236"/>
      <c r="L995" s="242"/>
      <c r="M995" s="243"/>
      <c r="N995" s="244"/>
      <c r="O995" s="244"/>
      <c r="P995" s="244"/>
      <c r="Q995" s="244"/>
      <c r="R995" s="244"/>
      <c r="S995" s="244"/>
      <c r="T995" s="245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6" t="s">
        <v>207</v>
      </c>
      <c r="AU995" s="246" t="s">
        <v>82</v>
      </c>
      <c r="AV995" s="13" t="s">
        <v>82</v>
      </c>
      <c r="AW995" s="13" t="s">
        <v>33</v>
      </c>
      <c r="AX995" s="13" t="s">
        <v>72</v>
      </c>
      <c r="AY995" s="246" t="s">
        <v>197</v>
      </c>
    </row>
    <row r="996" s="13" customFormat="1">
      <c r="A996" s="13"/>
      <c r="B996" s="235"/>
      <c r="C996" s="236"/>
      <c r="D996" s="237" t="s">
        <v>207</v>
      </c>
      <c r="E996" s="238" t="s">
        <v>19</v>
      </c>
      <c r="F996" s="239" t="s">
        <v>2910</v>
      </c>
      <c r="G996" s="236"/>
      <c r="H996" s="240">
        <v>12.073</v>
      </c>
      <c r="I996" s="241"/>
      <c r="J996" s="236"/>
      <c r="K996" s="236"/>
      <c r="L996" s="242"/>
      <c r="M996" s="243"/>
      <c r="N996" s="244"/>
      <c r="O996" s="244"/>
      <c r="P996" s="244"/>
      <c r="Q996" s="244"/>
      <c r="R996" s="244"/>
      <c r="S996" s="244"/>
      <c r="T996" s="245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6" t="s">
        <v>207</v>
      </c>
      <c r="AU996" s="246" t="s">
        <v>82</v>
      </c>
      <c r="AV996" s="13" t="s">
        <v>82</v>
      </c>
      <c r="AW996" s="13" t="s">
        <v>33</v>
      </c>
      <c r="AX996" s="13" t="s">
        <v>72</v>
      </c>
      <c r="AY996" s="246" t="s">
        <v>197</v>
      </c>
    </row>
    <row r="997" s="15" customFormat="1">
      <c r="A997" s="15"/>
      <c r="B997" s="257"/>
      <c r="C997" s="258"/>
      <c r="D997" s="237" t="s">
        <v>207</v>
      </c>
      <c r="E997" s="259" t="s">
        <v>19</v>
      </c>
      <c r="F997" s="260" t="s">
        <v>234</v>
      </c>
      <c r="G997" s="258"/>
      <c r="H997" s="261">
        <v>29.584</v>
      </c>
      <c r="I997" s="262"/>
      <c r="J997" s="258"/>
      <c r="K997" s="258"/>
      <c r="L997" s="263"/>
      <c r="M997" s="264"/>
      <c r="N997" s="265"/>
      <c r="O997" s="265"/>
      <c r="P997" s="265"/>
      <c r="Q997" s="265"/>
      <c r="R997" s="265"/>
      <c r="S997" s="265"/>
      <c r="T997" s="266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T997" s="267" t="s">
        <v>207</v>
      </c>
      <c r="AU997" s="267" t="s">
        <v>82</v>
      </c>
      <c r="AV997" s="15" t="s">
        <v>203</v>
      </c>
      <c r="AW997" s="15" t="s">
        <v>33</v>
      </c>
      <c r="AX997" s="15" t="s">
        <v>80</v>
      </c>
      <c r="AY997" s="267" t="s">
        <v>197</v>
      </c>
    </row>
    <row r="998" s="2" customFormat="1" ht="33" customHeight="1">
      <c r="A998" s="40"/>
      <c r="B998" s="41"/>
      <c r="C998" s="216" t="s">
        <v>1285</v>
      </c>
      <c r="D998" s="216" t="s">
        <v>199</v>
      </c>
      <c r="E998" s="217" t="s">
        <v>1019</v>
      </c>
      <c r="F998" s="218" t="s">
        <v>1020</v>
      </c>
      <c r="G998" s="219" t="s">
        <v>225</v>
      </c>
      <c r="H998" s="220">
        <v>12.728</v>
      </c>
      <c r="I998" s="221"/>
      <c r="J998" s="222">
        <f>ROUND(I998*H998,2)</f>
        <v>0</v>
      </c>
      <c r="K998" s="223"/>
      <c r="L998" s="46"/>
      <c r="M998" s="224" t="s">
        <v>19</v>
      </c>
      <c r="N998" s="225" t="s">
        <v>43</v>
      </c>
      <c r="O998" s="86"/>
      <c r="P998" s="226">
        <f>O998*H998</f>
        <v>0</v>
      </c>
      <c r="Q998" s="226">
        <v>2.5018699999999998</v>
      </c>
      <c r="R998" s="226">
        <f>Q998*H998</f>
        <v>31.843801359999997</v>
      </c>
      <c r="S998" s="226">
        <v>0</v>
      </c>
      <c r="T998" s="227">
        <f>S998*H998</f>
        <v>0</v>
      </c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R998" s="228" t="s">
        <v>203</v>
      </c>
      <c r="AT998" s="228" t="s">
        <v>199</v>
      </c>
      <c r="AU998" s="228" t="s">
        <v>82</v>
      </c>
      <c r="AY998" s="19" t="s">
        <v>197</v>
      </c>
      <c r="BE998" s="229">
        <f>IF(N998="základní",J998,0)</f>
        <v>0</v>
      </c>
      <c r="BF998" s="229">
        <f>IF(N998="snížená",J998,0)</f>
        <v>0</v>
      </c>
      <c r="BG998" s="229">
        <f>IF(N998="zákl. přenesená",J998,0)</f>
        <v>0</v>
      </c>
      <c r="BH998" s="229">
        <f>IF(N998="sníž. přenesená",J998,0)</f>
        <v>0</v>
      </c>
      <c r="BI998" s="229">
        <f>IF(N998="nulová",J998,0)</f>
        <v>0</v>
      </c>
      <c r="BJ998" s="19" t="s">
        <v>80</v>
      </c>
      <c r="BK998" s="229">
        <f>ROUND(I998*H998,2)</f>
        <v>0</v>
      </c>
      <c r="BL998" s="19" t="s">
        <v>203</v>
      </c>
      <c r="BM998" s="228" t="s">
        <v>2911</v>
      </c>
    </row>
    <row r="999" s="2" customFormat="1">
      <c r="A999" s="40"/>
      <c r="B999" s="41"/>
      <c r="C999" s="42"/>
      <c r="D999" s="230" t="s">
        <v>205</v>
      </c>
      <c r="E999" s="42"/>
      <c r="F999" s="231" t="s">
        <v>1022</v>
      </c>
      <c r="G999" s="42"/>
      <c r="H999" s="42"/>
      <c r="I999" s="232"/>
      <c r="J999" s="42"/>
      <c r="K999" s="42"/>
      <c r="L999" s="46"/>
      <c r="M999" s="233"/>
      <c r="N999" s="234"/>
      <c r="O999" s="86"/>
      <c r="P999" s="86"/>
      <c r="Q999" s="86"/>
      <c r="R999" s="86"/>
      <c r="S999" s="86"/>
      <c r="T999" s="87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T999" s="19" t="s">
        <v>205</v>
      </c>
      <c r="AU999" s="19" t="s">
        <v>82</v>
      </c>
    </row>
    <row r="1000" s="14" customFormat="1">
      <c r="A1000" s="14"/>
      <c r="B1000" s="247"/>
      <c r="C1000" s="248"/>
      <c r="D1000" s="237" t="s">
        <v>207</v>
      </c>
      <c r="E1000" s="249" t="s">
        <v>19</v>
      </c>
      <c r="F1000" s="250" t="s">
        <v>519</v>
      </c>
      <c r="G1000" s="248"/>
      <c r="H1000" s="249" t="s">
        <v>19</v>
      </c>
      <c r="I1000" s="251"/>
      <c r="J1000" s="248"/>
      <c r="K1000" s="248"/>
      <c r="L1000" s="252"/>
      <c r="M1000" s="253"/>
      <c r="N1000" s="254"/>
      <c r="O1000" s="254"/>
      <c r="P1000" s="254"/>
      <c r="Q1000" s="254"/>
      <c r="R1000" s="254"/>
      <c r="S1000" s="254"/>
      <c r="T1000" s="255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6" t="s">
        <v>207</v>
      </c>
      <c r="AU1000" s="256" t="s">
        <v>82</v>
      </c>
      <c r="AV1000" s="14" t="s">
        <v>80</v>
      </c>
      <c r="AW1000" s="14" t="s">
        <v>33</v>
      </c>
      <c r="AX1000" s="14" t="s">
        <v>72</v>
      </c>
      <c r="AY1000" s="256" t="s">
        <v>197</v>
      </c>
    </row>
    <row r="1001" s="14" customFormat="1">
      <c r="A1001" s="14"/>
      <c r="B1001" s="247"/>
      <c r="C1001" s="248"/>
      <c r="D1001" s="237" t="s">
        <v>207</v>
      </c>
      <c r="E1001" s="249" t="s">
        <v>19</v>
      </c>
      <c r="F1001" s="250" t="s">
        <v>2912</v>
      </c>
      <c r="G1001" s="248"/>
      <c r="H1001" s="249" t="s">
        <v>19</v>
      </c>
      <c r="I1001" s="251"/>
      <c r="J1001" s="248"/>
      <c r="K1001" s="248"/>
      <c r="L1001" s="252"/>
      <c r="M1001" s="253"/>
      <c r="N1001" s="254"/>
      <c r="O1001" s="254"/>
      <c r="P1001" s="254"/>
      <c r="Q1001" s="254"/>
      <c r="R1001" s="254"/>
      <c r="S1001" s="254"/>
      <c r="T1001" s="255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6" t="s">
        <v>207</v>
      </c>
      <c r="AU1001" s="256" t="s">
        <v>82</v>
      </c>
      <c r="AV1001" s="14" t="s">
        <v>80</v>
      </c>
      <c r="AW1001" s="14" t="s">
        <v>33</v>
      </c>
      <c r="AX1001" s="14" t="s">
        <v>72</v>
      </c>
      <c r="AY1001" s="256" t="s">
        <v>197</v>
      </c>
    </row>
    <row r="1002" s="13" customFormat="1">
      <c r="A1002" s="13"/>
      <c r="B1002" s="235"/>
      <c r="C1002" s="236"/>
      <c r="D1002" s="237" t="s">
        <v>207</v>
      </c>
      <c r="E1002" s="238" t="s">
        <v>19</v>
      </c>
      <c r="F1002" s="239" t="s">
        <v>2913</v>
      </c>
      <c r="G1002" s="236"/>
      <c r="H1002" s="240">
        <v>2.7000000000000002</v>
      </c>
      <c r="I1002" s="241"/>
      <c r="J1002" s="236"/>
      <c r="K1002" s="236"/>
      <c r="L1002" s="242"/>
      <c r="M1002" s="243"/>
      <c r="N1002" s="244"/>
      <c r="O1002" s="244"/>
      <c r="P1002" s="244"/>
      <c r="Q1002" s="244"/>
      <c r="R1002" s="244"/>
      <c r="S1002" s="244"/>
      <c r="T1002" s="245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6" t="s">
        <v>207</v>
      </c>
      <c r="AU1002" s="246" t="s">
        <v>82</v>
      </c>
      <c r="AV1002" s="13" t="s">
        <v>82</v>
      </c>
      <c r="AW1002" s="13" t="s">
        <v>33</v>
      </c>
      <c r="AX1002" s="13" t="s">
        <v>72</v>
      </c>
      <c r="AY1002" s="246" t="s">
        <v>197</v>
      </c>
    </row>
    <row r="1003" s="13" customFormat="1">
      <c r="A1003" s="13"/>
      <c r="B1003" s="235"/>
      <c r="C1003" s="236"/>
      <c r="D1003" s="237" t="s">
        <v>207</v>
      </c>
      <c r="E1003" s="238" t="s">
        <v>19</v>
      </c>
      <c r="F1003" s="239" t="s">
        <v>2914</v>
      </c>
      <c r="G1003" s="236"/>
      <c r="H1003" s="240">
        <v>16.632000000000001</v>
      </c>
      <c r="I1003" s="241"/>
      <c r="J1003" s="236"/>
      <c r="K1003" s="236"/>
      <c r="L1003" s="242"/>
      <c r="M1003" s="243"/>
      <c r="N1003" s="244"/>
      <c r="O1003" s="244"/>
      <c r="P1003" s="244"/>
      <c r="Q1003" s="244"/>
      <c r="R1003" s="244"/>
      <c r="S1003" s="244"/>
      <c r="T1003" s="245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6" t="s">
        <v>207</v>
      </c>
      <c r="AU1003" s="246" t="s">
        <v>82</v>
      </c>
      <c r="AV1003" s="13" t="s">
        <v>82</v>
      </c>
      <c r="AW1003" s="13" t="s">
        <v>33</v>
      </c>
      <c r="AX1003" s="13" t="s">
        <v>72</v>
      </c>
      <c r="AY1003" s="246" t="s">
        <v>197</v>
      </c>
    </row>
    <row r="1004" s="13" customFormat="1">
      <c r="A1004" s="13"/>
      <c r="B1004" s="235"/>
      <c r="C1004" s="236"/>
      <c r="D1004" s="237" t="s">
        <v>207</v>
      </c>
      <c r="E1004" s="238" t="s">
        <v>19</v>
      </c>
      <c r="F1004" s="239" t="s">
        <v>2915</v>
      </c>
      <c r="G1004" s="236"/>
      <c r="H1004" s="240">
        <v>16.632000000000001</v>
      </c>
      <c r="I1004" s="241"/>
      <c r="J1004" s="236"/>
      <c r="K1004" s="236"/>
      <c r="L1004" s="242"/>
      <c r="M1004" s="243"/>
      <c r="N1004" s="244"/>
      <c r="O1004" s="244"/>
      <c r="P1004" s="244"/>
      <c r="Q1004" s="244"/>
      <c r="R1004" s="244"/>
      <c r="S1004" s="244"/>
      <c r="T1004" s="245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6" t="s">
        <v>207</v>
      </c>
      <c r="AU1004" s="246" t="s">
        <v>82</v>
      </c>
      <c r="AV1004" s="13" t="s">
        <v>82</v>
      </c>
      <c r="AW1004" s="13" t="s">
        <v>33</v>
      </c>
      <c r="AX1004" s="13" t="s">
        <v>72</v>
      </c>
      <c r="AY1004" s="246" t="s">
        <v>197</v>
      </c>
    </row>
    <row r="1005" s="13" customFormat="1">
      <c r="A1005" s="13"/>
      <c r="B1005" s="235"/>
      <c r="C1005" s="236"/>
      <c r="D1005" s="237" t="s">
        <v>207</v>
      </c>
      <c r="E1005" s="238" t="s">
        <v>19</v>
      </c>
      <c r="F1005" s="239" t="s">
        <v>2916</v>
      </c>
      <c r="G1005" s="236"/>
      <c r="H1005" s="240">
        <v>6.5869999999999997</v>
      </c>
      <c r="I1005" s="241"/>
      <c r="J1005" s="236"/>
      <c r="K1005" s="236"/>
      <c r="L1005" s="242"/>
      <c r="M1005" s="243"/>
      <c r="N1005" s="244"/>
      <c r="O1005" s="244"/>
      <c r="P1005" s="244"/>
      <c r="Q1005" s="244"/>
      <c r="R1005" s="244"/>
      <c r="S1005" s="244"/>
      <c r="T1005" s="245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6" t="s">
        <v>207</v>
      </c>
      <c r="AU1005" s="246" t="s">
        <v>82</v>
      </c>
      <c r="AV1005" s="13" t="s">
        <v>82</v>
      </c>
      <c r="AW1005" s="13" t="s">
        <v>33</v>
      </c>
      <c r="AX1005" s="13" t="s">
        <v>72</v>
      </c>
      <c r="AY1005" s="246" t="s">
        <v>197</v>
      </c>
    </row>
    <row r="1006" s="13" customFormat="1">
      <c r="A1006" s="13"/>
      <c r="B1006" s="235"/>
      <c r="C1006" s="236"/>
      <c r="D1006" s="237" t="s">
        <v>207</v>
      </c>
      <c r="E1006" s="238" t="s">
        <v>19</v>
      </c>
      <c r="F1006" s="239" t="s">
        <v>2917</v>
      </c>
      <c r="G1006" s="236"/>
      <c r="H1006" s="240">
        <v>8.1340000000000003</v>
      </c>
      <c r="I1006" s="241"/>
      <c r="J1006" s="236"/>
      <c r="K1006" s="236"/>
      <c r="L1006" s="242"/>
      <c r="M1006" s="243"/>
      <c r="N1006" s="244"/>
      <c r="O1006" s="244"/>
      <c r="P1006" s="244"/>
      <c r="Q1006" s="244"/>
      <c r="R1006" s="244"/>
      <c r="S1006" s="244"/>
      <c r="T1006" s="245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6" t="s">
        <v>207</v>
      </c>
      <c r="AU1006" s="246" t="s">
        <v>82</v>
      </c>
      <c r="AV1006" s="13" t="s">
        <v>82</v>
      </c>
      <c r="AW1006" s="13" t="s">
        <v>33</v>
      </c>
      <c r="AX1006" s="13" t="s">
        <v>72</v>
      </c>
      <c r="AY1006" s="246" t="s">
        <v>197</v>
      </c>
    </row>
    <row r="1007" s="13" customFormat="1">
      <c r="A1007" s="13"/>
      <c r="B1007" s="235"/>
      <c r="C1007" s="236"/>
      <c r="D1007" s="237" t="s">
        <v>207</v>
      </c>
      <c r="E1007" s="238" t="s">
        <v>19</v>
      </c>
      <c r="F1007" s="239" t="s">
        <v>2918</v>
      </c>
      <c r="G1007" s="236"/>
      <c r="H1007" s="240">
        <v>1.2649999999999999</v>
      </c>
      <c r="I1007" s="241"/>
      <c r="J1007" s="236"/>
      <c r="K1007" s="236"/>
      <c r="L1007" s="242"/>
      <c r="M1007" s="243"/>
      <c r="N1007" s="244"/>
      <c r="O1007" s="244"/>
      <c r="P1007" s="244"/>
      <c r="Q1007" s="244"/>
      <c r="R1007" s="244"/>
      <c r="S1007" s="244"/>
      <c r="T1007" s="245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6" t="s">
        <v>207</v>
      </c>
      <c r="AU1007" s="246" t="s">
        <v>82</v>
      </c>
      <c r="AV1007" s="13" t="s">
        <v>82</v>
      </c>
      <c r="AW1007" s="13" t="s">
        <v>33</v>
      </c>
      <c r="AX1007" s="13" t="s">
        <v>72</v>
      </c>
      <c r="AY1007" s="246" t="s">
        <v>197</v>
      </c>
    </row>
    <row r="1008" s="13" customFormat="1">
      <c r="A1008" s="13"/>
      <c r="B1008" s="235"/>
      <c r="C1008" s="236"/>
      <c r="D1008" s="237" t="s">
        <v>207</v>
      </c>
      <c r="E1008" s="238" t="s">
        <v>19</v>
      </c>
      <c r="F1008" s="239" t="s">
        <v>2919</v>
      </c>
      <c r="G1008" s="236"/>
      <c r="H1008" s="240">
        <v>9.7710000000000008</v>
      </c>
      <c r="I1008" s="241"/>
      <c r="J1008" s="236"/>
      <c r="K1008" s="236"/>
      <c r="L1008" s="242"/>
      <c r="M1008" s="243"/>
      <c r="N1008" s="244"/>
      <c r="O1008" s="244"/>
      <c r="P1008" s="244"/>
      <c r="Q1008" s="244"/>
      <c r="R1008" s="244"/>
      <c r="S1008" s="244"/>
      <c r="T1008" s="245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6" t="s">
        <v>207</v>
      </c>
      <c r="AU1008" s="246" t="s">
        <v>82</v>
      </c>
      <c r="AV1008" s="13" t="s">
        <v>82</v>
      </c>
      <c r="AW1008" s="13" t="s">
        <v>33</v>
      </c>
      <c r="AX1008" s="13" t="s">
        <v>72</v>
      </c>
      <c r="AY1008" s="246" t="s">
        <v>197</v>
      </c>
    </row>
    <row r="1009" s="16" customFormat="1">
      <c r="A1009" s="16"/>
      <c r="B1009" s="268"/>
      <c r="C1009" s="269"/>
      <c r="D1009" s="237" t="s">
        <v>207</v>
      </c>
      <c r="E1009" s="270" t="s">
        <v>19</v>
      </c>
      <c r="F1009" s="271" t="s">
        <v>248</v>
      </c>
      <c r="G1009" s="269"/>
      <c r="H1009" s="272">
        <v>61.721000000000004</v>
      </c>
      <c r="I1009" s="273"/>
      <c r="J1009" s="269"/>
      <c r="K1009" s="269"/>
      <c r="L1009" s="274"/>
      <c r="M1009" s="275"/>
      <c r="N1009" s="276"/>
      <c r="O1009" s="276"/>
      <c r="P1009" s="276"/>
      <c r="Q1009" s="276"/>
      <c r="R1009" s="276"/>
      <c r="S1009" s="276"/>
      <c r="T1009" s="277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T1009" s="278" t="s">
        <v>207</v>
      </c>
      <c r="AU1009" s="278" t="s">
        <v>82</v>
      </c>
      <c r="AV1009" s="16" t="s">
        <v>103</v>
      </c>
      <c r="AW1009" s="16" t="s">
        <v>33</v>
      </c>
      <c r="AX1009" s="16" t="s">
        <v>72</v>
      </c>
      <c r="AY1009" s="278" t="s">
        <v>197</v>
      </c>
    </row>
    <row r="1010" s="14" customFormat="1">
      <c r="A1010" s="14"/>
      <c r="B1010" s="247"/>
      <c r="C1010" s="248"/>
      <c r="D1010" s="237" t="s">
        <v>207</v>
      </c>
      <c r="E1010" s="249" t="s">
        <v>19</v>
      </c>
      <c r="F1010" s="250" t="s">
        <v>802</v>
      </c>
      <c r="G1010" s="248"/>
      <c r="H1010" s="249" t="s">
        <v>19</v>
      </c>
      <c r="I1010" s="251"/>
      <c r="J1010" s="248"/>
      <c r="K1010" s="248"/>
      <c r="L1010" s="252"/>
      <c r="M1010" s="253"/>
      <c r="N1010" s="254"/>
      <c r="O1010" s="254"/>
      <c r="P1010" s="254"/>
      <c r="Q1010" s="254"/>
      <c r="R1010" s="254"/>
      <c r="S1010" s="254"/>
      <c r="T1010" s="255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6" t="s">
        <v>207</v>
      </c>
      <c r="AU1010" s="256" t="s">
        <v>82</v>
      </c>
      <c r="AV1010" s="14" t="s">
        <v>80</v>
      </c>
      <c r="AW1010" s="14" t="s">
        <v>33</v>
      </c>
      <c r="AX1010" s="14" t="s">
        <v>72</v>
      </c>
      <c r="AY1010" s="256" t="s">
        <v>197</v>
      </c>
    </row>
    <row r="1011" s="13" customFormat="1">
      <c r="A1011" s="13"/>
      <c r="B1011" s="235"/>
      <c r="C1011" s="236"/>
      <c r="D1011" s="237" t="s">
        <v>207</v>
      </c>
      <c r="E1011" s="238" t="s">
        <v>19</v>
      </c>
      <c r="F1011" s="239" t="s">
        <v>2920</v>
      </c>
      <c r="G1011" s="236"/>
      <c r="H1011" s="240">
        <v>14.25</v>
      </c>
      <c r="I1011" s="241"/>
      <c r="J1011" s="236"/>
      <c r="K1011" s="236"/>
      <c r="L1011" s="242"/>
      <c r="M1011" s="243"/>
      <c r="N1011" s="244"/>
      <c r="O1011" s="244"/>
      <c r="P1011" s="244"/>
      <c r="Q1011" s="244"/>
      <c r="R1011" s="244"/>
      <c r="S1011" s="244"/>
      <c r="T1011" s="245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6" t="s">
        <v>207</v>
      </c>
      <c r="AU1011" s="246" t="s">
        <v>82</v>
      </c>
      <c r="AV1011" s="13" t="s">
        <v>82</v>
      </c>
      <c r="AW1011" s="13" t="s">
        <v>33</v>
      </c>
      <c r="AX1011" s="13" t="s">
        <v>72</v>
      </c>
      <c r="AY1011" s="246" t="s">
        <v>197</v>
      </c>
    </row>
    <row r="1012" s="13" customFormat="1">
      <c r="A1012" s="13"/>
      <c r="B1012" s="235"/>
      <c r="C1012" s="236"/>
      <c r="D1012" s="237" t="s">
        <v>207</v>
      </c>
      <c r="E1012" s="238" t="s">
        <v>19</v>
      </c>
      <c r="F1012" s="239" t="s">
        <v>2921</v>
      </c>
      <c r="G1012" s="236"/>
      <c r="H1012" s="240">
        <v>17.940000000000001</v>
      </c>
      <c r="I1012" s="241"/>
      <c r="J1012" s="236"/>
      <c r="K1012" s="236"/>
      <c r="L1012" s="242"/>
      <c r="M1012" s="243"/>
      <c r="N1012" s="244"/>
      <c r="O1012" s="244"/>
      <c r="P1012" s="244"/>
      <c r="Q1012" s="244"/>
      <c r="R1012" s="244"/>
      <c r="S1012" s="244"/>
      <c r="T1012" s="245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6" t="s">
        <v>207</v>
      </c>
      <c r="AU1012" s="246" t="s">
        <v>82</v>
      </c>
      <c r="AV1012" s="13" t="s">
        <v>82</v>
      </c>
      <c r="AW1012" s="13" t="s">
        <v>33</v>
      </c>
      <c r="AX1012" s="13" t="s">
        <v>72</v>
      </c>
      <c r="AY1012" s="246" t="s">
        <v>197</v>
      </c>
    </row>
    <row r="1013" s="13" customFormat="1">
      <c r="A1013" s="13"/>
      <c r="B1013" s="235"/>
      <c r="C1013" s="236"/>
      <c r="D1013" s="237" t="s">
        <v>207</v>
      </c>
      <c r="E1013" s="238" t="s">
        <v>19</v>
      </c>
      <c r="F1013" s="239" t="s">
        <v>2922</v>
      </c>
      <c r="G1013" s="236"/>
      <c r="H1013" s="240">
        <v>25.190999999999999</v>
      </c>
      <c r="I1013" s="241"/>
      <c r="J1013" s="236"/>
      <c r="K1013" s="236"/>
      <c r="L1013" s="242"/>
      <c r="M1013" s="243"/>
      <c r="N1013" s="244"/>
      <c r="O1013" s="244"/>
      <c r="P1013" s="244"/>
      <c r="Q1013" s="244"/>
      <c r="R1013" s="244"/>
      <c r="S1013" s="244"/>
      <c r="T1013" s="245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6" t="s">
        <v>207</v>
      </c>
      <c r="AU1013" s="246" t="s">
        <v>82</v>
      </c>
      <c r="AV1013" s="13" t="s">
        <v>82</v>
      </c>
      <c r="AW1013" s="13" t="s">
        <v>33</v>
      </c>
      <c r="AX1013" s="13" t="s">
        <v>72</v>
      </c>
      <c r="AY1013" s="246" t="s">
        <v>197</v>
      </c>
    </row>
    <row r="1014" s="13" customFormat="1">
      <c r="A1014" s="13"/>
      <c r="B1014" s="235"/>
      <c r="C1014" s="236"/>
      <c r="D1014" s="237" t="s">
        <v>207</v>
      </c>
      <c r="E1014" s="238" t="s">
        <v>19</v>
      </c>
      <c r="F1014" s="239" t="s">
        <v>2923</v>
      </c>
      <c r="G1014" s="236"/>
      <c r="H1014" s="240">
        <v>17.733000000000001</v>
      </c>
      <c r="I1014" s="241"/>
      <c r="J1014" s="236"/>
      <c r="K1014" s="236"/>
      <c r="L1014" s="242"/>
      <c r="M1014" s="243"/>
      <c r="N1014" s="244"/>
      <c r="O1014" s="244"/>
      <c r="P1014" s="244"/>
      <c r="Q1014" s="244"/>
      <c r="R1014" s="244"/>
      <c r="S1014" s="244"/>
      <c r="T1014" s="245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6" t="s">
        <v>207</v>
      </c>
      <c r="AU1014" s="246" t="s">
        <v>82</v>
      </c>
      <c r="AV1014" s="13" t="s">
        <v>82</v>
      </c>
      <c r="AW1014" s="13" t="s">
        <v>33</v>
      </c>
      <c r="AX1014" s="13" t="s">
        <v>72</v>
      </c>
      <c r="AY1014" s="246" t="s">
        <v>197</v>
      </c>
    </row>
    <row r="1015" s="13" customFormat="1">
      <c r="A1015" s="13"/>
      <c r="B1015" s="235"/>
      <c r="C1015" s="236"/>
      <c r="D1015" s="237" t="s">
        <v>207</v>
      </c>
      <c r="E1015" s="238" t="s">
        <v>19</v>
      </c>
      <c r="F1015" s="239" t="s">
        <v>2924</v>
      </c>
      <c r="G1015" s="236"/>
      <c r="H1015" s="240">
        <v>9.7710000000000008</v>
      </c>
      <c r="I1015" s="241"/>
      <c r="J1015" s="236"/>
      <c r="K1015" s="236"/>
      <c r="L1015" s="242"/>
      <c r="M1015" s="243"/>
      <c r="N1015" s="244"/>
      <c r="O1015" s="244"/>
      <c r="P1015" s="244"/>
      <c r="Q1015" s="244"/>
      <c r="R1015" s="244"/>
      <c r="S1015" s="244"/>
      <c r="T1015" s="245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6" t="s">
        <v>207</v>
      </c>
      <c r="AU1015" s="246" t="s">
        <v>82</v>
      </c>
      <c r="AV1015" s="13" t="s">
        <v>82</v>
      </c>
      <c r="AW1015" s="13" t="s">
        <v>33</v>
      </c>
      <c r="AX1015" s="13" t="s">
        <v>72</v>
      </c>
      <c r="AY1015" s="246" t="s">
        <v>197</v>
      </c>
    </row>
    <row r="1016" s="13" customFormat="1">
      <c r="A1016" s="13"/>
      <c r="B1016" s="235"/>
      <c r="C1016" s="236"/>
      <c r="D1016" s="237" t="s">
        <v>207</v>
      </c>
      <c r="E1016" s="238" t="s">
        <v>19</v>
      </c>
      <c r="F1016" s="239" t="s">
        <v>2925</v>
      </c>
      <c r="G1016" s="236"/>
      <c r="H1016" s="240">
        <v>6.5549999999999997</v>
      </c>
      <c r="I1016" s="241"/>
      <c r="J1016" s="236"/>
      <c r="K1016" s="236"/>
      <c r="L1016" s="242"/>
      <c r="M1016" s="243"/>
      <c r="N1016" s="244"/>
      <c r="O1016" s="244"/>
      <c r="P1016" s="244"/>
      <c r="Q1016" s="244"/>
      <c r="R1016" s="244"/>
      <c r="S1016" s="244"/>
      <c r="T1016" s="245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6" t="s">
        <v>207</v>
      </c>
      <c r="AU1016" s="246" t="s">
        <v>82</v>
      </c>
      <c r="AV1016" s="13" t="s">
        <v>82</v>
      </c>
      <c r="AW1016" s="13" t="s">
        <v>33</v>
      </c>
      <c r="AX1016" s="13" t="s">
        <v>72</v>
      </c>
      <c r="AY1016" s="246" t="s">
        <v>197</v>
      </c>
    </row>
    <row r="1017" s="13" customFormat="1">
      <c r="A1017" s="13"/>
      <c r="B1017" s="235"/>
      <c r="C1017" s="236"/>
      <c r="D1017" s="237" t="s">
        <v>207</v>
      </c>
      <c r="E1017" s="238" t="s">
        <v>19</v>
      </c>
      <c r="F1017" s="239" t="s">
        <v>2926</v>
      </c>
      <c r="G1017" s="236"/>
      <c r="H1017" s="240">
        <v>8.8200000000000003</v>
      </c>
      <c r="I1017" s="241"/>
      <c r="J1017" s="236"/>
      <c r="K1017" s="236"/>
      <c r="L1017" s="242"/>
      <c r="M1017" s="243"/>
      <c r="N1017" s="244"/>
      <c r="O1017" s="244"/>
      <c r="P1017" s="244"/>
      <c r="Q1017" s="244"/>
      <c r="R1017" s="244"/>
      <c r="S1017" s="244"/>
      <c r="T1017" s="245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6" t="s">
        <v>207</v>
      </c>
      <c r="AU1017" s="246" t="s">
        <v>82</v>
      </c>
      <c r="AV1017" s="13" t="s">
        <v>82</v>
      </c>
      <c r="AW1017" s="13" t="s">
        <v>33</v>
      </c>
      <c r="AX1017" s="13" t="s">
        <v>72</v>
      </c>
      <c r="AY1017" s="246" t="s">
        <v>197</v>
      </c>
    </row>
    <row r="1018" s="16" customFormat="1">
      <c r="A1018" s="16"/>
      <c r="B1018" s="268"/>
      <c r="C1018" s="269"/>
      <c r="D1018" s="237" t="s">
        <v>207</v>
      </c>
      <c r="E1018" s="270" t="s">
        <v>19</v>
      </c>
      <c r="F1018" s="271" t="s">
        <v>248</v>
      </c>
      <c r="G1018" s="269"/>
      <c r="H1018" s="272">
        <v>100.25999999999999</v>
      </c>
      <c r="I1018" s="273"/>
      <c r="J1018" s="269"/>
      <c r="K1018" s="269"/>
      <c r="L1018" s="274"/>
      <c r="M1018" s="275"/>
      <c r="N1018" s="276"/>
      <c r="O1018" s="276"/>
      <c r="P1018" s="276"/>
      <c r="Q1018" s="276"/>
      <c r="R1018" s="276"/>
      <c r="S1018" s="276"/>
      <c r="T1018" s="277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T1018" s="278" t="s">
        <v>207</v>
      </c>
      <c r="AU1018" s="278" t="s">
        <v>82</v>
      </c>
      <c r="AV1018" s="16" t="s">
        <v>103</v>
      </c>
      <c r="AW1018" s="16" t="s">
        <v>33</v>
      </c>
      <c r="AX1018" s="16" t="s">
        <v>72</v>
      </c>
      <c r="AY1018" s="278" t="s">
        <v>197</v>
      </c>
    </row>
    <row r="1019" s="14" customFormat="1">
      <c r="A1019" s="14"/>
      <c r="B1019" s="247"/>
      <c r="C1019" s="248"/>
      <c r="D1019" s="237" t="s">
        <v>207</v>
      </c>
      <c r="E1019" s="249" t="s">
        <v>19</v>
      </c>
      <c r="F1019" s="250" t="s">
        <v>802</v>
      </c>
      <c r="G1019" s="248"/>
      <c r="H1019" s="249" t="s">
        <v>19</v>
      </c>
      <c r="I1019" s="251"/>
      <c r="J1019" s="248"/>
      <c r="K1019" s="248"/>
      <c r="L1019" s="252"/>
      <c r="M1019" s="253"/>
      <c r="N1019" s="254"/>
      <c r="O1019" s="254"/>
      <c r="P1019" s="254"/>
      <c r="Q1019" s="254"/>
      <c r="R1019" s="254"/>
      <c r="S1019" s="254"/>
      <c r="T1019" s="255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6" t="s">
        <v>207</v>
      </c>
      <c r="AU1019" s="256" t="s">
        <v>82</v>
      </c>
      <c r="AV1019" s="14" t="s">
        <v>80</v>
      </c>
      <c r="AW1019" s="14" t="s">
        <v>33</v>
      </c>
      <c r="AX1019" s="14" t="s">
        <v>72</v>
      </c>
      <c r="AY1019" s="256" t="s">
        <v>197</v>
      </c>
    </row>
    <row r="1020" s="13" customFormat="1">
      <c r="A1020" s="13"/>
      <c r="B1020" s="235"/>
      <c r="C1020" s="236"/>
      <c r="D1020" s="237" t="s">
        <v>207</v>
      </c>
      <c r="E1020" s="238" t="s">
        <v>19</v>
      </c>
      <c r="F1020" s="239" t="s">
        <v>2927</v>
      </c>
      <c r="G1020" s="236"/>
      <c r="H1020" s="240">
        <v>23.773</v>
      </c>
      <c r="I1020" s="241"/>
      <c r="J1020" s="236"/>
      <c r="K1020" s="236"/>
      <c r="L1020" s="242"/>
      <c r="M1020" s="243"/>
      <c r="N1020" s="244"/>
      <c r="O1020" s="244"/>
      <c r="P1020" s="244"/>
      <c r="Q1020" s="244"/>
      <c r="R1020" s="244"/>
      <c r="S1020" s="244"/>
      <c r="T1020" s="245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6" t="s">
        <v>207</v>
      </c>
      <c r="AU1020" s="246" t="s">
        <v>82</v>
      </c>
      <c r="AV1020" s="13" t="s">
        <v>82</v>
      </c>
      <c r="AW1020" s="13" t="s">
        <v>33</v>
      </c>
      <c r="AX1020" s="13" t="s">
        <v>72</v>
      </c>
      <c r="AY1020" s="246" t="s">
        <v>197</v>
      </c>
    </row>
    <row r="1021" s="13" customFormat="1">
      <c r="A1021" s="13"/>
      <c r="B1021" s="235"/>
      <c r="C1021" s="236"/>
      <c r="D1021" s="237" t="s">
        <v>207</v>
      </c>
      <c r="E1021" s="238" t="s">
        <v>19</v>
      </c>
      <c r="F1021" s="239" t="s">
        <v>2928</v>
      </c>
      <c r="G1021" s="236"/>
      <c r="H1021" s="240">
        <v>3.1930000000000001</v>
      </c>
      <c r="I1021" s="241"/>
      <c r="J1021" s="236"/>
      <c r="K1021" s="236"/>
      <c r="L1021" s="242"/>
      <c r="M1021" s="243"/>
      <c r="N1021" s="244"/>
      <c r="O1021" s="244"/>
      <c r="P1021" s="244"/>
      <c r="Q1021" s="244"/>
      <c r="R1021" s="244"/>
      <c r="S1021" s="244"/>
      <c r="T1021" s="245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6" t="s">
        <v>207</v>
      </c>
      <c r="AU1021" s="246" t="s">
        <v>82</v>
      </c>
      <c r="AV1021" s="13" t="s">
        <v>82</v>
      </c>
      <c r="AW1021" s="13" t="s">
        <v>33</v>
      </c>
      <c r="AX1021" s="13" t="s">
        <v>72</v>
      </c>
      <c r="AY1021" s="246" t="s">
        <v>197</v>
      </c>
    </row>
    <row r="1022" s="13" customFormat="1">
      <c r="A1022" s="13"/>
      <c r="B1022" s="235"/>
      <c r="C1022" s="236"/>
      <c r="D1022" s="237" t="s">
        <v>207</v>
      </c>
      <c r="E1022" s="238" t="s">
        <v>19</v>
      </c>
      <c r="F1022" s="239" t="s">
        <v>2929</v>
      </c>
      <c r="G1022" s="236"/>
      <c r="H1022" s="240">
        <v>1.544</v>
      </c>
      <c r="I1022" s="241"/>
      <c r="J1022" s="236"/>
      <c r="K1022" s="236"/>
      <c r="L1022" s="242"/>
      <c r="M1022" s="243"/>
      <c r="N1022" s="244"/>
      <c r="O1022" s="244"/>
      <c r="P1022" s="244"/>
      <c r="Q1022" s="244"/>
      <c r="R1022" s="244"/>
      <c r="S1022" s="244"/>
      <c r="T1022" s="245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6" t="s">
        <v>207</v>
      </c>
      <c r="AU1022" s="246" t="s">
        <v>82</v>
      </c>
      <c r="AV1022" s="13" t="s">
        <v>82</v>
      </c>
      <c r="AW1022" s="13" t="s">
        <v>33</v>
      </c>
      <c r="AX1022" s="13" t="s">
        <v>72</v>
      </c>
      <c r="AY1022" s="246" t="s">
        <v>197</v>
      </c>
    </row>
    <row r="1023" s="13" customFormat="1">
      <c r="A1023" s="13"/>
      <c r="B1023" s="235"/>
      <c r="C1023" s="236"/>
      <c r="D1023" s="237" t="s">
        <v>207</v>
      </c>
      <c r="E1023" s="238" t="s">
        <v>19</v>
      </c>
      <c r="F1023" s="239" t="s">
        <v>2930</v>
      </c>
      <c r="G1023" s="236"/>
      <c r="H1023" s="240">
        <v>2.9900000000000002</v>
      </c>
      <c r="I1023" s="241"/>
      <c r="J1023" s="236"/>
      <c r="K1023" s="236"/>
      <c r="L1023" s="242"/>
      <c r="M1023" s="243"/>
      <c r="N1023" s="244"/>
      <c r="O1023" s="244"/>
      <c r="P1023" s="244"/>
      <c r="Q1023" s="244"/>
      <c r="R1023" s="244"/>
      <c r="S1023" s="244"/>
      <c r="T1023" s="245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6" t="s">
        <v>207</v>
      </c>
      <c r="AU1023" s="246" t="s">
        <v>82</v>
      </c>
      <c r="AV1023" s="13" t="s">
        <v>82</v>
      </c>
      <c r="AW1023" s="13" t="s">
        <v>33</v>
      </c>
      <c r="AX1023" s="13" t="s">
        <v>72</v>
      </c>
      <c r="AY1023" s="246" t="s">
        <v>197</v>
      </c>
    </row>
    <row r="1024" s="13" customFormat="1">
      <c r="A1024" s="13"/>
      <c r="B1024" s="235"/>
      <c r="C1024" s="236"/>
      <c r="D1024" s="237" t="s">
        <v>207</v>
      </c>
      <c r="E1024" s="238" t="s">
        <v>19</v>
      </c>
      <c r="F1024" s="239" t="s">
        <v>2931</v>
      </c>
      <c r="G1024" s="236"/>
      <c r="H1024" s="240">
        <v>1.95</v>
      </c>
      <c r="I1024" s="241"/>
      <c r="J1024" s="236"/>
      <c r="K1024" s="236"/>
      <c r="L1024" s="242"/>
      <c r="M1024" s="243"/>
      <c r="N1024" s="244"/>
      <c r="O1024" s="244"/>
      <c r="P1024" s="244"/>
      <c r="Q1024" s="244"/>
      <c r="R1024" s="244"/>
      <c r="S1024" s="244"/>
      <c r="T1024" s="245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46" t="s">
        <v>207</v>
      </c>
      <c r="AU1024" s="246" t="s">
        <v>82</v>
      </c>
      <c r="AV1024" s="13" t="s">
        <v>82</v>
      </c>
      <c r="AW1024" s="13" t="s">
        <v>33</v>
      </c>
      <c r="AX1024" s="13" t="s">
        <v>72</v>
      </c>
      <c r="AY1024" s="246" t="s">
        <v>197</v>
      </c>
    </row>
    <row r="1025" s="16" customFormat="1">
      <c r="A1025" s="16"/>
      <c r="B1025" s="268"/>
      <c r="C1025" s="269"/>
      <c r="D1025" s="237" t="s">
        <v>207</v>
      </c>
      <c r="E1025" s="270" t="s">
        <v>19</v>
      </c>
      <c r="F1025" s="271" t="s">
        <v>248</v>
      </c>
      <c r="G1025" s="269"/>
      <c r="H1025" s="272">
        <v>33.450000000000003</v>
      </c>
      <c r="I1025" s="273"/>
      <c r="J1025" s="269"/>
      <c r="K1025" s="269"/>
      <c r="L1025" s="274"/>
      <c r="M1025" s="275"/>
      <c r="N1025" s="276"/>
      <c r="O1025" s="276"/>
      <c r="P1025" s="276"/>
      <c r="Q1025" s="276"/>
      <c r="R1025" s="276"/>
      <c r="S1025" s="276"/>
      <c r="T1025" s="277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T1025" s="278" t="s">
        <v>207</v>
      </c>
      <c r="AU1025" s="278" t="s">
        <v>82</v>
      </c>
      <c r="AV1025" s="16" t="s">
        <v>103</v>
      </c>
      <c r="AW1025" s="16" t="s">
        <v>33</v>
      </c>
      <c r="AX1025" s="16" t="s">
        <v>72</v>
      </c>
      <c r="AY1025" s="278" t="s">
        <v>197</v>
      </c>
    </row>
    <row r="1026" s="13" customFormat="1">
      <c r="A1026" s="13"/>
      <c r="B1026" s="235"/>
      <c r="C1026" s="236"/>
      <c r="D1026" s="237" t="s">
        <v>207</v>
      </c>
      <c r="E1026" s="238" t="s">
        <v>19</v>
      </c>
      <c r="F1026" s="239" t="s">
        <v>2932</v>
      </c>
      <c r="G1026" s="236"/>
      <c r="H1026" s="240">
        <v>3.7029999999999998</v>
      </c>
      <c r="I1026" s="241"/>
      <c r="J1026" s="236"/>
      <c r="K1026" s="236"/>
      <c r="L1026" s="242"/>
      <c r="M1026" s="243"/>
      <c r="N1026" s="244"/>
      <c r="O1026" s="244"/>
      <c r="P1026" s="244"/>
      <c r="Q1026" s="244"/>
      <c r="R1026" s="244"/>
      <c r="S1026" s="244"/>
      <c r="T1026" s="245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46" t="s">
        <v>207</v>
      </c>
      <c r="AU1026" s="246" t="s">
        <v>82</v>
      </c>
      <c r="AV1026" s="13" t="s">
        <v>82</v>
      </c>
      <c r="AW1026" s="13" t="s">
        <v>33</v>
      </c>
      <c r="AX1026" s="13" t="s">
        <v>72</v>
      </c>
      <c r="AY1026" s="246" t="s">
        <v>197</v>
      </c>
    </row>
    <row r="1027" s="13" customFormat="1">
      <c r="A1027" s="13"/>
      <c r="B1027" s="235"/>
      <c r="C1027" s="236"/>
      <c r="D1027" s="237" t="s">
        <v>207</v>
      </c>
      <c r="E1027" s="238" t="s">
        <v>19</v>
      </c>
      <c r="F1027" s="239" t="s">
        <v>2933</v>
      </c>
      <c r="G1027" s="236"/>
      <c r="H1027" s="240">
        <v>7.0179999999999998</v>
      </c>
      <c r="I1027" s="241"/>
      <c r="J1027" s="236"/>
      <c r="K1027" s="236"/>
      <c r="L1027" s="242"/>
      <c r="M1027" s="243"/>
      <c r="N1027" s="244"/>
      <c r="O1027" s="244"/>
      <c r="P1027" s="244"/>
      <c r="Q1027" s="244"/>
      <c r="R1027" s="244"/>
      <c r="S1027" s="244"/>
      <c r="T1027" s="245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6" t="s">
        <v>207</v>
      </c>
      <c r="AU1027" s="246" t="s">
        <v>82</v>
      </c>
      <c r="AV1027" s="13" t="s">
        <v>82</v>
      </c>
      <c r="AW1027" s="13" t="s">
        <v>33</v>
      </c>
      <c r="AX1027" s="13" t="s">
        <v>72</v>
      </c>
      <c r="AY1027" s="246" t="s">
        <v>197</v>
      </c>
    </row>
    <row r="1028" s="13" customFormat="1">
      <c r="A1028" s="13"/>
      <c r="B1028" s="235"/>
      <c r="C1028" s="236"/>
      <c r="D1028" s="237" t="s">
        <v>207</v>
      </c>
      <c r="E1028" s="238" t="s">
        <v>19</v>
      </c>
      <c r="F1028" s="239" t="s">
        <v>2934</v>
      </c>
      <c r="G1028" s="236"/>
      <c r="H1028" s="240">
        <v>2.0070000000000001</v>
      </c>
      <c r="I1028" s="241"/>
      <c r="J1028" s="236"/>
      <c r="K1028" s="236"/>
      <c r="L1028" s="242"/>
      <c r="M1028" s="243"/>
      <c r="N1028" s="244"/>
      <c r="O1028" s="244"/>
      <c r="P1028" s="244"/>
      <c r="Q1028" s="244"/>
      <c r="R1028" s="244"/>
      <c r="S1028" s="244"/>
      <c r="T1028" s="245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6" t="s">
        <v>207</v>
      </c>
      <c r="AU1028" s="246" t="s">
        <v>82</v>
      </c>
      <c r="AV1028" s="13" t="s">
        <v>82</v>
      </c>
      <c r="AW1028" s="13" t="s">
        <v>33</v>
      </c>
      <c r="AX1028" s="13" t="s">
        <v>72</v>
      </c>
      <c r="AY1028" s="246" t="s">
        <v>197</v>
      </c>
    </row>
    <row r="1029" s="16" customFormat="1">
      <c r="A1029" s="16"/>
      <c r="B1029" s="268"/>
      <c r="C1029" s="269"/>
      <c r="D1029" s="237" t="s">
        <v>207</v>
      </c>
      <c r="E1029" s="270" t="s">
        <v>19</v>
      </c>
      <c r="F1029" s="271" t="s">
        <v>248</v>
      </c>
      <c r="G1029" s="269"/>
      <c r="H1029" s="272">
        <v>12.728</v>
      </c>
      <c r="I1029" s="273"/>
      <c r="J1029" s="269"/>
      <c r="K1029" s="269"/>
      <c r="L1029" s="274"/>
      <c r="M1029" s="275"/>
      <c r="N1029" s="276"/>
      <c r="O1029" s="276"/>
      <c r="P1029" s="276"/>
      <c r="Q1029" s="276"/>
      <c r="R1029" s="276"/>
      <c r="S1029" s="276"/>
      <c r="T1029" s="277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T1029" s="278" t="s">
        <v>207</v>
      </c>
      <c r="AU1029" s="278" t="s">
        <v>82</v>
      </c>
      <c r="AV1029" s="16" t="s">
        <v>103</v>
      </c>
      <c r="AW1029" s="16" t="s">
        <v>33</v>
      </c>
      <c r="AX1029" s="16" t="s">
        <v>80</v>
      </c>
      <c r="AY1029" s="278" t="s">
        <v>197</v>
      </c>
    </row>
    <row r="1030" s="2" customFormat="1" ht="16.5" customHeight="1">
      <c r="A1030" s="40"/>
      <c r="B1030" s="41"/>
      <c r="C1030" s="216" t="s">
        <v>1293</v>
      </c>
      <c r="D1030" s="216" t="s">
        <v>199</v>
      </c>
      <c r="E1030" s="217" t="s">
        <v>1039</v>
      </c>
      <c r="F1030" s="218" t="s">
        <v>1040</v>
      </c>
      <c r="G1030" s="219" t="s">
        <v>202</v>
      </c>
      <c r="H1030" s="220">
        <v>8.8620000000000001</v>
      </c>
      <c r="I1030" s="221"/>
      <c r="J1030" s="222">
        <f>ROUND(I1030*H1030,2)</f>
        <v>0</v>
      </c>
      <c r="K1030" s="223"/>
      <c r="L1030" s="46"/>
      <c r="M1030" s="224" t="s">
        <v>19</v>
      </c>
      <c r="N1030" s="225" t="s">
        <v>43</v>
      </c>
      <c r="O1030" s="86"/>
      <c r="P1030" s="226">
        <f>O1030*H1030</f>
        <v>0</v>
      </c>
      <c r="Q1030" s="226">
        <v>0.013520000000000001</v>
      </c>
      <c r="R1030" s="226">
        <f>Q1030*H1030</f>
        <v>0.11981424</v>
      </c>
      <c r="S1030" s="226">
        <v>0</v>
      </c>
      <c r="T1030" s="227">
        <f>S1030*H1030</f>
        <v>0</v>
      </c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R1030" s="228" t="s">
        <v>203</v>
      </c>
      <c r="AT1030" s="228" t="s">
        <v>199</v>
      </c>
      <c r="AU1030" s="228" t="s">
        <v>82</v>
      </c>
      <c r="AY1030" s="19" t="s">
        <v>197</v>
      </c>
      <c r="BE1030" s="229">
        <f>IF(N1030="základní",J1030,0)</f>
        <v>0</v>
      </c>
      <c r="BF1030" s="229">
        <f>IF(N1030="snížená",J1030,0)</f>
        <v>0</v>
      </c>
      <c r="BG1030" s="229">
        <f>IF(N1030="zákl. přenesená",J1030,0)</f>
        <v>0</v>
      </c>
      <c r="BH1030" s="229">
        <f>IF(N1030="sníž. přenesená",J1030,0)</f>
        <v>0</v>
      </c>
      <c r="BI1030" s="229">
        <f>IF(N1030="nulová",J1030,0)</f>
        <v>0</v>
      </c>
      <c r="BJ1030" s="19" t="s">
        <v>80</v>
      </c>
      <c r="BK1030" s="229">
        <f>ROUND(I1030*H1030,2)</f>
        <v>0</v>
      </c>
      <c r="BL1030" s="19" t="s">
        <v>203</v>
      </c>
      <c r="BM1030" s="228" t="s">
        <v>2935</v>
      </c>
    </row>
    <row r="1031" s="2" customFormat="1">
      <c r="A1031" s="40"/>
      <c r="B1031" s="41"/>
      <c r="C1031" s="42"/>
      <c r="D1031" s="230" t="s">
        <v>205</v>
      </c>
      <c r="E1031" s="42"/>
      <c r="F1031" s="231" t="s">
        <v>1042</v>
      </c>
      <c r="G1031" s="42"/>
      <c r="H1031" s="42"/>
      <c r="I1031" s="232"/>
      <c r="J1031" s="42"/>
      <c r="K1031" s="42"/>
      <c r="L1031" s="46"/>
      <c r="M1031" s="233"/>
      <c r="N1031" s="234"/>
      <c r="O1031" s="86"/>
      <c r="P1031" s="86"/>
      <c r="Q1031" s="86"/>
      <c r="R1031" s="86"/>
      <c r="S1031" s="86"/>
      <c r="T1031" s="87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T1031" s="19" t="s">
        <v>205</v>
      </c>
      <c r="AU1031" s="19" t="s">
        <v>82</v>
      </c>
    </row>
    <row r="1032" s="14" customFormat="1">
      <c r="A1032" s="14"/>
      <c r="B1032" s="247"/>
      <c r="C1032" s="248"/>
      <c r="D1032" s="237" t="s">
        <v>207</v>
      </c>
      <c r="E1032" s="249" t="s">
        <v>19</v>
      </c>
      <c r="F1032" s="250" t="s">
        <v>989</v>
      </c>
      <c r="G1032" s="248"/>
      <c r="H1032" s="249" t="s">
        <v>19</v>
      </c>
      <c r="I1032" s="251"/>
      <c r="J1032" s="248"/>
      <c r="K1032" s="248"/>
      <c r="L1032" s="252"/>
      <c r="M1032" s="253"/>
      <c r="N1032" s="254"/>
      <c r="O1032" s="254"/>
      <c r="P1032" s="254"/>
      <c r="Q1032" s="254"/>
      <c r="R1032" s="254"/>
      <c r="S1032" s="254"/>
      <c r="T1032" s="255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6" t="s">
        <v>207</v>
      </c>
      <c r="AU1032" s="256" t="s">
        <v>82</v>
      </c>
      <c r="AV1032" s="14" t="s">
        <v>80</v>
      </c>
      <c r="AW1032" s="14" t="s">
        <v>33</v>
      </c>
      <c r="AX1032" s="14" t="s">
        <v>72</v>
      </c>
      <c r="AY1032" s="256" t="s">
        <v>197</v>
      </c>
    </row>
    <row r="1033" s="13" customFormat="1">
      <c r="A1033" s="13"/>
      <c r="B1033" s="235"/>
      <c r="C1033" s="236"/>
      <c r="D1033" s="237" t="s">
        <v>207</v>
      </c>
      <c r="E1033" s="238" t="s">
        <v>19</v>
      </c>
      <c r="F1033" s="239" t="s">
        <v>2936</v>
      </c>
      <c r="G1033" s="236"/>
      <c r="H1033" s="240">
        <v>1.0129999999999999</v>
      </c>
      <c r="I1033" s="241"/>
      <c r="J1033" s="236"/>
      <c r="K1033" s="236"/>
      <c r="L1033" s="242"/>
      <c r="M1033" s="243"/>
      <c r="N1033" s="244"/>
      <c r="O1033" s="244"/>
      <c r="P1033" s="244"/>
      <c r="Q1033" s="244"/>
      <c r="R1033" s="244"/>
      <c r="S1033" s="244"/>
      <c r="T1033" s="245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6" t="s">
        <v>207</v>
      </c>
      <c r="AU1033" s="246" t="s">
        <v>82</v>
      </c>
      <c r="AV1033" s="13" t="s">
        <v>82</v>
      </c>
      <c r="AW1033" s="13" t="s">
        <v>33</v>
      </c>
      <c r="AX1033" s="13" t="s">
        <v>72</v>
      </c>
      <c r="AY1033" s="246" t="s">
        <v>197</v>
      </c>
    </row>
    <row r="1034" s="13" customFormat="1">
      <c r="A1034" s="13"/>
      <c r="B1034" s="235"/>
      <c r="C1034" s="236"/>
      <c r="D1034" s="237" t="s">
        <v>207</v>
      </c>
      <c r="E1034" s="238" t="s">
        <v>19</v>
      </c>
      <c r="F1034" s="239" t="s">
        <v>2937</v>
      </c>
      <c r="G1034" s="236"/>
      <c r="H1034" s="240">
        <v>6.1879999999999997</v>
      </c>
      <c r="I1034" s="241"/>
      <c r="J1034" s="236"/>
      <c r="K1034" s="236"/>
      <c r="L1034" s="242"/>
      <c r="M1034" s="243"/>
      <c r="N1034" s="244"/>
      <c r="O1034" s="244"/>
      <c r="P1034" s="244"/>
      <c r="Q1034" s="244"/>
      <c r="R1034" s="244"/>
      <c r="S1034" s="244"/>
      <c r="T1034" s="245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6" t="s">
        <v>207</v>
      </c>
      <c r="AU1034" s="246" t="s">
        <v>82</v>
      </c>
      <c r="AV1034" s="13" t="s">
        <v>82</v>
      </c>
      <c r="AW1034" s="13" t="s">
        <v>33</v>
      </c>
      <c r="AX1034" s="13" t="s">
        <v>72</v>
      </c>
      <c r="AY1034" s="246" t="s">
        <v>197</v>
      </c>
    </row>
    <row r="1035" s="13" customFormat="1">
      <c r="A1035" s="13"/>
      <c r="B1035" s="235"/>
      <c r="C1035" s="236"/>
      <c r="D1035" s="237" t="s">
        <v>207</v>
      </c>
      <c r="E1035" s="238" t="s">
        <v>19</v>
      </c>
      <c r="F1035" s="239" t="s">
        <v>2938</v>
      </c>
      <c r="G1035" s="236"/>
      <c r="H1035" s="240">
        <v>1.661</v>
      </c>
      <c r="I1035" s="241"/>
      <c r="J1035" s="236"/>
      <c r="K1035" s="236"/>
      <c r="L1035" s="242"/>
      <c r="M1035" s="243"/>
      <c r="N1035" s="244"/>
      <c r="O1035" s="244"/>
      <c r="P1035" s="244"/>
      <c r="Q1035" s="244"/>
      <c r="R1035" s="244"/>
      <c r="S1035" s="244"/>
      <c r="T1035" s="245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6" t="s">
        <v>207</v>
      </c>
      <c r="AU1035" s="246" t="s">
        <v>82</v>
      </c>
      <c r="AV1035" s="13" t="s">
        <v>82</v>
      </c>
      <c r="AW1035" s="13" t="s">
        <v>33</v>
      </c>
      <c r="AX1035" s="13" t="s">
        <v>72</v>
      </c>
      <c r="AY1035" s="246" t="s">
        <v>197</v>
      </c>
    </row>
    <row r="1036" s="15" customFormat="1">
      <c r="A1036" s="15"/>
      <c r="B1036" s="257"/>
      <c r="C1036" s="258"/>
      <c r="D1036" s="237" t="s">
        <v>207</v>
      </c>
      <c r="E1036" s="259" t="s">
        <v>19</v>
      </c>
      <c r="F1036" s="260" t="s">
        <v>234</v>
      </c>
      <c r="G1036" s="258"/>
      <c r="H1036" s="261">
        <v>8.8620000000000001</v>
      </c>
      <c r="I1036" s="262"/>
      <c r="J1036" s="258"/>
      <c r="K1036" s="258"/>
      <c r="L1036" s="263"/>
      <c r="M1036" s="264"/>
      <c r="N1036" s="265"/>
      <c r="O1036" s="265"/>
      <c r="P1036" s="265"/>
      <c r="Q1036" s="265"/>
      <c r="R1036" s="265"/>
      <c r="S1036" s="265"/>
      <c r="T1036" s="266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T1036" s="267" t="s">
        <v>207</v>
      </c>
      <c r="AU1036" s="267" t="s">
        <v>82</v>
      </c>
      <c r="AV1036" s="15" t="s">
        <v>203</v>
      </c>
      <c r="AW1036" s="15" t="s">
        <v>33</v>
      </c>
      <c r="AX1036" s="15" t="s">
        <v>80</v>
      </c>
      <c r="AY1036" s="267" t="s">
        <v>197</v>
      </c>
    </row>
    <row r="1037" s="2" customFormat="1" ht="16.5" customHeight="1">
      <c r="A1037" s="40"/>
      <c r="B1037" s="41"/>
      <c r="C1037" s="216" t="s">
        <v>1299</v>
      </c>
      <c r="D1037" s="216" t="s">
        <v>199</v>
      </c>
      <c r="E1037" s="217" t="s">
        <v>1045</v>
      </c>
      <c r="F1037" s="218" t="s">
        <v>1046</v>
      </c>
      <c r="G1037" s="219" t="s">
        <v>202</v>
      </c>
      <c r="H1037" s="220">
        <v>8.8620000000000001</v>
      </c>
      <c r="I1037" s="221"/>
      <c r="J1037" s="222">
        <f>ROUND(I1037*H1037,2)</f>
        <v>0</v>
      </c>
      <c r="K1037" s="223"/>
      <c r="L1037" s="46"/>
      <c r="M1037" s="224" t="s">
        <v>19</v>
      </c>
      <c r="N1037" s="225" t="s">
        <v>43</v>
      </c>
      <c r="O1037" s="86"/>
      <c r="P1037" s="226">
        <f>O1037*H1037</f>
        <v>0</v>
      </c>
      <c r="Q1037" s="226">
        <v>0</v>
      </c>
      <c r="R1037" s="226">
        <f>Q1037*H1037</f>
        <v>0</v>
      </c>
      <c r="S1037" s="226">
        <v>0</v>
      </c>
      <c r="T1037" s="227">
        <f>S1037*H1037</f>
        <v>0</v>
      </c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R1037" s="228" t="s">
        <v>203</v>
      </c>
      <c r="AT1037" s="228" t="s">
        <v>199</v>
      </c>
      <c r="AU1037" s="228" t="s">
        <v>82</v>
      </c>
      <c r="AY1037" s="19" t="s">
        <v>197</v>
      </c>
      <c r="BE1037" s="229">
        <f>IF(N1037="základní",J1037,0)</f>
        <v>0</v>
      </c>
      <c r="BF1037" s="229">
        <f>IF(N1037="snížená",J1037,0)</f>
        <v>0</v>
      </c>
      <c r="BG1037" s="229">
        <f>IF(N1037="zákl. přenesená",J1037,0)</f>
        <v>0</v>
      </c>
      <c r="BH1037" s="229">
        <f>IF(N1037="sníž. přenesená",J1037,0)</f>
        <v>0</v>
      </c>
      <c r="BI1037" s="229">
        <f>IF(N1037="nulová",J1037,0)</f>
        <v>0</v>
      </c>
      <c r="BJ1037" s="19" t="s">
        <v>80</v>
      </c>
      <c r="BK1037" s="229">
        <f>ROUND(I1037*H1037,2)</f>
        <v>0</v>
      </c>
      <c r="BL1037" s="19" t="s">
        <v>203</v>
      </c>
      <c r="BM1037" s="228" t="s">
        <v>2939</v>
      </c>
    </row>
    <row r="1038" s="2" customFormat="1">
      <c r="A1038" s="40"/>
      <c r="B1038" s="41"/>
      <c r="C1038" s="42"/>
      <c r="D1038" s="230" t="s">
        <v>205</v>
      </c>
      <c r="E1038" s="42"/>
      <c r="F1038" s="231" t="s">
        <v>1048</v>
      </c>
      <c r="G1038" s="42"/>
      <c r="H1038" s="42"/>
      <c r="I1038" s="232"/>
      <c r="J1038" s="42"/>
      <c r="K1038" s="42"/>
      <c r="L1038" s="46"/>
      <c r="M1038" s="233"/>
      <c r="N1038" s="234"/>
      <c r="O1038" s="86"/>
      <c r="P1038" s="86"/>
      <c r="Q1038" s="86"/>
      <c r="R1038" s="86"/>
      <c r="S1038" s="86"/>
      <c r="T1038" s="87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T1038" s="19" t="s">
        <v>205</v>
      </c>
      <c r="AU1038" s="19" t="s">
        <v>82</v>
      </c>
    </row>
    <row r="1039" s="2" customFormat="1" ht="21.75" customHeight="1">
      <c r="A1039" s="40"/>
      <c r="B1039" s="41"/>
      <c r="C1039" s="216" t="s">
        <v>1306</v>
      </c>
      <c r="D1039" s="216" t="s">
        <v>199</v>
      </c>
      <c r="E1039" s="217" t="s">
        <v>994</v>
      </c>
      <c r="F1039" s="218" t="s">
        <v>995</v>
      </c>
      <c r="G1039" s="219" t="s">
        <v>217</v>
      </c>
      <c r="H1039" s="220">
        <v>1.3420000000000001</v>
      </c>
      <c r="I1039" s="221"/>
      <c r="J1039" s="222">
        <f>ROUND(I1039*H1039,2)</f>
        <v>0</v>
      </c>
      <c r="K1039" s="223"/>
      <c r="L1039" s="46"/>
      <c r="M1039" s="224" t="s">
        <v>19</v>
      </c>
      <c r="N1039" s="225" t="s">
        <v>43</v>
      </c>
      <c r="O1039" s="86"/>
      <c r="P1039" s="226">
        <f>O1039*H1039</f>
        <v>0</v>
      </c>
      <c r="Q1039" s="226">
        <v>1.06277</v>
      </c>
      <c r="R1039" s="226">
        <f>Q1039*H1039</f>
        <v>1.4262373400000001</v>
      </c>
      <c r="S1039" s="226">
        <v>0</v>
      </c>
      <c r="T1039" s="227">
        <f>S1039*H1039</f>
        <v>0</v>
      </c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R1039" s="228" t="s">
        <v>203</v>
      </c>
      <c r="AT1039" s="228" t="s">
        <v>199</v>
      </c>
      <c r="AU1039" s="228" t="s">
        <v>82</v>
      </c>
      <c r="AY1039" s="19" t="s">
        <v>197</v>
      </c>
      <c r="BE1039" s="229">
        <f>IF(N1039="základní",J1039,0)</f>
        <v>0</v>
      </c>
      <c r="BF1039" s="229">
        <f>IF(N1039="snížená",J1039,0)</f>
        <v>0</v>
      </c>
      <c r="BG1039" s="229">
        <f>IF(N1039="zákl. přenesená",J1039,0)</f>
        <v>0</v>
      </c>
      <c r="BH1039" s="229">
        <f>IF(N1039="sníž. přenesená",J1039,0)</f>
        <v>0</v>
      </c>
      <c r="BI1039" s="229">
        <f>IF(N1039="nulová",J1039,0)</f>
        <v>0</v>
      </c>
      <c r="BJ1039" s="19" t="s">
        <v>80</v>
      </c>
      <c r="BK1039" s="229">
        <f>ROUND(I1039*H1039,2)</f>
        <v>0</v>
      </c>
      <c r="BL1039" s="19" t="s">
        <v>203</v>
      </c>
      <c r="BM1039" s="228" t="s">
        <v>2940</v>
      </c>
    </row>
    <row r="1040" s="2" customFormat="1">
      <c r="A1040" s="40"/>
      <c r="B1040" s="41"/>
      <c r="C1040" s="42"/>
      <c r="D1040" s="230" t="s">
        <v>205</v>
      </c>
      <c r="E1040" s="42"/>
      <c r="F1040" s="231" t="s">
        <v>997</v>
      </c>
      <c r="G1040" s="42"/>
      <c r="H1040" s="42"/>
      <c r="I1040" s="232"/>
      <c r="J1040" s="42"/>
      <c r="K1040" s="42"/>
      <c r="L1040" s="46"/>
      <c r="M1040" s="233"/>
      <c r="N1040" s="234"/>
      <c r="O1040" s="86"/>
      <c r="P1040" s="86"/>
      <c r="Q1040" s="86"/>
      <c r="R1040" s="86"/>
      <c r="S1040" s="86"/>
      <c r="T1040" s="87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T1040" s="19" t="s">
        <v>205</v>
      </c>
      <c r="AU1040" s="19" t="s">
        <v>82</v>
      </c>
    </row>
    <row r="1041" s="14" customFormat="1">
      <c r="A1041" s="14"/>
      <c r="B1041" s="247"/>
      <c r="C1041" s="248"/>
      <c r="D1041" s="237" t="s">
        <v>207</v>
      </c>
      <c r="E1041" s="249" t="s">
        <v>19</v>
      </c>
      <c r="F1041" s="250" t="s">
        <v>998</v>
      </c>
      <c r="G1041" s="248"/>
      <c r="H1041" s="249" t="s">
        <v>19</v>
      </c>
      <c r="I1041" s="251"/>
      <c r="J1041" s="248"/>
      <c r="K1041" s="248"/>
      <c r="L1041" s="252"/>
      <c r="M1041" s="253"/>
      <c r="N1041" s="254"/>
      <c r="O1041" s="254"/>
      <c r="P1041" s="254"/>
      <c r="Q1041" s="254"/>
      <c r="R1041" s="254"/>
      <c r="S1041" s="254"/>
      <c r="T1041" s="255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6" t="s">
        <v>207</v>
      </c>
      <c r="AU1041" s="256" t="s">
        <v>82</v>
      </c>
      <c r="AV1041" s="14" t="s">
        <v>80</v>
      </c>
      <c r="AW1041" s="14" t="s">
        <v>33</v>
      </c>
      <c r="AX1041" s="14" t="s">
        <v>72</v>
      </c>
      <c r="AY1041" s="256" t="s">
        <v>197</v>
      </c>
    </row>
    <row r="1042" s="14" customFormat="1">
      <c r="A1042" s="14"/>
      <c r="B1042" s="247"/>
      <c r="C1042" s="248"/>
      <c r="D1042" s="237" t="s">
        <v>207</v>
      </c>
      <c r="E1042" s="249" t="s">
        <v>19</v>
      </c>
      <c r="F1042" s="250" t="s">
        <v>989</v>
      </c>
      <c r="G1042" s="248"/>
      <c r="H1042" s="249" t="s">
        <v>19</v>
      </c>
      <c r="I1042" s="251"/>
      <c r="J1042" s="248"/>
      <c r="K1042" s="248"/>
      <c r="L1042" s="252"/>
      <c r="M1042" s="253"/>
      <c r="N1042" s="254"/>
      <c r="O1042" s="254"/>
      <c r="P1042" s="254"/>
      <c r="Q1042" s="254"/>
      <c r="R1042" s="254"/>
      <c r="S1042" s="254"/>
      <c r="T1042" s="255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6" t="s">
        <v>207</v>
      </c>
      <c r="AU1042" s="256" t="s">
        <v>82</v>
      </c>
      <c r="AV1042" s="14" t="s">
        <v>80</v>
      </c>
      <c r="AW1042" s="14" t="s">
        <v>33</v>
      </c>
      <c r="AX1042" s="14" t="s">
        <v>72</v>
      </c>
      <c r="AY1042" s="256" t="s">
        <v>197</v>
      </c>
    </row>
    <row r="1043" s="13" customFormat="1">
      <c r="A1043" s="13"/>
      <c r="B1043" s="235"/>
      <c r="C1043" s="236"/>
      <c r="D1043" s="237" t="s">
        <v>207</v>
      </c>
      <c r="E1043" s="238" t="s">
        <v>19</v>
      </c>
      <c r="F1043" s="239" t="s">
        <v>2941</v>
      </c>
      <c r="G1043" s="236"/>
      <c r="H1043" s="240">
        <v>8.7170000000000005</v>
      </c>
      <c r="I1043" s="241"/>
      <c r="J1043" s="236"/>
      <c r="K1043" s="236"/>
      <c r="L1043" s="242"/>
      <c r="M1043" s="243"/>
      <c r="N1043" s="244"/>
      <c r="O1043" s="244"/>
      <c r="P1043" s="244"/>
      <c r="Q1043" s="244"/>
      <c r="R1043" s="244"/>
      <c r="S1043" s="244"/>
      <c r="T1043" s="245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6" t="s">
        <v>207</v>
      </c>
      <c r="AU1043" s="246" t="s">
        <v>82</v>
      </c>
      <c r="AV1043" s="13" t="s">
        <v>82</v>
      </c>
      <c r="AW1043" s="13" t="s">
        <v>33</v>
      </c>
      <c r="AX1043" s="13" t="s">
        <v>72</v>
      </c>
      <c r="AY1043" s="246" t="s">
        <v>197</v>
      </c>
    </row>
    <row r="1044" s="13" customFormat="1">
      <c r="A1044" s="13"/>
      <c r="B1044" s="235"/>
      <c r="C1044" s="236"/>
      <c r="D1044" s="237" t="s">
        <v>207</v>
      </c>
      <c r="E1044" s="238" t="s">
        <v>19</v>
      </c>
      <c r="F1044" s="239" t="s">
        <v>2942</v>
      </c>
      <c r="G1044" s="236"/>
      <c r="H1044" s="240">
        <v>108.018</v>
      </c>
      <c r="I1044" s="241"/>
      <c r="J1044" s="236"/>
      <c r="K1044" s="236"/>
      <c r="L1044" s="242"/>
      <c r="M1044" s="243"/>
      <c r="N1044" s="244"/>
      <c r="O1044" s="244"/>
      <c r="P1044" s="244"/>
      <c r="Q1044" s="244"/>
      <c r="R1044" s="244"/>
      <c r="S1044" s="244"/>
      <c r="T1044" s="245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6" t="s">
        <v>207</v>
      </c>
      <c r="AU1044" s="246" t="s">
        <v>82</v>
      </c>
      <c r="AV1044" s="13" t="s">
        <v>82</v>
      </c>
      <c r="AW1044" s="13" t="s">
        <v>33</v>
      </c>
      <c r="AX1044" s="13" t="s">
        <v>72</v>
      </c>
      <c r="AY1044" s="246" t="s">
        <v>197</v>
      </c>
    </row>
    <row r="1045" s="13" customFormat="1">
      <c r="A1045" s="13"/>
      <c r="B1045" s="235"/>
      <c r="C1045" s="236"/>
      <c r="D1045" s="237" t="s">
        <v>207</v>
      </c>
      <c r="E1045" s="238" t="s">
        <v>19</v>
      </c>
      <c r="F1045" s="239" t="s">
        <v>2943</v>
      </c>
      <c r="G1045" s="236"/>
      <c r="H1045" s="240">
        <v>80.483999999999995</v>
      </c>
      <c r="I1045" s="241"/>
      <c r="J1045" s="236"/>
      <c r="K1045" s="236"/>
      <c r="L1045" s="242"/>
      <c r="M1045" s="243"/>
      <c r="N1045" s="244"/>
      <c r="O1045" s="244"/>
      <c r="P1045" s="244"/>
      <c r="Q1045" s="244"/>
      <c r="R1045" s="244"/>
      <c r="S1045" s="244"/>
      <c r="T1045" s="245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6" t="s">
        <v>207</v>
      </c>
      <c r="AU1045" s="246" t="s">
        <v>82</v>
      </c>
      <c r="AV1045" s="13" t="s">
        <v>82</v>
      </c>
      <c r="AW1045" s="13" t="s">
        <v>33</v>
      </c>
      <c r="AX1045" s="13" t="s">
        <v>72</v>
      </c>
      <c r="AY1045" s="246" t="s">
        <v>197</v>
      </c>
    </row>
    <row r="1046" s="16" customFormat="1">
      <c r="A1046" s="16"/>
      <c r="B1046" s="268"/>
      <c r="C1046" s="269"/>
      <c r="D1046" s="237" t="s">
        <v>207</v>
      </c>
      <c r="E1046" s="270" t="s">
        <v>19</v>
      </c>
      <c r="F1046" s="271" t="s">
        <v>248</v>
      </c>
      <c r="G1046" s="269"/>
      <c r="H1046" s="272">
        <v>197.21899999999999</v>
      </c>
      <c r="I1046" s="273"/>
      <c r="J1046" s="269"/>
      <c r="K1046" s="269"/>
      <c r="L1046" s="274"/>
      <c r="M1046" s="275"/>
      <c r="N1046" s="276"/>
      <c r="O1046" s="276"/>
      <c r="P1046" s="276"/>
      <c r="Q1046" s="276"/>
      <c r="R1046" s="276"/>
      <c r="S1046" s="276"/>
      <c r="T1046" s="277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T1046" s="278" t="s">
        <v>207</v>
      </c>
      <c r="AU1046" s="278" t="s">
        <v>82</v>
      </c>
      <c r="AV1046" s="16" t="s">
        <v>103</v>
      </c>
      <c r="AW1046" s="16" t="s">
        <v>33</v>
      </c>
      <c r="AX1046" s="16" t="s">
        <v>72</v>
      </c>
      <c r="AY1046" s="278" t="s">
        <v>197</v>
      </c>
    </row>
    <row r="1047" s="13" customFormat="1">
      <c r="A1047" s="13"/>
      <c r="B1047" s="235"/>
      <c r="C1047" s="236"/>
      <c r="D1047" s="237" t="s">
        <v>207</v>
      </c>
      <c r="E1047" s="238" t="s">
        <v>19</v>
      </c>
      <c r="F1047" s="239" t="s">
        <v>2944</v>
      </c>
      <c r="G1047" s="236"/>
      <c r="H1047" s="240">
        <v>1.3420000000000001</v>
      </c>
      <c r="I1047" s="241"/>
      <c r="J1047" s="236"/>
      <c r="K1047" s="236"/>
      <c r="L1047" s="242"/>
      <c r="M1047" s="243"/>
      <c r="N1047" s="244"/>
      <c r="O1047" s="244"/>
      <c r="P1047" s="244"/>
      <c r="Q1047" s="244"/>
      <c r="R1047" s="244"/>
      <c r="S1047" s="244"/>
      <c r="T1047" s="245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6" t="s">
        <v>207</v>
      </c>
      <c r="AU1047" s="246" t="s">
        <v>82</v>
      </c>
      <c r="AV1047" s="13" t="s">
        <v>82</v>
      </c>
      <c r="AW1047" s="13" t="s">
        <v>33</v>
      </c>
      <c r="AX1047" s="13" t="s">
        <v>80</v>
      </c>
      <c r="AY1047" s="246" t="s">
        <v>197</v>
      </c>
    </row>
    <row r="1048" s="2" customFormat="1" ht="24.15" customHeight="1">
      <c r="A1048" s="40"/>
      <c r="B1048" s="41"/>
      <c r="C1048" s="216" t="s">
        <v>1314</v>
      </c>
      <c r="D1048" s="216" t="s">
        <v>199</v>
      </c>
      <c r="E1048" s="217" t="s">
        <v>1050</v>
      </c>
      <c r="F1048" s="218" t="s">
        <v>1051</v>
      </c>
      <c r="G1048" s="219" t="s">
        <v>202</v>
      </c>
      <c r="H1048" s="220">
        <v>168.18700000000001</v>
      </c>
      <c r="I1048" s="221"/>
      <c r="J1048" s="222">
        <f>ROUND(I1048*H1048,2)</f>
        <v>0</v>
      </c>
      <c r="K1048" s="223"/>
      <c r="L1048" s="46"/>
      <c r="M1048" s="224" t="s">
        <v>19</v>
      </c>
      <c r="N1048" s="225" t="s">
        <v>43</v>
      </c>
      <c r="O1048" s="86"/>
      <c r="P1048" s="226">
        <f>O1048*H1048</f>
        <v>0</v>
      </c>
      <c r="Q1048" s="226">
        <v>0.1173</v>
      </c>
      <c r="R1048" s="226">
        <f>Q1048*H1048</f>
        <v>19.728335100000002</v>
      </c>
      <c r="S1048" s="226">
        <v>0</v>
      </c>
      <c r="T1048" s="227">
        <f>S1048*H1048</f>
        <v>0</v>
      </c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R1048" s="228" t="s">
        <v>203</v>
      </c>
      <c r="AT1048" s="228" t="s">
        <v>199</v>
      </c>
      <c r="AU1048" s="228" t="s">
        <v>82</v>
      </c>
      <c r="AY1048" s="19" t="s">
        <v>197</v>
      </c>
      <c r="BE1048" s="229">
        <f>IF(N1048="základní",J1048,0)</f>
        <v>0</v>
      </c>
      <c r="BF1048" s="229">
        <f>IF(N1048="snížená",J1048,0)</f>
        <v>0</v>
      </c>
      <c r="BG1048" s="229">
        <f>IF(N1048="zákl. přenesená",J1048,0)</f>
        <v>0</v>
      </c>
      <c r="BH1048" s="229">
        <f>IF(N1048="sníž. přenesená",J1048,0)</f>
        <v>0</v>
      </c>
      <c r="BI1048" s="229">
        <f>IF(N1048="nulová",J1048,0)</f>
        <v>0</v>
      </c>
      <c r="BJ1048" s="19" t="s">
        <v>80</v>
      </c>
      <c r="BK1048" s="229">
        <f>ROUND(I1048*H1048,2)</f>
        <v>0</v>
      </c>
      <c r="BL1048" s="19" t="s">
        <v>203</v>
      </c>
      <c r="BM1048" s="228" t="s">
        <v>2945</v>
      </c>
    </row>
    <row r="1049" s="2" customFormat="1">
      <c r="A1049" s="40"/>
      <c r="B1049" s="41"/>
      <c r="C1049" s="42"/>
      <c r="D1049" s="230" t="s">
        <v>205</v>
      </c>
      <c r="E1049" s="42"/>
      <c r="F1049" s="231" t="s">
        <v>1053</v>
      </c>
      <c r="G1049" s="42"/>
      <c r="H1049" s="42"/>
      <c r="I1049" s="232"/>
      <c r="J1049" s="42"/>
      <c r="K1049" s="42"/>
      <c r="L1049" s="46"/>
      <c r="M1049" s="233"/>
      <c r="N1049" s="234"/>
      <c r="O1049" s="86"/>
      <c r="P1049" s="86"/>
      <c r="Q1049" s="86"/>
      <c r="R1049" s="86"/>
      <c r="S1049" s="86"/>
      <c r="T1049" s="87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T1049" s="19" t="s">
        <v>205</v>
      </c>
      <c r="AU1049" s="19" t="s">
        <v>82</v>
      </c>
    </row>
    <row r="1050" s="14" customFormat="1">
      <c r="A1050" s="14"/>
      <c r="B1050" s="247"/>
      <c r="C1050" s="248"/>
      <c r="D1050" s="237" t="s">
        <v>207</v>
      </c>
      <c r="E1050" s="249" t="s">
        <v>19</v>
      </c>
      <c r="F1050" s="250" t="s">
        <v>519</v>
      </c>
      <c r="G1050" s="248"/>
      <c r="H1050" s="249" t="s">
        <v>19</v>
      </c>
      <c r="I1050" s="251"/>
      <c r="J1050" s="248"/>
      <c r="K1050" s="248"/>
      <c r="L1050" s="252"/>
      <c r="M1050" s="253"/>
      <c r="N1050" s="254"/>
      <c r="O1050" s="254"/>
      <c r="P1050" s="254"/>
      <c r="Q1050" s="254"/>
      <c r="R1050" s="254"/>
      <c r="S1050" s="254"/>
      <c r="T1050" s="255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6" t="s">
        <v>207</v>
      </c>
      <c r="AU1050" s="256" t="s">
        <v>82</v>
      </c>
      <c r="AV1050" s="14" t="s">
        <v>80</v>
      </c>
      <c r="AW1050" s="14" t="s">
        <v>33</v>
      </c>
      <c r="AX1050" s="14" t="s">
        <v>72</v>
      </c>
      <c r="AY1050" s="256" t="s">
        <v>197</v>
      </c>
    </row>
    <row r="1051" s="14" customFormat="1">
      <c r="A1051" s="14"/>
      <c r="B1051" s="247"/>
      <c r="C1051" s="248"/>
      <c r="D1051" s="237" t="s">
        <v>207</v>
      </c>
      <c r="E1051" s="249" t="s">
        <v>19</v>
      </c>
      <c r="F1051" s="250" t="s">
        <v>1054</v>
      </c>
      <c r="G1051" s="248"/>
      <c r="H1051" s="249" t="s">
        <v>19</v>
      </c>
      <c r="I1051" s="251"/>
      <c r="J1051" s="248"/>
      <c r="K1051" s="248"/>
      <c r="L1051" s="252"/>
      <c r="M1051" s="253"/>
      <c r="N1051" s="254"/>
      <c r="O1051" s="254"/>
      <c r="P1051" s="254"/>
      <c r="Q1051" s="254"/>
      <c r="R1051" s="254"/>
      <c r="S1051" s="254"/>
      <c r="T1051" s="255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6" t="s">
        <v>207</v>
      </c>
      <c r="AU1051" s="256" t="s">
        <v>82</v>
      </c>
      <c r="AV1051" s="14" t="s">
        <v>80</v>
      </c>
      <c r="AW1051" s="14" t="s">
        <v>33</v>
      </c>
      <c r="AX1051" s="14" t="s">
        <v>72</v>
      </c>
      <c r="AY1051" s="256" t="s">
        <v>197</v>
      </c>
    </row>
    <row r="1052" s="13" customFormat="1">
      <c r="A1052" s="13"/>
      <c r="B1052" s="235"/>
      <c r="C1052" s="236"/>
      <c r="D1052" s="237" t="s">
        <v>207</v>
      </c>
      <c r="E1052" s="238" t="s">
        <v>19</v>
      </c>
      <c r="F1052" s="239" t="s">
        <v>2946</v>
      </c>
      <c r="G1052" s="236"/>
      <c r="H1052" s="240">
        <v>4.157</v>
      </c>
      <c r="I1052" s="241"/>
      <c r="J1052" s="236"/>
      <c r="K1052" s="236"/>
      <c r="L1052" s="242"/>
      <c r="M1052" s="243"/>
      <c r="N1052" s="244"/>
      <c r="O1052" s="244"/>
      <c r="P1052" s="244"/>
      <c r="Q1052" s="244"/>
      <c r="R1052" s="244"/>
      <c r="S1052" s="244"/>
      <c r="T1052" s="245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6" t="s">
        <v>207</v>
      </c>
      <c r="AU1052" s="246" t="s">
        <v>82</v>
      </c>
      <c r="AV1052" s="13" t="s">
        <v>82</v>
      </c>
      <c r="AW1052" s="13" t="s">
        <v>33</v>
      </c>
      <c r="AX1052" s="13" t="s">
        <v>72</v>
      </c>
      <c r="AY1052" s="246" t="s">
        <v>197</v>
      </c>
    </row>
    <row r="1053" s="13" customFormat="1">
      <c r="A1053" s="13"/>
      <c r="B1053" s="235"/>
      <c r="C1053" s="236"/>
      <c r="D1053" s="237" t="s">
        <v>207</v>
      </c>
      <c r="E1053" s="238" t="s">
        <v>19</v>
      </c>
      <c r="F1053" s="239" t="s">
        <v>2947</v>
      </c>
      <c r="G1053" s="236"/>
      <c r="H1053" s="240">
        <v>2.355</v>
      </c>
      <c r="I1053" s="241"/>
      <c r="J1053" s="236"/>
      <c r="K1053" s="236"/>
      <c r="L1053" s="242"/>
      <c r="M1053" s="243"/>
      <c r="N1053" s="244"/>
      <c r="O1053" s="244"/>
      <c r="P1053" s="244"/>
      <c r="Q1053" s="244"/>
      <c r="R1053" s="244"/>
      <c r="S1053" s="244"/>
      <c r="T1053" s="245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6" t="s">
        <v>207</v>
      </c>
      <c r="AU1053" s="246" t="s">
        <v>82</v>
      </c>
      <c r="AV1053" s="13" t="s">
        <v>82</v>
      </c>
      <c r="AW1053" s="13" t="s">
        <v>33</v>
      </c>
      <c r="AX1053" s="13" t="s">
        <v>72</v>
      </c>
      <c r="AY1053" s="246" t="s">
        <v>197</v>
      </c>
    </row>
    <row r="1054" s="13" customFormat="1">
      <c r="A1054" s="13"/>
      <c r="B1054" s="235"/>
      <c r="C1054" s="236"/>
      <c r="D1054" s="237" t="s">
        <v>207</v>
      </c>
      <c r="E1054" s="238" t="s">
        <v>19</v>
      </c>
      <c r="F1054" s="239" t="s">
        <v>2948</v>
      </c>
      <c r="G1054" s="236"/>
      <c r="H1054" s="240">
        <v>3.0550000000000002</v>
      </c>
      <c r="I1054" s="241"/>
      <c r="J1054" s="236"/>
      <c r="K1054" s="236"/>
      <c r="L1054" s="242"/>
      <c r="M1054" s="243"/>
      <c r="N1054" s="244"/>
      <c r="O1054" s="244"/>
      <c r="P1054" s="244"/>
      <c r="Q1054" s="244"/>
      <c r="R1054" s="244"/>
      <c r="S1054" s="244"/>
      <c r="T1054" s="245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6" t="s">
        <v>207</v>
      </c>
      <c r="AU1054" s="246" t="s">
        <v>82</v>
      </c>
      <c r="AV1054" s="13" t="s">
        <v>82</v>
      </c>
      <c r="AW1054" s="13" t="s">
        <v>33</v>
      </c>
      <c r="AX1054" s="13" t="s">
        <v>72</v>
      </c>
      <c r="AY1054" s="246" t="s">
        <v>197</v>
      </c>
    </row>
    <row r="1055" s="13" customFormat="1">
      <c r="A1055" s="13"/>
      <c r="B1055" s="235"/>
      <c r="C1055" s="236"/>
      <c r="D1055" s="237" t="s">
        <v>207</v>
      </c>
      <c r="E1055" s="238" t="s">
        <v>19</v>
      </c>
      <c r="F1055" s="239" t="s">
        <v>2949</v>
      </c>
      <c r="G1055" s="236"/>
      <c r="H1055" s="240">
        <v>13.821999999999999</v>
      </c>
      <c r="I1055" s="241"/>
      <c r="J1055" s="236"/>
      <c r="K1055" s="236"/>
      <c r="L1055" s="242"/>
      <c r="M1055" s="243"/>
      <c r="N1055" s="244"/>
      <c r="O1055" s="244"/>
      <c r="P1055" s="244"/>
      <c r="Q1055" s="244"/>
      <c r="R1055" s="244"/>
      <c r="S1055" s="244"/>
      <c r="T1055" s="245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6" t="s">
        <v>207</v>
      </c>
      <c r="AU1055" s="246" t="s">
        <v>82</v>
      </c>
      <c r="AV1055" s="13" t="s">
        <v>82</v>
      </c>
      <c r="AW1055" s="13" t="s">
        <v>33</v>
      </c>
      <c r="AX1055" s="13" t="s">
        <v>72</v>
      </c>
      <c r="AY1055" s="246" t="s">
        <v>197</v>
      </c>
    </row>
    <row r="1056" s="13" customFormat="1">
      <c r="A1056" s="13"/>
      <c r="B1056" s="235"/>
      <c r="C1056" s="236"/>
      <c r="D1056" s="237" t="s">
        <v>207</v>
      </c>
      <c r="E1056" s="238" t="s">
        <v>19</v>
      </c>
      <c r="F1056" s="239" t="s">
        <v>2950</v>
      </c>
      <c r="G1056" s="236"/>
      <c r="H1056" s="240">
        <v>2.2450000000000001</v>
      </c>
      <c r="I1056" s="241"/>
      <c r="J1056" s="236"/>
      <c r="K1056" s="236"/>
      <c r="L1056" s="242"/>
      <c r="M1056" s="243"/>
      <c r="N1056" s="244"/>
      <c r="O1056" s="244"/>
      <c r="P1056" s="244"/>
      <c r="Q1056" s="244"/>
      <c r="R1056" s="244"/>
      <c r="S1056" s="244"/>
      <c r="T1056" s="245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6" t="s">
        <v>207</v>
      </c>
      <c r="AU1056" s="246" t="s">
        <v>82</v>
      </c>
      <c r="AV1056" s="13" t="s">
        <v>82</v>
      </c>
      <c r="AW1056" s="13" t="s">
        <v>33</v>
      </c>
      <c r="AX1056" s="13" t="s">
        <v>72</v>
      </c>
      <c r="AY1056" s="246" t="s">
        <v>197</v>
      </c>
    </row>
    <row r="1057" s="13" customFormat="1">
      <c r="A1057" s="13"/>
      <c r="B1057" s="235"/>
      <c r="C1057" s="236"/>
      <c r="D1057" s="237" t="s">
        <v>207</v>
      </c>
      <c r="E1057" s="238" t="s">
        <v>19</v>
      </c>
      <c r="F1057" s="239" t="s">
        <v>2951</v>
      </c>
      <c r="G1057" s="236"/>
      <c r="H1057" s="240">
        <v>1.44</v>
      </c>
      <c r="I1057" s="241"/>
      <c r="J1057" s="236"/>
      <c r="K1057" s="236"/>
      <c r="L1057" s="242"/>
      <c r="M1057" s="243"/>
      <c r="N1057" s="244"/>
      <c r="O1057" s="244"/>
      <c r="P1057" s="244"/>
      <c r="Q1057" s="244"/>
      <c r="R1057" s="244"/>
      <c r="S1057" s="244"/>
      <c r="T1057" s="245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6" t="s">
        <v>207</v>
      </c>
      <c r="AU1057" s="246" t="s">
        <v>82</v>
      </c>
      <c r="AV1057" s="13" t="s">
        <v>82</v>
      </c>
      <c r="AW1057" s="13" t="s">
        <v>33</v>
      </c>
      <c r="AX1057" s="13" t="s">
        <v>72</v>
      </c>
      <c r="AY1057" s="246" t="s">
        <v>197</v>
      </c>
    </row>
    <row r="1058" s="13" customFormat="1">
      <c r="A1058" s="13"/>
      <c r="B1058" s="235"/>
      <c r="C1058" s="236"/>
      <c r="D1058" s="237" t="s">
        <v>207</v>
      </c>
      <c r="E1058" s="238" t="s">
        <v>19</v>
      </c>
      <c r="F1058" s="239" t="s">
        <v>2952</v>
      </c>
      <c r="G1058" s="236"/>
      <c r="H1058" s="240">
        <v>1.575</v>
      </c>
      <c r="I1058" s="241"/>
      <c r="J1058" s="236"/>
      <c r="K1058" s="236"/>
      <c r="L1058" s="242"/>
      <c r="M1058" s="243"/>
      <c r="N1058" s="244"/>
      <c r="O1058" s="244"/>
      <c r="P1058" s="244"/>
      <c r="Q1058" s="244"/>
      <c r="R1058" s="244"/>
      <c r="S1058" s="244"/>
      <c r="T1058" s="245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6" t="s">
        <v>207</v>
      </c>
      <c r="AU1058" s="246" t="s">
        <v>82</v>
      </c>
      <c r="AV1058" s="13" t="s">
        <v>82</v>
      </c>
      <c r="AW1058" s="13" t="s">
        <v>33</v>
      </c>
      <c r="AX1058" s="13" t="s">
        <v>72</v>
      </c>
      <c r="AY1058" s="246" t="s">
        <v>197</v>
      </c>
    </row>
    <row r="1059" s="13" customFormat="1">
      <c r="A1059" s="13"/>
      <c r="B1059" s="235"/>
      <c r="C1059" s="236"/>
      <c r="D1059" s="237" t="s">
        <v>207</v>
      </c>
      <c r="E1059" s="238" t="s">
        <v>19</v>
      </c>
      <c r="F1059" s="239" t="s">
        <v>2953</v>
      </c>
      <c r="G1059" s="236"/>
      <c r="H1059" s="240">
        <v>1.7330000000000001</v>
      </c>
      <c r="I1059" s="241"/>
      <c r="J1059" s="236"/>
      <c r="K1059" s="236"/>
      <c r="L1059" s="242"/>
      <c r="M1059" s="243"/>
      <c r="N1059" s="244"/>
      <c r="O1059" s="244"/>
      <c r="P1059" s="244"/>
      <c r="Q1059" s="244"/>
      <c r="R1059" s="244"/>
      <c r="S1059" s="244"/>
      <c r="T1059" s="245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6" t="s">
        <v>207</v>
      </c>
      <c r="AU1059" s="246" t="s">
        <v>82</v>
      </c>
      <c r="AV1059" s="13" t="s">
        <v>82</v>
      </c>
      <c r="AW1059" s="13" t="s">
        <v>33</v>
      </c>
      <c r="AX1059" s="13" t="s">
        <v>72</v>
      </c>
      <c r="AY1059" s="246" t="s">
        <v>197</v>
      </c>
    </row>
    <row r="1060" s="13" customFormat="1">
      <c r="A1060" s="13"/>
      <c r="B1060" s="235"/>
      <c r="C1060" s="236"/>
      <c r="D1060" s="237" t="s">
        <v>207</v>
      </c>
      <c r="E1060" s="238" t="s">
        <v>19</v>
      </c>
      <c r="F1060" s="239" t="s">
        <v>2954</v>
      </c>
      <c r="G1060" s="236"/>
      <c r="H1060" s="240">
        <v>2.206</v>
      </c>
      <c r="I1060" s="241"/>
      <c r="J1060" s="236"/>
      <c r="K1060" s="236"/>
      <c r="L1060" s="242"/>
      <c r="M1060" s="243"/>
      <c r="N1060" s="244"/>
      <c r="O1060" s="244"/>
      <c r="P1060" s="244"/>
      <c r="Q1060" s="244"/>
      <c r="R1060" s="244"/>
      <c r="S1060" s="244"/>
      <c r="T1060" s="245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6" t="s">
        <v>207</v>
      </c>
      <c r="AU1060" s="246" t="s">
        <v>82</v>
      </c>
      <c r="AV1060" s="13" t="s">
        <v>82</v>
      </c>
      <c r="AW1060" s="13" t="s">
        <v>33</v>
      </c>
      <c r="AX1060" s="13" t="s">
        <v>72</v>
      </c>
      <c r="AY1060" s="246" t="s">
        <v>197</v>
      </c>
    </row>
    <row r="1061" s="13" customFormat="1">
      <c r="A1061" s="13"/>
      <c r="B1061" s="235"/>
      <c r="C1061" s="236"/>
      <c r="D1061" s="237" t="s">
        <v>207</v>
      </c>
      <c r="E1061" s="238" t="s">
        <v>19</v>
      </c>
      <c r="F1061" s="239" t="s">
        <v>2955</v>
      </c>
      <c r="G1061" s="236"/>
      <c r="H1061" s="240">
        <v>7.3689999999999998</v>
      </c>
      <c r="I1061" s="241"/>
      <c r="J1061" s="236"/>
      <c r="K1061" s="236"/>
      <c r="L1061" s="242"/>
      <c r="M1061" s="243"/>
      <c r="N1061" s="244"/>
      <c r="O1061" s="244"/>
      <c r="P1061" s="244"/>
      <c r="Q1061" s="244"/>
      <c r="R1061" s="244"/>
      <c r="S1061" s="244"/>
      <c r="T1061" s="245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6" t="s">
        <v>207</v>
      </c>
      <c r="AU1061" s="246" t="s">
        <v>82</v>
      </c>
      <c r="AV1061" s="13" t="s">
        <v>82</v>
      </c>
      <c r="AW1061" s="13" t="s">
        <v>33</v>
      </c>
      <c r="AX1061" s="13" t="s">
        <v>72</v>
      </c>
      <c r="AY1061" s="246" t="s">
        <v>197</v>
      </c>
    </row>
    <row r="1062" s="13" customFormat="1">
      <c r="A1062" s="13"/>
      <c r="B1062" s="235"/>
      <c r="C1062" s="236"/>
      <c r="D1062" s="237" t="s">
        <v>207</v>
      </c>
      <c r="E1062" s="238" t="s">
        <v>19</v>
      </c>
      <c r="F1062" s="239" t="s">
        <v>2956</v>
      </c>
      <c r="G1062" s="236"/>
      <c r="H1062" s="240">
        <v>4.7779999999999996</v>
      </c>
      <c r="I1062" s="241"/>
      <c r="J1062" s="236"/>
      <c r="K1062" s="236"/>
      <c r="L1062" s="242"/>
      <c r="M1062" s="243"/>
      <c r="N1062" s="244"/>
      <c r="O1062" s="244"/>
      <c r="P1062" s="244"/>
      <c r="Q1062" s="244"/>
      <c r="R1062" s="244"/>
      <c r="S1062" s="244"/>
      <c r="T1062" s="245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6" t="s">
        <v>207</v>
      </c>
      <c r="AU1062" s="246" t="s">
        <v>82</v>
      </c>
      <c r="AV1062" s="13" t="s">
        <v>82</v>
      </c>
      <c r="AW1062" s="13" t="s">
        <v>33</v>
      </c>
      <c r="AX1062" s="13" t="s">
        <v>72</v>
      </c>
      <c r="AY1062" s="246" t="s">
        <v>197</v>
      </c>
    </row>
    <row r="1063" s="13" customFormat="1">
      <c r="A1063" s="13"/>
      <c r="B1063" s="235"/>
      <c r="C1063" s="236"/>
      <c r="D1063" s="237" t="s">
        <v>207</v>
      </c>
      <c r="E1063" s="238" t="s">
        <v>19</v>
      </c>
      <c r="F1063" s="239" t="s">
        <v>2957</v>
      </c>
      <c r="G1063" s="236"/>
      <c r="H1063" s="240">
        <v>7.0540000000000003</v>
      </c>
      <c r="I1063" s="241"/>
      <c r="J1063" s="236"/>
      <c r="K1063" s="236"/>
      <c r="L1063" s="242"/>
      <c r="M1063" s="243"/>
      <c r="N1063" s="244"/>
      <c r="O1063" s="244"/>
      <c r="P1063" s="244"/>
      <c r="Q1063" s="244"/>
      <c r="R1063" s="244"/>
      <c r="S1063" s="244"/>
      <c r="T1063" s="245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6" t="s">
        <v>207</v>
      </c>
      <c r="AU1063" s="246" t="s">
        <v>82</v>
      </c>
      <c r="AV1063" s="13" t="s">
        <v>82</v>
      </c>
      <c r="AW1063" s="13" t="s">
        <v>33</v>
      </c>
      <c r="AX1063" s="13" t="s">
        <v>72</v>
      </c>
      <c r="AY1063" s="246" t="s">
        <v>197</v>
      </c>
    </row>
    <row r="1064" s="13" customFormat="1">
      <c r="A1064" s="13"/>
      <c r="B1064" s="235"/>
      <c r="C1064" s="236"/>
      <c r="D1064" s="237" t="s">
        <v>207</v>
      </c>
      <c r="E1064" s="238" t="s">
        <v>19</v>
      </c>
      <c r="F1064" s="239" t="s">
        <v>2958</v>
      </c>
      <c r="G1064" s="236"/>
      <c r="H1064" s="240">
        <v>3.7429999999999999</v>
      </c>
      <c r="I1064" s="241"/>
      <c r="J1064" s="236"/>
      <c r="K1064" s="236"/>
      <c r="L1064" s="242"/>
      <c r="M1064" s="243"/>
      <c r="N1064" s="244"/>
      <c r="O1064" s="244"/>
      <c r="P1064" s="244"/>
      <c r="Q1064" s="244"/>
      <c r="R1064" s="244"/>
      <c r="S1064" s="244"/>
      <c r="T1064" s="245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6" t="s">
        <v>207</v>
      </c>
      <c r="AU1064" s="246" t="s">
        <v>82</v>
      </c>
      <c r="AV1064" s="13" t="s">
        <v>82</v>
      </c>
      <c r="AW1064" s="13" t="s">
        <v>33</v>
      </c>
      <c r="AX1064" s="13" t="s">
        <v>72</v>
      </c>
      <c r="AY1064" s="246" t="s">
        <v>197</v>
      </c>
    </row>
    <row r="1065" s="13" customFormat="1">
      <c r="A1065" s="13"/>
      <c r="B1065" s="235"/>
      <c r="C1065" s="236"/>
      <c r="D1065" s="237" t="s">
        <v>207</v>
      </c>
      <c r="E1065" s="238" t="s">
        <v>19</v>
      </c>
      <c r="F1065" s="239" t="s">
        <v>2959</v>
      </c>
      <c r="G1065" s="236"/>
      <c r="H1065" s="240">
        <v>54.18</v>
      </c>
      <c r="I1065" s="241"/>
      <c r="J1065" s="236"/>
      <c r="K1065" s="236"/>
      <c r="L1065" s="242"/>
      <c r="M1065" s="243"/>
      <c r="N1065" s="244"/>
      <c r="O1065" s="244"/>
      <c r="P1065" s="244"/>
      <c r="Q1065" s="244"/>
      <c r="R1065" s="244"/>
      <c r="S1065" s="244"/>
      <c r="T1065" s="245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6" t="s">
        <v>207</v>
      </c>
      <c r="AU1065" s="246" t="s">
        <v>82</v>
      </c>
      <c r="AV1065" s="13" t="s">
        <v>82</v>
      </c>
      <c r="AW1065" s="13" t="s">
        <v>33</v>
      </c>
      <c r="AX1065" s="13" t="s">
        <v>72</v>
      </c>
      <c r="AY1065" s="246" t="s">
        <v>197</v>
      </c>
    </row>
    <row r="1066" s="16" customFormat="1">
      <c r="A1066" s="16"/>
      <c r="B1066" s="268"/>
      <c r="C1066" s="269"/>
      <c r="D1066" s="237" t="s">
        <v>207</v>
      </c>
      <c r="E1066" s="270" t="s">
        <v>19</v>
      </c>
      <c r="F1066" s="271" t="s">
        <v>248</v>
      </c>
      <c r="G1066" s="269"/>
      <c r="H1066" s="272">
        <v>109.712</v>
      </c>
      <c r="I1066" s="273"/>
      <c r="J1066" s="269"/>
      <c r="K1066" s="269"/>
      <c r="L1066" s="274"/>
      <c r="M1066" s="275"/>
      <c r="N1066" s="276"/>
      <c r="O1066" s="276"/>
      <c r="P1066" s="276"/>
      <c r="Q1066" s="276"/>
      <c r="R1066" s="276"/>
      <c r="S1066" s="276"/>
      <c r="T1066" s="277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T1066" s="278" t="s">
        <v>207</v>
      </c>
      <c r="AU1066" s="278" t="s">
        <v>82</v>
      </c>
      <c r="AV1066" s="16" t="s">
        <v>103</v>
      </c>
      <c r="AW1066" s="16" t="s">
        <v>33</v>
      </c>
      <c r="AX1066" s="16" t="s">
        <v>72</v>
      </c>
      <c r="AY1066" s="278" t="s">
        <v>197</v>
      </c>
    </row>
    <row r="1067" s="14" customFormat="1">
      <c r="A1067" s="14"/>
      <c r="B1067" s="247"/>
      <c r="C1067" s="248"/>
      <c r="D1067" s="237" t="s">
        <v>207</v>
      </c>
      <c r="E1067" s="249" t="s">
        <v>19</v>
      </c>
      <c r="F1067" s="250" t="s">
        <v>802</v>
      </c>
      <c r="G1067" s="248"/>
      <c r="H1067" s="249" t="s">
        <v>19</v>
      </c>
      <c r="I1067" s="251"/>
      <c r="J1067" s="248"/>
      <c r="K1067" s="248"/>
      <c r="L1067" s="252"/>
      <c r="M1067" s="253"/>
      <c r="N1067" s="254"/>
      <c r="O1067" s="254"/>
      <c r="P1067" s="254"/>
      <c r="Q1067" s="254"/>
      <c r="R1067" s="254"/>
      <c r="S1067" s="254"/>
      <c r="T1067" s="255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6" t="s">
        <v>207</v>
      </c>
      <c r="AU1067" s="256" t="s">
        <v>82</v>
      </c>
      <c r="AV1067" s="14" t="s">
        <v>80</v>
      </c>
      <c r="AW1067" s="14" t="s">
        <v>33</v>
      </c>
      <c r="AX1067" s="14" t="s">
        <v>72</v>
      </c>
      <c r="AY1067" s="256" t="s">
        <v>197</v>
      </c>
    </row>
    <row r="1068" s="14" customFormat="1">
      <c r="A1068" s="14"/>
      <c r="B1068" s="247"/>
      <c r="C1068" s="248"/>
      <c r="D1068" s="237" t="s">
        <v>207</v>
      </c>
      <c r="E1068" s="249" t="s">
        <v>19</v>
      </c>
      <c r="F1068" s="250" t="s">
        <v>2960</v>
      </c>
      <c r="G1068" s="248"/>
      <c r="H1068" s="249" t="s">
        <v>19</v>
      </c>
      <c r="I1068" s="251"/>
      <c r="J1068" s="248"/>
      <c r="K1068" s="248"/>
      <c r="L1068" s="252"/>
      <c r="M1068" s="253"/>
      <c r="N1068" s="254"/>
      <c r="O1068" s="254"/>
      <c r="P1068" s="254"/>
      <c r="Q1068" s="254"/>
      <c r="R1068" s="254"/>
      <c r="S1068" s="254"/>
      <c r="T1068" s="255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6" t="s">
        <v>207</v>
      </c>
      <c r="AU1068" s="256" t="s">
        <v>82</v>
      </c>
      <c r="AV1068" s="14" t="s">
        <v>80</v>
      </c>
      <c r="AW1068" s="14" t="s">
        <v>33</v>
      </c>
      <c r="AX1068" s="14" t="s">
        <v>72</v>
      </c>
      <c r="AY1068" s="256" t="s">
        <v>197</v>
      </c>
    </row>
    <row r="1069" s="13" customFormat="1">
      <c r="A1069" s="13"/>
      <c r="B1069" s="235"/>
      <c r="C1069" s="236"/>
      <c r="D1069" s="237" t="s">
        <v>207</v>
      </c>
      <c r="E1069" s="238" t="s">
        <v>19</v>
      </c>
      <c r="F1069" s="239" t="s">
        <v>2961</v>
      </c>
      <c r="G1069" s="236"/>
      <c r="H1069" s="240">
        <v>15.382</v>
      </c>
      <c r="I1069" s="241"/>
      <c r="J1069" s="236"/>
      <c r="K1069" s="236"/>
      <c r="L1069" s="242"/>
      <c r="M1069" s="243"/>
      <c r="N1069" s="244"/>
      <c r="O1069" s="244"/>
      <c r="P1069" s="244"/>
      <c r="Q1069" s="244"/>
      <c r="R1069" s="244"/>
      <c r="S1069" s="244"/>
      <c r="T1069" s="245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6" t="s">
        <v>207</v>
      </c>
      <c r="AU1069" s="246" t="s">
        <v>82</v>
      </c>
      <c r="AV1069" s="13" t="s">
        <v>82</v>
      </c>
      <c r="AW1069" s="13" t="s">
        <v>33</v>
      </c>
      <c r="AX1069" s="13" t="s">
        <v>72</v>
      </c>
      <c r="AY1069" s="246" t="s">
        <v>197</v>
      </c>
    </row>
    <row r="1070" s="13" customFormat="1">
      <c r="A1070" s="13"/>
      <c r="B1070" s="235"/>
      <c r="C1070" s="236"/>
      <c r="D1070" s="237" t="s">
        <v>207</v>
      </c>
      <c r="E1070" s="238" t="s">
        <v>19</v>
      </c>
      <c r="F1070" s="239" t="s">
        <v>2962</v>
      </c>
      <c r="G1070" s="236"/>
      <c r="H1070" s="240">
        <v>16.314</v>
      </c>
      <c r="I1070" s="241"/>
      <c r="J1070" s="236"/>
      <c r="K1070" s="236"/>
      <c r="L1070" s="242"/>
      <c r="M1070" s="243"/>
      <c r="N1070" s="244"/>
      <c r="O1070" s="244"/>
      <c r="P1070" s="244"/>
      <c r="Q1070" s="244"/>
      <c r="R1070" s="244"/>
      <c r="S1070" s="244"/>
      <c r="T1070" s="245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6" t="s">
        <v>207</v>
      </c>
      <c r="AU1070" s="246" t="s">
        <v>82</v>
      </c>
      <c r="AV1070" s="13" t="s">
        <v>82</v>
      </c>
      <c r="AW1070" s="13" t="s">
        <v>33</v>
      </c>
      <c r="AX1070" s="13" t="s">
        <v>72</v>
      </c>
      <c r="AY1070" s="246" t="s">
        <v>197</v>
      </c>
    </row>
    <row r="1071" s="13" customFormat="1">
      <c r="A1071" s="13"/>
      <c r="B1071" s="235"/>
      <c r="C1071" s="236"/>
      <c r="D1071" s="237" t="s">
        <v>207</v>
      </c>
      <c r="E1071" s="238" t="s">
        <v>19</v>
      </c>
      <c r="F1071" s="239" t="s">
        <v>2963</v>
      </c>
      <c r="G1071" s="236"/>
      <c r="H1071" s="240">
        <v>3.4689999999999999</v>
      </c>
      <c r="I1071" s="241"/>
      <c r="J1071" s="236"/>
      <c r="K1071" s="236"/>
      <c r="L1071" s="242"/>
      <c r="M1071" s="243"/>
      <c r="N1071" s="244"/>
      <c r="O1071" s="244"/>
      <c r="P1071" s="244"/>
      <c r="Q1071" s="244"/>
      <c r="R1071" s="244"/>
      <c r="S1071" s="244"/>
      <c r="T1071" s="245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6" t="s">
        <v>207</v>
      </c>
      <c r="AU1071" s="246" t="s">
        <v>82</v>
      </c>
      <c r="AV1071" s="13" t="s">
        <v>82</v>
      </c>
      <c r="AW1071" s="13" t="s">
        <v>33</v>
      </c>
      <c r="AX1071" s="13" t="s">
        <v>72</v>
      </c>
      <c r="AY1071" s="246" t="s">
        <v>197</v>
      </c>
    </row>
    <row r="1072" s="13" customFormat="1">
      <c r="A1072" s="13"/>
      <c r="B1072" s="235"/>
      <c r="C1072" s="236"/>
      <c r="D1072" s="237" t="s">
        <v>207</v>
      </c>
      <c r="E1072" s="238" t="s">
        <v>19</v>
      </c>
      <c r="F1072" s="239" t="s">
        <v>2964</v>
      </c>
      <c r="G1072" s="236"/>
      <c r="H1072" s="240">
        <v>23.309999999999999</v>
      </c>
      <c r="I1072" s="241"/>
      <c r="J1072" s="236"/>
      <c r="K1072" s="236"/>
      <c r="L1072" s="242"/>
      <c r="M1072" s="243"/>
      <c r="N1072" s="244"/>
      <c r="O1072" s="244"/>
      <c r="P1072" s="244"/>
      <c r="Q1072" s="244"/>
      <c r="R1072" s="244"/>
      <c r="S1072" s="244"/>
      <c r="T1072" s="245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6" t="s">
        <v>207</v>
      </c>
      <c r="AU1072" s="246" t="s">
        <v>82</v>
      </c>
      <c r="AV1072" s="13" t="s">
        <v>82</v>
      </c>
      <c r="AW1072" s="13" t="s">
        <v>33</v>
      </c>
      <c r="AX1072" s="13" t="s">
        <v>72</v>
      </c>
      <c r="AY1072" s="246" t="s">
        <v>197</v>
      </c>
    </row>
    <row r="1073" s="16" customFormat="1">
      <c r="A1073" s="16"/>
      <c r="B1073" s="268"/>
      <c r="C1073" s="269"/>
      <c r="D1073" s="237" t="s">
        <v>207</v>
      </c>
      <c r="E1073" s="270" t="s">
        <v>19</v>
      </c>
      <c r="F1073" s="271" t="s">
        <v>248</v>
      </c>
      <c r="G1073" s="269"/>
      <c r="H1073" s="272">
        <v>58.474999999999994</v>
      </c>
      <c r="I1073" s="273"/>
      <c r="J1073" s="269"/>
      <c r="K1073" s="269"/>
      <c r="L1073" s="274"/>
      <c r="M1073" s="275"/>
      <c r="N1073" s="276"/>
      <c r="O1073" s="276"/>
      <c r="P1073" s="276"/>
      <c r="Q1073" s="276"/>
      <c r="R1073" s="276"/>
      <c r="S1073" s="276"/>
      <c r="T1073" s="277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T1073" s="278" t="s">
        <v>207</v>
      </c>
      <c r="AU1073" s="278" t="s">
        <v>82</v>
      </c>
      <c r="AV1073" s="16" t="s">
        <v>103</v>
      </c>
      <c r="AW1073" s="16" t="s">
        <v>33</v>
      </c>
      <c r="AX1073" s="16" t="s">
        <v>72</v>
      </c>
      <c r="AY1073" s="278" t="s">
        <v>197</v>
      </c>
    </row>
    <row r="1074" s="15" customFormat="1">
      <c r="A1074" s="15"/>
      <c r="B1074" s="257"/>
      <c r="C1074" s="258"/>
      <c r="D1074" s="237" t="s">
        <v>207</v>
      </c>
      <c r="E1074" s="259" t="s">
        <v>19</v>
      </c>
      <c r="F1074" s="260" t="s">
        <v>234</v>
      </c>
      <c r="G1074" s="258"/>
      <c r="H1074" s="261">
        <v>168.18700000000001</v>
      </c>
      <c r="I1074" s="262"/>
      <c r="J1074" s="258"/>
      <c r="K1074" s="258"/>
      <c r="L1074" s="263"/>
      <c r="M1074" s="264"/>
      <c r="N1074" s="265"/>
      <c r="O1074" s="265"/>
      <c r="P1074" s="265"/>
      <c r="Q1074" s="265"/>
      <c r="R1074" s="265"/>
      <c r="S1074" s="265"/>
      <c r="T1074" s="266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67" t="s">
        <v>207</v>
      </c>
      <c r="AU1074" s="267" t="s">
        <v>82</v>
      </c>
      <c r="AV1074" s="15" t="s">
        <v>203</v>
      </c>
      <c r="AW1074" s="15" t="s">
        <v>33</v>
      </c>
      <c r="AX1074" s="15" t="s">
        <v>80</v>
      </c>
      <c r="AY1074" s="267" t="s">
        <v>197</v>
      </c>
    </row>
    <row r="1075" s="2" customFormat="1" ht="37.8" customHeight="1">
      <c r="A1075" s="40"/>
      <c r="B1075" s="41"/>
      <c r="C1075" s="216" t="s">
        <v>1319</v>
      </c>
      <c r="D1075" s="216" t="s">
        <v>199</v>
      </c>
      <c r="E1075" s="217" t="s">
        <v>1062</v>
      </c>
      <c r="F1075" s="218" t="s">
        <v>1063</v>
      </c>
      <c r="G1075" s="219" t="s">
        <v>202</v>
      </c>
      <c r="H1075" s="220">
        <v>563.03599999999994</v>
      </c>
      <c r="I1075" s="221"/>
      <c r="J1075" s="222">
        <f>ROUND(I1075*H1075,2)</f>
        <v>0</v>
      </c>
      <c r="K1075" s="223"/>
      <c r="L1075" s="46"/>
      <c r="M1075" s="224" t="s">
        <v>19</v>
      </c>
      <c r="N1075" s="225" t="s">
        <v>43</v>
      </c>
      <c r="O1075" s="86"/>
      <c r="P1075" s="226">
        <f>O1075*H1075</f>
        <v>0</v>
      </c>
      <c r="Q1075" s="226">
        <v>0.011730000000000001</v>
      </c>
      <c r="R1075" s="226">
        <f>Q1075*H1075</f>
        <v>6.60441228</v>
      </c>
      <c r="S1075" s="226">
        <v>0</v>
      </c>
      <c r="T1075" s="227">
        <f>S1075*H1075</f>
        <v>0</v>
      </c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R1075" s="228" t="s">
        <v>203</v>
      </c>
      <c r="AT1075" s="228" t="s">
        <v>199</v>
      </c>
      <c r="AU1075" s="228" t="s">
        <v>82</v>
      </c>
      <c r="AY1075" s="19" t="s">
        <v>197</v>
      </c>
      <c r="BE1075" s="229">
        <f>IF(N1075="základní",J1075,0)</f>
        <v>0</v>
      </c>
      <c r="BF1075" s="229">
        <f>IF(N1075="snížená",J1075,0)</f>
        <v>0</v>
      </c>
      <c r="BG1075" s="229">
        <f>IF(N1075="zákl. přenesená",J1075,0)</f>
        <v>0</v>
      </c>
      <c r="BH1075" s="229">
        <f>IF(N1075="sníž. přenesená",J1075,0)</f>
        <v>0</v>
      </c>
      <c r="BI1075" s="229">
        <f>IF(N1075="nulová",J1075,0)</f>
        <v>0</v>
      </c>
      <c r="BJ1075" s="19" t="s">
        <v>80</v>
      </c>
      <c r="BK1075" s="229">
        <f>ROUND(I1075*H1075,2)</f>
        <v>0</v>
      </c>
      <c r="BL1075" s="19" t="s">
        <v>203</v>
      </c>
      <c r="BM1075" s="228" t="s">
        <v>2965</v>
      </c>
    </row>
    <row r="1076" s="2" customFormat="1">
      <c r="A1076" s="40"/>
      <c r="B1076" s="41"/>
      <c r="C1076" s="42"/>
      <c r="D1076" s="230" t="s">
        <v>205</v>
      </c>
      <c r="E1076" s="42"/>
      <c r="F1076" s="231" t="s">
        <v>1065</v>
      </c>
      <c r="G1076" s="42"/>
      <c r="H1076" s="42"/>
      <c r="I1076" s="232"/>
      <c r="J1076" s="42"/>
      <c r="K1076" s="42"/>
      <c r="L1076" s="46"/>
      <c r="M1076" s="233"/>
      <c r="N1076" s="234"/>
      <c r="O1076" s="86"/>
      <c r="P1076" s="86"/>
      <c r="Q1076" s="86"/>
      <c r="R1076" s="86"/>
      <c r="S1076" s="86"/>
      <c r="T1076" s="87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T1076" s="19" t="s">
        <v>205</v>
      </c>
      <c r="AU1076" s="19" t="s">
        <v>82</v>
      </c>
    </row>
    <row r="1077" s="14" customFormat="1">
      <c r="A1077" s="14"/>
      <c r="B1077" s="247"/>
      <c r="C1077" s="248"/>
      <c r="D1077" s="237" t="s">
        <v>207</v>
      </c>
      <c r="E1077" s="249" t="s">
        <v>19</v>
      </c>
      <c r="F1077" s="250" t="s">
        <v>519</v>
      </c>
      <c r="G1077" s="248"/>
      <c r="H1077" s="249" t="s">
        <v>19</v>
      </c>
      <c r="I1077" s="251"/>
      <c r="J1077" s="248"/>
      <c r="K1077" s="248"/>
      <c r="L1077" s="252"/>
      <c r="M1077" s="253"/>
      <c r="N1077" s="254"/>
      <c r="O1077" s="254"/>
      <c r="P1077" s="254"/>
      <c r="Q1077" s="254"/>
      <c r="R1077" s="254"/>
      <c r="S1077" s="254"/>
      <c r="T1077" s="255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6" t="s">
        <v>207</v>
      </c>
      <c r="AU1077" s="256" t="s">
        <v>82</v>
      </c>
      <c r="AV1077" s="14" t="s">
        <v>80</v>
      </c>
      <c r="AW1077" s="14" t="s">
        <v>33</v>
      </c>
      <c r="AX1077" s="14" t="s">
        <v>72</v>
      </c>
      <c r="AY1077" s="256" t="s">
        <v>197</v>
      </c>
    </row>
    <row r="1078" s="14" customFormat="1">
      <c r="A1078" s="14"/>
      <c r="B1078" s="247"/>
      <c r="C1078" s="248"/>
      <c r="D1078" s="237" t="s">
        <v>207</v>
      </c>
      <c r="E1078" s="249" t="s">
        <v>19</v>
      </c>
      <c r="F1078" s="250" t="s">
        <v>1066</v>
      </c>
      <c r="G1078" s="248"/>
      <c r="H1078" s="249" t="s">
        <v>19</v>
      </c>
      <c r="I1078" s="251"/>
      <c r="J1078" s="248"/>
      <c r="K1078" s="248"/>
      <c r="L1078" s="252"/>
      <c r="M1078" s="253"/>
      <c r="N1078" s="254"/>
      <c r="O1078" s="254"/>
      <c r="P1078" s="254"/>
      <c r="Q1078" s="254"/>
      <c r="R1078" s="254"/>
      <c r="S1078" s="254"/>
      <c r="T1078" s="255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6" t="s">
        <v>207</v>
      </c>
      <c r="AU1078" s="256" t="s">
        <v>82</v>
      </c>
      <c r="AV1078" s="14" t="s">
        <v>80</v>
      </c>
      <c r="AW1078" s="14" t="s">
        <v>33</v>
      </c>
      <c r="AX1078" s="14" t="s">
        <v>72</v>
      </c>
      <c r="AY1078" s="256" t="s">
        <v>197</v>
      </c>
    </row>
    <row r="1079" s="13" customFormat="1">
      <c r="A1079" s="13"/>
      <c r="B1079" s="235"/>
      <c r="C1079" s="236"/>
      <c r="D1079" s="237" t="s">
        <v>207</v>
      </c>
      <c r="E1079" s="238" t="s">
        <v>19</v>
      </c>
      <c r="F1079" s="239" t="s">
        <v>2966</v>
      </c>
      <c r="G1079" s="236"/>
      <c r="H1079" s="240">
        <v>329.13600000000002</v>
      </c>
      <c r="I1079" s="241"/>
      <c r="J1079" s="236"/>
      <c r="K1079" s="236"/>
      <c r="L1079" s="242"/>
      <c r="M1079" s="243"/>
      <c r="N1079" s="244"/>
      <c r="O1079" s="244"/>
      <c r="P1079" s="244"/>
      <c r="Q1079" s="244"/>
      <c r="R1079" s="244"/>
      <c r="S1079" s="244"/>
      <c r="T1079" s="245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6" t="s">
        <v>207</v>
      </c>
      <c r="AU1079" s="246" t="s">
        <v>82</v>
      </c>
      <c r="AV1079" s="13" t="s">
        <v>82</v>
      </c>
      <c r="AW1079" s="13" t="s">
        <v>33</v>
      </c>
      <c r="AX1079" s="13" t="s">
        <v>72</v>
      </c>
      <c r="AY1079" s="246" t="s">
        <v>197</v>
      </c>
    </row>
    <row r="1080" s="14" customFormat="1">
      <c r="A1080" s="14"/>
      <c r="B1080" s="247"/>
      <c r="C1080" s="248"/>
      <c r="D1080" s="237" t="s">
        <v>207</v>
      </c>
      <c r="E1080" s="249" t="s">
        <v>19</v>
      </c>
      <c r="F1080" s="250" t="s">
        <v>802</v>
      </c>
      <c r="G1080" s="248"/>
      <c r="H1080" s="249" t="s">
        <v>19</v>
      </c>
      <c r="I1080" s="251"/>
      <c r="J1080" s="248"/>
      <c r="K1080" s="248"/>
      <c r="L1080" s="252"/>
      <c r="M1080" s="253"/>
      <c r="N1080" s="254"/>
      <c r="O1080" s="254"/>
      <c r="P1080" s="254"/>
      <c r="Q1080" s="254"/>
      <c r="R1080" s="254"/>
      <c r="S1080" s="254"/>
      <c r="T1080" s="255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6" t="s">
        <v>207</v>
      </c>
      <c r="AU1080" s="256" t="s">
        <v>82</v>
      </c>
      <c r="AV1080" s="14" t="s">
        <v>80</v>
      </c>
      <c r="AW1080" s="14" t="s">
        <v>33</v>
      </c>
      <c r="AX1080" s="14" t="s">
        <v>72</v>
      </c>
      <c r="AY1080" s="256" t="s">
        <v>197</v>
      </c>
    </row>
    <row r="1081" s="14" customFormat="1">
      <c r="A1081" s="14"/>
      <c r="B1081" s="247"/>
      <c r="C1081" s="248"/>
      <c r="D1081" s="237" t="s">
        <v>207</v>
      </c>
      <c r="E1081" s="249" t="s">
        <v>19</v>
      </c>
      <c r="F1081" s="250" t="s">
        <v>2967</v>
      </c>
      <c r="G1081" s="248"/>
      <c r="H1081" s="249" t="s">
        <v>19</v>
      </c>
      <c r="I1081" s="251"/>
      <c r="J1081" s="248"/>
      <c r="K1081" s="248"/>
      <c r="L1081" s="252"/>
      <c r="M1081" s="253"/>
      <c r="N1081" s="254"/>
      <c r="O1081" s="254"/>
      <c r="P1081" s="254"/>
      <c r="Q1081" s="254"/>
      <c r="R1081" s="254"/>
      <c r="S1081" s="254"/>
      <c r="T1081" s="255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6" t="s">
        <v>207</v>
      </c>
      <c r="AU1081" s="256" t="s">
        <v>82</v>
      </c>
      <c r="AV1081" s="14" t="s">
        <v>80</v>
      </c>
      <c r="AW1081" s="14" t="s">
        <v>33</v>
      </c>
      <c r="AX1081" s="14" t="s">
        <v>72</v>
      </c>
      <c r="AY1081" s="256" t="s">
        <v>197</v>
      </c>
    </row>
    <row r="1082" s="13" customFormat="1">
      <c r="A1082" s="13"/>
      <c r="B1082" s="235"/>
      <c r="C1082" s="236"/>
      <c r="D1082" s="237" t="s">
        <v>207</v>
      </c>
      <c r="E1082" s="238" t="s">
        <v>19</v>
      </c>
      <c r="F1082" s="239" t="s">
        <v>2968</v>
      </c>
      <c r="G1082" s="236"/>
      <c r="H1082" s="240">
        <v>233.90000000000001</v>
      </c>
      <c r="I1082" s="241"/>
      <c r="J1082" s="236"/>
      <c r="K1082" s="236"/>
      <c r="L1082" s="242"/>
      <c r="M1082" s="243"/>
      <c r="N1082" s="244"/>
      <c r="O1082" s="244"/>
      <c r="P1082" s="244"/>
      <c r="Q1082" s="244"/>
      <c r="R1082" s="244"/>
      <c r="S1082" s="244"/>
      <c r="T1082" s="245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6" t="s">
        <v>207</v>
      </c>
      <c r="AU1082" s="246" t="s">
        <v>82</v>
      </c>
      <c r="AV1082" s="13" t="s">
        <v>82</v>
      </c>
      <c r="AW1082" s="13" t="s">
        <v>33</v>
      </c>
      <c r="AX1082" s="13" t="s">
        <v>72</v>
      </c>
      <c r="AY1082" s="246" t="s">
        <v>197</v>
      </c>
    </row>
    <row r="1083" s="15" customFormat="1">
      <c r="A1083" s="15"/>
      <c r="B1083" s="257"/>
      <c r="C1083" s="258"/>
      <c r="D1083" s="237" t="s">
        <v>207</v>
      </c>
      <c r="E1083" s="259" t="s">
        <v>19</v>
      </c>
      <c r="F1083" s="260" t="s">
        <v>234</v>
      </c>
      <c r="G1083" s="258"/>
      <c r="H1083" s="261">
        <v>563.03600000000006</v>
      </c>
      <c r="I1083" s="262"/>
      <c r="J1083" s="258"/>
      <c r="K1083" s="258"/>
      <c r="L1083" s="263"/>
      <c r="M1083" s="264"/>
      <c r="N1083" s="265"/>
      <c r="O1083" s="265"/>
      <c r="P1083" s="265"/>
      <c r="Q1083" s="265"/>
      <c r="R1083" s="265"/>
      <c r="S1083" s="265"/>
      <c r="T1083" s="266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T1083" s="267" t="s">
        <v>207</v>
      </c>
      <c r="AU1083" s="267" t="s">
        <v>82</v>
      </c>
      <c r="AV1083" s="15" t="s">
        <v>203</v>
      </c>
      <c r="AW1083" s="15" t="s">
        <v>33</v>
      </c>
      <c r="AX1083" s="15" t="s">
        <v>80</v>
      </c>
      <c r="AY1083" s="267" t="s">
        <v>197</v>
      </c>
    </row>
    <row r="1084" s="2" customFormat="1" ht="24.15" customHeight="1">
      <c r="A1084" s="40"/>
      <c r="B1084" s="41"/>
      <c r="C1084" s="216" t="s">
        <v>1324</v>
      </c>
      <c r="D1084" s="216" t="s">
        <v>199</v>
      </c>
      <c r="E1084" s="217" t="s">
        <v>1004</v>
      </c>
      <c r="F1084" s="218" t="s">
        <v>1005</v>
      </c>
      <c r="G1084" s="219" t="s">
        <v>202</v>
      </c>
      <c r="H1084" s="220">
        <v>198.054</v>
      </c>
      <c r="I1084" s="221"/>
      <c r="J1084" s="222">
        <f>ROUND(I1084*H1084,2)</f>
        <v>0</v>
      </c>
      <c r="K1084" s="223"/>
      <c r="L1084" s="46"/>
      <c r="M1084" s="224" t="s">
        <v>19</v>
      </c>
      <c r="N1084" s="225" t="s">
        <v>43</v>
      </c>
      <c r="O1084" s="86"/>
      <c r="P1084" s="226">
        <f>O1084*H1084</f>
        <v>0</v>
      </c>
      <c r="Q1084" s="226">
        <v>0.00012999999999999999</v>
      </c>
      <c r="R1084" s="226">
        <f>Q1084*H1084</f>
        <v>0.025747019999999999</v>
      </c>
      <c r="S1084" s="226">
        <v>0</v>
      </c>
      <c r="T1084" s="227">
        <f>S1084*H1084</f>
        <v>0</v>
      </c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R1084" s="228" t="s">
        <v>203</v>
      </c>
      <c r="AT1084" s="228" t="s">
        <v>199</v>
      </c>
      <c r="AU1084" s="228" t="s">
        <v>82</v>
      </c>
      <c r="AY1084" s="19" t="s">
        <v>197</v>
      </c>
      <c r="BE1084" s="229">
        <f>IF(N1084="základní",J1084,0)</f>
        <v>0</v>
      </c>
      <c r="BF1084" s="229">
        <f>IF(N1084="snížená",J1084,0)</f>
        <v>0</v>
      </c>
      <c r="BG1084" s="229">
        <f>IF(N1084="zákl. přenesená",J1084,0)</f>
        <v>0</v>
      </c>
      <c r="BH1084" s="229">
        <f>IF(N1084="sníž. přenesená",J1084,0)</f>
        <v>0</v>
      </c>
      <c r="BI1084" s="229">
        <f>IF(N1084="nulová",J1084,0)</f>
        <v>0</v>
      </c>
      <c r="BJ1084" s="19" t="s">
        <v>80</v>
      </c>
      <c r="BK1084" s="229">
        <f>ROUND(I1084*H1084,2)</f>
        <v>0</v>
      </c>
      <c r="BL1084" s="19" t="s">
        <v>203</v>
      </c>
      <c r="BM1084" s="228" t="s">
        <v>2969</v>
      </c>
    </row>
    <row r="1085" s="2" customFormat="1">
      <c r="A1085" s="40"/>
      <c r="B1085" s="41"/>
      <c r="C1085" s="42"/>
      <c r="D1085" s="230" t="s">
        <v>205</v>
      </c>
      <c r="E1085" s="42"/>
      <c r="F1085" s="231" t="s">
        <v>1007</v>
      </c>
      <c r="G1085" s="42"/>
      <c r="H1085" s="42"/>
      <c r="I1085" s="232"/>
      <c r="J1085" s="42"/>
      <c r="K1085" s="42"/>
      <c r="L1085" s="46"/>
      <c r="M1085" s="233"/>
      <c r="N1085" s="234"/>
      <c r="O1085" s="86"/>
      <c r="P1085" s="86"/>
      <c r="Q1085" s="86"/>
      <c r="R1085" s="86"/>
      <c r="S1085" s="86"/>
      <c r="T1085" s="87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T1085" s="19" t="s">
        <v>205</v>
      </c>
      <c r="AU1085" s="19" t="s">
        <v>82</v>
      </c>
    </row>
    <row r="1086" s="14" customFormat="1">
      <c r="A1086" s="14"/>
      <c r="B1086" s="247"/>
      <c r="C1086" s="248"/>
      <c r="D1086" s="237" t="s">
        <v>207</v>
      </c>
      <c r="E1086" s="249" t="s">
        <v>19</v>
      </c>
      <c r="F1086" s="250" t="s">
        <v>1186</v>
      </c>
      <c r="G1086" s="248"/>
      <c r="H1086" s="249" t="s">
        <v>19</v>
      </c>
      <c r="I1086" s="251"/>
      <c r="J1086" s="248"/>
      <c r="K1086" s="248"/>
      <c r="L1086" s="252"/>
      <c r="M1086" s="253"/>
      <c r="N1086" s="254"/>
      <c r="O1086" s="254"/>
      <c r="P1086" s="254"/>
      <c r="Q1086" s="254"/>
      <c r="R1086" s="254"/>
      <c r="S1086" s="254"/>
      <c r="T1086" s="255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6" t="s">
        <v>207</v>
      </c>
      <c r="AU1086" s="256" t="s">
        <v>82</v>
      </c>
      <c r="AV1086" s="14" t="s">
        <v>80</v>
      </c>
      <c r="AW1086" s="14" t="s">
        <v>33</v>
      </c>
      <c r="AX1086" s="14" t="s">
        <v>72</v>
      </c>
      <c r="AY1086" s="256" t="s">
        <v>197</v>
      </c>
    </row>
    <row r="1087" s="13" customFormat="1">
      <c r="A1087" s="13"/>
      <c r="B1087" s="235"/>
      <c r="C1087" s="236"/>
      <c r="D1087" s="237" t="s">
        <v>207</v>
      </c>
      <c r="E1087" s="238" t="s">
        <v>19</v>
      </c>
      <c r="F1087" s="239" t="s">
        <v>2970</v>
      </c>
      <c r="G1087" s="236"/>
      <c r="H1087" s="240">
        <v>9.8640000000000008</v>
      </c>
      <c r="I1087" s="241"/>
      <c r="J1087" s="236"/>
      <c r="K1087" s="236"/>
      <c r="L1087" s="242"/>
      <c r="M1087" s="243"/>
      <c r="N1087" s="244"/>
      <c r="O1087" s="244"/>
      <c r="P1087" s="244"/>
      <c r="Q1087" s="244"/>
      <c r="R1087" s="244"/>
      <c r="S1087" s="244"/>
      <c r="T1087" s="245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6" t="s">
        <v>207</v>
      </c>
      <c r="AU1087" s="246" t="s">
        <v>82</v>
      </c>
      <c r="AV1087" s="13" t="s">
        <v>82</v>
      </c>
      <c r="AW1087" s="13" t="s">
        <v>33</v>
      </c>
      <c r="AX1087" s="13" t="s">
        <v>72</v>
      </c>
      <c r="AY1087" s="246" t="s">
        <v>197</v>
      </c>
    </row>
    <row r="1088" s="13" customFormat="1">
      <c r="A1088" s="13"/>
      <c r="B1088" s="235"/>
      <c r="C1088" s="236"/>
      <c r="D1088" s="237" t="s">
        <v>207</v>
      </c>
      <c r="E1088" s="238" t="s">
        <v>19</v>
      </c>
      <c r="F1088" s="239" t="s">
        <v>2971</v>
      </c>
      <c r="G1088" s="236"/>
      <c r="H1088" s="240">
        <v>111.95999999999999</v>
      </c>
      <c r="I1088" s="241"/>
      <c r="J1088" s="236"/>
      <c r="K1088" s="236"/>
      <c r="L1088" s="242"/>
      <c r="M1088" s="243"/>
      <c r="N1088" s="244"/>
      <c r="O1088" s="244"/>
      <c r="P1088" s="244"/>
      <c r="Q1088" s="244"/>
      <c r="R1088" s="244"/>
      <c r="S1088" s="244"/>
      <c r="T1088" s="245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6" t="s">
        <v>207</v>
      </c>
      <c r="AU1088" s="246" t="s">
        <v>82</v>
      </c>
      <c r="AV1088" s="13" t="s">
        <v>82</v>
      </c>
      <c r="AW1088" s="13" t="s">
        <v>33</v>
      </c>
      <c r="AX1088" s="13" t="s">
        <v>72</v>
      </c>
      <c r="AY1088" s="246" t="s">
        <v>197</v>
      </c>
    </row>
    <row r="1089" s="13" customFormat="1">
      <c r="A1089" s="13"/>
      <c r="B1089" s="235"/>
      <c r="C1089" s="236"/>
      <c r="D1089" s="237" t="s">
        <v>207</v>
      </c>
      <c r="E1089" s="238" t="s">
        <v>19</v>
      </c>
      <c r="F1089" s="239" t="s">
        <v>2972</v>
      </c>
      <c r="G1089" s="236"/>
      <c r="H1089" s="240">
        <v>76.230000000000004</v>
      </c>
      <c r="I1089" s="241"/>
      <c r="J1089" s="236"/>
      <c r="K1089" s="236"/>
      <c r="L1089" s="242"/>
      <c r="M1089" s="243"/>
      <c r="N1089" s="244"/>
      <c r="O1089" s="244"/>
      <c r="P1089" s="244"/>
      <c r="Q1089" s="244"/>
      <c r="R1089" s="244"/>
      <c r="S1089" s="244"/>
      <c r="T1089" s="245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6" t="s">
        <v>207</v>
      </c>
      <c r="AU1089" s="246" t="s">
        <v>82</v>
      </c>
      <c r="AV1089" s="13" t="s">
        <v>82</v>
      </c>
      <c r="AW1089" s="13" t="s">
        <v>33</v>
      </c>
      <c r="AX1089" s="13" t="s">
        <v>72</v>
      </c>
      <c r="AY1089" s="246" t="s">
        <v>197</v>
      </c>
    </row>
    <row r="1090" s="15" customFormat="1">
      <c r="A1090" s="15"/>
      <c r="B1090" s="257"/>
      <c r="C1090" s="258"/>
      <c r="D1090" s="237" t="s">
        <v>207</v>
      </c>
      <c r="E1090" s="259" t="s">
        <v>19</v>
      </c>
      <c r="F1090" s="260" t="s">
        <v>234</v>
      </c>
      <c r="G1090" s="258"/>
      <c r="H1090" s="261">
        <v>198.054</v>
      </c>
      <c r="I1090" s="262"/>
      <c r="J1090" s="258"/>
      <c r="K1090" s="258"/>
      <c r="L1090" s="263"/>
      <c r="M1090" s="264"/>
      <c r="N1090" s="265"/>
      <c r="O1090" s="265"/>
      <c r="P1090" s="265"/>
      <c r="Q1090" s="265"/>
      <c r="R1090" s="265"/>
      <c r="S1090" s="265"/>
      <c r="T1090" s="266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67" t="s">
        <v>207</v>
      </c>
      <c r="AU1090" s="267" t="s">
        <v>82</v>
      </c>
      <c r="AV1090" s="15" t="s">
        <v>203</v>
      </c>
      <c r="AW1090" s="15" t="s">
        <v>33</v>
      </c>
      <c r="AX1090" s="15" t="s">
        <v>80</v>
      </c>
      <c r="AY1090" s="267" t="s">
        <v>197</v>
      </c>
    </row>
    <row r="1091" s="2" customFormat="1" ht="33" customHeight="1">
      <c r="A1091" s="40"/>
      <c r="B1091" s="41"/>
      <c r="C1091" s="216" t="s">
        <v>1330</v>
      </c>
      <c r="D1091" s="216" t="s">
        <v>199</v>
      </c>
      <c r="E1091" s="217" t="s">
        <v>1010</v>
      </c>
      <c r="F1091" s="218" t="s">
        <v>1011</v>
      </c>
      <c r="G1091" s="219" t="s">
        <v>225</v>
      </c>
      <c r="H1091" s="220">
        <v>24.981999999999999</v>
      </c>
      <c r="I1091" s="221"/>
      <c r="J1091" s="222">
        <f>ROUND(I1091*H1091,2)</f>
        <v>0</v>
      </c>
      <c r="K1091" s="223"/>
      <c r="L1091" s="46"/>
      <c r="M1091" s="224" t="s">
        <v>19</v>
      </c>
      <c r="N1091" s="225" t="s">
        <v>43</v>
      </c>
      <c r="O1091" s="86"/>
      <c r="P1091" s="226">
        <f>O1091*H1091</f>
        <v>0</v>
      </c>
      <c r="Q1091" s="226">
        <v>2.1600000000000001</v>
      </c>
      <c r="R1091" s="226">
        <f>Q1091*H1091</f>
        <v>53.961120000000001</v>
      </c>
      <c r="S1091" s="226">
        <v>0</v>
      </c>
      <c r="T1091" s="227">
        <f>S1091*H1091</f>
        <v>0</v>
      </c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R1091" s="228" t="s">
        <v>203</v>
      </c>
      <c r="AT1091" s="228" t="s">
        <v>199</v>
      </c>
      <c r="AU1091" s="228" t="s">
        <v>82</v>
      </c>
      <c r="AY1091" s="19" t="s">
        <v>197</v>
      </c>
      <c r="BE1091" s="229">
        <f>IF(N1091="základní",J1091,0)</f>
        <v>0</v>
      </c>
      <c r="BF1091" s="229">
        <f>IF(N1091="snížená",J1091,0)</f>
        <v>0</v>
      </c>
      <c r="BG1091" s="229">
        <f>IF(N1091="zákl. přenesená",J1091,0)</f>
        <v>0</v>
      </c>
      <c r="BH1091" s="229">
        <f>IF(N1091="sníž. přenesená",J1091,0)</f>
        <v>0</v>
      </c>
      <c r="BI1091" s="229">
        <f>IF(N1091="nulová",J1091,0)</f>
        <v>0</v>
      </c>
      <c r="BJ1091" s="19" t="s">
        <v>80</v>
      </c>
      <c r="BK1091" s="229">
        <f>ROUND(I1091*H1091,2)</f>
        <v>0</v>
      </c>
      <c r="BL1091" s="19" t="s">
        <v>203</v>
      </c>
      <c r="BM1091" s="228" t="s">
        <v>2973</v>
      </c>
    </row>
    <row r="1092" s="2" customFormat="1">
      <c r="A1092" s="40"/>
      <c r="B1092" s="41"/>
      <c r="C1092" s="42"/>
      <c r="D1092" s="230" t="s">
        <v>205</v>
      </c>
      <c r="E1092" s="42"/>
      <c r="F1092" s="231" t="s">
        <v>1013</v>
      </c>
      <c r="G1092" s="42"/>
      <c r="H1092" s="42"/>
      <c r="I1092" s="232"/>
      <c r="J1092" s="42"/>
      <c r="K1092" s="42"/>
      <c r="L1092" s="46"/>
      <c r="M1092" s="233"/>
      <c r="N1092" s="234"/>
      <c r="O1092" s="86"/>
      <c r="P1092" s="86"/>
      <c r="Q1092" s="86"/>
      <c r="R1092" s="86"/>
      <c r="S1092" s="86"/>
      <c r="T1092" s="87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T1092" s="19" t="s">
        <v>205</v>
      </c>
      <c r="AU1092" s="19" t="s">
        <v>82</v>
      </c>
    </row>
    <row r="1093" s="14" customFormat="1">
      <c r="A1093" s="14"/>
      <c r="B1093" s="247"/>
      <c r="C1093" s="248"/>
      <c r="D1093" s="237" t="s">
        <v>207</v>
      </c>
      <c r="E1093" s="249" t="s">
        <v>19</v>
      </c>
      <c r="F1093" s="250" t="s">
        <v>1008</v>
      </c>
      <c r="G1093" s="248"/>
      <c r="H1093" s="249" t="s">
        <v>19</v>
      </c>
      <c r="I1093" s="251"/>
      <c r="J1093" s="248"/>
      <c r="K1093" s="248"/>
      <c r="L1093" s="252"/>
      <c r="M1093" s="253"/>
      <c r="N1093" s="254"/>
      <c r="O1093" s="254"/>
      <c r="P1093" s="254"/>
      <c r="Q1093" s="254"/>
      <c r="R1093" s="254"/>
      <c r="S1093" s="254"/>
      <c r="T1093" s="255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56" t="s">
        <v>207</v>
      </c>
      <c r="AU1093" s="256" t="s">
        <v>82</v>
      </c>
      <c r="AV1093" s="14" t="s">
        <v>80</v>
      </c>
      <c r="AW1093" s="14" t="s">
        <v>33</v>
      </c>
      <c r="AX1093" s="14" t="s">
        <v>72</v>
      </c>
      <c r="AY1093" s="256" t="s">
        <v>197</v>
      </c>
    </row>
    <row r="1094" s="13" customFormat="1">
      <c r="A1094" s="13"/>
      <c r="B1094" s="235"/>
      <c r="C1094" s="236"/>
      <c r="D1094" s="237" t="s">
        <v>207</v>
      </c>
      <c r="E1094" s="238" t="s">
        <v>19</v>
      </c>
      <c r="F1094" s="239" t="s">
        <v>2974</v>
      </c>
      <c r="G1094" s="236"/>
      <c r="H1094" s="240">
        <v>0.52700000000000002</v>
      </c>
      <c r="I1094" s="241"/>
      <c r="J1094" s="236"/>
      <c r="K1094" s="236"/>
      <c r="L1094" s="242"/>
      <c r="M1094" s="243"/>
      <c r="N1094" s="244"/>
      <c r="O1094" s="244"/>
      <c r="P1094" s="244"/>
      <c r="Q1094" s="244"/>
      <c r="R1094" s="244"/>
      <c r="S1094" s="244"/>
      <c r="T1094" s="245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6" t="s">
        <v>207</v>
      </c>
      <c r="AU1094" s="246" t="s">
        <v>82</v>
      </c>
      <c r="AV1094" s="13" t="s">
        <v>82</v>
      </c>
      <c r="AW1094" s="13" t="s">
        <v>33</v>
      </c>
      <c r="AX1094" s="13" t="s">
        <v>72</v>
      </c>
      <c r="AY1094" s="246" t="s">
        <v>197</v>
      </c>
    </row>
    <row r="1095" s="13" customFormat="1">
      <c r="A1095" s="13"/>
      <c r="B1095" s="235"/>
      <c r="C1095" s="236"/>
      <c r="D1095" s="237" t="s">
        <v>207</v>
      </c>
      <c r="E1095" s="238" t="s">
        <v>19</v>
      </c>
      <c r="F1095" s="239" t="s">
        <v>2975</v>
      </c>
      <c r="G1095" s="236"/>
      <c r="H1095" s="240">
        <v>10.367000000000001</v>
      </c>
      <c r="I1095" s="241"/>
      <c r="J1095" s="236"/>
      <c r="K1095" s="236"/>
      <c r="L1095" s="242"/>
      <c r="M1095" s="243"/>
      <c r="N1095" s="244"/>
      <c r="O1095" s="244"/>
      <c r="P1095" s="244"/>
      <c r="Q1095" s="244"/>
      <c r="R1095" s="244"/>
      <c r="S1095" s="244"/>
      <c r="T1095" s="245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6" t="s">
        <v>207</v>
      </c>
      <c r="AU1095" s="246" t="s">
        <v>82</v>
      </c>
      <c r="AV1095" s="13" t="s">
        <v>82</v>
      </c>
      <c r="AW1095" s="13" t="s">
        <v>33</v>
      </c>
      <c r="AX1095" s="13" t="s">
        <v>72</v>
      </c>
      <c r="AY1095" s="246" t="s">
        <v>197</v>
      </c>
    </row>
    <row r="1096" s="13" customFormat="1">
      <c r="A1096" s="13"/>
      <c r="B1096" s="235"/>
      <c r="C1096" s="236"/>
      <c r="D1096" s="237" t="s">
        <v>207</v>
      </c>
      <c r="E1096" s="238" t="s">
        <v>19</v>
      </c>
      <c r="F1096" s="239" t="s">
        <v>2976</v>
      </c>
      <c r="G1096" s="236"/>
      <c r="H1096" s="240">
        <v>4.5270000000000001</v>
      </c>
      <c r="I1096" s="241"/>
      <c r="J1096" s="236"/>
      <c r="K1096" s="236"/>
      <c r="L1096" s="242"/>
      <c r="M1096" s="243"/>
      <c r="N1096" s="244"/>
      <c r="O1096" s="244"/>
      <c r="P1096" s="244"/>
      <c r="Q1096" s="244"/>
      <c r="R1096" s="244"/>
      <c r="S1096" s="244"/>
      <c r="T1096" s="245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6" t="s">
        <v>207</v>
      </c>
      <c r="AU1096" s="246" t="s">
        <v>82</v>
      </c>
      <c r="AV1096" s="13" t="s">
        <v>82</v>
      </c>
      <c r="AW1096" s="13" t="s">
        <v>33</v>
      </c>
      <c r="AX1096" s="13" t="s">
        <v>72</v>
      </c>
      <c r="AY1096" s="246" t="s">
        <v>197</v>
      </c>
    </row>
    <row r="1097" s="13" customFormat="1">
      <c r="A1097" s="13"/>
      <c r="B1097" s="235"/>
      <c r="C1097" s="236"/>
      <c r="D1097" s="237" t="s">
        <v>207</v>
      </c>
      <c r="E1097" s="238" t="s">
        <v>19</v>
      </c>
      <c r="F1097" s="239" t="s">
        <v>2977</v>
      </c>
      <c r="G1097" s="236"/>
      <c r="H1097" s="240">
        <v>7.742</v>
      </c>
      <c r="I1097" s="241"/>
      <c r="J1097" s="236"/>
      <c r="K1097" s="236"/>
      <c r="L1097" s="242"/>
      <c r="M1097" s="243"/>
      <c r="N1097" s="244"/>
      <c r="O1097" s="244"/>
      <c r="P1097" s="244"/>
      <c r="Q1097" s="244"/>
      <c r="R1097" s="244"/>
      <c r="S1097" s="244"/>
      <c r="T1097" s="245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46" t="s">
        <v>207</v>
      </c>
      <c r="AU1097" s="246" t="s">
        <v>82</v>
      </c>
      <c r="AV1097" s="13" t="s">
        <v>82</v>
      </c>
      <c r="AW1097" s="13" t="s">
        <v>33</v>
      </c>
      <c r="AX1097" s="13" t="s">
        <v>72</v>
      </c>
      <c r="AY1097" s="246" t="s">
        <v>197</v>
      </c>
    </row>
    <row r="1098" s="13" customFormat="1">
      <c r="A1098" s="13"/>
      <c r="B1098" s="235"/>
      <c r="C1098" s="236"/>
      <c r="D1098" s="237" t="s">
        <v>207</v>
      </c>
      <c r="E1098" s="238" t="s">
        <v>19</v>
      </c>
      <c r="F1098" s="239" t="s">
        <v>2978</v>
      </c>
      <c r="G1098" s="236"/>
      <c r="H1098" s="240">
        <v>1.819</v>
      </c>
      <c r="I1098" s="241"/>
      <c r="J1098" s="236"/>
      <c r="K1098" s="236"/>
      <c r="L1098" s="242"/>
      <c r="M1098" s="243"/>
      <c r="N1098" s="244"/>
      <c r="O1098" s="244"/>
      <c r="P1098" s="244"/>
      <c r="Q1098" s="244"/>
      <c r="R1098" s="244"/>
      <c r="S1098" s="244"/>
      <c r="T1098" s="245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6" t="s">
        <v>207</v>
      </c>
      <c r="AU1098" s="246" t="s">
        <v>82</v>
      </c>
      <c r="AV1098" s="13" t="s">
        <v>82</v>
      </c>
      <c r="AW1098" s="13" t="s">
        <v>33</v>
      </c>
      <c r="AX1098" s="13" t="s">
        <v>72</v>
      </c>
      <c r="AY1098" s="246" t="s">
        <v>197</v>
      </c>
    </row>
    <row r="1099" s="15" customFormat="1">
      <c r="A1099" s="15"/>
      <c r="B1099" s="257"/>
      <c r="C1099" s="258"/>
      <c r="D1099" s="237" t="s">
        <v>207</v>
      </c>
      <c r="E1099" s="259" t="s">
        <v>19</v>
      </c>
      <c r="F1099" s="260" t="s">
        <v>234</v>
      </c>
      <c r="G1099" s="258"/>
      <c r="H1099" s="261">
        <v>24.981999999999999</v>
      </c>
      <c r="I1099" s="262"/>
      <c r="J1099" s="258"/>
      <c r="K1099" s="258"/>
      <c r="L1099" s="263"/>
      <c r="M1099" s="264"/>
      <c r="N1099" s="265"/>
      <c r="O1099" s="265"/>
      <c r="P1099" s="265"/>
      <c r="Q1099" s="265"/>
      <c r="R1099" s="265"/>
      <c r="S1099" s="265"/>
      <c r="T1099" s="266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67" t="s">
        <v>207</v>
      </c>
      <c r="AU1099" s="267" t="s">
        <v>82</v>
      </c>
      <c r="AV1099" s="15" t="s">
        <v>203</v>
      </c>
      <c r="AW1099" s="15" t="s">
        <v>33</v>
      </c>
      <c r="AX1099" s="15" t="s">
        <v>80</v>
      </c>
      <c r="AY1099" s="267" t="s">
        <v>197</v>
      </c>
    </row>
    <row r="1100" s="2" customFormat="1" ht="37.8" customHeight="1">
      <c r="A1100" s="40"/>
      <c r="B1100" s="41"/>
      <c r="C1100" s="216" t="s">
        <v>1351</v>
      </c>
      <c r="D1100" s="216" t="s">
        <v>199</v>
      </c>
      <c r="E1100" s="217" t="s">
        <v>2979</v>
      </c>
      <c r="F1100" s="218" t="s">
        <v>2980</v>
      </c>
      <c r="G1100" s="219" t="s">
        <v>202</v>
      </c>
      <c r="H1100" s="220">
        <v>11.856</v>
      </c>
      <c r="I1100" s="221"/>
      <c r="J1100" s="222">
        <f>ROUND(I1100*H1100,2)</f>
        <v>0</v>
      </c>
      <c r="K1100" s="223"/>
      <c r="L1100" s="46"/>
      <c r="M1100" s="224" t="s">
        <v>19</v>
      </c>
      <c r="N1100" s="225" t="s">
        <v>43</v>
      </c>
      <c r="O1100" s="86"/>
      <c r="P1100" s="226">
        <f>O1100*H1100</f>
        <v>0</v>
      </c>
      <c r="Q1100" s="226">
        <v>0.0032000000000000002</v>
      </c>
      <c r="R1100" s="226">
        <f>Q1100*H1100</f>
        <v>0.037939199999999999</v>
      </c>
      <c r="S1100" s="226">
        <v>0</v>
      </c>
      <c r="T1100" s="227">
        <f>S1100*H1100</f>
        <v>0</v>
      </c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R1100" s="228" t="s">
        <v>203</v>
      </c>
      <c r="AT1100" s="228" t="s">
        <v>199</v>
      </c>
      <c r="AU1100" s="228" t="s">
        <v>82</v>
      </c>
      <c r="AY1100" s="19" t="s">
        <v>197</v>
      </c>
      <c r="BE1100" s="229">
        <f>IF(N1100="základní",J1100,0)</f>
        <v>0</v>
      </c>
      <c r="BF1100" s="229">
        <f>IF(N1100="snížená",J1100,0)</f>
        <v>0</v>
      </c>
      <c r="BG1100" s="229">
        <f>IF(N1100="zákl. přenesená",J1100,0)</f>
        <v>0</v>
      </c>
      <c r="BH1100" s="229">
        <f>IF(N1100="sníž. přenesená",J1100,0)</f>
        <v>0</v>
      </c>
      <c r="BI1100" s="229">
        <f>IF(N1100="nulová",J1100,0)</f>
        <v>0</v>
      </c>
      <c r="BJ1100" s="19" t="s">
        <v>80</v>
      </c>
      <c r="BK1100" s="229">
        <f>ROUND(I1100*H1100,2)</f>
        <v>0</v>
      </c>
      <c r="BL1100" s="19" t="s">
        <v>203</v>
      </c>
      <c r="BM1100" s="228" t="s">
        <v>2981</v>
      </c>
    </row>
    <row r="1101" s="2" customFormat="1">
      <c r="A1101" s="40"/>
      <c r="B1101" s="41"/>
      <c r="C1101" s="42"/>
      <c r="D1101" s="230" t="s">
        <v>205</v>
      </c>
      <c r="E1101" s="42"/>
      <c r="F1101" s="231" t="s">
        <v>2982</v>
      </c>
      <c r="G1101" s="42"/>
      <c r="H1101" s="42"/>
      <c r="I1101" s="232"/>
      <c r="J1101" s="42"/>
      <c r="K1101" s="42"/>
      <c r="L1101" s="46"/>
      <c r="M1101" s="233"/>
      <c r="N1101" s="234"/>
      <c r="O1101" s="86"/>
      <c r="P1101" s="86"/>
      <c r="Q1101" s="86"/>
      <c r="R1101" s="86"/>
      <c r="S1101" s="86"/>
      <c r="T1101" s="87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T1101" s="19" t="s">
        <v>205</v>
      </c>
      <c r="AU1101" s="19" t="s">
        <v>82</v>
      </c>
    </row>
    <row r="1102" s="14" customFormat="1">
      <c r="A1102" s="14"/>
      <c r="B1102" s="247"/>
      <c r="C1102" s="248"/>
      <c r="D1102" s="237" t="s">
        <v>207</v>
      </c>
      <c r="E1102" s="249" t="s">
        <v>19</v>
      </c>
      <c r="F1102" s="250" t="s">
        <v>802</v>
      </c>
      <c r="G1102" s="248"/>
      <c r="H1102" s="249" t="s">
        <v>19</v>
      </c>
      <c r="I1102" s="251"/>
      <c r="J1102" s="248"/>
      <c r="K1102" s="248"/>
      <c r="L1102" s="252"/>
      <c r="M1102" s="253"/>
      <c r="N1102" s="254"/>
      <c r="O1102" s="254"/>
      <c r="P1102" s="254"/>
      <c r="Q1102" s="254"/>
      <c r="R1102" s="254"/>
      <c r="S1102" s="254"/>
      <c r="T1102" s="255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6" t="s">
        <v>207</v>
      </c>
      <c r="AU1102" s="256" t="s">
        <v>82</v>
      </c>
      <c r="AV1102" s="14" t="s">
        <v>80</v>
      </c>
      <c r="AW1102" s="14" t="s">
        <v>33</v>
      </c>
      <c r="AX1102" s="14" t="s">
        <v>72</v>
      </c>
      <c r="AY1102" s="256" t="s">
        <v>197</v>
      </c>
    </row>
    <row r="1103" s="13" customFormat="1">
      <c r="A1103" s="13"/>
      <c r="B1103" s="235"/>
      <c r="C1103" s="236"/>
      <c r="D1103" s="237" t="s">
        <v>207</v>
      </c>
      <c r="E1103" s="238" t="s">
        <v>19</v>
      </c>
      <c r="F1103" s="239" t="s">
        <v>2983</v>
      </c>
      <c r="G1103" s="236"/>
      <c r="H1103" s="240">
        <v>11.856</v>
      </c>
      <c r="I1103" s="241"/>
      <c r="J1103" s="236"/>
      <c r="K1103" s="236"/>
      <c r="L1103" s="242"/>
      <c r="M1103" s="243"/>
      <c r="N1103" s="244"/>
      <c r="O1103" s="244"/>
      <c r="P1103" s="244"/>
      <c r="Q1103" s="244"/>
      <c r="R1103" s="244"/>
      <c r="S1103" s="244"/>
      <c r="T1103" s="245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6" t="s">
        <v>207</v>
      </c>
      <c r="AU1103" s="246" t="s">
        <v>82</v>
      </c>
      <c r="AV1103" s="13" t="s">
        <v>82</v>
      </c>
      <c r="AW1103" s="13" t="s">
        <v>33</v>
      </c>
      <c r="AX1103" s="13" t="s">
        <v>80</v>
      </c>
      <c r="AY1103" s="246" t="s">
        <v>197</v>
      </c>
    </row>
    <row r="1104" s="2" customFormat="1" ht="24.15" customHeight="1">
      <c r="A1104" s="40"/>
      <c r="B1104" s="41"/>
      <c r="C1104" s="282" t="s">
        <v>1356</v>
      </c>
      <c r="D1104" s="282" t="s">
        <v>602</v>
      </c>
      <c r="E1104" s="283" t="s">
        <v>2984</v>
      </c>
      <c r="F1104" s="284" t="s">
        <v>2985</v>
      </c>
      <c r="G1104" s="285" t="s">
        <v>202</v>
      </c>
      <c r="H1104" s="286">
        <v>12.449</v>
      </c>
      <c r="I1104" s="287"/>
      <c r="J1104" s="288">
        <f>ROUND(I1104*H1104,2)</f>
        <v>0</v>
      </c>
      <c r="K1104" s="289"/>
      <c r="L1104" s="290"/>
      <c r="M1104" s="291" t="s">
        <v>19</v>
      </c>
      <c r="N1104" s="292" t="s">
        <v>43</v>
      </c>
      <c r="O1104" s="86"/>
      <c r="P1104" s="226">
        <f>O1104*H1104</f>
        <v>0</v>
      </c>
      <c r="Q1104" s="226">
        <v>0.084379999999999997</v>
      </c>
      <c r="R1104" s="226">
        <f>Q1104*H1104</f>
        <v>1.05044662</v>
      </c>
      <c r="S1104" s="226">
        <v>0</v>
      </c>
      <c r="T1104" s="227">
        <f>S1104*H1104</f>
        <v>0</v>
      </c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R1104" s="228" t="s">
        <v>311</v>
      </c>
      <c r="AT1104" s="228" t="s">
        <v>602</v>
      </c>
      <c r="AU1104" s="228" t="s">
        <v>82</v>
      </c>
      <c r="AY1104" s="19" t="s">
        <v>197</v>
      </c>
      <c r="BE1104" s="229">
        <f>IF(N1104="základní",J1104,0)</f>
        <v>0</v>
      </c>
      <c r="BF1104" s="229">
        <f>IF(N1104="snížená",J1104,0)</f>
        <v>0</v>
      </c>
      <c r="BG1104" s="229">
        <f>IF(N1104="zákl. přenesená",J1104,0)</f>
        <v>0</v>
      </c>
      <c r="BH1104" s="229">
        <f>IF(N1104="sníž. přenesená",J1104,0)</f>
        <v>0</v>
      </c>
      <c r="BI1104" s="229">
        <f>IF(N1104="nulová",J1104,0)</f>
        <v>0</v>
      </c>
      <c r="BJ1104" s="19" t="s">
        <v>80</v>
      </c>
      <c r="BK1104" s="229">
        <f>ROUND(I1104*H1104,2)</f>
        <v>0</v>
      </c>
      <c r="BL1104" s="19" t="s">
        <v>203</v>
      </c>
      <c r="BM1104" s="228" t="s">
        <v>2986</v>
      </c>
    </row>
    <row r="1105" s="13" customFormat="1">
      <c r="A1105" s="13"/>
      <c r="B1105" s="235"/>
      <c r="C1105" s="236"/>
      <c r="D1105" s="237" t="s">
        <v>207</v>
      </c>
      <c r="E1105" s="236"/>
      <c r="F1105" s="239" t="s">
        <v>2987</v>
      </c>
      <c r="G1105" s="236"/>
      <c r="H1105" s="240">
        <v>12.449</v>
      </c>
      <c r="I1105" s="241"/>
      <c r="J1105" s="236"/>
      <c r="K1105" s="236"/>
      <c r="L1105" s="242"/>
      <c r="M1105" s="243"/>
      <c r="N1105" s="244"/>
      <c r="O1105" s="244"/>
      <c r="P1105" s="244"/>
      <c r="Q1105" s="244"/>
      <c r="R1105" s="244"/>
      <c r="S1105" s="244"/>
      <c r="T1105" s="245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6" t="s">
        <v>207</v>
      </c>
      <c r="AU1105" s="246" t="s">
        <v>82</v>
      </c>
      <c r="AV1105" s="13" t="s">
        <v>82</v>
      </c>
      <c r="AW1105" s="13" t="s">
        <v>4</v>
      </c>
      <c r="AX1105" s="13" t="s">
        <v>80</v>
      </c>
      <c r="AY1105" s="246" t="s">
        <v>197</v>
      </c>
    </row>
    <row r="1106" s="12" customFormat="1" ht="22.8" customHeight="1">
      <c r="A1106" s="12"/>
      <c r="B1106" s="200"/>
      <c r="C1106" s="201"/>
      <c r="D1106" s="202" t="s">
        <v>71</v>
      </c>
      <c r="E1106" s="214" t="s">
        <v>969</v>
      </c>
      <c r="F1106" s="214" t="s">
        <v>1069</v>
      </c>
      <c r="G1106" s="201"/>
      <c r="H1106" s="201"/>
      <c r="I1106" s="204"/>
      <c r="J1106" s="215">
        <f>BK1106</f>
        <v>0</v>
      </c>
      <c r="K1106" s="201"/>
      <c r="L1106" s="206"/>
      <c r="M1106" s="207"/>
      <c r="N1106" s="208"/>
      <c r="O1106" s="208"/>
      <c r="P1106" s="209">
        <f>SUM(P1107:P1117)</f>
        <v>0</v>
      </c>
      <c r="Q1106" s="208"/>
      <c r="R1106" s="209">
        <f>SUM(R1107:R1117)</f>
        <v>1.1175299999999999</v>
      </c>
      <c r="S1106" s="208"/>
      <c r="T1106" s="210">
        <f>SUM(T1107:T1117)</f>
        <v>0</v>
      </c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R1106" s="211" t="s">
        <v>80</v>
      </c>
      <c r="AT1106" s="212" t="s">
        <v>71</v>
      </c>
      <c r="AU1106" s="212" t="s">
        <v>80</v>
      </c>
      <c r="AY1106" s="211" t="s">
        <v>197</v>
      </c>
      <c r="BK1106" s="213">
        <f>SUM(BK1107:BK1117)</f>
        <v>0</v>
      </c>
    </row>
    <row r="1107" s="2" customFormat="1" ht="37.8" customHeight="1">
      <c r="A1107" s="40"/>
      <c r="B1107" s="41"/>
      <c r="C1107" s="216" t="s">
        <v>1364</v>
      </c>
      <c r="D1107" s="216" t="s">
        <v>199</v>
      </c>
      <c r="E1107" s="217" t="s">
        <v>1071</v>
      </c>
      <c r="F1107" s="218" t="s">
        <v>1072</v>
      </c>
      <c r="G1107" s="219" t="s">
        <v>211</v>
      </c>
      <c r="H1107" s="220">
        <v>34</v>
      </c>
      <c r="I1107" s="221"/>
      <c r="J1107" s="222">
        <f>ROUND(I1107*H1107,2)</f>
        <v>0</v>
      </c>
      <c r="K1107" s="223"/>
      <c r="L1107" s="46"/>
      <c r="M1107" s="224" t="s">
        <v>19</v>
      </c>
      <c r="N1107" s="225" t="s">
        <v>43</v>
      </c>
      <c r="O1107" s="86"/>
      <c r="P1107" s="226">
        <f>O1107*H1107</f>
        <v>0</v>
      </c>
      <c r="Q1107" s="226">
        <v>0.017770000000000001</v>
      </c>
      <c r="R1107" s="226">
        <f>Q1107*H1107</f>
        <v>0.60418000000000005</v>
      </c>
      <c r="S1107" s="226">
        <v>0</v>
      </c>
      <c r="T1107" s="227">
        <f>S1107*H1107</f>
        <v>0</v>
      </c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R1107" s="228" t="s">
        <v>203</v>
      </c>
      <c r="AT1107" s="228" t="s">
        <v>199</v>
      </c>
      <c r="AU1107" s="228" t="s">
        <v>82</v>
      </c>
      <c r="AY1107" s="19" t="s">
        <v>197</v>
      </c>
      <c r="BE1107" s="229">
        <f>IF(N1107="základní",J1107,0)</f>
        <v>0</v>
      </c>
      <c r="BF1107" s="229">
        <f>IF(N1107="snížená",J1107,0)</f>
        <v>0</v>
      </c>
      <c r="BG1107" s="229">
        <f>IF(N1107="zákl. přenesená",J1107,0)</f>
        <v>0</v>
      </c>
      <c r="BH1107" s="229">
        <f>IF(N1107="sníž. přenesená",J1107,0)</f>
        <v>0</v>
      </c>
      <c r="BI1107" s="229">
        <f>IF(N1107="nulová",J1107,0)</f>
        <v>0</v>
      </c>
      <c r="BJ1107" s="19" t="s">
        <v>80</v>
      </c>
      <c r="BK1107" s="229">
        <f>ROUND(I1107*H1107,2)</f>
        <v>0</v>
      </c>
      <c r="BL1107" s="19" t="s">
        <v>203</v>
      </c>
      <c r="BM1107" s="228" t="s">
        <v>2988</v>
      </c>
    </row>
    <row r="1108" s="2" customFormat="1">
      <c r="A1108" s="40"/>
      <c r="B1108" s="41"/>
      <c r="C1108" s="42"/>
      <c r="D1108" s="230" t="s">
        <v>205</v>
      </c>
      <c r="E1108" s="42"/>
      <c r="F1108" s="231" t="s">
        <v>1074</v>
      </c>
      <c r="G1108" s="42"/>
      <c r="H1108" s="42"/>
      <c r="I1108" s="232"/>
      <c r="J1108" s="42"/>
      <c r="K1108" s="42"/>
      <c r="L1108" s="46"/>
      <c r="M1108" s="233"/>
      <c r="N1108" s="234"/>
      <c r="O1108" s="86"/>
      <c r="P1108" s="86"/>
      <c r="Q1108" s="86"/>
      <c r="R1108" s="86"/>
      <c r="S1108" s="86"/>
      <c r="T1108" s="87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T1108" s="19" t="s">
        <v>205</v>
      </c>
      <c r="AU1108" s="19" t="s">
        <v>82</v>
      </c>
    </row>
    <row r="1109" s="13" customFormat="1">
      <c r="A1109" s="13"/>
      <c r="B1109" s="235"/>
      <c r="C1109" s="236"/>
      <c r="D1109" s="237" t="s">
        <v>207</v>
      </c>
      <c r="E1109" s="238" t="s">
        <v>19</v>
      </c>
      <c r="F1109" s="239" t="s">
        <v>2989</v>
      </c>
      <c r="G1109" s="236"/>
      <c r="H1109" s="240">
        <v>5</v>
      </c>
      <c r="I1109" s="241"/>
      <c r="J1109" s="236"/>
      <c r="K1109" s="236"/>
      <c r="L1109" s="242"/>
      <c r="M1109" s="243"/>
      <c r="N1109" s="244"/>
      <c r="O1109" s="244"/>
      <c r="P1109" s="244"/>
      <c r="Q1109" s="244"/>
      <c r="R1109" s="244"/>
      <c r="S1109" s="244"/>
      <c r="T1109" s="245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6" t="s">
        <v>207</v>
      </c>
      <c r="AU1109" s="246" t="s">
        <v>82</v>
      </c>
      <c r="AV1109" s="13" t="s">
        <v>82</v>
      </c>
      <c r="AW1109" s="13" t="s">
        <v>33</v>
      </c>
      <c r="AX1109" s="13" t="s">
        <v>72</v>
      </c>
      <c r="AY1109" s="246" t="s">
        <v>197</v>
      </c>
    </row>
    <row r="1110" s="13" customFormat="1">
      <c r="A1110" s="13"/>
      <c r="B1110" s="235"/>
      <c r="C1110" s="236"/>
      <c r="D1110" s="237" t="s">
        <v>207</v>
      </c>
      <c r="E1110" s="238" t="s">
        <v>19</v>
      </c>
      <c r="F1110" s="239" t="s">
        <v>2990</v>
      </c>
      <c r="G1110" s="236"/>
      <c r="H1110" s="240">
        <v>5</v>
      </c>
      <c r="I1110" s="241"/>
      <c r="J1110" s="236"/>
      <c r="K1110" s="236"/>
      <c r="L1110" s="242"/>
      <c r="M1110" s="243"/>
      <c r="N1110" s="244"/>
      <c r="O1110" s="244"/>
      <c r="P1110" s="244"/>
      <c r="Q1110" s="244"/>
      <c r="R1110" s="244"/>
      <c r="S1110" s="244"/>
      <c r="T1110" s="245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6" t="s">
        <v>207</v>
      </c>
      <c r="AU1110" s="246" t="s">
        <v>82</v>
      </c>
      <c r="AV1110" s="13" t="s">
        <v>82</v>
      </c>
      <c r="AW1110" s="13" t="s">
        <v>33</v>
      </c>
      <c r="AX1110" s="13" t="s">
        <v>72</v>
      </c>
      <c r="AY1110" s="246" t="s">
        <v>197</v>
      </c>
    </row>
    <row r="1111" s="13" customFormat="1">
      <c r="A1111" s="13"/>
      <c r="B1111" s="235"/>
      <c r="C1111" s="236"/>
      <c r="D1111" s="237" t="s">
        <v>207</v>
      </c>
      <c r="E1111" s="238" t="s">
        <v>19</v>
      </c>
      <c r="F1111" s="239" t="s">
        <v>2991</v>
      </c>
      <c r="G1111" s="236"/>
      <c r="H1111" s="240">
        <v>21</v>
      </c>
      <c r="I1111" s="241"/>
      <c r="J1111" s="236"/>
      <c r="K1111" s="236"/>
      <c r="L1111" s="242"/>
      <c r="M1111" s="243"/>
      <c r="N1111" s="244"/>
      <c r="O1111" s="244"/>
      <c r="P1111" s="244"/>
      <c r="Q1111" s="244"/>
      <c r="R1111" s="244"/>
      <c r="S1111" s="244"/>
      <c r="T1111" s="245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6" t="s">
        <v>207</v>
      </c>
      <c r="AU1111" s="246" t="s">
        <v>82</v>
      </c>
      <c r="AV1111" s="13" t="s">
        <v>82</v>
      </c>
      <c r="AW1111" s="13" t="s">
        <v>33</v>
      </c>
      <c r="AX1111" s="13" t="s">
        <v>72</v>
      </c>
      <c r="AY1111" s="246" t="s">
        <v>197</v>
      </c>
    </row>
    <row r="1112" s="13" customFormat="1">
      <c r="A1112" s="13"/>
      <c r="B1112" s="235"/>
      <c r="C1112" s="236"/>
      <c r="D1112" s="237" t="s">
        <v>207</v>
      </c>
      <c r="E1112" s="238" t="s">
        <v>19</v>
      </c>
      <c r="F1112" s="239" t="s">
        <v>2992</v>
      </c>
      <c r="G1112" s="236"/>
      <c r="H1112" s="240">
        <v>3</v>
      </c>
      <c r="I1112" s="241"/>
      <c r="J1112" s="236"/>
      <c r="K1112" s="236"/>
      <c r="L1112" s="242"/>
      <c r="M1112" s="243"/>
      <c r="N1112" s="244"/>
      <c r="O1112" s="244"/>
      <c r="P1112" s="244"/>
      <c r="Q1112" s="244"/>
      <c r="R1112" s="244"/>
      <c r="S1112" s="244"/>
      <c r="T1112" s="245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6" t="s">
        <v>207</v>
      </c>
      <c r="AU1112" s="246" t="s">
        <v>82</v>
      </c>
      <c r="AV1112" s="13" t="s">
        <v>82</v>
      </c>
      <c r="AW1112" s="13" t="s">
        <v>33</v>
      </c>
      <c r="AX1112" s="13" t="s">
        <v>72</v>
      </c>
      <c r="AY1112" s="246" t="s">
        <v>197</v>
      </c>
    </row>
    <row r="1113" s="15" customFormat="1">
      <c r="A1113" s="15"/>
      <c r="B1113" s="257"/>
      <c r="C1113" s="258"/>
      <c r="D1113" s="237" t="s">
        <v>207</v>
      </c>
      <c r="E1113" s="259" t="s">
        <v>19</v>
      </c>
      <c r="F1113" s="260" t="s">
        <v>234</v>
      </c>
      <c r="G1113" s="258"/>
      <c r="H1113" s="261">
        <v>34</v>
      </c>
      <c r="I1113" s="262"/>
      <c r="J1113" s="258"/>
      <c r="K1113" s="258"/>
      <c r="L1113" s="263"/>
      <c r="M1113" s="264"/>
      <c r="N1113" s="265"/>
      <c r="O1113" s="265"/>
      <c r="P1113" s="265"/>
      <c r="Q1113" s="265"/>
      <c r="R1113" s="265"/>
      <c r="S1113" s="265"/>
      <c r="T1113" s="266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T1113" s="267" t="s">
        <v>207</v>
      </c>
      <c r="AU1113" s="267" t="s">
        <v>82</v>
      </c>
      <c r="AV1113" s="15" t="s">
        <v>203</v>
      </c>
      <c r="AW1113" s="15" t="s">
        <v>33</v>
      </c>
      <c r="AX1113" s="15" t="s">
        <v>80</v>
      </c>
      <c r="AY1113" s="267" t="s">
        <v>197</v>
      </c>
    </row>
    <row r="1114" s="2" customFormat="1" ht="24.15" customHeight="1">
      <c r="A1114" s="40"/>
      <c r="B1114" s="41"/>
      <c r="C1114" s="282" t="s">
        <v>1369</v>
      </c>
      <c r="D1114" s="282" t="s">
        <v>602</v>
      </c>
      <c r="E1114" s="283" t="s">
        <v>1078</v>
      </c>
      <c r="F1114" s="284" t="s">
        <v>1079</v>
      </c>
      <c r="G1114" s="285" t="s">
        <v>211</v>
      </c>
      <c r="H1114" s="286">
        <v>5</v>
      </c>
      <c r="I1114" s="287"/>
      <c r="J1114" s="288">
        <f>ROUND(I1114*H1114,2)</f>
        <v>0</v>
      </c>
      <c r="K1114" s="289"/>
      <c r="L1114" s="290"/>
      <c r="M1114" s="291" t="s">
        <v>19</v>
      </c>
      <c r="N1114" s="292" t="s">
        <v>43</v>
      </c>
      <c r="O1114" s="86"/>
      <c r="P1114" s="226">
        <f>O1114*H1114</f>
        <v>0</v>
      </c>
      <c r="Q1114" s="226">
        <v>0.014579999999999999</v>
      </c>
      <c r="R1114" s="226">
        <f>Q1114*H1114</f>
        <v>0.072899999999999993</v>
      </c>
      <c r="S1114" s="226">
        <v>0</v>
      </c>
      <c r="T1114" s="227">
        <f>S1114*H1114</f>
        <v>0</v>
      </c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R1114" s="228" t="s">
        <v>311</v>
      </c>
      <c r="AT1114" s="228" t="s">
        <v>602</v>
      </c>
      <c r="AU1114" s="228" t="s">
        <v>82</v>
      </c>
      <c r="AY1114" s="19" t="s">
        <v>197</v>
      </c>
      <c r="BE1114" s="229">
        <f>IF(N1114="základní",J1114,0)</f>
        <v>0</v>
      </c>
      <c r="BF1114" s="229">
        <f>IF(N1114="snížená",J1114,0)</f>
        <v>0</v>
      </c>
      <c r="BG1114" s="229">
        <f>IF(N1114="zákl. přenesená",J1114,0)</f>
        <v>0</v>
      </c>
      <c r="BH1114" s="229">
        <f>IF(N1114="sníž. přenesená",J1114,0)</f>
        <v>0</v>
      </c>
      <c r="BI1114" s="229">
        <f>IF(N1114="nulová",J1114,0)</f>
        <v>0</v>
      </c>
      <c r="BJ1114" s="19" t="s">
        <v>80</v>
      </c>
      <c r="BK1114" s="229">
        <f>ROUND(I1114*H1114,2)</f>
        <v>0</v>
      </c>
      <c r="BL1114" s="19" t="s">
        <v>203</v>
      </c>
      <c r="BM1114" s="228" t="s">
        <v>2993</v>
      </c>
    </row>
    <row r="1115" s="2" customFormat="1" ht="24.15" customHeight="1">
      <c r="A1115" s="40"/>
      <c r="B1115" s="41"/>
      <c r="C1115" s="282" t="s">
        <v>1375</v>
      </c>
      <c r="D1115" s="282" t="s">
        <v>602</v>
      </c>
      <c r="E1115" s="283" t="s">
        <v>2994</v>
      </c>
      <c r="F1115" s="284" t="s">
        <v>2995</v>
      </c>
      <c r="G1115" s="285" t="s">
        <v>211</v>
      </c>
      <c r="H1115" s="286">
        <v>5</v>
      </c>
      <c r="I1115" s="287"/>
      <c r="J1115" s="288">
        <f>ROUND(I1115*H1115,2)</f>
        <v>0</v>
      </c>
      <c r="K1115" s="289"/>
      <c r="L1115" s="290"/>
      <c r="M1115" s="291" t="s">
        <v>19</v>
      </c>
      <c r="N1115" s="292" t="s">
        <v>43</v>
      </c>
      <c r="O1115" s="86"/>
      <c r="P1115" s="226">
        <f>O1115*H1115</f>
        <v>0</v>
      </c>
      <c r="Q1115" s="226">
        <v>0.014890000000000001</v>
      </c>
      <c r="R1115" s="226">
        <f>Q1115*H1115</f>
        <v>0.074450000000000002</v>
      </c>
      <c r="S1115" s="226">
        <v>0</v>
      </c>
      <c r="T1115" s="227">
        <f>S1115*H1115</f>
        <v>0</v>
      </c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R1115" s="228" t="s">
        <v>311</v>
      </c>
      <c r="AT1115" s="228" t="s">
        <v>602</v>
      </c>
      <c r="AU1115" s="228" t="s">
        <v>82</v>
      </c>
      <c r="AY1115" s="19" t="s">
        <v>197</v>
      </c>
      <c r="BE1115" s="229">
        <f>IF(N1115="základní",J1115,0)</f>
        <v>0</v>
      </c>
      <c r="BF1115" s="229">
        <f>IF(N1115="snížená",J1115,0)</f>
        <v>0</v>
      </c>
      <c r="BG1115" s="229">
        <f>IF(N1115="zákl. přenesená",J1115,0)</f>
        <v>0</v>
      </c>
      <c r="BH1115" s="229">
        <f>IF(N1115="sníž. přenesená",J1115,0)</f>
        <v>0</v>
      </c>
      <c r="BI1115" s="229">
        <f>IF(N1115="nulová",J1115,0)</f>
        <v>0</v>
      </c>
      <c r="BJ1115" s="19" t="s">
        <v>80</v>
      </c>
      <c r="BK1115" s="229">
        <f>ROUND(I1115*H1115,2)</f>
        <v>0</v>
      </c>
      <c r="BL1115" s="19" t="s">
        <v>203</v>
      </c>
      <c r="BM1115" s="228" t="s">
        <v>2996</v>
      </c>
    </row>
    <row r="1116" s="2" customFormat="1" ht="24.15" customHeight="1">
      <c r="A1116" s="40"/>
      <c r="B1116" s="41"/>
      <c r="C1116" s="282" t="s">
        <v>1380</v>
      </c>
      <c r="D1116" s="282" t="s">
        <v>602</v>
      </c>
      <c r="E1116" s="283" t="s">
        <v>1082</v>
      </c>
      <c r="F1116" s="284" t="s">
        <v>1083</v>
      </c>
      <c r="G1116" s="285" t="s">
        <v>211</v>
      </c>
      <c r="H1116" s="286">
        <v>21</v>
      </c>
      <c r="I1116" s="287"/>
      <c r="J1116" s="288">
        <f>ROUND(I1116*H1116,2)</f>
        <v>0</v>
      </c>
      <c r="K1116" s="289"/>
      <c r="L1116" s="290"/>
      <c r="M1116" s="291" t="s">
        <v>19</v>
      </c>
      <c r="N1116" s="292" t="s">
        <v>43</v>
      </c>
      <c r="O1116" s="86"/>
      <c r="P1116" s="226">
        <f>O1116*H1116</f>
        <v>0</v>
      </c>
      <c r="Q1116" s="226">
        <v>0.01521</v>
      </c>
      <c r="R1116" s="226">
        <f>Q1116*H1116</f>
        <v>0.31940999999999997</v>
      </c>
      <c r="S1116" s="226">
        <v>0</v>
      </c>
      <c r="T1116" s="227">
        <f>S1116*H1116</f>
        <v>0</v>
      </c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R1116" s="228" t="s">
        <v>311</v>
      </c>
      <c r="AT1116" s="228" t="s">
        <v>602</v>
      </c>
      <c r="AU1116" s="228" t="s">
        <v>82</v>
      </c>
      <c r="AY1116" s="19" t="s">
        <v>197</v>
      </c>
      <c r="BE1116" s="229">
        <f>IF(N1116="základní",J1116,0)</f>
        <v>0</v>
      </c>
      <c r="BF1116" s="229">
        <f>IF(N1116="snížená",J1116,0)</f>
        <v>0</v>
      </c>
      <c r="BG1116" s="229">
        <f>IF(N1116="zákl. přenesená",J1116,0)</f>
        <v>0</v>
      </c>
      <c r="BH1116" s="229">
        <f>IF(N1116="sníž. přenesená",J1116,0)</f>
        <v>0</v>
      </c>
      <c r="BI1116" s="229">
        <f>IF(N1116="nulová",J1116,0)</f>
        <v>0</v>
      </c>
      <c r="BJ1116" s="19" t="s">
        <v>80</v>
      </c>
      <c r="BK1116" s="229">
        <f>ROUND(I1116*H1116,2)</f>
        <v>0</v>
      </c>
      <c r="BL1116" s="19" t="s">
        <v>203</v>
      </c>
      <c r="BM1116" s="228" t="s">
        <v>2997</v>
      </c>
    </row>
    <row r="1117" s="2" customFormat="1" ht="24.15" customHeight="1">
      <c r="A1117" s="40"/>
      <c r="B1117" s="41"/>
      <c r="C1117" s="282" t="s">
        <v>1387</v>
      </c>
      <c r="D1117" s="282" t="s">
        <v>602</v>
      </c>
      <c r="E1117" s="283" t="s">
        <v>2998</v>
      </c>
      <c r="F1117" s="284" t="s">
        <v>2999</v>
      </c>
      <c r="G1117" s="285" t="s">
        <v>211</v>
      </c>
      <c r="H1117" s="286">
        <v>3</v>
      </c>
      <c r="I1117" s="287"/>
      <c r="J1117" s="288">
        <f>ROUND(I1117*H1117,2)</f>
        <v>0</v>
      </c>
      <c r="K1117" s="289"/>
      <c r="L1117" s="290"/>
      <c r="M1117" s="291" t="s">
        <v>19</v>
      </c>
      <c r="N1117" s="292" t="s">
        <v>43</v>
      </c>
      <c r="O1117" s="86"/>
      <c r="P1117" s="226">
        <f>O1117*H1117</f>
        <v>0</v>
      </c>
      <c r="Q1117" s="226">
        <v>0.01553</v>
      </c>
      <c r="R1117" s="226">
        <f>Q1117*H1117</f>
        <v>0.046589999999999999</v>
      </c>
      <c r="S1117" s="226">
        <v>0</v>
      </c>
      <c r="T1117" s="227">
        <f>S1117*H1117</f>
        <v>0</v>
      </c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R1117" s="228" t="s">
        <v>311</v>
      </c>
      <c r="AT1117" s="228" t="s">
        <v>602</v>
      </c>
      <c r="AU1117" s="228" t="s">
        <v>82</v>
      </c>
      <c r="AY1117" s="19" t="s">
        <v>197</v>
      </c>
      <c r="BE1117" s="229">
        <f>IF(N1117="základní",J1117,0)</f>
        <v>0</v>
      </c>
      <c r="BF1117" s="229">
        <f>IF(N1117="snížená",J1117,0)</f>
        <v>0</v>
      </c>
      <c r="BG1117" s="229">
        <f>IF(N1117="zákl. přenesená",J1117,0)</f>
        <v>0</v>
      </c>
      <c r="BH1117" s="229">
        <f>IF(N1117="sníž. přenesená",J1117,0)</f>
        <v>0</v>
      </c>
      <c r="BI1117" s="229">
        <f>IF(N1117="nulová",J1117,0)</f>
        <v>0</v>
      </c>
      <c r="BJ1117" s="19" t="s">
        <v>80</v>
      </c>
      <c r="BK1117" s="229">
        <f>ROUND(I1117*H1117,2)</f>
        <v>0</v>
      </c>
      <c r="BL1117" s="19" t="s">
        <v>203</v>
      </c>
      <c r="BM1117" s="228" t="s">
        <v>3000</v>
      </c>
    </row>
    <row r="1118" s="12" customFormat="1" ht="22.8" customHeight="1">
      <c r="A1118" s="12"/>
      <c r="B1118" s="200"/>
      <c r="C1118" s="201"/>
      <c r="D1118" s="202" t="s">
        <v>71</v>
      </c>
      <c r="E1118" s="214" t="s">
        <v>221</v>
      </c>
      <c r="F1118" s="214" t="s">
        <v>222</v>
      </c>
      <c r="G1118" s="201"/>
      <c r="H1118" s="201"/>
      <c r="I1118" s="204"/>
      <c r="J1118" s="215">
        <f>BK1118</f>
        <v>0</v>
      </c>
      <c r="K1118" s="201"/>
      <c r="L1118" s="206"/>
      <c r="M1118" s="207"/>
      <c r="N1118" s="208"/>
      <c r="O1118" s="208"/>
      <c r="P1118" s="209">
        <f>SUM(P1119:P1148)</f>
        <v>0</v>
      </c>
      <c r="Q1118" s="208"/>
      <c r="R1118" s="209">
        <f>SUM(R1119:R1148)</f>
        <v>0.16263815999999998</v>
      </c>
      <c r="S1118" s="208"/>
      <c r="T1118" s="210">
        <f>SUM(T1119:T1148)</f>
        <v>0</v>
      </c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R1118" s="211" t="s">
        <v>80</v>
      </c>
      <c r="AT1118" s="212" t="s">
        <v>71</v>
      </c>
      <c r="AU1118" s="212" t="s">
        <v>80</v>
      </c>
      <c r="AY1118" s="211" t="s">
        <v>197</v>
      </c>
      <c r="BK1118" s="213">
        <f>SUM(BK1119:BK1148)</f>
        <v>0</v>
      </c>
    </row>
    <row r="1119" s="2" customFormat="1" ht="37.8" customHeight="1">
      <c r="A1119" s="40"/>
      <c r="B1119" s="41"/>
      <c r="C1119" s="216" t="s">
        <v>1392</v>
      </c>
      <c r="D1119" s="216" t="s">
        <v>199</v>
      </c>
      <c r="E1119" s="217" t="s">
        <v>1086</v>
      </c>
      <c r="F1119" s="218" t="s">
        <v>1087</v>
      </c>
      <c r="G1119" s="219" t="s">
        <v>202</v>
      </c>
      <c r="H1119" s="220">
        <v>129.30699999999999</v>
      </c>
      <c r="I1119" s="221"/>
      <c r="J1119" s="222">
        <f>ROUND(I1119*H1119,2)</f>
        <v>0</v>
      </c>
      <c r="K1119" s="223"/>
      <c r="L1119" s="46"/>
      <c r="M1119" s="224" t="s">
        <v>19</v>
      </c>
      <c r="N1119" s="225" t="s">
        <v>43</v>
      </c>
      <c r="O1119" s="86"/>
      <c r="P1119" s="226">
        <f>O1119*H1119</f>
        <v>0</v>
      </c>
      <c r="Q1119" s="226">
        <v>4.0000000000000003E-05</v>
      </c>
      <c r="R1119" s="226">
        <f>Q1119*H1119</f>
        <v>0.0051722799999999996</v>
      </c>
      <c r="S1119" s="226">
        <v>0</v>
      </c>
      <c r="T1119" s="227">
        <f>S1119*H1119</f>
        <v>0</v>
      </c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R1119" s="228" t="s">
        <v>203</v>
      </c>
      <c r="AT1119" s="228" t="s">
        <v>199</v>
      </c>
      <c r="AU1119" s="228" t="s">
        <v>82</v>
      </c>
      <c r="AY1119" s="19" t="s">
        <v>197</v>
      </c>
      <c r="BE1119" s="229">
        <f>IF(N1119="základní",J1119,0)</f>
        <v>0</v>
      </c>
      <c r="BF1119" s="229">
        <f>IF(N1119="snížená",J1119,0)</f>
        <v>0</v>
      </c>
      <c r="BG1119" s="229">
        <f>IF(N1119="zákl. přenesená",J1119,0)</f>
        <v>0</v>
      </c>
      <c r="BH1119" s="229">
        <f>IF(N1119="sníž. přenesená",J1119,0)</f>
        <v>0</v>
      </c>
      <c r="BI1119" s="229">
        <f>IF(N1119="nulová",J1119,0)</f>
        <v>0</v>
      </c>
      <c r="BJ1119" s="19" t="s">
        <v>80</v>
      </c>
      <c r="BK1119" s="229">
        <f>ROUND(I1119*H1119,2)</f>
        <v>0</v>
      </c>
      <c r="BL1119" s="19" t="s">
        <v>203</v>
      </c>
      <c r="BM1119" s="228" t="s">
        <v>3001</v>
      </c>
    </row>
    <row r="1120" s="2" customFormat="1">
      <c r="A1120" s="40"/>
      <c r="B1120" s="41"/>
      <c r="C1120" s="42"/>
      <c r="D1120" s="230" t="s">
        <v>205</v>
      </c>
      <c r="E1120" s="42"/>
      <c r="F1120" s="231" t="s">
        <v>1089</v>
      </c>
      <c r="G1120" s="42"/>
      <c r="H1120" s="42"/>
      <c r="I1120" s="232"/>
      <c r="J1120" s="42"/>
      <c r="K1120" s="42"/>
      <c r="L1120" s="46"/>
      <c r="M1120" s="233"/>
      <c r="N1120" s="234"/>
      <c r="O1120" s="86"/>
      <c r="P1120" s="86"/>
      <c r="Q1120" s="86"/>
      <c r="R1120" s="86"/>
      <c r="S1120" s="86"/>
      <c r="T1120" s="87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T1120" s="19" t="s">
        <v>205</v>
      </c>
      <c r="AU1120" s="19" t="s">
        <v>82</v>
      </c>
    </row>
    <row r="1121" s="13" customFormat="1">
      <c r="A1121" s="13"/>
      <c r="B1121" s="235"/>
      <c r="C1121" s="236"/>
      <c r="D1121" s="237" t="s">
        <v>207</v>
      </c>
      <c r="E1121" s="238" t="s">
        <v>19</v>
      </c>
      <c r="F1121" s="239" t="s">
        <v>3002</v>
      </c>
      <c r="G1121" s="236"/>
      <c r="H1121" s="240">
        <v>8.0389999999999997</v>
      </c>
      <c r="I1121" s="241"/>
      <c r="J1121" s="236"/>
      <c r="K1121" s="236"/>
      <c r="L1121" s="242"/>
      <c r="M1121" s="243"/>
      <c r="N1121" s="244"/>
      <c r="O1121" s="244"/>
      <c r="P1121" s="244"/>
      <c r="Q1121" s="244"/>
      <c r="R1121" s="244"/>
      <c r="S1121" s="244"/>
      <c r="T1121" s="245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6" t="s">
        <v>207</v>
      </c>
      <c r="AU1121" s="246" t="s">
        <v>82</v>
      </c>
      <c r="AV1121" s="13" t="s">
        <v>82</v>
      </c>
      <c r="AW1121" s="13" t="s">
        <v>33</v>
      </c>
      <c r="AX1121" s="13" t="s">
        <v>72</v>
      </c>
      <c r="AY1121" s="246" t="s">
        <v>197</v>
      </c>
    </row>
    <row r="1122" s="13" customFormat="1">
      <c r="A1122" s="13"/>
      <c r="B1122" s="235"/>
      <c r="C1122" s="236"/>
      <c r="D1122" s="237" t="s">
        <v>207</v>
      </c>
      <c r="E1122" s="238" t="s">
        <v>19</v>
      </c>
      <c r="F1122" s="239" t="s">
        <v>3003</v>
      </c>
      <c r="G1122" s="236"/>
      <c r="H1122" s="240">
        <v>238.368</v>
      </c>
      <c r="I1122" s="241"/>
      <c r="J1122" s="236"/>
      <c r="K1122" s="236"/>
      <c r="L1122" s="242"/>
      <c r="M1122" s="243"/>
      <c r="N1122" s="244"/>
      <c r="O1122" s="244"/>
      <c r="P1122" s="244"/>
      <c r="Q1122" s="244"/>
      <c r="R1122" s="244"/>
      <c r="S1122" s="244"/>
      <c r="T1122" s="245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6" t="s">
        <v>207</v>
      </c>
      <c r="AU1122" s="246" t="s">
        <v>82</v>
      </c>
      <c r="AV1122" s="13" t="s">
        <v>82</v>
      </c>
      <c r="AW1122" s="13" t="s">
        <v>33</v>
      </c>
      <c r="AX1122" s="13" t="s">
        <v>72</v>
      </c>
      <c r="AY1122" s="246" t="s">
        <v>197</v>
      </c>
    </row>
    <row r="1123" s="13" customFormat="1">
      <c r="A1123" s="13"/>
      <c r="B1123" s="235"/>
      <c r="C1123" s="236"/>
      <c r="D1123" s="237" t="s">
        <v>207</v>
      </c>
      <c r="E1123" s="238" t="s">
        <v>19</v>
      </c>
      <c r="F1123" s="239" t="s">
        <v>3004</v>
      </c>
      <c r="G1123" s="236"/>
      <c r="H1123" s="240">
        <v>89.358000000000004</v>
      </c>
      <c r="I1123" s="241"/>
      <c r="J1123" s="236"/>
      <c r="K1123" s="236"/>
      <c r="L1123" s="242"/>
      <c r="M1123" s="243"/>
      <c r="N1123" s="244"/>
      <c r="O1123" s="244"/>
      <c r="P1123" s="244"/>
      <c r="Q1123" s="244"/>
      <c r="R1123" s="244"/>
      <c r="S1123" s="244"/>
      <c r="T1123" s="245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6" t="s">
        <v>207</v>
      </c>
      <c r="AU1123" s="246" t="s">
        <v>82</v>
      </c>
      <c r="AV1123" s="13" t="s">
        <v>82</v>
      </c>
      <c r="AW1123" s="13" t="s">
        <v>33</v>
      </c>
      <c r="AX1123" s="13" t="s">
        <v>72</v>
      </c>
      <c r="AY1123" s="246" t="s">
        <v>197</v>
      </c>
    </row>
    <row r="1124" s="15" customFormat="1">
      <c r="A1124" s="15"/>
      <c r="B1124" s="257"/>
      <c r="C1124" s="258"/>
      <c r="D1124" s="237" t="s">
        <v>207</v>
      </c>
      <c r="E1124" s="259" t="s">
        <v>19</v>
      </c>
      <c r="F1124" s="260" t="s">
        <v>234</v>
      </c>
      <c r="G1124" s="258"/>
      <c r="H1124" s="261">
        <v>335.76499999999999</v>
      </c>
      <c r="I1124" s="262"/>
      <c r="J1124" s="258"/>
      <c r="K1124" s="258"/>
      <c r="L1124" s="263"/>
      <c r="M1124" s="264"/>
      <c r="N1124" s="265"/>
      <c r="O1124" s="265"/>
      <c r="P1124" s="265"/>
      <c r="Q1124" s="265"/>
      <c r="R1124" s="265"/>
      <c r="S1124" s="265"/>
      <c r="T1124" s="266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T1124" s="267" t="s">
        <v>207</v>
      </c>
      <c r="AU1124" s="267" t="s">
        <v>82</v>
      </c>
      <c r="AV1124" s="15" t="s">
        <v>203</v>
      </c>
      <c r="AW1124" s="15" t="s">
        <v>33</v>
      </c>
      <c r="AX1124" s="15" t="s">
        <v>72</v>
      </c>
      <c r="AY1124" s="267" t="s">
        <v>197</v>
      </c>
    </row>
    <row r="1125" s="13" customFormat="1">
      <c r="A1125" s="13"/>
      <c r="B1125" s="235"/>
      <c r="C1125" s="236"/>
      <c r="D1125" s="237" t="s">
        <v>207</v>
      </c>
      <c r="E1125" s="238" t="s">
        <v>19</v>
      </c>
      <c r="F1125" s="239" t="s">
        <v>3005</v>
      </c>
      <c r="G1125" s="236"/>
      <c r="H1125" s="240">
        <v>129.30699999999999</v>
      </c>
      <c r="I1125" s="241"/>
      <c r="J1125" s="236"/>
      <c r="K1125" s="236"/>
      <c r="L1125" s="242"/>
      <c r="M1125" s="243"/>
      <c r="N1125" s="244"/>
      <c r="O1125" s="244"/>
      <c r="P1125" s="244"/>
      <c r="Q1125" s="244"/>
      <c r="R1125" s="244"/>
      <c r="S1125" s="244"/>
      <c r="T1125" s="245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6" t="s">
        <v>207</v>
      </c>
      <c r="AU1125" s="246" t="s">
        <v>82</v>
      </c>
      <c r="AV1125" s="13" t="s">
        <v>82</v>
      </c>
      <c r="AW1125" s="13" t="s">
        <v>33</v>
      </c>
      <c r="AX1125" s="13" t="s">
        <v>80</v>
      </c>
      <c r="AY1125" s="246" t="s">
        <v>197</v>
      </c>
    </row>
    <row r="1126" s="2" customFormat="1" ht="37.8" customHeight="1">
      <c r="A1126" s="40"/>
      <c r="B1126" s="41"/>
      <c r="C1126" s="216" t="s">
        <v>1396</v>
      </c>
      <c r="D1126" s="216" t="s">
        <v>199</v>
      </c>
      <c r="E1126" s="217" t="s">
        <v>3006</v>
      </c>
      <c r="F1126" s="218" t="s">
        <v>3007</v>
      </c>
      <c r="G1126" s="219" t="s">
        <v>202</v>
      </c>
      <c r="H1126" s="220">
        <v>27.183</v>
      </c>
      <c r="I1126" s="221"/>
      <c r="J1126" s="222">
        <f>ROUND(I1126*H1126,2)</f>
        <v>0</v>
      </c>
      <c r="K1126" s="223"/>
      <c r="L1126" s="46"/>
      <c r="M1126" s="224" t="s">
        <v>19</v>
      </c>
      <c r="N1126" s="225" t="s">
        <v>43</v>
      </c>
      <c r="O1126" s="86"/>
      <c r="P1126" s="226">
        <f>O1126*H1126</f>
        <v>0</v>
      </c>
      <c r="Q1126" s="226">
        <v>0.00036000000000000002</v>
      </c>
      <c r="R1126" s="226">
        <f>Q1126*H1126</f>
        <v>0.0097858800000000003</v>
      </c>
      <c r="S1126" s="226">
        <v>0</v>
      </c>
      <c r="T1126" s="227">
        <f>S1126*H1126</f>
        <v>0</v>
      </c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R1126" s="228" t="s">
        <v>203</v>
      </c>
      <c r="AT1126" s="228" t="s">
        <v>199</v>
      </c>
      <c r="AU1126" s="228" t="s">
        <v>82</v>
      </c>
      <c r="AY1126" s="19" t="s">
        <v>197</v>
      </c>
      <c r="BE1126" s="229">
        <f>IF(N1126="základní",J1126,0)</f>
        <v>0</v>
      </c>
      <c r="BF1126" s="229">
        <f>IF(N1126="snížená",J1126,0)</f>
        <v>0</v>
      </c>
      <c r="BG1126" s="229">
        <f>IF(N1126="zákl. přenesená",J1126,0)</f>
        <v>0</v>
      </c>
      <c r="BH1126" s="229">
        <f>IF(N1126="sníž. přenesená",J1126,0)</f>
        <v>0</v>
      </c>
      <c r="BI1126" s="229">
        <f>IF(N1126="nulová",J1126,0)</f>
        <v>0</v>
      </c>
      <c r="BJ1126" s="19" t="s">
        <v>80</v>
      </c>
      <c r="BK1126" s="229">
        <f>ROUND(I1126*H1126,2)</f>
        <v>0</v>
      </c>
      <c r="BL1126" s="19" t="s">
        <v>203</v>
      </c>
      <c r="BM1126" s="228" t="s">
        <v>3008</v>
      </c>
    </row>
    <row r="1127" s="2" customFormat="1">
      <c r="A1127" s="40"/>
      <c r="B1127" s="41"/>
      <c r="C1127" s="42"/>
      <c r="D1127" s="230" t="s">
        <v>205</v>
      </c>
      <c r="E1127" s="42"/>
      <c r="F1127" s="231" t="s">
        <v>3009</v>
      </c>
      <c r="G1127" s="42"/>
      <c r="H1127" s="42"/>
      <c r="I1127" s="232"/>
      <c r="J1127" s="42"/>
      <c r="K1127" s="42"/>
      <c r="L1127" s="46"/>
      <c r="M1127" s="233"/>
      <c r="N1127" s="234"/>
      <c r="O1127" s="86"/>
      <c r="P1127" s="86"/>
      <c r="Q1127" s="86"/>
      <c r="R1127" s="86"/>
      <c r="S1127" s="86"/>
      <c r="T1127" s="87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T1127" s="19" t="s">
        <v>205</v>
      </c>
      <c r="AU1127" s="19" t="s">
        <v>82</v>
      </c>
    </row>
    <row r="1128" s="14" customFormat="1">
      <c r="A1128" s="14"/>
      <c r="B1128" s="247"/>
      <c r="C1128" s="248"/>
      <c r="D1128" s="237" t="s">
        <v>207</v>
      </c>
      <c r="E1128" s="249" t="s">
        <v>19</v>
      </c>
      <c r="F1128" s="250" t="s">
        <v>598</v>
      </c>
      <c r="G1128" s="248"/>
      <c r="H1128" s="249" t="s">
        <v>19</v>
      </c>
      <c r="I1128" s="251"/>
      <c r="J1128" s="248"/>
      <c r="K1128" s="248"/>
      <c r="L1128" s="252"/>
      <c r="M1128" s="253"/>
      <c r="N1128" s="254"/>
      <c r="O1128" s="254"/>
      <c r="P1128" s="254"/>
      <c r="Q1128" s="254"/>
      <c r="R1128" s="254"/>
      <c r="S1128" s="254"/>
      <c r="T1128" s="255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6" t="s">
        <v>207</v>
      </c>
      <c r="AU1128" s="256" t="s">
        <v>82</v>
      </c>
      <c r="AV1128" s="14" t="s">
        <v>80</v>
      </c>
      <c r="AW1128" s="14" t="s">
        <v>33</v>
      </c>
      <c r="AX1128" s="14" t="s">
        <v>72</v>
      </c>
      <c r="AY1128" s="256" t="s">
        <v>197</v>
      </c>
    </row>
    <row r="1129" s="14" customFormat="1">
      <c r="A1129" s="14"/>
      <c r="B1129" s="247"/>
      <c r="C1129" s="248"/>
      <c r="D1129" s="237" t="s">
        <v>207</v>
      </c>
      <c r="E1129" s="249" t="s">
        <v>19</v>
      </c>
      <c r="F1129" s="250" t="s">
        <v>3010</v>
      </c>
      <c r="G1129" s="248"/>
      <c r="H1129" s="249" t="s">
        <v>19</v>
      </c>
      <c r="I1129" s="251"/>
      <c r="J1129" s="248"/>
      <c r="K1129" s="248"/>
      <c r="L1129" s="252"/>
      <c r="M1129" s="253"/>
      <c r="N1129" s="254"/>
      <c r="O1129" s="254"/>
      <c r="P1129" s="254"/>
      <c r="Q1129" s="254"/>
      <c r="R1129" s="254"/>
      <c r="S1129" s="254"/>
      <c r="T1129" s="255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6" t="s">
        <v>207</v>
      </c>
      <c r="AU1129" s="256" t="s">
        <v>82</v>
      </c>
      <c r="AV1129" s="14" t="s">
        <v>80</v>
      </c>
      <c r="AW1129" s="14" t="s">
        <v>33</v>
      </c>
      <c r="AX1129" s="14" t="s">
        <v>72</v>
      </c>
      <c r="AY1129" s="256" t="s">
        <v>197</v>
      </c>
    </row>
    <row r="1130" s="13" customFormat="1">
      <c r="A1130" s="13"/>
      <c r="B1130" s="235"/>
      <c r="C1130" s="236"/>
      <c r="D1130" s="237" t="s">
        <v>207</v>
      </c>
      <c r="E1130" s="238" t="s">
        <v>19</v>
      </c>
      <c r="F1130" s="239" t="s">
        <v>3011</v>
      </c>
      <c r="G1130" s="236"/>
      <c r="H1130" s="240">
        <v>27.183</v>
      </c>
      <c r="I1130" s="241"/>
      <c r="J1130" s="236"/>
      <c r="K1130" s="236"/>
      <c r="L1130" s="242"/>
      <c r="M1130" s="243"/>
      <c r="N1130" s="244"/>
      <c r="O1130" s="244"/>
      <c r="P1130" s="244"/>
      <c r="Q1130" s="244"/>
      <c r="R1130" s="244"/>
      <c r="S1130" s="244"/>
      <c r="T1130" s="245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6" t="s">
        <v>207</v>
      </c>
      <c r="AU1130" s="246" t="s">
        <v>82</v>
      </c>
      <c r="AV1130" s="13" t="s">
        <v>82</v>
      </c>
      <c r="AW1130" s="13" t="s">
        <v>33</v>
      </c>
      <c r="AX1130" s="13" t="s">
        <v>80</v>
      </c>
      <c r="AY1130" s="246" t="s">
        <v>197</v>
      </c>
    </row>
    <row r="1131" s="2" customFormat="1" ht="49.05" customHeight="1">
      <c r="A1131" s="40"/>
      <c r="B1131" s="41"/>
      <c r="C1131" s="216" t="s">
        <v>1402</v>
      </c>
      <c r="D1131" s="216" t="s">
        <v>199</v>
      </c>
      <c r="E1131" s="217" t="s">
        <v>1091</v>
      </c>
      <c r="F1131" s="218" t="s">
        <v>1092</v>
      </c>
      <c r="G1131" s="219" t="s">
        <v>211</v>
      </c>
      <c r="H1131" s="220">
        <v>19</v>
      </c>
      <c r="I1131" s="221"/>
      <c r="J1131" s="222">
        <f>ROUND(I1131*H1131,2)</f>
        <v>0</v>
      </c>
      <c r="K1131" s="223"/>
      <c r="L1131" s="46"/>
      <c r="M1131" s="224" t="s">
        <v>19</v>
      </c>
      <c r="N1131" s="225" t="s">
        <v>43</v>
      </c>
      <c r="O1131" s="86"/>
      <c r="P1131" s="226">
        <f>O1131*H1131</f>
        <v>0</v>
      </c>
      <c r="Q1131" s="226">
        <v>0.00025000000000000001</v>
      </c>
      <c r="R1131" s="226">
        <f>Q1131*H1131</f>
        <v>0.0047499999999999999</v>
      </c>
      <c r="S1131" s="226">
        <v>0</v>
      </c>
      <c r="T1131" s="227">
        <f>S1131*H1131</f>
        <v>0</v>
      </c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R1131" s="228" t="s">
        <v>203</v>
      </c>
      <c r="AT1131" s="228" t="s">
        <v>199</v>
      </c>
      <c r="AU1131" s="228" t="s">
        <v>82</v>
      </c>
      <c r="AY1131" s="19" t="s">
        <v>197</v>
      </c>
      <c r="BE1131" s="229">
        <f>IF(N1131="základní",J1131,0)</f>
        <v>0</v>
      </c>
      <c r="BF1131" s="229">
        <f>IF(N1131="snížená",J1131,0)</f>
        <v>0</v>
      </c>
      <c r="BG1131" s="229">
        <f>IF(N1131="zákl. přenesená",J1131,0)</f>
        <v>0</v>
      </c>
      <c r="BH1131" s="229">
        <f>IF(N1131="sníž. přenesená",J1131,0)</f>
        <v>0</v>
      </c>
      <c r="BI1131" s="229">
        <f>IF(N1131="nulová",J1131,0)</f>
        <v>0</v>
      </c>
      <c r="BJ1131" s="19" t="s">
        <v>80</v>
      </c>
      <c r="BK1131" s="229">
        <f>ROUND(I1131*H1131,2)</f>
        <v>0</v>
      </c>
      <c r="BL1131" s="19" t="s">
        <v>203</v>
      </c>
      <c r="BM1131" s="228" t="s">
        <v>3012</v>
      </c>
    </row>
    <row r="1132" s="2" customFormat="1">
      <c r="A1132" s="40"/>
      <c r="B1132" s="41"/>
      <c r="C1132" s="42"/>
      <c r="D1132" s="230" t="s">
        <v>205</v>
      </c>
      <c r="E1132" s="42"/>
      <c r="F1132" s="231" t="s">
        <v>1094</v>
      </c>
      <c r="G1132" s="42"/>
      <c r="H1132" s="42"/>
      <c r="I1132" s="232"/>
      <c r="J1132" s="42"/>
      <c r="K1132" s="42"/>
      <c r="L1132" s="46"/>
      <c r="M1132" s="233"/>
      <c r="N1132" s="234"/>
      <c r="O1132" s="86"/>
      <c r="P1132" s="86"/>
      <c r="Q1132" s="86"/>
      <c r="R1132" s="86"/>
      <c r="S1132" s="86"/>
      <c r="T1132" s="87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T1132" s="19" t="s">
        <v>205</v>
      </c>
      <c r="AU1132" s="19" t="s">
        <v>82</v>
      </c>
    </row>
    <row r="1133" s="14" customFormat="1">
      <c r="A1133" s="14"/>
      <c r="B1133" s="247"/>
      <c r="C1133" s="248"/>
      <c r="D1133" s="237" t="s">
        <v>207</v>
      </c>
      <c r="E1133" s="249" t="s">
        <v>19</v>
      </c>
      <c r="F1133" s="250" t="s">
        <v>1095</v>
      </c>
      <c r="G1133" s="248"/>
      <c r="H1133" s="249" t="s">
        <v>19</v>
      </c>
      <c r="I1133" s="251"/>
      <c r="J1133" s="248"/>
      <c r="K1133" s="248"/>
      <c r="L1133" s="252"/>
      <c r="M1133" s="253"/>
      <c r="N1133" s="254"/>
      <c r="O1133" s="254"/>
      <c r="P1133" s="254"/>
      <c r="Q1133" s="254"/>
      <c r="R1133" s="254"/>
      <c r="S1133" s="254"/>
      <c r="T1133" s="255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6" t="s">
        <v>207</v>
      </c>
      <c r="AU1133" s="256" t="s">
        <v>82</v>
      </c>
      <c r="AV1133" s="14" t="s">
        <v>80</v>
      </c>
      <c r="AW1133" s="14" t="s">
        <v>33</v>
      </c>
      <c r="AX1133" s="14" t="s">
        <v>72</v>
      </c>
      <c r="AY1133" s="256" t="s">
        <v>197</v>
      </c>
    </row>
    <row r="1134" s="13" customFormat="1">
      <c r="A1134" s="13"/>
      <c r="B1134" s="235"/>
      <c r="C1134" s="236"/>
      <c r="D1134" s="237" t="s">
        <v>207</v>
      </c>
      <c r="E1134" s="238" t="s">
        <v>19</v>
      </c>
      <c r="F1134" s="239" t="s">
        <v>3013</v>
      </c>
      <c r="G1134" s="236"/>
      <c r="H1134" s="240">
        <v>12</v>
      </c>
      <c r="I1134" s="241"/>
      <c r="J1134" s="236"/>
      <c r="K1134" s="236"/>
      <c r="L1134" s="242"/>
      <c r="M1134" s="243"/>
      <c r="N1134" s="244"/>
      <c r="O1134" s="244"/>
      <c r="P1134" s="244"/>
      <c r="Q1134" s="244"/>
      <c r="R1134" s="244"/>
      <c r="S1134" s="244"/>
      <c r="T1134" s="245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6" t="s">
        <v>207</v>
      </c>
      <c r="AU1134" s="246" t="s">
        <v>82</v>
      </c>
      <c r="AV1134" s="13" t="s">
        <v>82</v>
      </c>
      <c r="AW1134" s="13" t="s">
        <v>33</v>
      </c>
      <c r="AX1134" s="13" t="s">
        <v>72</v>
      </c>
      <c r="AY1134" s="246" t="s">
        <v>197</v>
      </c>
    </row>
    <row r="1135" s="13" customFormat="1">
      <c r="A1135" s="13"/>
      <c r="B1135" s="235"/>
      <c r="C1135" s="236"/>
      <c r="D1135" s="237" t="s">
        <v>207</v>
      </c>
      <c r="E1135" s="238" t="s">
        <v>19</v>
      </c>
      <c r="F1135" s="239" t="s">
        <v>3014</v>
      </c>
      <c r="G1135" s="236"/>
      <c r="H1135" s="240">
        <v>7</v>
      </c>
      <c r="I1135" s="241"/>
      <c r="J1135" s="236"/>
      <c r="K1135" s="236"/>
      <c r="L1135" s="242"/>
      <c r="M1135" s="243"/>
      <c r="N1135" s="244"/>
      <c r="O1135" s="244"/>
      <c r="P1135" s="244"/>
      <c r="Q1135" s="244"/>
      <c r="R1135" s="244"/>
      <c r="S1135" s="244"/>
      <c r="T1135" s="245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6" t="s">
        <v>207</v>
      </c>
      <c r="AU1135" s="246" t="s">
        <v>82</v>
      </c>
      <c r="AV1135" s="13" t="s">
        <v>82</v>
      </c>
      <c r="AW1135" s="13" t="s">
        <v>33</v>
      </c>
      <c r="AX1135" s="13" t="s">
        <v>72</v>
      </c>
      <c r="AY1135" s="246" t="s">
        <v>197</v>
      </c>
    </row>
    <row r="1136" s="15" customFormat="1">
      <c r="A1136" s="15"/>
      <c r="B1136" s="257"/>
      <c r="C1136" s="258"/>
      <c r="D1136" s="237" t="s">
        <v>207</v>
      </c>
      <c r="E1136" s="259" t="s">
        <v>19</v>
      </c>
      <c r="F1136" s="260" t="s">
        <v>234</v>
      </c>
      <c r="G1136" s="258"/>
      <c r="H1136" s="261">
        <v>19</v>
      </c>
      <c r="I1136" s="262"/>
      <c r="J1136" s="258"/>
      <c r="K1136" s="258"/>
      <c r="L1136" s="263"/>
      <c r="M1136" s="264"/>
      <c r="N1136" s="265"/>
      <c r="O1136" s="265"/>
      <c r="P1136" s="265"/>
      <c r="Q1136" s="265"/>
      <c r="R1136" s="265"/>
      <c r="S1136" s="265"/>
      <c r="T1136" s="266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T1136" s="267" t="s">
        <v>207</v>
      </c>
      <c r="AU1136" s="267" t="s">
        <v>82</v>
      </c>
      <c r="AV1136" s="15" t="s">
        <v>203</v>
      </c>
      <c r="AW1136" s="15" t="s">
        <v>33</v>
      </c>
      <c r="AX1136" s="15" t="s">
        <v>80</v>
      </c>
      <c r="AY1136" s="267" t="s">
        <v>197</v>
      </c>
    </row>
    <row r="1137" s="2" customFormat="1" ht="16.5" customHeight="1">
      <c r="A1137" s="40"/>
      <c r="B1137" s="41"/>
      <c r="C1137" s="282" t="s">
        <v>1415</v>
      </c>
      <c r="D1137" s="282" t="s">
        <v>602</v>
      </c>
      <c r="E1137" s="283" t="s">
        <v>1100</v>
      </c>
      <c r="F1137" s="284" t="s">
        <v>3015</v>
      </c>
      <c r="G1137" s="285" t="s">
        <v>1102</v>
      </c>
      <c r="H1137" s="286">
        <v>144.97399999999999</v>
      </c>
      <c r="I1137" s="287"/>
      <c r="J1137" s="288">
        <f>ROUND(I1137*H1137,2)</f>
        <v>0</v>
      </c>
      <c r="K1137" s="289"/>
      <c r="L1137" s="290"/>
      <c r="M1137" s="291" t="s">
        <v>19</v>
      </c>
      <c r="N1137" s="292" t="s">
        <v>43</v>
      </c>
      <c r="O1137" s="86"/>
      <c r="P1137" s="226">
        <f>O1137*H1137</f>
        <v>0</v>
      </c>
      <c r="Q1137" s="226">
        <v>0</v>
      </c>
      <c r="R1137" s="226">
        <f>Q1137*H1137</f>
        <v>0</v>
      </c>
      <c r="S1137" s="226">
        <v>0</v>
      </c>
      <c r="T1137" s="227">
        <f>S1137*H1137</f>
        <v>0</v>
      </c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R1137" s="228" t="s">
        <v>311</v>
      </c>
      <c r="AT1137" s="228" t="s">
        <v>602</v>
      </c>
      <c r="AU1137" s="228" t="s">
        <v>82</v>
      </c>
      <c r="AY1137" s="19" t="s">
        <v>197</v>
      </c>
      <c r="BE1137" s="229">
        <f>IF(N1137="základní",J1137,0)</f>
        <v>0</v>
      </c>
      <c r="BF1137" s="229">
        <f>IF(N1137="snížená",J1137,0)</f>
        <v>0</v>
      </c>
      <c r="BG1137" s="229">
        <f>IF(N1137="zákl. přenesená",J1137,0)</f>
        <v>0</v>
      </c>
      <c r="BH1137" s="229">
        <f>IF(N1137="sníž. přenesená",J1137,0)</f>
        <v>0</v>
      </c>
      <c r="BI1137" s="229">
        <f>IF(N1137="nulová",J1137,0)</f>
        <v>0</v>
      </c>
      <c r="BJ1137" s="19" t="s">
        <v>80</v>
      </c>
      <c r="BK1137" s="229">
        <f>ROUND(I1137*H1137,2)</f>
        <v>0</v>
      </c>
      <c r="BL1137" s="19" t="s">
        <v>203</v>
      </c>
      <c r="BM1137" s="228" t="s">
        <v>3016</v>
      </c>
    </row>
    <row r="1138" s="14" customFormat="1">
      <c r="A1138" s="14"/>
      <c r="B1138" s="247"/>
      <c r="C1138" s="248"/>
      <c r="D1138" s="237" t="s">
        <v>207</v>
      </c>
      <c r="E1138" s="249" t="s">
        <v>19</v>
      </c>
      <c r="F1138" s="250" t="s">
        <v>1095</v>
      </c>
      <c r="G1138" s="248"/>
      <c r="H1138" s="249" t="s">
        <v>19</v>
      </c>
      <c r="I1138" s="251"/>
      <c r="J1138" s="248"/>
      <c r="K1138" s="248"/>
      <c r="L1138" s="252"/>
      <c r="M1138" s="253"/>
      <c r="N1138" s="254"/>
      <c r="O1138" s="254"/>
      <c r="P1138" s="254"/>
      <c r="Q1138" s="254"/>
      <c r="R1138" s="254"/>
      <c r="S1138" s="254"/>
      <c r="T1138" s="255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6" t="s">
        <v>207</v>
      </c>
      <c r="AU1138" s="256" t="s">
        <v>82</v>
      </c>
      <c r="AV1138" s="14" t="s">
        <v>80</v>
      </c>
      <c r="AW1138" s="14" t="s">
        <v>33</v>
      </c>
      <c r="AX1138" s="14" t="s">
        <v>72</v>
      </c>
      <c r="AY1138" s="256" t="s">
        <v>197</v>
      </c>
    </row>
    <row r="1139" s="13" customFormat="1">
      <c r="A1139" s="13"/>
      <c r="B1139" s="235"/>
      <c r="C1139" s="236"/>
      <c r="D1139" s="237" t="s">
        <v>207</v>
      </c>
      <c r="E1139" s="238" t="s">
        <v>19</v>
      </c>
      <c r="F1139" s="239" t="s">
        <v>3017</v>
      </c>
      <c r="G1139" s="236"/>
      <c r="H1139" s="240">
        <v>144.97399999999999</v>
      </c>
      <c r="I1139" s="241"/>
      <c r="J1139" s="236"/>
      <c r="K1139" s="236"/>
      <c r="L1139" s="242"/>
      <c r="M1139" s="243"/>
      <c r="N1139" s="244"/>
      <c r="O1139" s="244"/>
      <c r="P1139" s="244"/>
      <c r="Q1139" s="244"/>
      <c r="R1139" s="244"/>
      <c r="S1139" s="244"/>
      <c r="T1139" s="245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6" t="s">
        <v>207</v>
      </c>
      <c r="AU1139" s="246" t="s">
        <v>82</v>
      </c>
      <c r="AV1139" s="13" t="s">
        <v>82</v>
      </c>
      <c r="AW1139" s="13" t="s">
        <v>33</v>
      </c>
      <c r="AX1139" s="13" t="s">
        <v>80</v>
      </c>
      <c r="AY1139" s="246" t="s">
        <v>197</v>
      </c>
    </row>
    <row r="1140" s="2" customFormat="1" ht="24.15" customHeight="1">
      <c r="A1140" s="40"/>
      <c r="B1140" s="41"/>
      <c r="C1140" s="216" t="s">
        <v>1423</v>
      </c>
      <c r="D1140" s="216" t="s">
        <v>199</v>
      </c>
      <c r="E1140" s="217" t="s">
        <v>1107</v>
      </c>
      <c r="F1140" s="218" t="s">
        <v>1108</v>
      </c>
      <c r="G1140" s="219" t="s">
        <v>211</v>
      </c>
      <c r="H1140" s="220">
        <v>9</v>
      </c>
      <c r="I1140" s="221"/>
      <c r="J1140" s="222">
        <f>ROUND(I1140*H1140,2)</f>
        <v>0</v>
      </c>
      <c r="K1140" s="223"/>
      <c r="L1140" s="46"/>
      <c r="M1140" s="224" t="s">
        <v>19</v>
      </c>
      <c r="N1140" s="225" t="s">
        <v>43</v>
      </c>
      <c r="O1140" s="86"/>
      <c r="P1140" s="226">
        <f>O1140*H1140</f>
        <v>0</v>
      </c>
      <c r="Q1140" s="226">
        <v>0.00018000000000000001</v>
      </c>
      <c r="R1140" s="226">
        <f>Q1140*H1140</f>
        <v>0.0016200000000000001</v>
      </c>
      <c r="S1140" s="226">
        <v>0</v>
      </c>
      <c r="T1140" s="227">
        <f>S1140*H1140</f>
        <v>0</v>
      </c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R1140" s="228" t="s">
        <v>203</v>
      </c>
      <c r="AT1140" s="228" t="s">
        <v>199</v>
      </c>
      <c r="AU1140" s="228" t="s">
        <v>82</v>
      </c>
      <c r="AY1140" s="19" t="s">
        <v>197</v>
      </c>
      <c r="BE1140" s="229">
        <f>IF(N1140="základní",J1140,0)</f>
        <v>0</v>
      </c>
      <c r="BF1140" s="229">
        <f>IF(N1140="snížená",J1140,0)</f>
        <v>0</v>
      </c>
      <c r="BG1140" s="229">
        <f>IF(N1140="zákl. přenesená",J1140,0)</f>
        <v>0</v>
      </c>
      <c r="BH1140" s="229">
        <f>IF(N1140="sníž. přenesená",J1140,0)</f>
        <v>0</v>
      </c>
      <c r="BI1140" s="229">
        <f>IF(N1140="nulová",J1140,0)</f>
        <v>0</v>
      </c>
      <c r="BJ1140" s="19" t="s">
        <v>80</v>
      </c>
      <c r="BK1140" s="229">
        <f>ROUND(I1140*H1140,2)</f>
        <v>0</v>
      </c>
      <c r="BL1140" s="19" t="s">
        <v>203</v>
      </c>
      <c r="BM1140" s="228" t="s">
        <v>3018</v>
      </c>
    </row>
    <row r="1141" s="2" customFormat="1">
      <c r="A1141" s="40"/>
      <c r="B1141" s="41"/>
      <c r="C1141" s="42"/>
      <c r="D1141" s="230" t="s">
        <v>205</v>
      </c>
      <c r="E1141" s="42"/>
      <c r="F1141" s="231" t="s">
        <v>1110</v>
      </c>
      <c r="G1141" s="42"/>
      <c r="H1141" s="42"/>
      <c r="I1141" s="232"/>
      <c r="J1141" s="42"/>
      <c r="K1141" s="42"/>
      <c r="L1141" s="46"/>
      <c r="M1141" s="233"/>
      <c r="N1141" s="234"/>
      <c r="O1141" s="86"/>
      <c r="P1141" s="86"/>
      <c r="Q1141" s="86"/>
      <c r="R1141" s="86"/>
      <c r="S1141" s="86"/>
      <c r="T1141" s="87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T1141" s="19" t="s">
        <v>205</v>
      </c>
      <c r="AU1141" s="19" t="s">
        <v>82</v>
      </c>
    </row>
    <row r="1142" s="2" customFormat="1" ht="21.75" customHeight="1">
      <c r="A1142" s="40"/>
      <c r="B1142" s="41"/>
      <c r="C1142" s="282" t="s">
        <v>1427</v>
      </c>
      <c r="D1142" s="282" t="s">
        <v>602</v>
      </c>
      <c r="E1142" s="283" t="s">
        <v>1112</v>
      </c>
      <c r="F1142" s="284" t="s">
        <v>1113</v>
      </c>
      <c r="G1142" s="285" t="s">
        <v>211</v>
      </c>
      <c r="H1142" s="286">
        <v>8</v>
      </c>
      <c r="I1142" s="287"/>
      <c r="J1142" s="288">
        <f>ROUND(I1142*H1142,2)</f>
        <v>0</v>
      </c>
      <c r="K1142" s="289"/>
      <c r="L1142" s="290"/>
      <c r="M1142" s="291" t="s">
        <v>19</v>
      </c>
      <c r="N1142" s="292" t="s">
        <v>43</v>
      </c>
      <c r="O1142" s="86"/>
      <c r="P1142" s="226">
        <f>O1142*H1142</f>
        <v>0</v>
      </c>
      <c r="Q1142" s="226">
        <v>0.012</v>
      </c>
      <c r="R1142" s="226">
        <f>Q1142*H1142</f>
        <v>0.096000000000000002</v>
      </c>
      <c r="S1142" s="226">
        <v>0</v>
      </c>
      <c r="T1142" s="227">
        <f>S1142*H1142</f>
        <v>0</v>
      </c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R1142" s="228" t="s">
        <v>311</v>
      </c>
      <c r="AT1142" s="228" t="s">
        <v>602</v>
      </c>
      <c r="AU1142" s="228" t="s">
        <v>82</v>
      </c>
      <c r="AY1142" s="19" t="s">
        <v>197</v>
      </c>
      <c r="BE1142" s="229">
        <f>IF(N1142="základní",J1142,0)</f>
        <v>0</v>
      </c>
      <c r="BF1142" s="229">
        <f>IF(N1142="snížená",J1142,0)</f>
        <v>0</v>
      </c>
      <c r="BG1142" s="229">
        <f>IF(N1142="zákl. přenesená",J1142,0)</f>
        <v>0</v>
      </c>
      <c r="BH1142" s="229">
        <f>IF(N1142="sníž. přenesená",J1142,0)</f>
        <v>0</v>
      </c>
      <c r="BI1142" s="229">
        <f>IF(N1142="nulová",J1142,0)</f>
        <v>0</v>
      </c>
      <c r="BJ1142" s="19" t="s">
        <v>80</v>
      </c>
      <c r="BK1142" s="229">
        <f>ROUND(I1142*H1142,2)</f>
        <v>0</v>
      </c>
      <c r="BL1142" s="19" t="s">
        <v>203</v>
      </c>
      <c r="BM1142" s="228" t="s">
        <v>3019</v>
      </c>
    </row>
    <row r="1143" s="2" customFormat="1" ht="21.75" customHeight="1">
      <c r="A1143" s="40"/>
      <c r="B1143" s="41"/>
      <c r="C1143" s="282" t="s">
        <v>1433</v>
      </c>
      <c r="D1143" s="282" t="s">
        <v>602</v>
      </c>
      <c r="E1143" s="283" t="s">
        <v>3020</v>
      </c>
      <c r="F1143" s="284" t="s">
        <v>3021</v>
      </c>
      <c r="G1143" s="285" t="s">
        <v>211</v>
      </c>
      <c r="H1143" s="286">
        <v>1</v>
      </c>
      <c r="I1143" s="287"/>
      <c r="J1143" s="288">
        <f>ROUND(I1143*H1143,2)</f>
        <v>0</v>
      </c>
      <c r="K1143" s="289"/>
      <c r="L1143" s="290"/>
      <c r="M1143" s="291" t="s">
        <v>19</v>
      </c>
      <c r="N1143" s="292" t="s">
        <v>43</v>
      </c>
      <c r="O1143" s="86"/>
      <c r="P1143" s="226">
        <f>O1143*H1143</f>
        <v>0</v>
      </c>
      <c r="Q1143" s="226">
        <v>0.0089999999999999993</v>
      </c>
      <c r="R1143" s="226">
        <f>Q1143*H1143</f>
        <v>0.0089999999999999993</v>
      </c>
      <c r="S1143" s="226">
        <v>0</v>
      </c>
      <c r="T1143" s="227">
        <f>S1143*H1143</f>
        <v>0</v>
      </c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R1143" s="228" t="s">
        <v>311</v>
      </c>
      <c r="AT1143" s="228" t="s">
        <v>602</v>
      </c>
      <c r="AU1143" s="228" t="s">
        <v>82</v>
      </c>
      <c r="AY1143" s="19" t="s">
        <v>197</v>
      </c>
      <c r="BE1143" s="229">
        <f>IF(N1143="základní",J1143,0)</f>
        <v>0</v>
      </c>
      <c r="BF1143" s="229">
        <f>IF(N1143="snížená",J1143,0)</f>
        <v>0</v>
      </c>
      <c r="BG1143" s="229">
        <f>IF(N1143="zákl. přenesená",J1143,0)</f>
        <v>0</v>
      </c>
      <c r="BH1143" s="229">
        <f>IF(N1143="sníž. přenesená",J1143,0)</f>
        <v>0</v>
      </c>
      <c r="BI1143" s="229">
        <f>IF(N1143="nulová",J1143,0)</f>
        <v>0</v>
      </c>
      <c r="BJ1143" s="19" t="s">
        <v>80</v>
      </c>
      <c r="BK1143" s="229">
        <f>ROUND(I1143*H1143,2)</f>
        <v>0</v>
      </c>
      <c r="BL1143" s="19" t="s">
        <v>203</v>
      </c>
      <c r="BM1143" s="228" t="s">
        <v>3022</v>
      </c>
    </row>
    <row r="1144" s="2" customFormat="1" ht="37.8" customHeight="1">
      <c r="A1144" s="40"/>
      <c r="B1144" s="41"/>
      <c r="C1144" s="216" t="s">
        <v>1440</v>
      </c>
      <c r="D1144" s="216" t="s">
        <v>199</v>
      </c>
      <c r="E1144" s="217" t="s">
        <v>1125</v>
      </c>
      <c r="F1144" s="218" t="s">
        <v>1126</v>
      </c>
      <c r="G1144" s="219" t="s">
        <v>1127</v>
      </c>
      <c r="H1144" s="220">
        <v>1</v>
      </c>
      <c r="I1144" s="221"/>
      <c r="J1144" s="222">
        <f>ROUND(I1144*H1144,2)</f>
        <v>0</v>
      </c>
      <c r="K1144" s="223"/>
      <c r="L1144" s="46"/>
      <c r="M1144" s="224" t="s">
        <v>19</v>
      </c>
      <c r="N1144" s="225" t="s">
        <v>43</v>
      </c>
      <c r="O1144" s="86"/>
      <c r="P1144" s="226">
        <f>O1144*H1144</f>
        <v>0</v>
      </c>
      <c r="Q1144" s="226">
        <v>0.00023000000000000001</v>
      </c>
      <c r="R1144" s="226">
        <f>Q1144*H1144</f>
        <v>0.00023000000000000001</v>
      </c>
      <c r="S1144" s="226">
        <v>0</v>
      </c>
      <c r="T1144" s="227">
        <f>S1144*H1144</f>
        <v>0</v>
      </c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R1144" s="228" t="s">
        <v>203</v>
      </c>
      <c r="AT1144" s="228" t="s">
        <v>199</v>
      </c>
      <c r="AU1144" s="228" t="s">
        <v>82</v>
      </c>
      <c r="AY1144" s="19" t="s">
        <v>197</v>
      </c>
      <c r="BE1144" s="229">
        <f>IF(N1144="základní",J1144,0)</f>
        <v>0</v>
      </c>
      <c r="BF1144" s="229">
        <f>IF(N1144="snížená",J1144,0)</f>
        <v>0</v>
      </c>
      <c r="BG1144" s="229">
        <f>IF(N1144="zákl. přenesená",J1144,0)</f>
        <v>0</v>
      </c>
      <c r="BH1144" s="229">
        <f>IF(N1144="sníž. přenesená",J1144,0)</f>
        <v>0</v>
      </c>
      <c r="BI1144" s="229">
        <f>IF(N1144="nulová",J1144,0)</f>
        <v>0</v>
      </c>
      <c r="BJ1144" s="19" t="s">
        <v>80</v>
      </c>
      <c r="BK1144" s="229">
        <f>ROUND(I1144*H1144,2)</f>
        <v>0</v>
      </c>
      <c r="BL1144" s="19" t="s">
        <v>203</v>
      </c>
      <c r="BM1144" s="228" t="s">
        <v>3023</v>
      </c>
    </row>
    <row r="1145" s="2" customFormat="1" ht="37.8" customHeight="1">
      <c r="A1145" s="40"/>
      <c r="B1145" s="41"/>
      <c r="C1145" s="216" t="s">
        <v>1444</v>
      </c>
      <c r="D1145" s="216" t="s">
        <v>199</v>
      </c>
      <c r="E1145" s="217" t="s">
        <v>3024</v>
      </c>
      <c r="F1145" s="218" t="s">
        <v>3025</v>
      </c>
      <c r="G1145" s="219" t="s">
        <v>661</v>
      </c>
      <c r="H1145" s="220">
        <v>2</v>
      </c>
      <c r="I1145" s="221"/>
      <c r="J1145" s="222">
        <f>ROUND(I1145*H1145,2)</f>
        <v>0</v>
      </c>
      <c r="K1145" s="223"/>
      <c r="L1145" s="46"/>
      <c r="M1145" s="224" t="s">
        <v>19</v>
      </c>
      <c r="N1145" s="225" t="s">
        <v>43</v>
      </c>
      <c r="O1145" s="86"/>
      <c r="P1145" s="226">
        <f>O1145*H1145</f>
        <v>0</v>
      </c>
      <c r="Q1145" s="226">
        <v>0.01804</v>
      </c>
      <c r="R1145" s="226">
        <f>Q1145*H1145</f>
        <v>0.036080000000000001</v>
      </c>
      <c r="S1145" s="226">
        <v>0</v>
      </c>
      <c r="T1145" s="227">
        <f>S1145*H1145</f>
        <v>0</v>
      </c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R1145" s="228" t="s">
        <v>203</v>
      </c>
      <c r="AT1145" s="228" t="s">
        <v>199</v>
      </c>
      <c r="AU1145" s="228" t="s">
        <v>82</v>
      </c>
      <c r="AY1145" s="19" t="s">
        <v>197</v>
      </c>
      <c r="BE1145" s="229">
        <f>IF(N1145="základní",J1145,0)</f>
        <v>0</v>
      </c>
      <c r="BF1145" s="229">
        <f>IF(N1145="snížená",J1145,0)</f>
        <v>0</v>
      </c>
      <c r="BG1145" s="229">
        <f>IF(N1145="zákl. přenesená",J1145,0)</f>
        <v>0</v>
      </c>
      <c r="BH1145" s="229">
        <f>IF(N1145="sníž. přenesená",J1145,0)</f>
        <v>0</v>
      </c>
      <c r="BI1145" s="229">
        <f>IF(N1145="nulová",J1145,0)</f>
        <v>0</v>
      </c>
      <c r="BJ1145" s="19" t="s">
        <v>80</v>
      </c>
      <c r="BK1145" s="229">
        <f>ROUND(I1145*H1145,2)</f>
        <v>0</v>
      </c>
      <c r="BL1145" s="19" t="s">
        <v>203</v>
      </c>
      <c r="BM1145" s="228" t="s">
        <v>3026</v>
      </c>
    </row>
    <row r="1146" s="2" customFormat="1">
      <c r="A1146" s="40"/>
      <c r="B1146" s="41"/>
      <c r="C1146" s="42"/>
      <c r="D1146" s="230" t="s">
        <v>205</v>
      </c>
      <c r="E1146" s="42"/>
      <c r="F1146" s="231" t="s">
        <v>3027</v>
      </c>
      <c r="G1146" s="42"/>
      <c r="H1146" s="42"/>
      <c r="I1146" s="232"/>
      <c r="J1146" s="42"/>
      <c r="K1146" s="42"/>
      <c r="L1146" s="46"/>
      <c r="M1146" s="233"/>
      <c r="N1146" s="234"/>
      <c r="O1146" s="86"/>
      <c r="P1146" s="86"/>
      <c r="Q1146" s="86"/>
      <c r="R1146" s="86"/>
      <c r="S1146" s="86"/>
      <c r="T1146" s="87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T1146" s="19" t="s">
        <v>205</v>
      </c>
      <c r="AU1146" s="19" t="s">
        <v>82</v>
      </c>
    </row>
    <row r="1147" s="14" customFormat="1">
      <c r="A1147" s="14"/>
      <c r="B1147" s="247"/>
      <c r="C1147" s="248"/>
      <c r="D1147" s="237" t="s">
        <v>207</v>
      </c>
      <c r="E1147" s="249" t="s">
        <v>19</v>
      </c>
      <c r="F1147" s="250" t="s">
        <v>519</v>
      </c>
      <c r="G1147" s="248"/>
      <c r="H1147" s="249" t="s">
        <v>19</v>
      </c>
      <c r="I1147" s="251"/>
      <c r="J1147" s="248"/>
      <c r="K1147" s="248"/>
      <c r="L1147" s="252"/>
      <c r="M1147" s="253"/>
      <c r="N1147" s="254"/>
      <c r="O1147" s="254"/>
      <c r="P1147" s="254"/>
      <c r="Q1147" s="254"/>
      <c r="R1147" s="254"/>
      <c r="S1147" s="254"/>
      <c r="T1147" s="255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6" t="s">
        <v>207</v>
      </c>
      <c r="AU1147" s="256" t="s">
        <v>82</v>
      </c>
      <c r="AV1147" s="14" t="s">
        <v>80</v>
      </c>
      <c r="AW1147" s="14" t="s">
        <v>33</v>
      </c>
      <c r="AX1147" s="14" t="s">
        <v>72</v>
      </c>
      <c r="AY1147" s="256" t="s">
        <v>197</v>
      </c>
    </row>
    <row r="1148" s="13" customFormat="1">
      <c r="A1148" s="13"/>
      <c r="B1148" s="235"/>
      <c r="C1148" s="236"/>
      <c r="D1148" s="237" t="s">
        <v>207</v>
      </c>
      <c r="E1148" s="238" t="s">
        <v>19</v>
      </c>
      <c r="F1148" s="239" t="s">
        <v>3028</v>
      </c>
      <c r="G1148" s="236"/>
      <c r="H1148" s="240">
        <v>2</v>
      </c>
      <c r="I1148" s="241"/>
      <c r="J1148" s="236"/>
      <c r="K1148" s="236"/>
      <c r="L1148" s="242"/>
      <c r="M1148" s="243"/>
      <c r="N1148" s="244"/>
      <c r="O1148" s="244"/>
      <c r="P1148" s="244"/>
      <c r="Q1148" s="244"/>
      <c r="R1148" s="244"/>
      <c r="S1148" s="244"/>
      <c r="T1148" s="245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6" t="s">
        <v>207</v>
      </c>
      <c r="AU1148" s="246" t="s">
        <v>82</v>
      </c>
      <c r="AV1148" s="13" t="s">
        <v>82</v>
      </c>
      <c r="AW1148" s="13" t="s">
        <v>33</v>
      </c>
      <c r="AX1148" s="13" t="s">
        <v>80</v>
      </c>
      <c r="AY1148" s="246" t="s">
        <v>197</v>
      </c>
    </row>
    <row r="1149" s="12" customFormat="1" ht="22.8" customHeight="1">
      <c r="A1149" s="12"/>
      <c r="B1149" s="200"/>
      <c r="C1149" s="201"/>
      <c r="D1149" s="202" t="s">
        <v>71</v>
      </c>
      <c r="E1149" s="214" t="s">
        <v>1129</v>
      </c>
      <c r="F1149" s="214" t="s">
        <v>1130</v>
      </c>
      <c r="G1149" s="201"/>
      <c r="H1149" s="201"/>
      <c r="I1149" s="204"/>
      <c r="J1149" s="215">
        <f>BK1149</f>
        <v>0</v>
      </c>
      <c r="K1149" s="201"/>
      <c r="L1149" s="206"/>
      <c r="M1149" s="207"/>
      <c r="N1149" s="208"/>
      <c r="O1149" s="208"/>
      <c r="P1149" s="209">
        <f>SUM(P1150:P1216)</f>
        <v>0</v>
      </c>
      <c r="Q1149" s="208"/>
      <c r="R1149" s="209">
        <f>SUM(R1150:R1216)</f>
        <v>0.038427089999999997</v>
      </c>
      <c r="S1149" s="208"/>
      <c r="T1149" s="210">
        <f>SUM(T1150:T1216)</f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R1149" s="211" t="s">
        <v>80</v>
      </c>
      <c r="AT1149" s="212" t="s">
        <v>71</v>
      </c>
      <c r="AU1149" s="212" t="s">
        <v>80</v>
      </c>
      <c r="AY1149" s="211" t="s">
        <v>197</v>
      </c>
      <c r="BK1149" s="213">
        <f>SUM(BK1150:BK1216)</f>
        <v>0</v>
      </c>
    </row>
    <row r="1150" s="2" customFormat="1" ht="44.25" customHeight="1">
      <c r="A1150" s="40"/>
      <c r="B1150" s="41"/>
      <c r="C1150" s="216" t="s">
        <v>1450</v>
      </c>
      <c r="D1150" s="216" t="s">
        <v>199</v>
      </c>
      <c r="E1150" s="217" t="s">
        <v>1132</v>
      </c>
      <c r="F1150" s="218" t="s">
        <v>1133</v>
      </c>
      <c r="G1150" s="219" t="s">
        <v>202</v>
      </c>
      <c r="H1150" s="220">
        <v>296.00299999999999</v>
      </c>
      <c r="I1150" s="221"/>
      <c r="J1150" s="222">
        <f>ROUND(I1150*H1150,2)</f>
        <v>0</v>
      </c>
      <c r="K1150" s="223"/>
      <c r="L1150" s="46"/>
      <c r="M1150" s="224" t="s">
        <v>19</v>
      </c>
      <c r="N1150" s="225" t="s">
        <v>43</v>
      </c>
      <c r="O1150" s="86"/>
      <c r="P1150" s="226">
        <f>O1150*H1150</f>
        <v>0</v>
      </c>
      <c r="Q1150" s="226">
        <v>0</v>
      </c>
      <c r="R1150" s="226">
        <f>Q1150*H1150</f>
        <v>0</v>
      </c>
      <c r="S1150" s="226">
        <v>0</v>
      </c>
      <c r="T1150" s="227">
        <f>S1150*H1150</f>
        <v>0</v>
      </c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R1150" s="228" t="s">
        <v>203</v>
      </c>
      <c r="AT1150" s="228" t="s">
        <v>199</v>
      </c>
      <c r="AU1150" s="228" t="s">
        <v>82</v>
      </c>
      <c r="AY1150" s="19" t="s">
        <v>197</v>
      </c>
      <c r="BE1150" s="229">
        <f>IF(N1150="základní",J1150,0)</f>
        <v>0</v>
      </c>
      <c r="BF1150" s="229">
        <f>IF(N1150="snížená",J1150,0)</f>
        <v>0</v>
      </c>
      <c r="BG1150" s="229">
        <f>IF(N1150="zákl. přenesená",J1150,0)</f>
        <v>0</v>
      </c>
      <c r="BH1150" s="229">
        <f>IF(N1150="sníž. přenesená",J1150,0)</f>
        <v>0</v>
      </c>
      <c r="BI1150" s="229">
        <f>IF(N1150="nulová",J1150,0)</f>
        <v>0</v>
      </c>
      <c r="BJ1150" s="19" t="s">
        <v>80</v>
      </c>
      <c r="BK1150" s="229">
        <f>ROUND(I1150*H1150,2)</f>
        <v>0</v>
      </c>
      <c r="BL1150" s="19" t="s">
        <v>203</v>
      </c>
      <c r="BM1150" s="228" t="s">
        <v>3029</v>
      </c>
    </row>
    <row r="1151" s="2" customFormat="1">
      <c r="A1151" s="40"/>
      <c r="B1151" s="41"/>
      <c r="C1151" s="42"/>
      <c r="D1151" s="230" t="s">
        <v>205</v>
      </c>
      <c r="E1151" s="42"/>
      <c r="F1151" s="231" t="s">
        <v>1135</v>
      </c>
      <c r="G1151" s="42"/>
      <c r="H1151" s="42"/>
      <c r="I1151" s="232"/>
      <c r="J1151" s="42"/>
      <c r="K1151" s="42"/>
      <c r="L1151" s="46"/>
      <c r="M1151" s="233"/>
      <c r="N1151" s="234"/>
      <c r="O1151" s="86"/>
      <c r="P1151" s="86"/>
      <c r="Q1151" s="86"/>
      <c r="R1151" s="86"/>
      <c r="S1151" s="86"/>
      <c r="T1151" s="87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T1151" s="19" t="s">
        <v>205</v>
      </c>
      <c r="AU1151" s="19" t="s">
        <v>82</v>
      </c>
    </row>
    <row r="1152" s="13" customFormat="1">
      <c r="A1152" s="13"/>
      <c r="B1152" s="235"/>
      <c r="C1152" s="236"/>
      <c r="D1152" s="237" t="s">
        <v>207</v>
      </c>
      <c r="E1152" s="238" t="s">
        <v>19</v>
      </c>
      <c r="F1152" s="239" t="s">
        <v>3030</v>
      </c>
      <c r="G1152" s="236"/>
      <c r="H1152" s="240">
        <v>176.35300000000001</v>
      </c>
      <c r="I1152" s="241"/>
      <c r="J1152" s="236"/>
      <c r="K1152" s="236"/>
      <c r="L1152" s="242"/>
      <c r="M1152" s="243"/>
      <c r="N1152" s="244"/>
      <c r="O1152" s="244"/>
      <c r="P1152" s="244"/>
      <c r="Q1152" s="244"/>
      <c r="R1152" s="244"/>
      <c r="S1152" s="244"/>
      <c r="T1152" s="245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46" t="s">
        <v>207</v>
      </c>
      <c r="AU1152" s="246" t="s">
        <v>82</v>
      </c>
      <c r="AV1152" s="13" t="s">
        <v>82</v>
      </c>
      <c r="AW1152" s="13" t="s">
        <v>33</v>
      </c>
      <c r="AX1152" s="13" t="s">
        <v>72</v>
      </c>
      <c r="AY1152" s="246" t="s">
        <v>197</v>
      </c>
    </row>
    <row r="1153" s="13" customFormat="1">
      <c r="A1153" s="13"/>
      <c r="B1153" s="235"/>
      <c r="C1153" s="236"/>
      <c r="D1153" s="237" t="s">
        <v>207</v>
      </c>
      <c r="E1153" s="238" t="s">
        <v>19</v>
      </c>
      <c r="F1153" s="239" t="s">
        <v>3031</v>
      </c>
      <c r="G1153" s="236"/>
      <c r="H1153" s="240">
        <v>119.65000000000001</v>
      </c>
      <c r="I1153" s="241"/>
      <c r="J1153" s="236"/>
      <c r="K1153" s="236"/>
      <c r="L1153" s="242"/>
      <c r="M1153" s="243"/>
      <c r="N1153" s="244"/>
      <c r="O1153" s="244"/>
      <c r="P1153" s="244"/>
      <c r="Q1153" s="244"/>
      <c r="R1153" s="244"/>
      <c r="S1153" s="244"/>
      <c r="T1153" s="245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6" t="s">
        <v>207</v>
      </c>
      <c r="AU1153" s="246" t="s">
        <v>82</v>
      </c>
      <c r="AV1153" s="13" t="s">
        <v>82</v>
      </c>
      <c r="AW1153" s="13" t="s">
        <v>33</v>
      </c>
      <c r="AX1153" s="13" t="s">
        <v>72</v>
      </c>
      <c r="AY1153" s="246" t="s">
        <v>197</v>
      </c>
    </row>
    <row r="1154" s="15" customFormat="1">
      <c r="A1154" s="15"/>
      <c r="B1154" s="257"/>
      <c r="C1154" s="258"/>
      <c r="D1154" s="237" t="s">
        <v>207</v>
      </c>
      <c r="E1154" s="259" t="s">
        <v>19</v>
      </c>
      <c r="F1154" s="260" t="s">
        <v>234</v>
      </c>
      <c r="G1154" s="258"/>
      <c r="H1154" s="261">
        <v>296.00300000000004</v>
      </c>
      <c r="I1154" s="262"/>
      <c r="J1154" s="258"/>
      <c r="K1154" s="258"/>
      <c r="L1154" s="263"/>
      <c r="M1154" s="264"/>
      <c r="N1154" s="265"/>
      <c r="O1154" s="265"/>
      <c r="P1154" s="265"/>
      <c r="Q1154" s="265"/>
      <c r="R1154" s="265"/>
      <c r="S1154" s="265"/>
      <c r="T1154" s="266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T1154" s="267" t="s">
        <v>207</v>
      </c>
      <c r="AU1154" s="267" t="s">
        <v>82</v>
      </c>
      <c r="AV1154" s="15" t="s">
        <v>203</v>
      </c>
      <c r="AW1154" s="15" t="s">
        <v>33</v>
      </c>
      <c r="AX1154" s="15" t="s">
        <v>80</v>
      </c>
      <c r="AY1154" s="267" t="s">
        <v>197</v>
      </c>
    </row>
    <row r="1155" s="2" customFormat="1" ht="55.5" customHeight="1">
      <c r="A1155" s="40"/>
      <c r="B1155" s="41"/>
      <c r="C1155" s="216" t="s">
        <v>1454</v>
      </c>
      <c r="D1155" s="216" t="s">
        <v>199</v>
      </c>
      <c r="E1155" s="217" t="s">
        <v>1139</v>
      </c>
      <c r="F1155" s="218" t="s">
        <v>1140</v>
      </c>
      <c r="G1155" s="219" t="s">
        <v>202</v>
      </c>
      <c r="H1155" s="220">
        <v>15392.156000000001</v>
      </c>
      <c r="I1155" s="221"/>
      <c r="J1155" s="222">
        <f>ROUND(I1155*H1155,2)</f>
        <v>0</v>
      </c>
      <c r="K1155" s="223"/>
      <c r="L1155" s="46"/>
      <c r="M1155" s="224" t="s">
        <v>19</v>
      </c>
      <c r="N1155" s="225" t="s">
        <v>43</v>
      </c>
      <c r="O1155" s="86"/>
      <c r="P1155" s="226">
        <f>O1155*H1155</f>
        <v>0</v>
      </c>
      <c r="Q1155" s="226">
        <v>0</v>
      </c>
      <c r="R1155" s="226">
        <f>Q1155*H1155</f>
        <v>0</v>
      </c>
      <c r="S1155" s="226">
        <v>0</v>
      </c>
      <c r="T1155" s="227">
        <f>S1155*H1155</f>
        <v>0</v>
      </c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R1155" s="228" t="s">
        <v>203</v>
      </c>
      <c r="AT1155" s="228" t="s">
        <v>199</v>
      </c>
      <c r="AU1155" s="228" t="s">
        <v>82</v>
      </c>
      <c r="AY1155" s="19" t="s">
        <v>197</v>
      </c>
      <c r="BE1155" s="229">
        <f>IF(N1155="základní",J1155,0)</f>
        <v>0</v>
      </c>
      <c r="BF1155" s="229">
        <f>IF(N1155="snížená",J1155,0)</f>
        <v>0</v>
      </c>
      <c r="BG1155" s="229">
        <f>IF(N1155="zákl. přenesená",J1155,0)</f>
        <v>0</v>
      </c>
      <c r="BH1155" s="229">
        <f>IF(N1155="sníž. přenesená",J1155,0)</f>
        <v>0</v>
      </c>
      <c r="BI1155" s="229">
        <f>IF(N1155="nulová",J1155,0)</f>
        <v>0</v>
      </c>
      <c r="BJ1155" s="19" t="s">
        <v>80</v>
      </c>
      <c r="BK1155" s="229">
        <f>ROUND(I1155*H1155,2)</f>
        <v>0</v>
      </c>
      <c r="BL1155" s="19" t="s">
        <v>203</v>
      </c>
      <c r="BM1155" s="228" t="s">
        <v>3032</v>
      </c>
    </row>
    <row r="1156" s="2" customFormat="1">
      <c r="A1156" s="40"/>
      <c r="B1156" s="41"/>
      <c r="C1156" s="42"/>
      <c r="D1156" s="230" t="s">
        <v>205</v>
      </c>
      <c r="E1156" s="42"/>
      <c r="F1156" s="231" t="s">
        <v>1142</v>
      </c>
      <c r="G1156" s="42"/>
      <c r="H1156" s="42"/>
      <c r="I1156" s="232"/>
      <c r="J1156" s="42"/>
      <c r="K1156" s="42"/>
      <c r="L1156" s="46"/>
      <c r="M1156" s="233"/>
      <c r="N1156" s="234"/>
      <c r="O1156" s="86"/>
      <c r="P1156" s="86"/>
      <c r="Q1156" s="86"/>
      <c r="R1156" s="86"/>
      <c r="S1156" s="86"/>
      <c r="T1156" s="87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T1156" s="19" t="s">
        <v>205</v>
      </c>
      <c r="AU1156" s="19" t="s">
        <v>82</v>
      </c>
    </row>
    <row r="1157" s="14" customFormat="1">
      <c r="A1157" s="14"/>
      <c r="B1157" s="247"/>
      <c r="C1157" s="248"/>
      <c r="D1157" s="237" t="s">
        <v>207</v>
      </c>
      <c r="E1157" s="249" t="s">
        <v>19</v>
      </c>
      <c r="F1157" s="250" t="s">
        <v>1143</v>
      </c>
      <c r="G1157" s="248"/>
      <c r="H1157" s="249" t="s">
        <v>19</v>
      </c>
      <c r="I1157" s="251"/>
      <c r="J1157" s="248"/>
      <c r="K1157" s="248"/>
      <c r="L1157" s="252"/>
      <c r="M1157" s="253"/>
      <c r="N1157" s="254"/>
      <c r="O1157" s="254"/>
      <c r="P1157" s="254"/>
      <c r="Q1157" s="254"/>
      <c r="R1157" s="254"/>
      <c r="S1157" s="254"/>
      <c r="T1157" s="255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6" t="s">
        <v>207</v>
      </c>
      <c r="AU1157" s="256" t="s">
        <v>82</v>
      </c>
      <c r="AV1157" s="14" t="s">
        <v>80</v>
      </c>
      <c r="AW1157" s="14" t="s">
        <v>33</v>
      </c>
      <c r="AX1157" s="14" t="s">
        <v>72</v>
      </c>
      <c r="AY1157" s="256" t="s">
        <v>197</v>
      </c>
    </row>
    <row r="1158" s="13" customFormat="1">
      <c r="A1158" s="13"/>
      <c r="B1158" s="235"/>
      <c r="C1158" s="236"/>
      <c r="D1158" s="237" t="s">
        <v>207</v>
      </c>
      <c r="E1158" s="238" t="s">
        <v>19</v>
      </c>
      <c r="F1158" s="239" t="s">
        <v>3033</v>
      </c>
      <c r="G1158" s="236"/>
      <c r="H1158" s="240">
        <v>9170.3770000000004</v>
      </c>
      <c r="I1158" s="241"/>
      <c r="J1158" s="236"/>
      <c r="K1158" s="236"/>
      <c r="L1158" s="242"/>
      <c r="M1158" s="243"/>
      <c r="N1158" s="244"/>
      <c r="O1158" s="244"/>
      <c r="P1158" s="244"/>
      <c r="Q1158" s="244"/>
      <c r="R1158" s="244"/>
      <c r="S1158" s="244"/>
      <c r="T1158" s="245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6" t="s">
        <v>207</v>
      </c>
      <c r="AU1158" s="246" t="s">
        <v>82</v>
      </c>
      <c r="AV1158" s="13" t="s">
        <v>82</v>
      </c>
      <c r="AW1158" s="13" t="s">
        <v>33</v>
      </c>
      <c r="AX1158" s="13" t="s">
        <v>72</v>
      </c>
      <c r="AY1158" s="246" t="s">
        <v>197</v>
      </c>
    </row>
    <row r="1159" s="13" customFormat="1">
      <c r="A1159" s="13"/>
      <c r="B1159" s="235"/>
      <c r="C1159" s="236"/>
      <c r="D1159" s="237" t="s">
        <v>207</v>
      </c>
      <c r="E1159" s="238" t="s">
        <v>19</v>
      </c>
      <c r="F1159" s="239" t="s">
        <v>3034</v>
      </c>
      <c r="G1159" s="236"/>
      <c r="H1159" s="240">
        <v>6221.7790000000005</v>
      </c>
      <c r="I1159" s="241"/>
      <c r="J1159" s="236"/>
      <c r="K1159" s="236"/>
      <c r="L1159" s="242"/>
      <c r="M1159" s="243"/>
      <c r="N1159" s="244"/>
      <c r="O1159" s="244"/>
      <c r="P1159" s="244"/>
      <c r="Q1159" s="244"/>
      <c r="R1159" s="244"/>
      <c r="S1159" s="244"/>
      <c r="T1159" s="245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6" t="s">
        <v>207</v>
      </c>
      <c r="AU1159" s="246" t="s">
        <v>82</v>
      </c>
      <c r="AV1159" s="13" t="s">
        <v>82</v>
      </c>
      <c r="AW1159" s="13" t="s">
        <v>33</v>
      </c>
      <c r="AX1159" s="13" t="s">
        <v>72</v>
      </c>
      <c r="AY1159" s="246" t="s">
        <v>197</v>
      </c>
    </row>
    <row r="1160" s="15" customFormat="1">
      <c r="A1160" s="15"/>
      <c r="B1160" s="257"/>
      <c r="C1160" s="258"/>
      <c r="D1160" s="237" t="s">
        <v>207</v>
      </c>
      <c r="E1160" s="259" t="s">
        <v>19</v>
      </c>
      <c r="F1160" s="260" t="s">
        <v>234</v>
      </c>
      <c r="G1160" s="258"/>
      <c r="H1160" s="261">
        <v>15392.156000000001</v>
      </c>
      <c r="I1160" s="262"/>
      <c r="J1160" s="258"/>
      <c r="K1160" s="258"/>
      <c r="L1160" s="263"/>
      <c r="M1160" s="264"/>
      <c r="N1160" s="265"/>
      <c r="O1160" s="265"/>
      <c r="P1160" s="265"/>
      <c r="Q1160" s="265"/>
      <c r="R1160" s="265"/>
      <c r="S1160" s="265"/>
      <c r="T1160" s="266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67" t="s">
        <v>207</v>
      </c>
      <c r="AU1160" s="267" t="s">
        <v>82</v>
      </c>
      <c r="AV1160" s="15" t="s">
        <v>203</v>
      </c>
      <c r="AW1160" s="15" t="s">
        <v>33</v>
      </c>
      <c r="AX1160" s="15" t="s">
        <v>80</v>
      </c>
      <c r="AY1160" s="267" t="s">
        <v>197</v>
      </c>
    </row>
    <row r="1161" s="2" customFormat="1" ht="44.25" customHeight="1">
      <c r="A1161" s="40"/>
      <c r="B1161" s="41"/>
      <c r="C1161" s="216" t="s">
        <v>1462</v>
      </c>
      <c r="D1161" s="216" t="s">
        <v>199</v>
      </c>
      <c r="E1161" s="217" t="s">
        <v>1147</v>
      </c>
      <c r="F1161" s="218" t="s">
        <v>1148</v>
      </c>
      <c r="G1161" s="219" t="s">
        <v>202</v>
      </c>
      <c r="H1161" s="220">
        <v>296.00299999999999</v>
      </c>
      <c r="I1161" s="221"/>
      <c r="J1161" s="222">
        <f>ROUND(I1161*H1161,2)</f>
        <v>0</v>
      </c>
      <c r="K1161" s="223"/>
      <c r="L1161" s="46"/>
      <c r="M1161" s="224" t="s">
        <v>19</v>
      </c>
      <c r="N1161" s="225" t="s">
        <v>43</v>
      </c>
      <c r="O1161" s="86"/>
      <c r="P1161" s="226">
        <f>O1161*H1161</f>
        <v>0</v>
      </c>
      <c r="Q1161" s="226">
        <v>0</v>
      </c>
      <c r="R1161" s="226">
        <f>Q1161*H1161</f>
        <v>0</v>
      </c>
      <c r="S1161" s="226">
        <v>0</v>
      </c>
      <c r="T1161" s="227">
        <f>S1161*H1161</f>
        <v>0</v>
      </c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R1161" s="228" t="s">
        <v>203</v>
      </c>
      <c r="AT1161" s="228" t="s">
        <v>199</v>
      </c>
      <c r="AU1161" s="228" t="s">
        <v>82</v>
      </c>
      <c r="AY1161" s="19" t="s">
        <v>197</v>
      </c>
      <c r="BE1161" s="229">
        <f>IF(N1161="základní",J1161,0)</f>
        <v>0</v>
      </c>
      <c r="BF1161" s="229">
        <f>IF(N1161="snížená",J1161,0)</f>
        <v>0</v>
      </c>
      <c r="BG1161" s="229">
        <f>IF(N1161="zákl. přenesená",J1161,0)</f>
        <v>0</v>
      </c>
      <c r="BH1161" s="229">
        <f>IF(N1161="sníž. přenesená",J1161,0)</f>
        <v>0</v>
      </c>
      <c r="BI1161" s="229">
        <f>IF(N1161="nulová",J1161,0)</f>
        <v>0</v>
      </c>
      <c r="BJ1161" s="19" t="s">
        <v>80</v>
      </c>
      <c r="BK1161" s="229">
        <f>ROUND(I1161*H1161,2)</f>
        <v>0</v>
      </c>
      <c r="BL1161" s="19" t="s">
        <v>203</v>
      </c>
      <c r="BM1161" s="228" t="s">
        <v>3035</v>
      </c>
    </row>
    <row r="1162" s="2" customFormat="1">
      <c r="A1162" s="40"/>
      <c r="B1162" s="41"/>
      <c r="C1162" s="42"/>
      <c r="D1162" s="230" t="s">
        <v>205</v>
      </c>
      <c r="E1162" s="42"/>
      <c r="F1162" s="231" t="s">
        <v>1150</v>
      </c>
      <c r="G1162" s="42"/>
      <c r="H1162" s="42"/>
      <c r="I1162" s="232"/>
      <c r="J1162" s="42"/>
      <c r="K1162" s="42"/>
      <c r="L1162" s="46"/>
      <c r="M1162" s="233"/>
      <c r="N1162" s="234"/>
      <c r="O1162" s="86"/>
      <c r="P1162" s="86"/>
      <c r="Q1162" s="86"/>
      <c r="R1162" s="86"/>
      <c r="S1162" s="86"/>
      <c r="T1162" s="87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T1162" s="19" t="s">
        <v>205</v>
      </c>
      <c r="AU1162" s="19" t="s">
        <v>82</v>
      </c>
    </row>
    <row r="1163" s="13" customFormat="1">
      <c r="A1163" s="13"/>
      <c r="B1163" s="235"/>
      <c r="C1163" s="236"/>
      <c r="D1163" s="237" t="s">
        <v>207</v>
      </c>
      <c r="E1163" s="238" t="s">
        <v>19</v>
      </c>
      <c r="F1163" s="239" t="s">
        <v>3030</v>
      </c>
      <c r="G1163" s="236"/>
      <c r="H1163" s="240">
        <v>176.35300000000001</v>
      </c>
      <c r="I1163" s="241"/>
      <c r="J1163" s="236"/>
      <c r="K1163" s="236"/>
      <c r="L1163" s="242"/>
      <c r="M1163" s="243"/>
      <c r="N1163" s="244"/>
      <c r="O1163" s="244"/>
      <c r="P1163" s="244"/>
      <c r="Q1163" s="244"/>
      <c r="R1163" s="244"/>
      <c r="S1163" s="244"/>
      <c r="T1163" s="245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6" t="s">
        <v>207</v>
      </c>
      <c r="AU1163" s="246" t="s">
        <v>82</v>
      </c>
      <c r="AV1163" s="13" t="s">
        <v>82</v>
      </c>
      <c r="AW1163" s="13" t="s">
        <v>33</v>
      </c>
      <c r="AX1163" s="13" t="s">
        <v>72</v>
      </c>
      <c r="AY1163" s="246" t="s">
        <v>197</v>
      </c>
    </row>
    <row r="1164" s="13" customFormat="1">
      <c r="A1164" s="13"/>
      <c r="B1164" s="235"/>
      <c r="C1164" s="236"/>
      <c r="D1164" s="237" t="s">
        <v>207</v>
      </c>
      <c r="E1164" s="238" t="s">
        <v>19</v>
      </c>
      <c r="F1164" s="239" t="s">
        <v>3031</v>
      </c>
      <c r="G1164" s="236"/>
      <c r="H1164" s="240">
        <v>119.65000000000001</v>
      </c>
      <c r="I1164" s="241"/>
      <c r="J1164" s="236"/>
      <c r="K1164" s="236"/>
      <c r="L1164" s="242"/>
      <c r="M1164" s="243"/>
      <c r="N1164" s="244"/>
      <c r="O1164" s="244"/>
      <c r="P1164" s="244"/>
      <c r="Q1164" s="244"/>
      <c r="R1164" s="244"/>
      <c r="S1164" s="244"/>
      <c r="T1164" s="245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6" t="s">
        <v>207</v>
      </c>
      <c r="AU1164" s="246" t="s">
        <v>82</v>
      </c>
      <c r="AV1164" s="13" t="s">
        <v>82</v>
      </c>
      <c r="AW1164" s="13" t="s">
        <v>33</v>
      </c>
      <c r="AX1164" s="13" t="s">
        <v>72</v>
      </c>
      <c r="AY1164" s="246" t="s">
        <v>197</v>
      </c>
    </row>
    <row r="1165" s="15" customFormat="1">
      <c r="A1165" s="15"/>
      <c r="B1165" s="257"/>
      <c r="C1165" s="258"/>
      <c r="D1165" s="237" t="s">
        <v>207</v>
      </c>
      <c r="E1165" s="259" t="s">
        <v>19</v>
      </c>
      <c r="F1165" s="260" t="s">
        <v>234</v>
      </c>
      <c r="G1165" s="258"/>
      <c r="H1165" s="261">
        <v>296.00300000000004</v>
      </c>
      <c r="I1165" s="262"/>
      <c r="J1165" s="258"/>
      <c r="K1165" s="258"/>
      <c r="L1165" s="263"/>
      <c r="M1165" s="264"/>
      <c r="N1165" s="265"/>
      <c r="O1165" s="265"/>
      <c r="P1165" s="265"/>
      <c r="Q1165" s="265"/>
      <c r="R1165" s="265"/>
      <c r="S1165" s="265"/>
      <c r="T1165" s="266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T1165" s="267" t="s">
        <v>207</v>
      </c>
      <c r="AU1165" s="267" t="s">
        <v>82</v>
      </c>
      <c r="AV1165" s="15" t="s">
        <v>203</v>
      </c>
      <c r="AW1165" s="15" t="s">
        <v>33</v>
      </c>
      <c r="AX1165" s="15" t="s">
        <v>80</v>
      </c>
      <c r="AY1165" s="267" t="s">
        <v>197</v>
      </c>
    </row>
    <row r="1166" s="2" customFormat="1" ht="24.15" customHeight="1">
      <c r="A1166" s="40"/>
      <c r="B1166" s="41"/>
      <c r="C1166" s="216" t="s">
        <v>1467</v>
      </c>
      <c r="D1166" s="216" t="s">
        <v>199</v>
      </c>
      <c r="E1166" s="217" t="s">
        <v>1152</v>
      </c>
      <c r="F1166" s="218" t="s">
        <v>1153</v>
      </c>
      <c r="G1166" s="219" t="s">
        <v>202</v>
      </c>
      <c r="H1166" s="220">
        <v>296.00299999999999</v>
      </c>
      <c r="I1166" s="221"/>
      <c r="J1166" s="222">
        <f>ROUND(I1166*H1166,2)</f>
        <v>0</v>
      </c>
      <c r="K1166" s="223"/>
      <c r="L1166" s="46"/>
      <c r="M1166" s="224" t="s">
        <v>19</v>
      </c>
      <c r="N1166" s="225" t="s">
        <v>43</v>
      </c>
      <c r="O1166" s="86"/>
      <c r="P1166" s="226">
        <f>O1166*H1166</f>
        <v>0</v>
      </c>
      <c r="Q1166" s="226">
        <v>0</v>
      </c>
      <c r="R1166" s="226">
        <f>Q1166*H1166</f>
        <v>0</v>
      </c>
      <c r="S1166" s="226">
        <v>0</v>
      </c>
      <c r="T1166" s="227">
        <f>S1166*H1166</f>
        <v>0</v>
      </c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R1166" s="228" t="s">
        <v>203</v>
      </c>
      <c r="AT1166" s="228" t="s">
        <v>199</v>
      </c>
      <c r="AU1166" s="228" t="s">
        <v>82</v>
      </c>
      <c r="AY1166" s="19" t="s">
        <v>197</v>
      </c>
      <c r="BE1166" s="229">
        <f>IF(N1166="základní",J1166,0)</f>
        <v>0</v>
      </c>
      <c r="BF1166" s="229">
        <f>IF(N1166="snížená",J1166,0)</f>
        <v>0</v>
      </c>
      <c r="BG1166" s="229">
        <f>IF(N1166="zákl. přenesená",J1166,0)</f>
        <v>0</v>
      </c>
      <c r="BH1166" s="229">
        <f>IF(N1166="sníž. přenesená",J1166,0)</f>
        <v>0</v>
      </c>
      <c r="BI1166" s="229">
        <f>IF(N1166="nulová",J1166,0)</f>
        <v>0</v>
      </c>
      <c r="BJ1166" s="19" t="s">
        <v>80</v>
      </c>
      <c r="BK1166" s="229">
        <f>ROUND(I1166*H1166,2)</f>
        <v>0</v>
      </c>
      <c r="BL1166" s="19" t="s">
        <v>203</v>
      </c>
      <c r="BM1166" s="228" t="s">
        <v>3036</v>
      </c>
    </row>
    <row r="1167" s="2" customFormat="1">
      <c r="A1167" s="40"/>
      <c r="B1167" s="41"/>
      <c r="C1167" s="42"/>
      <c r="D1167" s="230" t="s">
        <v>205</v>
      </c>
      <c r="E1167" s="42"/>
      <c r="F1167" s="231" t="s">
        <v>1155</v>
      </c>
      <c r="G1167" s="42"/>
      <c r="H1167" s="42"/>
      <c r="I1167" s="232"/>
      <c r="J1167" s="42"/>
      <c r="K1167" s="42"/>
      <c r="L1167" s="46"/>
      <c r="M1167" s="233"/>
      <c r="N1167" s="234"/>
      <c r="O1167" s="86"/>
      <c r="P1167" s="86"/>
      <c r="Q1167" s="86"/>
      <c r="R1167" s="86"/>
      <c r="S1167" s="86"/>
      <c r="T1167" s="87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T1167" s="19" t="s">
        <v>205</v>
      </c>
      <c r="AU1167" s="19" t="s">
        <v>82</v>
      </c>
    </row>
    <row r="1168" s="13" customFormat="1">
      <c r="A1168" s="13"/>
      <c r="B1168" s="235"/>
      <c r="C1168" s="236"/>
      <c r="D1168" s="237" t="s">
        <v>207</v>
      </c>
      <c r="E1168" s="238" t="s">
        <v>19</v>
      </c>
      <c r="F1168" s="239" t="s">
        <v>3037</v>
      </c>
      <c r="G1168" s="236"/>
      <c r="H1168" s="240">
        <v>296.00299999999999</v>
      </c>
      <c r="I1168" s="241"/>
      <c r="J1168" s="236"/>
      <c r="K1168" s="236"/>
      <c r="L1168" s="242"/>
      <c r="M1168" s="243"/>
      <c r="N1168" s="244"/>
      <c r="O1168" s="244"/>
      <c r="P1168" s="244"/>
      <c r="Q1168" s="244"/>
      <c r="R1168" s="244"/>
      <c r="S1168" s="244"/>
      <c r="T1168" s="245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6" t="s">
        <v>207</v>
      </c>
      <c r="AU1168" s="246" t="s">
        <v>82</v>
      </c>
      <c r="AV1168" s="13" t="s">
        <v>82</v>
      </c>
      <c r="AW1168" s="13" t="s">
        <v>33</v>
      </c>
      <c r="AX1168" s="13" t="s">
        <v>80</v>
      </c>
      <c r="AY1168" s="246" t="s">
        <v>197</v>
      </c>
    </row>
    <row r="1169" s="2" customFormat="1" ht="24.15" customHeight="1">
      <c r="A1169" s="40"/>
      <c r="B1169" s="41"/>
      <c r="C1169" s="216" t="s">
        <v>1474</v>
      </c>
      <c r="D1169" s="216" t="s">
        <v>199</v>
      </c>
      <c r="E1169" s="217" t="s">
        <v>1157</v>
      </c>
      <c r="F1169" s="218" t="s">
        <v>1158</v>
      </c>
      <c r="G1169" s="219" t="s">
        <v>202</v>
      </c>
      <c r="H1169" s="220">
        <v>15392.156000000001</v>
      </c>
      <c r="I1169" s="221"/>
      <c r="J1169" s="222">
        <f>ROUND(I1169*H1169,2)</f>
        <v>0</v>
      </c>
      <c r="K1169" s="223"/>
      <c r="L1169" s="46"/>
      <c r="M1169" s="224" t="s">
        <v>19</v>
      </c>
      <c r="N1169" s="225" t="s">
        <v>43</v>
      </c>
      <c r="O1169" s="86"/>
      <c r="P1169" s="226">
        <f>O1169*H1169</f>
        <v>0</v>
      </c>
      <c r="Q1169" s="226">
        <v>0</v>
      </c>
      <c r="R1169" s="226">
        <f>Q1169*H1169</f>
        <v>0</v>
      </c>
      <c r="S1169" s="226">
        <v>0</v>
      </c>
      <c r="T1169" s="227">
        <f>S1169*H1169</f>
        <v>0</v>
      </c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R1169" s="228" t="s">
        <v>203</v>
      </c>
      <c r="AT1169" s="228" t="s">
        <v>199</v>
      </c>
      <c r="AU1169" s="228" t="s">
        <v>82</v>
      </c>
      <c r="AY1169" s="19" t="s">
        <v>197</v>
      </c>
      <c r="BE1169" s="229">
        <f>IF(N1169="základní",J1169,0)</f>
        <v>0</v>
      </c>
      <c r="BF1169" s="229">
        <f>IF(N1169="snížená",J1169,0)</f>
        <v>0</v>
      </c>
      <c r="BG1169" s="229">
        <f>IF(N1169="zákl. přenesená",J1169,0)</f>
        <v>0</v>
      </c>
      <c r="BH1169" s="229">
        <f>IF(N1169="sníž. přenesená",J1169,0)</f>
        <v>0</v>
      </c>
      <c r="BI1169" s="229">
        <f>IF(N1169="nulová",J1169,0)</f>
        <v>0</v>
      </c>
      <c r="BJ1169" s="19" t="s">
        <v>80</v>
      </c>
      <c r="BK1169" s="229">
        <f>ROUND(I1169*H1169,2)</f>
        <v>0</v>
      </c>
      <c r="BL1169" s="19" t="s">
        <v>203</v>
      </c>
      <c r="BM1169" s="228" t="s">
        <v>3038</v>
      </c>
    </row>
    <row r="1170" s="2" customFormat="1">
      <c r="A1170" s="40"/>
      <c r="B1170" s="41"/>
      <c r="C1170" s="42"/>
      <c r="D1170" s="230" t="s">
        <v>205</v>
      </c>
      <c r="E1170" s="42"/>
      <c r="F1170" s="231" t="s">
        <v>1160</v>
      </c>
      <c r="G1170" s="42"/>
      <c r="H1170" s="42"/>
      <c r="I1170" s="232"/>
      <c r="J1170" s="42"/>
      <c r="K1170" s="42"/>
      <c r="L1170" s="46"/>
      <c r="M1170" s="233"/>
      <c r="N1170" s="234"/>
      <c r="O1170" s="86"/>
      <c r="P1170" s="86"/>
      <c r="Q1170" s="86"/>
      <c r="R1170" s="86"/>
      <c r="S1170" s="86"/>
      <c r="T1170" s="87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T1170" s="19" t="s">
        <v>205</v>
      </c>
      <c r="AU1170" s="19" t="s">
        <v>82</v>
      </c>
    </row>
    <row r="1171" s="13" customFormat="1">
      <c r="A1171" s="13"/>
      <c r="B1171" s="235"/>
      <c r="C1171" s="236"/>
      <c r="D1171" s="237" t="s">
        <v>207</v>
      </c>
      <c r="E1171" s="238" t="s">
        <v>19</v>
      </c>
      <c r="F1171" s="239" t="s">
        <v>3039</v>
      </c>
      <c r="G1171" s="236"/>
      <c r="H1171" s="240">
        <v>15392.156000000001</v>
      </c>
      <c r="I1171" s="241"/>
      <c r="J1171" s="236"/>
      <c r="K1171" s="236"/>
      <c r="L1171" s="242"/>
      <c r="M1171" s="243"/>
      <c r="N1171" s="244"/>
      <c r="O1171" s="244"/>
      <c r="P1171" s="244"/>
      <c r="Q1171" s="244"/>
      <c r="R1171" s="244"/>
      <c r="S1171" s="244"/>
      <c r="T1171" s="245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6" t="s">
        <v>207</v>
      </c>
      <c r="AU1171" s="246" t="s">
        <v>82</v>
      </c>
      <c r="AV1171" s="13" t="s">
        <v>82</v>
      </c>
      <c r="AW1171" s="13" t="s">
        <v>33</v>
      </c>
      <c r="AX1171" s="13" t="s">
        <v>80</v>
      </c>
      <c r="AY1171" s="246" t="s">
        <v>197</v>
      </c>
    </row>
    <row r="1172" s="2" customFormat="1" ht="24.15" customHeight="1">
      <c r="A1172" s="40"/>
      <c r="B1172" s="41"/>
      <c r="C1172" s="216" t="s">
        <v>1478</v>
      </c>
      <c r="D1172" s="216" t="s">
        <v>199</v>
      </c>
      <c r="E1172" s="217" t="s">
        <v>1162</v>
      </c>
      <c r="F1172" s="218" t="s">
        <v>1163</v>
      </c>
      <c r="G1172" s="219" t="s">
        <v>202</v>
      </c>
      <c r="H1172" s="220">
        <v>296.00299999999999</v>
      </c>
      <c r="I1172" s="221"/>
      <c r="J1172" s="222">
        <f>ROUND(I1172*H1172,2)</f>
        <v>0</v>
      </c>
      <c r="K1172" s="223"/>
      <c r="L1172" s="46"/>
      <c r="M1172" s="224" t="s">
        <v>19</v>
      </c>
      <c r="N1172" s="225" t="s">
        <v>43</v>
      </c>
      <c r="O1172" s="86"/>
      <c r="P1172" s="226">
        <f>O1172*H1172</f>
        <v>0</v>
      </c>
      <c r="Q1172" s="226">
        <v>0</v>
      </c>
      <c r="R1172" s="226">
        <f>Q1172*H1172</f>
        <v>0</v>
      </c>
      <c r="S1172" s="226">
        <v>0</v>
      </c>
      <c r="T1172" s="227">
        <f>S1172*H1172</f>
        <v>0</v>
      </c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R1172" s="228" t="s">
        <v>203</v>
      </c>
      <c r="AT1172" s="228" t="s">
        <v>199</v>
      </c>
      <c r="AU1172" s="228" t="s">
        <v>82</v>
      </c>
      <c r="AY1172" s="19" t="s">
        <v>197</v>
      </c>
      <c r="BE1172" s="229">
        <f>IF(N1172="základní",J1172,0)</f>
        <v>0</v>
      </c>
      <c r="BF1172" s="229">
        <f>IF(N1172="snížená",J1172,0)</f>
        <v>0</v>
      </c>
      <c r="BG1172" s="229">
        <f>IF(N1172="zákl. přenesená",J1172,0)</f>
        <v>0</v>
      </c>
      <c r="BH1172" s="229">
        <f>IF(N1172="sníž. přenesená",J1172,0)</f>
        <v>0</v>
      </c>
      <c r="BI1172" s="229">
        <f>IF(N1172="nulová",J1172,0)</f>
        <v>0</v>
      </c>
      <c r="BJ1172" s="19" t="s">
        <v>80</v>
      </c>
      <c r="BK1172" s="229">
        <f>ROUND(I1172*H1172,2)</f>
        <v>0</v>
      </c>
      <c r="BL1172" s="19" t="s">
        <v>203</v>
      </c>
      <c r="BM1172" s="228" t="s">
        <v>3040</v>
      </c>
    </row>
    <row r="1173" s="2" customFormat="1">
      <c r="A1173" s="40"/>
      <c r="B1173" s="41"/>
      <c r="C1173" s="42"/>
      <c r="D1173" s="230" t="s">
        <v>205</v>
      </c>
      <c r="E1173" s="42"/>
      <c r="F1173" s="231" t="s">
        <v>1165</v>
      </c>
      <c r="G1173" s="42"/>
      <c r="H1173" s="42"/>
      <c r="I1173" s="232"/>
      <c r="J1173" s="42"/>
      <c r="K1173" s="42"/>
      <c r="L1173" s="46"/>
      <c r="M1173" s="233"/>
      <c r="N1173" s="234"/>
      <c r="O1173" s="86"/>
      <c r="P1173" s="86"/>
      <c r="Q1173" s="86"/>
      <c r="R1173" s="86"/>
      <c r="S1173" s="86"/>
      <c r="T1173" s="87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T1173" s="19" t="s">
        <v>205</v>
      </c>
      <c r="AU1173" s="19" t="s">
        <v>82</v>
      </c>
    </row>
    <row r="1174" s="13" customFormat="1">
      <c r="A1174" s="13"/>
      <c r="B1174" s="235"/>
      <c r="C1174" s="236"/>
      <c r="D1174" s="237" t="s">
        <v>207</v>
      </c>
      <c r="E1174" s="238" t="s">
        <v>19</v>
      </c>
      <c r="F1174" s="239" t="s">
        <v>3037</v>
      </c>
      <c r="G1174" s="236"/>
      <c r="H1174" s="240">
        <v>296.00299999999999</v>
      </c>
      <c r="I1174" s="241"/>
      <c r="J1174" s="236"/>
      <c r="K1174" s="236"/>
      <c r="L1174" s="242"/>
      <c r="M1174" s="243"/>
      <c r="N1174" s="244"/>
      <c r="O1174" s="244"/>
      <c r="P1174" s="244"/>
      <c r="Q1174" s="244"/>
      <c r="R1174" s="244"/>
      <c r="S1174" s="244"/>
      <c r="T1174" s="245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6" t="s">
        <v>207</v>
      </c>
      <c r="AU1174" s="246" t="s">
        <v>82</v>
      </c>
      <c r="AV1174" s="13" t="s">
        <v>82</v>
      </c>
      <c r="AW1174" s="13" t="s">
        <v>33</v>
      </c>
      <c r="AX1174" s="13" t="s">
        <v>80</v>
      </c>
      <c r="AY1174" s="246" t="s">
        <v>197</v>
      </c>
    </row>
    <row r="1175" s="2" customFormat="1" ht="37.8" customHeight="1">
      <c r="A1175" s="40"/>
      <c r="B1175" s="41"/>
      <c r="C1175" s="216" t="s">
        <v>1485</v>
      </c>
      <c r="D1175" s="216" t="s">
        <v>199</v>
      </c>
      <c r="E1175" s="217" t="s">
        <v>1167</v>
      </c>
      <c r="F1175" s="218" t="s">
        <v>1168</v>
      </c>
      <c r="G1175" s="219" t="s">
        <v>202</v>
      </c>
      <c r="H1175" s="220">
        <v>295.59300000000002</v>
      </c>
      <c r="I1175" s="221"/>
      <c r="J1175" s="222">
        <f>ROUND(I1175*H1175,2)</f>
        <v>0</v>
      </c>
      <c r="K1175" s="223"/>
      <c r="L1175" s="46"/>
      <c r="M1175" s="224" t="s">
        <v>19</v>
      </c>
      <c r="N1175" s="225" t="s">
        <v>43</v>
      </c>
      <c r="O1175" s="86"/>
      <c r="P1175" s="226">
        <f>O1175*H1175</f>
        <v>0</v>
      </c>
      <c r="Q1175" s="226">
        <v>0.00012999999999999999</v>
      </c>
      <c r="R1175" s="226">
        <f>Q1175*H1175</f>
        <v>0.038427089999999997</v>
      </c>
      <c r="S1175" s="226">
        <v>0</v>
      </c>
      <c r="T1175" s="227">
        <f>S1175*H1175</f>
        <v>0</v>
      </c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R1175" s="228" t="s">
        <v>203</v>
      </c>
      <c r="AT1175" s="228" t="s">
        <v>199</v>
      </c>
      <c r="AU1175" s="228" t="s">
        <v>82</v>
      </c>
      <c r="AY1175" s="19" t="s">
        <v>197</v>
      </c>
      <c r="BE1175" s="229">
        <f>IF(N1175="základní",J1175,0)</f>
        <v>0</v>
      </c>
      <c r="BF1175" s="229">
        <f>IF(N1175="snížená",J1175,0)</f>
        <v>0</v>
      </c>
      <c r="BG1175" s="229">
        <f>IF(N1175="zákl. přenesená",J1175,0)</f>
        <v>0</v>
      </c>
      <c r="BH1175" s="229">
        <f>IF(N1175="sníž. přenesená",J1175,0)</f>
        <v>0</v>
      </c>
      <c r="BI1175" s="229">
        <f>IF(N1175="nulová",J1175,0)</f>
        <v>0</v>
      </c>
      <c r="BJ1175" s="19" t="s">
        <v>80</v>
      </c>
      <c r="BK1175" s="229">
        <f>ROUND(I1175*H1175,2)</f>
        <v>0</v>
      </c>
      <c r="BL1175" s="19" t="s">
        <v>203</v>
      </c>
      <c r="BM1175" s="228" t="s">
        <v>3041</v>
      </c>
    </row>
    <row r="1176" s="2" customFormat="1">
      <c r="A1176" s="40"/>
      <c r="B1176" s="41"/>
      <c r="C1176" s="42"/>
      <c r="D1176" s="230" t="s">
        <v>205</v>
      </c>
      <c r="E1176" s="42"/>
      <c r="F1176" s="231" t="s">
        <v>1170</v>
      </c>
      <c r="G1176" s="42"/>
      <c r="H1176" s="42"/>
      <c r="I1176" s="232"/>
      <c r="J1176" s="42"/>
      <c r="K1176" s="42"/>
      <c r="L1176" s="46"/>
      <c r="M1176" s="233"/>
      <c r="N1176" s="234"/>
      <c r="O1176" s="86"/>
      <c r="P1176" s="86"/>
      <c r="Q1176" s="86"/>
      <c r="R1176" s="86"/>
      <c r="S1176" s="86"/>
      <c r="T1176" s="87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T1176" s="19" t="s">
        <v>205</v>
      </c>
      <c r="AU1176" s="19" t="s">
        <v>82</v>
      </c>
    </row>
    <row r="1177" s="14" customFormat="1">
      <c r="A1177" s="14"/>
      <c r="B1177" s="247"/>
      <c r="C1177" s="248"/>
      <c r="D1177" s="237" t="s">
        <v>207</v>
      </c>
      <c r="E1177" s="249" t="s">
        <v>19</v>
      </c>
      <c r="F1177" s="250" t="s">
        <v>519</v>
      </c>
      <c r="G1177" s="248"/>
      <c r="H1177" s="249" t="s">
        <v>19</v>
      </c>
      <c r="I1177" s="251"/>
      <c r="J1177" s="248"/>
      <c r="K1177" s="248"/>
      <c r="L1177" s="252"/>
      <c r="M1177" s="253"/>
      <c r="N1177" s="254"/>
      <c r="O1177" s="254"/>
      <c r="P1177" s="254"/>
      <c r="Q1177" s="254"/>
      <c r="R1177" s="254"/>
      <c r="S1177" s="254"/>
      <c r="T1177" s="255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6" t="s">
        <v>207</v>
      </c>
      <c r="AU1177" s="256" t="s">
        <v>82</v>
      </c>
      <c r="AV1177" s="14" t="s">
        <v>80</v>
      </c>
      <c r="AW1177" s="14" t="s">
        <v>33</v>
      </c>
      <c r="AX1177" s="14" t="s">
        <v>72</v>
      </c>
      <c r="AY1177" s="256" t="s">
        <v>197</v>
      </c>
    </row>
    <row r="1178" s="13" customFormat="1">
      <c r="A1178" s="13"/>
      <c r="B1178" s="235"/>
      <c r="C1178" s="236"/>
      <c r="D1178" s="237" t="s">
        <v>207</v>
      </c>
      <c r="E1178" s="238" t="s">
        <v>19</v>
      </c>
      <c r="F1178" s="239" t="s">
        <v>3042</v>
      </c>
      <c r="G1178" s="236"/>
      <c r="H1178" s="240">
        <v>2.0249999999999999</v>
      </c>
      <c r="I1178" s="241"/>
      <c r="J1178" s="236"/>
      <c r="K1178" s="236"/>
      <c r="L1178" s="242"/>
      <c r="M1178" s="243"/>
      <c r="N1178" s="244"/>
      <c r="O1178" s="244"/>
      <c r="P1178" s="244"/>
      <c r="Q1178" s="244"/>
      <c r="R1178" s="244"/>
      <c r="S1178" s="244"/>
      <c r="T1178" s="245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6" t="s">
        <v>207</v>
      </c>
      <c r="AU1178" s="246" t="s">
        <v>82</v>
      </c>
      <c r="AV1178" s="13" t="s">
        <v>82</v>
      </c>
      <c r="AW1178" s="13" t="s">
        <v>33</v>
      </c>
      <c r="AX1178" s="13" t="s">
        <v>72</v>
      </c>
      <c r="AY1178" s="246" t="s">
        <v>197</v>
      </c>
    </row>
    <row r="1179" s="13" customFormat="1">
      <c r="A1179" s="13"/>
      <c r="B1179" s="235"/>
      <c r="C1179" s="236"/>
      <c r="D1179" s="237" t="s">
        <v>207</v>
      </c>
      <c r="E1179" s="238" t="s">
        <v>19</v>
      </c>
      <c r="F1179" s="239" t="s">
        <v>3043</v>
      </c>
      <c r="G1179" s="236"/>
      <c r="H1179" s="240">
        <v>2.9630000000000001</v>
      </c>
      <c r="I1179" s="241"/>
      <c r="J1179" s="236"/>
      <c r="K1179" s="236"/>
      <c r="L1179" s="242"/>
      <c r="M1179" s="243"/>
      <c r="N1179" s="244"/>
      <c r="O1179" s="244"/>
      <c r="P1179" s="244"/>
      <c r="Q1179" s="244"/>
      <c r="R1179" s="244"/>
      <c r="S1179" s="244"/>
      <c r="T1179" s="245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6" t="s">
        <v>207</v>
      </c>
      <c r="AU1179" s="246" t="s">
        <v>82</v>
      </c>
      <c r="AV1179" s="13" t="s">
        <v>82</v>
      </c>
      <c r="AW1179" s="13" t="s">
        <v>33</v>
      </c>
      <c r="AX1179" s="13" t="s">
        <v>72</v>
      </c>
      <c r="AY1179" s="246" t="s">
        <v>197</v>
      </c>
    </row>
    <row r="1180" s="13" customFormat="1">
      <c r="A1180" s="13"/>
      <c r="B1180" s="235"/>
      <c r="C1180" s="236"/>
      <c r="D1180" s="237" t="s">
        <v>207</v>
      </c>
      <c r="E1180" s="238" t="s">
        <v>19</v>
      </c>
      <c r="F1180" s="239" t="s">
        <v>2913</v>
      </c>
      <c r="G1180" s="236"/>
      <c r="H1180" s="240">
        <v>2.7000000000000002</v>
      </c>
      <c r="I1180" s="241"/>
      <c r="J1180" s="236"/>
      <c r="K1180" s="236"/>
      <c r="L1180" s="242"/>
      <c r="M1180" s="243"/>
      <c r="N1180" s="244"/>
      <c r="O1180" s="244"/>
      <c r="P1180" s="244"/>
      <c r="Q1180" s="244"/>
      <c r="R1180" s="244"/>
      <c r="S1180" s="244"/>
      <c r="T1180" s="245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6" t="s">
        <v>207</v>
      </c>
      <c r="AU1180" s="246" t="s">
        <v>82</v>
      </c>
      <c r="AV1180" s="13" t="s">
        <v>82</v>
      </c>
      <c r="AW1180" s="13" t="s">
        <v>33</v>
      </c>
      <c r="AX1180" s="13" t="s">
        <v>72</v>
      </c>
      <c r="AY1180" s="246" t="s">
        <v>197</v>
      </c>
    </row>
    <row r="1181" s="13" customFormat="1">
      <c r="A1181" s="13"/>
      <c r="B1181" s="235"/>
      <c r="C1181" s="236"/>
      <c r="D1181" s="237" t="s">
        <v>207</v>
      </c>
      <c r="E1181" s="238" t="s">
        <v>19</v>
      </c>
      <c r="F1181" s="239" t="s">
        <v>3044</v>
      </c>
      <c r="G1181" s="236"/>
      <c r="H1181" s="240">
        <v>16.448</v>
      </c>
      <c r="I1181" s="241"/>
      <c r="J1181" s="236"/>
      <c r="K1181" s="236"/>
      <c r="L1181" s="242"/>
      <c r="M1181" s="243"/>
      <c r="N1181" s="244"/>
      <c r="O1181" s="244"/>
      <c r="P1181" s="244"/>
      <c r="Q1181" s="244"/>
      <c r="R1181" s="244"/>
      <c r="S1181" s="244"/>
      <c r="T1181" s="245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6" t="s">
        <v>207</v>
      </c>
      <c r="AU1181" s="246" t="s">
        <v>82</v>
      </c>
      <c r="AV1181" s="13" t="s">
        <v>82</v>
      </c>
      <c r="AW1181" s="13" t="s">
        <v>33</v>
      </c>
      <c r="AX1181" s="13" t="s">
        <v>72</v>
      </c>
      <c r="AY1181" s="246" t="s">
        <v>197</v>
      </c>
    </row>
    <row r="1182" s="13" customFormat="1">
      <c r="A1182" s="13"/>
      <c r="B1182" s="235"/>
      <c r="C1182" s="236"/>
      <c r="D1182" s="237" t="s">
        <v>207</v>
      </c>
      <c r="E1182" s="238" t="s">
        <v>19</v>
      </c>
      <c r="F1182" s="239" t="s">
        <v>3045</v>
      </c>
      <c r="G1182" s="236"/>
      <c r="H1182" s="240">
        <v>16.448</v>
      </c>
      <c r="I1182" s="241"/>
      <c r="J1182" s="236"/>
      <c r="K1182" s="236"/>
      <c r="L1182" s="242"/>
      <c r="M1182" s="243"/>
      <c r="N1182" s="244"/>
      <c r="O1182" s="244"/>
      <c r="P1182" s="244"/>
      <c r="Q1182" s="244"/>
      <c r="R1182" s="244"/>
      <c r="S1182" s="244"/>
      <c r="T1182" s="245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6" t="s">
        <v>207</v>
      </c>
      <c r="AU1182" s="246" t="s">
        <v>82</v>
      </c>
      <c r="AV1182" s="13" t="s">
        <v>82</v>
      </c>
      <c r="AW1182" s="13" t="s">
        <v>33</v>
      </c>
      <c r="AX1182" s="13" t="s">
        <v>72</v>
      </c>
      <c r="AY1182" s="246" t="s">
        <v>197</v>
      </c>
    </row>
    <row r="1183" s="13" customFormat="1">
      <c r="A1183" s="13"/>
      <c r="B1183" s="235"/>
      <c r="C1183" s="236"/>
      <c r="D1183" s="237" t="s">
        <v>207</v>
      </c>
      <c r="E1183" s="238" t="s">
        <v>19</v>
      </c>
      <c r="F1183" s="239" t="s">
        <v>3046</v>
      </c>
      <c r="G1183" s="236"/>
      <c r="H1183" s="240">
        <v>6.1369999999999996</v>
      </c>
      <c r="I1183" s="241"/>
      <c r="J1183" s="236"/>
      <c r="K1183" s="236"/>
      <c r="L1183" s="242"/>
      <c r="M1183" s="243"/>
      <c r="N1183" s="244"/>
      <c r="O1183" s="244"/>
      <c r="P1183" s="244"/>
      <c r="Q1183" s="244"/>
      <c r="R1183" s="244"/>
      <c r="S1183" s="244"/>
      <c r="T1183" s="245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6" t="s">
        <v>207</v>
      </c>
      <c r="AU1183" s="246" t="s">
        <v>82</v>
      </c>
      <c r="AV1183" s="13" t="s">
        <v>82</v>
      </c>
      <c r="AW1183" s="13" t="s">
        <v>33</v>
      </c>
      <c r="AX1183" s="13" t="s">
        <v>72</v>
      </c>
      <c r="AY1183" s="246" t="s">
        <v>197</v>
      </c>
    </row>
    <row r="1184" s="13" customFormat="1">
      <c r="A1184" s="13"/>
      <c r="B1184" s="235"/>
      <c r="C1184" s="236"/>
      <c r="D1184" s="237" t="s">
        <v>207</v>
      </c>
      <c r="E1184" s="238" t="s">
        <v>19</v>
      </c>
      <c r="F1184" s="239" t="s">
        <v>3047</v>
      </c>
      <c r="G1184" s="236"/>
      <c r="H1184" s="240">
        <v>5.7480000000000002</v>
      </c>
      <c r="I1184" s="241"/>
      <c r="J1184" s="236"/>
      <c r="K1184" s="236"/>
      <c r="L1184" s="242"/>
      <c r="M1184" s="243"/>
      <c r="N1184" s="244"/>
      <c r="O1184" s="244"/>
      <c r="P1184" s="244"/>
      <c r="Q1184" s="244"/>
      <c r="R1184" s="244"/>
      <c r="S1184" s="244"/>
      <c r="T1184" s="245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6" t="s">
        <v>207</v>
      </c>
      <c r="AU1184" s="246" t="s">
        <v>82</v>
      </c>
      <c r="AV1184" s="13" t="s">
        <v>82</v>
      </c>
      <c r="AW1184" s="13" t="s">
        <v>33</v>
      </c>
      <c r="AX1184" s="13" t="s">
        <v>72</v>
      </c>
      <c r="AY1184" s="246" t="s">
        <v>197</v>
      </c>
    </row>
    <row r="1185" s="13" customFormat="1">
      <c r="A1185" s="13"/>
      <c r="B1185" s="235"/>
      <c r="C1185" s="236"/>
      <c r="D1185" s="237" t="s">
        <v>207</v>
      </c>
      <c r="E1185" s="238" t="s">
        <v>19</v>
      </c>
      <c r="F1185" s="239" t="s">
        <v>3048</v>
      </c>
      <c r="G1185" s="236"/>
      <c r="H1185" s="240">
        <v>2.4790000000000001</v>
      </c>
      <c r="I1185" s="241"/>
      <c r="J1185" s="236"/>
      <c r="K1185" s="236"/>
      <c r="L1185" s="242"/>
      <c r="M1185" s="243"/>
      <c r="N1185" s="244"/>
      <c r="O1185" s="244"/>
      <c r="P1185" s="244"/>
      <c r="Q1185" s="244"/>
      <c r="R1185" s="244"/>
      <c r="S1185" s="244"/>
      <c r="T1185" s="245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6" t="s">
        <v>207</v>
      </c>
      <c r="AU1185" s="246" t="s">
        <v>82</v>
      </c>
      <c r="AV1185" s="13" t="s">
        <v>82</v>
      </c>
      <c r="AW1185" s="13" t="s">
        <v>33</v>
      </c>
      <c r="AX1185" s="13" t="s">
        <v>72</v>
      </c>
      <c r="AY1185" s="246" t="s">
        <v>197</v>
      </c>
    </row>
    <row r="1186" s="13" customFormat="1">
      <c r="A1186" s="13"/>
      <c r="B1186" s="235"/>
      <c r="C1186" s="236"/>
      <c r="D1186" s="237" t="s">
        <v>207</v>
      </c>
      <c r="E1186" s="238" t="s">
        <v>19</v>
      </c>
      <c r="F1186" s="239" t="s">
        <v>3049</v>
      </c>
      <c r="G1186" s="236"/>
      <c r="H1186" s="240">
        <v>1.2649999999999999</v>
      </c>
      <c r="I1186" s="241"/>
      <c r="J1186" s="236"/>
      <c r="K1186" s="236"/>
      <c r="L1186" s="242"/>
      <c r="M1186" s="243"/>
      <c r="N1186" s="244"/>
      <c r="O1186" s="244"/>
      <c r="P1186" s="244"/>
      <c r="Q1186" s="244"/>
      <c r="R1186" s="244"/>
      <c r="S1186" s="244"/>
      <c r="T1186" s="245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46" t="s">
        <v>207</v>
      </c>
      <c r="AU1186" s="246" t="s">
        <v>82</v>
      </c>
      <c r="AV1186" s="13" t="s">
        <v>82</v>
      </c>
      <c r="AW1186" s="13" t="s">
        <v>33</v>
      </c>
      <c r="AX1186" s="13" t="s">
        <v>72</v>
      </c>
      <c r="AY1186" s="246" t="s">
        <v>197</v>
      </c>
    </row>
    <row r="1187" s="13" customFormat="1">
      <c r="A1187" s="13"/>
      <c r="B1187" s="235"/>
      <c r="C1187" s="236"/>
      <c r="D1187" s="237" t="s">
        <v>207</v>
      </c>
      <c r="E1187" s="238" t="s">
        <v>19</v>
      </c>
      <c r="F1187" s="239" t="s">
        <v>3050</v>
      </c>
      <c r="G1187" s="236"/>
      <c r="H1187" s="240">
        <v>9.7710000000000008</v>
      </c>
      <c r="I1187" s="241"/>
      <c r="J1187" s="236"/>
      <c r="K1187" s="236"/>
      <c r="L1187" s="242"/>
      <c r="M1187" s="243"/>
      <c r="N1187" s="244"/>
      <c r="O1187" s="244"/>
      <c r="P1187" s="244"/>
      <c r="Q1187" s="244"/>
      <c r="R1187" s="244"/>
      <c r="S1187" s="244"/>
      <c r="T1187" s="245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6" t="s">
        <v>207</v>
      </c>
      <c r="AU1187" s="246" t="s">
        <v>82</v>
      </c>
      <c r="AV1187" s="13" t="s">
        <v>82</v>
      </c>
      <c r="AW1187" s="13" t="s">
        <v>33</v>
      </c>
      <c r="AX1187" s="13" t="s">
        <v>72</v>
      </c>
      <c r="AY1187" s="246" t="s">
        <v>197</v>
      </c>
    </row>
    <row r="1188" s="13" customFormat="1">
      <c r="A1188" s="13"/>
      <c r="B1188" s="235"/>
      <c r="C1188" s="236"/>
      <c r="D1188" s="237" t="s">
        <v>207</v>
      </c>
      <c r="E1188" s="238" t="s">
        <v>19</v>
      </c>
      <c r="F1188" s="239" t="s">
        <v>3051</v>
      </c>
      <c r="G1188" s="236"/>
      <c r="H1188" s="240">
        <v>13.522</v>
      </c>
      <c r="I1188" s="241"/>
      <c r="J1188" s="236"/>
      <c r="K1188" s="236"/>
      <c r="L1188" s="242"/>
      <c r="M1188" s="243"/>
      <c r="N1188" s="244"/>
      <c r="O1188" s="244"/>
      <c r="P1188" s="244"/>
      <c r="Q1188" s="244"/>
      <c r="R1188" s="244"/>
      <c r="S1188" s="244"/>
      <c r="T1188" s="245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46" t="s">
        <v>207</v>
      </c>
      <c r="AU1188" s="246" t="s">
        <v>82</v>
      </c>
      <c r="AV1188" s="13" t="s">
        <v>82</v>
      </c>
      <c r="AW1188" s="13" t="s">
        <v>33</v>
      </c>
      <c r="AX1188" s="13" t="s">
        <v>72</v>
      </c>
      <c r="AY1188" s="246" t="s">
        <v>197</v>
      </c>
    </row>
    <row r="1189" s="13" customFormat="1">
      <c r="A1189" s="13"/>
      <c r="B1189" s="235"/>
      <c r="C1189" s="236"/>
      <c r="D1189" s="237" t="s">
        <v>207</v>
      </c>
      <c r="E1189" s="238" t="s">
        <v>19</v>
      </c>
      <c r="F1189" s="239" t="s">
        <v>3052</v>
      </c>
      <c r="G1189" s="236"/>
      <c r="H1189" s="240">
        <v>1.9750000000000001</v>
      </c>
      <c r="I1189" s="241"/>
      <c r="J1189" s="236"/>
      <c r="K1189" s="236"/>
      <c r="L1189" s="242"/>
      <c r="M1189" s="243"/>
      <c r="N1189" s="244"/>
      <c r="O1189" s="244"/>
      <c r="P1189" s="244"/>
      <c r="Q1189" s="244"/>
      <c r="R1189" s="244"/>
      <c r="S1189" s="244"/>
      <c r="T1189" s="245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6" t="s">
        <v>207</v>
      </c>
      <c r="AU1189" s="246" t="s">
        <v>82</v>
      </c>
      <c r="AV1189" s="13" t="s">
        <v>82</v>
      </c>
      <c r="AW1189" s="13" t="s">
        <v>33</v>
      </c>
      <c r="AX1189" s="13" t="s">
        <v>72</v>
      </c>
      <c r="AY1189" s="246" t="s">
        <v>197</v>
      </c>
    </row>
    <row r="1190" s="13" customFormat="1">
      <c r="A1190" s="13"/>
      <c r="B1190" s="235"/>
      <c r="C1190" s="236"/>
      <c r="D1190" s="237" t="s">
        <v>207</v>
      </c>
      <c r="E1190" s="238" t="s">
        <v>19</v>
      </c>
      <c r="F1190" s="239" t="s">
        <v>2951</v>
      </c>
      <c r="G1190" s="236"/>
      <c r="H1190" s="240">
        <v>1.44</v>
      </c>
      <c r="I1190" s="241"/>
      <c r="J1190" s="236"/>
      <c r="K1190" s="236"/>
      <c r="L1190" s="242"/>
      <c r="M1190" s="243"/>
      <c r="N1190" s="244"/>
      <c r="O1190" s="244"/>
      <c r="P1190" s="244"/>
      <c r="Q1190" s="244"/>
      <c r="R1190" s="244"/>
      <c r="S1190" s="244"/>
      <c r="T1190" s="245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6" t="s">
        <v>207</v>
      </c>
      <c r="AU1190" s="246" t="s">
        <v>82</v>
      </c>
      <c r="AV1190" s="13" t="s">
        <v>82</v>
      </c>
      <c r="AW1190" s="13" t="s">
        <v>33</v>
      </c>
      <c r="AX1190" s="13" t="s">
        <v>72</v>
      </c>
      <c r="AY1190" s="246" t="s">
        <v>197</v>
      </c>
    </row>
    <row r="1191" s="13" customFormat="1">
      <c r="A1191" s="13"/>
      <c r="B1191" s="235"/>
      <c r="C1191" s="236"/>
      <c r="D1191" s="237" t="s">
        <v>207</v>
      </c>
      <c r="E1191" s="238" t="s">
        <v>19</v>
      </c>
      <c r="F1191" s="239" t="s">
        <v>3053</v>
      </c>
      <c r="G1191" s="236"/>
      <c r="H1191" s="240">
        <v>1.708</v>
      </c>
      <c r="I1191" s="241"/>
      <c r="J1191" s="236"/>
      <c r="K1191" s="236"/>
      <c r="L1191" s="242"/>
      <c r="M1191" s="243"/>
      <c r="N1191" s="244"/>
      <c r="O1191" s="244"/>
      <c r="P1191" s="244"/>
      <c r="Q1191" s="244"/>
      <c r="R1191" s="244"/>
      <c r="S1191" s="244"/>
      <c r="T1191" s="245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6" t="s">
        <v>207</v>
      </c>
      <c r="AU1191" s="246" t="s">
        <v>82</v>
      </c>
      <c r="AV1191" s="13" t="s">
        <v>82</v>
      </c>
      <c r="AW1191" s="13" t="s">
        <v>33</v>
      </c>
      <c r="AX1191" s="13" t="s">
        <v>72</v>
      </c>
      <c r="AY1191" s="246" t="s">
        <v>197</v>
      </c>
    </row>
    <row r="1192" s="13" customFormat="1">
      <c r="A1192" s="13"/>
      <c r="B1192" s="235"/>
      <c r="C1192" s="236"/>
      <c r="D1192" s="237" t="s">
        <v>207</v>
      </c>
      <c r="E1192" s="238" t="s">
        <v>19</v>
      </c>
      <c r="F1192" s="239" t="s">
        <v>2953</v>
      </c>
      <c r="G1192" s="236"/>
      <c r="H1192" s="240">
        <v>1.7330000000000001</v>
      </c>
      <c r="I1192" s="241"/>
      <c r="J1192" s="236"/>
      <c r="K1192" s="236"/>
      <c r="L1192" s="242"/>
      <c r="M1192" s="243"/>
      <c r="N1192" s="244"/>
      <c r="O1192" s="244"/>
      <c r="P1192" s="244"/>
      <c r="Q1192" s="244"/>
      <c r="R1192" s="244"/>
      <c r="S1192" s="244"/>
      <c r="T1192" s="245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6" t="s">
        <v>207</v>
      </c>
      <c r="AU1192" s="246" t="s">
        <v>82</v>
      </c>
      <c r="AV1192" s="13" t="s">
        <v>82</v>
      </c>
      <c r="AW1192" s="13" t="s">
        <v>33</v>
      </c>
      <c r="AX1192" s="13" t="s">
        <v>72</v>
      </c>
      <c r="AY1192" s="246" t="s">
        <v>197</v>
      </c>
    </row>
    <row r="1193" s="13" customFormat="1">
      <c r="A1193" s="13"/>
      <c r="B1193" s="235"/>
      <c r="C1193" s="236"/>
      <c r="D1193" s="237" t="s">
        <v>207</v>
      </c>
      <c r="E1193" s="238" t="s">
        <v>19</v>
      </c>
      <c r="F1193" s="239" t="s">
        <v>3054</v>
      </c>
      <c r="G1193" s="236"/>
      <c r="H1193" s="240">
        <v>1.9359999999999999</v>
      </c>
      <c r="I1193" s="241"/>
      <c r="J1193" s="236"/>
      <c r="K1193" s="236"/>
      <c r="L1193" s="242"/>
      <c r="M1193" s="243"/>
      <c r="N1193" s="244"/>
      <c r="O1193" s="244"/>
      <c r="P1193" s="244"/>
      <c r="Q1193" s="244"/>
      <c r="R1193" s="244"/>
      <c r="S1193" s="244"/>
      <c r="T1193" s="245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6" t="s">
        <v>207</v>
      </c>
      <c r="AU1193" s="246" t="s">
        <v>82</v>
      </c>
      <c r="AV1193" s="13" t="s">
        <v>82</v>
      </c>
      <c r="AW1193" s="13" t="s">
        <v>33</v>
      </c>
      <c r="AX1193" s="13" t="s">
        <v>72</v>
      </c>
      <c r="AY1193" s="246" t="s">
        <v>197</v>
      </c>
    </row>
    <row r="1194" s="13" customFormat="1">
      <c r="A1194" s="13"/>
      <c r="B1194" s="235"/>
      <c r="C1194" s="236"/>
      <c r="D1194" s="237" t="s">
        <v>207</v>
      </c>
      <c r="E1194" s="238" t="s">
        <v>19</v>
      </c>
      <c r="F1194" s="239" t="s">
        <v>2955</v>
      </c>
      <c r="G1194" s="236"/>
      <c r="H1194" s="240">
        <v>7.3689999999999998</v>
      </c>
      <c r="I1194" s="241"/>
      <c r="J1194" s="236"/>
      <c r="K1194" s="236"/>
      <c r="L1194" s="242"/>
      <c r="M1194" s="243"/>
      <c r="N1194" s="244"/>
      <c r="O1194" s="244"/>
      <c r="P1194" s="244"/>
      <c r="Q1194" s="244"/>
      <c r="R1194" s="244"/>
      <c r="S1194" s="244"/>
      <c r="T1194" s="245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6" t="s">
        <v>207</v>
      </c>
      <c r="AU1194" s="246" t="s">
        <v>82</v>
      </c>
      <c r="AV1194" s="13" t="s">
        <v>82</v>
      </c>
      <c r="AW1194" s="13" t="s">
        <v>33</v>
      </c>
      <c r="AX1194" s="13" t="s">
        <v>72</v>
      </c>
      <c r="AY1194" s="246" t="s">
        <v>197</v>
      </c>
    </row>
    <row r="1195" s="13" customFormat="1">
      <c r="A1195" s="13"/>
      <c r="B1195" s="235"/>
      <c r="C1195" s="236"/>
      <c r="D1195" s="237" t="s">
        <v>207</v>
      </c>
      <c r="E1195" s="238" t="s">
        <v>19</v>
      </c>
      <c r="F1195" s="239" t="s">
        <v>3055</v>
      </c>
      <c r="G1195" s="236"/>
      <c r="H1195" s="240">
        <v>4.298</v>
      </c>
      <c r="I1195" s="241"/>
      <c r="J1195" s="236"/>
      <c r="K1195" s="236"/>
      <c r="L1195" s="242"/>
      <c r="M1195" s="243"/>
      <c r="N1195" s="244"/>
      <c r="O1195" s="244"/>
      <c r="P1195" s="244"/>
      <c r="Q1195" s="244"/>
      <c r="R1195" s="244"/>
      <c r="S1195" s="244"/>
      <c r="T1195" s="245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6" t="s">
        <v>207</v>
      </c>
      <c r="AU1195" s="246" t="s">
        <v>82</v>
      </c>
      <c r="AV1195" s="13" t="s">
        <v>82</v>
      </c>
      <c r="AW1195" s="13" t="s">
        <v>33</v>
      </c>
      <c r="AX1195" s="13" t="s">
        <v>72</v>
      </c>
      <c r="AY1195" s="246" t="s">
        <v>197</v>
      </c>
    </row>
    <row r="1196" s="13" customFormat="1">
      <c r="A1196" s="13"/>
      <c r="B1196" s="235"/>
      <c r="C1196" s="236"/>
      <c r="D1196" s="237" t="s">
        <v>207</v>
      </c>
      <c r="E1196" s="238" t="s">
        <v>19</v>
      </c>
      <c r="F1196" s="239" t="s">
        <v>3056</v>
      </c>
      <c r="G1196" s="236"/>
      <c r="H1196" s="240">
        <v>3.4430000000000001</v>
      </c>
      <c r="I1196" s="241"/>
      <c r="J1196" s="236"/>
      <c r="K1196" s="236"/>
      <c r="L1196" s="242"/>
      <c r="M1196" s="243"/>
      <c r="N1196" s="244"/>
      <c r="O1196" s="244"/>
      <c r="P1196" s="244"/>
      <c r="Q1196" s="244"/>
      <c r="R1196" s="244"/>
      <c r="S1196" s="244"/>
      <c r="T1196" s="245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6" t="s">
        <v>207</v>
      </c>
      <c r="AU1196" s="246" t="s">
        <v>82</v>
      </c>
      <c r="AV1196" s="13" t="s">
        <v>82</v>
      </c>
      <c r="AW1196" s="13" t="s">
        <v>33</v>
      </c>
      <c r="AX1196" s="13" t="s">
        <v>72</v>
      </c>
      <c r="AY1196" s="246" t="s">
        <v>197</v>
      </c>
    </row>
    <row r="1197" s="16" customFormat="1">
      <c r="A1197" s="16"/>
      <c r="B1197" s="268"/>
      <c r="C1197" s="269"/>
      <c r="D1197" s="237" t="s">
        <v>207</v>
      </c>
      <c r="E1197" s="270" t="s">
        <v>19</v>
      </c>
      <c r="F1197" s="271" t="s">
        <v>248</v>
      </c>
      <c r="G1197" s="269"/>
      <c r="H1197" s="272">
        <v>103.408</v>
      </c>
      <c r="I1197" s="273"/>
      <c r="J1197" s="269"/>
      <c r="K1197" s="269"/>
      <c r="L1197" s="274"/>
      <c r="M1197" s="275"/>
      <c r="N1197" s="276"/>
      <c r="O1197" s="276"/>
      <c r="P1197" s="276"/>
      <c r="Q1197" s="276"/>
      <c r="R1197" s="276"/>
      <c r="S1197" s="276"/>
      <c r="T1197" s="277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T1197" s="278" t="s">
        <v>207</v>
      </c>
      <c r="AU1197" s="278" t="s">
        <v>82</v>
      </c>
      <c r="AV1197" s="16" t="s">
        <v>103</v>
      </c>
      <c r="AW1197" s="16" t="s">
        <v>33</v>
      </c>
      <c r="AX1197" s="16" t="s">
        <v>72</v>
      </c>
      <c r="AY1197" s="278" t="s">
        <v>197</v>
      </c>
    </row>
    <row r="1198" s="14" customFormat="1">
      <c r="A1198" s="14"/>
      <c r="B1198" s="247"/>
      <c r="C1198" s="248"/>
      <c r="D1198" s="237" t="s">
        <v>207</v>
      </c>
      <c r="E1198" s="249" t="s">
        <v>19</v>
      </c>
      <c r="F1198" s="250" t="s">
        <v>802</v>
      </c>
      <c r="G1198" s="248"/>
      <c r="H1198" s="249" t="s">
        <v>19</v>
      </c>
      <c r="I1198" s="251"/>
      <c r="J1198" s="248"/>
      <c r="K1198" s="248"/>
      <c r="L1198" s="252"/>
      <c r="M1198" s="253"/>
      <c r="N1198" s="254"/>
      <c r="O1198" s="254"/>
      <c r="P1198" s="254"/>
      <c r="Q1198" s="254"/>
      <c r="R1198" s="254"/>
      <c r="S1198" s="254"/>
      <c r="T1198" s="255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6" t="s">
        <v>207</v>
      </c>
      <c r="AU1198" s="256" t="s">
        <v>82</v>
      </c>
      <c r="AV1198" s="14" t="s">
        <v>80</v>
      </c>
      <c r="AW1198" s="14" t="s">
        <v>33</v>
      </c>
      <c r="AX1198" s="14" t="s">
        <v>72</v>
      </c>
      <c r="AY1198" s="256" t="s">
        <v>197</v>
      </c>
    </row>
    <row r="1199" s="13" customFormat="1">
      <c r="A1199" s="13"/>
      <c r="B1199" s="235"/>
      <c r="C1199" s="236"/>
      <c r="D1199" s="237" t="s">
        <v>207</v>
      </c>
      <c r="E1199" s="238" t="s">
        <v>19</v>
      </c>
      <c r="F1199" s="239" t="s">
        <v>2927</v>
      </c>
      <c r="G1199" s="236"/>
      <c r="H1199" s="240">
        <v>23.773</v>
      </c>
      <c r="I1199" s="241"/>
      <c r="J1199" s="236"/>
      <c r="K1199" s="236"/>
      <c r="L1199" s="242"/>
      <c r="M1199" s="243"/>
      <c r="N1199" s="244"/>
      <c r="O1199" s="244"/>
      <c r="P1199" s="244"/>
      <c r="Q1199" s="244"/>
      <c r="R1199" s="244"/>
      <c r="S1199" s="244"/>
      <c r="T1199" s="245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6" t="s">
        <v>207</v>
      </c>
      <c r="AU1199" s="246" t="s">
        <v>82</v>
      </c>
      <c r="AV1199" s="13" t="s">
        <v>82</v>
      </c>
      <c r="AW1199" s="13" t="s">
        <v>33</v>
      </c>
      <c r="AX1199" s="13" t="s">
        <v>72</v>
      </c>
      <c r="AY1199" s="246" t="s">
        <v>197</v>
      </c>
    </row>
    <row r="1200" s="13" customFormat="1">
      <c r="A1200" s="13"/>
      <c r="B1200" s="235"/>
      <c r="C1200" s="236"/>
      <c r="D1200" s="237" t="s">
        <v>207</v>
      </c>
      <c r="E1200" s="238" t="s">
        <v>19</v>
      </c>
      <c r="F1200" s="239" t="s">
        <v>2928</v>
      </c>
      <c r="G1200" s="236"/>
      <c r="H1200" s="240">
        <v>3.1930000000000001</v>
      </c>
      <c r="I1200" s="241"/>
      <c r="J1200" s="236"/>
      <c r="K1200" s="236"/>
      <c r="L1200" s="242"/>
      <c r="M1200" s="243"/>
      <c r="N1200" s="244"/>
      <c r="O1200" s="244"/>
      <c r="P1200" s="244"/>
      <c r="Q1200" s="244"/>
      <c r="R1200" s="244"/>
      <c r="S1200" s="244"/>
      <c r="T1200" s="245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6" t="s">
        <v>207</v>
      </c>
      <c r="AU1200" s="246" t="s">
        <v>82</v>
      </c>
      <c r="AV1200" s="13" t="s">
        <v>82</v>
      </c>
      <c r="AW1200" s="13" t="s">
        <v>33</v>
      </c>
      <c r="AX1200" s="13" t="s">
        <v>72</v>
      </c>
      <c r="AY1200" s="246" t="s">
        <v>197</v>
      </c>
    </row>
    <row r="1201" s="13" customFormat="1">
      <c r="A1201" s="13"/>
      <c r="B1201" s="235"/>
      <c r="C1201" s="236"/>
      <c r="D1201" s="237" t="s">
        <v>207</v>
      </c>
      <c r="E1201" s="238" t="s">
        <v>19</v>
      </c>
      <c r="F1201" s="239" t="s">
        <v>2920</v>
      </c>
      <c r="G1201" s="236"/>
      <c r="H1201" s="240">
        <v>14.25</v>
      </c>
      <c r="I1201" s="241"/>
      <c r="J1201" s="236"/>
      <c r="K1201" s="236"/>
      <c r="L1201" s="242"/>
      <c r="M1201" s="243"/>
      <c r="N1201" s="244"/>
      <c r="O1201" s="244"/>
      <c r="P1201" s="244"/>
      <c r="Q1201" s="244"/>
      <c r="R1201" s="244"/>
      <c r="S1201" s="244"/>
      <c r="T1201" s="245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6" t="s">
        <v>207</v>
      </c>
      <c r="AU1201" s="246" t="s">
        <v>82</v>
      </c>
      <c r="AV1201" s="13" t="s">
        <v>82</v>
      </c>
      <c r="AW1201" s="13" t="s">
        <v>33</v>
      </c>
      <c r="AX1201" s="13" t="s">
        <v>72</v>
      </c>
      <c r="AY1201" s="246" t="s">
        <v>197</v>
      </c>
    </row>
    <row r="1202" s="13" customFormat="1">
      <c r="A1202" s="13"/>
      <c r="B1202" s="235"/>
      <c r="C1202" s="236"/>
      <c r="D1202" s="237" t="s">
        <v>207</v>
      </c>
      <c r="E1202" s="238" t="s">
        <v>19</v>
      </c>
      <c r="F1202" s="239" t="s">
        <v>2921</v>
      </c>
      <c r="G1202" s="236"/>
      <c r="H1202" s="240">
        <v>17.940000000000001</v>
      </c>
      <c r="I1202" s="241"/>
      <c r="J1202" s="236"/>
      <c r="K1202" s="236"/>
      <c r="L1202" s="242"/>
      <c r="M1202" s="243"/>
      <c r="N1202" s="244"/>
      <c r="O1202" s="244"/>
      <c r="P1202" s="244"/>
      <c r="Q1202" s="244"/>
      <c r="R1202" s="244"/>
      <c r="S1202" s="244"/>
      <c r="T1202" s="245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6" t="s">
        <v>207</v>
      </c>
      <c r="AU1202" s="246" t="s">
        <v>82</v>
      </c>
      <c r="AV1202" s="13" t="s">
        <v>82</v>
      </c>
      <c r="AW1202" s="13" t="s">
        <v>33</v>
      </c>
      <c r="AX1202" s="13" t="s">
        <v>72</v>
      </c>
      <c r="AY1202" s="246" t="s">
        <v>197</v>
      </c>
    </row>
    <row r="1203" s="13" customFormat="1">
      <c r="A1203" s="13"/>
      <c r="B1203" s="235"/>
      <c r="C1203" s="236"/>
      <c r="D1203" s="237" t="s">
        <v>207</v>
      </c>
      <c r="E1203" s="238" t="s">
        <v>19</v>
      </c>
      <c r="F1203" s="239" t="s">
        <v>2922</v>
      </c>
      <c r="G1203" s="236"/>
      <c r="H1203" s="240">
        <v>25.190999999999999</v>
      </c>
      <c r="I1203" s="241"/>
      <c r="J1203" s="236"/>
      <c r="K1203" s="236"/>
      <c r="L1203" s="242"/>
      <c r="M1203" s="243"/>
      <c r="N1203" s="244"/>
      <c r="O1203" s="244"/>
      <c r="P1203" s="244"/>
      <c r="Q1203" s="244"/>
      <c r="R1203" s="244"/>
      <c r="S1203" s="244"/>
      <c r="T1203" s="245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6" t="s">
        <v>207</v>
      </c>
      <c r="AU1203" s="246" t="s">
        <v>82</v>
      </c>
      <c r="AV1203" s="13" t="s">
        <v>82</v>
      </c>
      <c r="AW1203" s="13" t="s">
        <v>33</v>
      </c>
      <c r="AX1203" s="13" t="s">
        <v>72</v>
      </c>
      <c r="AY1203" s="246" t="s">
        <v>197</v>
      </c>
    </row>
    <row r="1204" s="13" customFormat="1">
      <c r="A1204" s="13"/>
      <c r="B1204" s="235"/>
      <c r="C1204" s="236"/>
      <c r="D1204" s="237" t="s">
        <v>207</v>
      </c>
      <c r="E1204" s="238" t="s">
        <v>19</v>
      </c>
      <c r="F1204" s="239" t="s">
        <v>2923</v>
      </c>
      <c r="G1204" s="236"/>
      <c r="H1204" s="240">
        <v>17.733000000000001</v>
      </c>
      <c r="I1204" s="241"/>
      <c r="J1204" s="236"/>
      <c r="K1204" s="236"/>
      <c r="L1204" s="242"/>
      <c r="M1204" s="243"/>
      <c r="N1204" s="244"/>
      <c r="O1204" s="244"/>
      <c r="P1204" s="244"/>
      <c r="Q1204" s="244"/>
      <c r="R1204" s="244"/>
      <c r="S1204" s="244"/>
      <c r="T1204" s="245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6" t="s">
        <v>207</v>
      </c>
      <c r="AU1204" s="246" t="s">
        <v>82</v>
      </c>
      <c r="AV1204" s="13" t="s">
        <v>82</v>
      </c>
      <c r="AW1204" s="13" t="s">
        <v>33</v>
      </c>
      <c r="AX1204" s="13" t="s">
        <v>72</v>
      </c>
      <c r="AY1204" s="246" t="s">
        <v>197</v>
      </c>
    </row>
    <row r="1205" s="13" customFormat="1">
      <c r="A1205" s="13"/>
      <c r="B1205" s="235"/>
      <c r="C1205" s="236"/>
      <c r="D1205" s="237" t="s">
        <v>207</v>
      </c>
      <c r="E1205" s="238" t="s">
        <v>19</v>
      </c>
      <c r="F1205" s="239" t="s">
        <v>2924</v>
      </c>
      <c r="G1205" s="236"/>
      <c r="H1205" s="240">
        <v>9.7710000000000008</v>
      </c>
      <c r="I1205" s="241"/>
      <c r="J1205" s="236"/>
      <c r="K1205" s="236"/>
      <c r="L1205" s="242"/>
      <c r="M1205" s="243"/>
      <c r="N1205" s="244"/>
      <c r="O1205" s="244"/>
      <c r="P1205" s="244"/>
      <c r="Q1205" s="244"/>
      <c r="R1205" s="244"/>
      <c r="S1205" s="244"/>
      <c r="T1205" s="245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6" t="s">
        <v>207</v>
      </c>
      <c r="AU1205" s="246" t="s">
        <v>82</v>
      </c>
      <c r="AV1205" s="13" t="s">
        <v>82</v>
      </c>
      <c r="AW1205" s="13" t="s">
        <v>33</v>
      </c>
      <c r="AX1205" s="13" t="s">
        <v>72</v>
      </c>
      <c r="AY1205" s="246" t="s">
        <v>197</v>
      </c>
    </row>
    <row r="1206" s="13" customFormat="1">
      <c r="A1206" s="13"/>
      <c r="B1206" s="235"/>
      <c r="C1206" s="236"/>
      <c r="D1206" s="237" t="s">
        <v>207</v>
      </c>
      <c r="E1206" s="238" t="s">
        <v>19</v>
      </c>
      <c r="F1206" s="239" t="s">
        <v>2925</v>
      </c>
      <c r="G1206" s="236"/>
      <c r="H1206" s="240">
        <v>6.5549999999999997</v>
      </c>
      <c r="I1206" s="241"/>
      <c r="J1206" s="236"/>
      <c r="K1206" s="236"/>
      <c r="L1206" s="242"/>
      <c r="M1206" s="243"/>
      <c r="N1206" s="244"/>
      <c r="O1206" s="244"/>
      <c r="P1206" s="244"/>
      <c r="Q1206" s="244"/>
      <c r="R1206" s="244"/>
      <c r="S1206" s="244"/>
      <c r="T1206" s="245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6" t="s">
        <v>207</v>
      </c>
      <c r="AU1206" s="246" t="s">
        <v>82</v>
      </c>
      <c r="AV1206" s="13" t="s">
        <v>82</v>
      </c>
      <c r="AW1206" s="13" t="s">
        <v>33</v>
      </c>
      <c r="AX1206" s="13" t="s">
        <v>72</v>
      </c>
      <c r="AY1206" s="246" t="s">
        <v>197</v>
      </c>
    </row>
    <row r="1207" s="13" customFormat="1">
      <c r="A1207" s="13"/>
      <c r="B1207" s="235"/>
      <c r="C1207" s="236"/>
      <c r="D1207" s="237" t="s">
        <v>207</v>
      </c>
      <c r="E1207" s="238" t="s">
        <v>19</v>
      </c>
      <c r="F1207" s="239" t="s">
        <v>2926</v>
      </c>
      <c r="G1207" s="236"/>
      <c r="H1207" s="240">
        <v>8.8200000000000003</v>
      </c>
      <c r="I1207" s="241"/>
      <c r="J1207" s="236"/>
      <c r="K1207" s="236"/>
      <c r="L1207" s="242"/>
      <c r="M1207" s="243"/>
      <c r="N1207" s="244"/>
      <c r="O1207" s="244"/>
      <c r="P1207" s="244"/>
      <c r="Q1207" s="244"/>
      <c r="R1207" s="244"/>
      <c r="S1207" s="244"/>
      <c r="T1207" s="245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6" t="s">
        <v>207</v>
      </c>
      <c r="AU1207" s="246" t="s">
        <v>82</v>
      </c>
      <c r="AV1207" s="13" t="s">
        <v>82</v>
      </c>
      <c r="AW1207" s="13" t="s">
        <v>33</v>
      </c>
      <c r="AX1207" s="13" t="s">
        <v>72</v>
      </c>
      <c r="AY1207" s="246" t="s">
        <v>197</v>
      </c>
    </row>
    <row r="1208" s="13" customFormat="1">
      <c r="A1208" s="13"/>
      <c r="B1208" s="235"/>
      <c r="C1208" s="236"/>
      <c r="D1208" s="237" t="s">
        <v>207</v>
      </c>
      <c r="E1208" s="238" t="s">
        <v>19</v>
      </c>
      <c r="F1208" s="239" t="s">
        <v>2929</v>
      </c>
      <c r="G1208" s="236"/>
      <c r="H1208" s="240">
        <v>1.544</v>
      </c>
      <c r="I1208" s="241"/>
      <c r="J1208" s="236"/>
      <c r="K1208" s="236"/>
      <c r="L1208" s="242"/>
      <c r="M1208" s="243"/>
      <c r="N1208" s="244"/>
      <c r="O1208" s="244"/>
      <c r="P1208" s="244"/>
      <c r="Q1208" s="244"/>
      <c r="R1208" s="244"/>
      <c r="S1208" s="244"/>
      <c r="T1208" s="245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6" t="s">
        <v>207</v>
      </c>
      <c r="AU1208" s="246" t="s">
        <v>82</v>
      </c>
      <c r="AV1208" s="13" t="s">
        <v>82</v>
      </c>
      <c r="AW1208" s="13" t="s">
        <v>33</v>
      </c>
      <c r="AX1208" s="13" t="s">
        <v>72</v>
      </c>
      <c r="AY1208" s="246" t="s">
        <v>197</v>
      </c>
    </row>
    <row r="1209" s="13" customFormat="1">
      <c r="A1209" s="13"/>
      <c r="B1209" s="235"/>
      <c r="C1209" s="236"/>
      <c r="D1209" s="237" t="s">
        <v>207</v>
      </c>
      <c r="E1209" s="238" t="s">
        <v>19</v>
      </c>
      <c r="F1209" s="239" t="s">
        <v>2930</v>
      </c>
      <c r="G1209" s="236"/>
      <c r="H1209" s="240">
        <v>2.9900000000000002</v>
      </c>
      <c r="I1209" s="241"/>
      <c r="J1209" s="236"/>
      <c r="K1209" s="236"/>
      <c r="L1209" s="242"/>
      <c r="M1209" s="243"/>
      <c r="N1209" s="244"/>
      <c r="O1209" s="244"/>
      <c r="P1209" s="244"/>
      <c r="Q1209" s="244"/>
      <c r="R1209" s="244"/>
      <c r="S1209" s="244"/>
      <c r="T1209" s="245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6" t="s">
        <v>207</v>
      </c>
      <c r="AU1209" s="246" t="s">
        <v>82</v>
      </c>
      <c r="AV1209" s="13" t="s">
        <v>82</v>
      </c>
      <c r="AW1209" s="13" t="s">
        <v>33</v>
      </c>
      <c r="AX1209" s="13" t="s">
        <v>72</v>
      </c>
      <c r="AY1209" s="246" t="s">
        <v>197</v>
      </c>
    </row>
    <row r="1210" s="13" customFormat="1">
      <c r="A1210" s="13"/>
      <c r="B1210" s="235"/>
      <c r="C1210" s="236"/>
      <c r="D1210" s="237" t="s">
        <v>207</v>
      </c>
      <c r="E1210" s="238" t="s">
        <v>19</v>
      </c>
      <c r="F1210" s="239" t="s">
        <v>2931</v>
      </c>
      <c r="G1210" s="236"/>
      <c r="H1210" s="240">
        <v>1.95</v>
      </c>
      <c r="I1210" s="241"/>
      <c r="J1210" s="236"/>
      <c r="K1210" s="236"/>
      <c r="L1210" s="242"/>
      <c r="M1210" s="243"/>
      <c r="N1210" s="244"/>
      <c r="O1210" s="244"/>
      <c r="P1210" s="244"/>
      <c r="Q1210" s="244"/>
      <c r="R1210" s="244"/>
      <c r="S1210" s="244"/>
      <c r="T1210" s="245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6" t="s">
        <v>207</v>
      </c>
      <c r="AU1210" s="246" t="s">
        <v>82</v>
      </c>
      <c r="AV1210" s="13" t="s">
        <v>82</v>
      </c>
      <c r="AW1210" s="13" t="s">
        <v>33</v>
      </c>
      <c r="AX1210" s="13" t="s">
        <v>72</v>
      </c>
      <c r="AY1210" s="246" t="s">
        <v>197</v>
      </c>
    </row>
    <row r="1211" s="13" customFormat="1">
      <c r="A1211" s="13"/>
      <c r="B1211" s="235"/>
      <c r="C1211" s="236"/>
      <c r="D1211" s="237" t="s">
        <v>207</v>
      </c>
      <c r="E1211" s="238" t="s">
        <v>19</v>
      </c>
      <c r="F1211" s="239" t="s">
        <v>2961</v>
      </c>
      <c r="G1211" s="236"/>
      <c r="H1211" s="240">
        <v>15.382</v>
      </c>
      <c r="I1211" s="241"/>
      <c r="J1211" s="236"/>
      <c r="K1211" s="236"/>
      <c r="L1211" s="242"/>
      <c r="M1211" s="243"/>
      <c r="N1211" s="244"/>
      <c r="O1211" s="244"/>
      <c r="P1211" s="244"/>
      <c r="Q1211" s="244"/>
      <c r="R1211" s="244"/>
      <c r="S1211" s="244"/>
      <c r="T1211" s="245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6" t="s">
        <v>207</v>
      </c>
      <c r="AU1211" s="246" t="s">
        <v>82</v>
      </c>
      <c r="AV1211" s="13" t="s">
        <v>82</v>
      </c>
      <c r="AW1211" s="13" t="s">
        <v>33</v>
      </c>
      <c r="AX1211" s="13" t="s">
        <v>72</v>
      </c>
      <c r="AY1211" s="246" t="s">
        <v>197</v>
      </c>
    </row>
    <row r="1212" s="13" customFormat="1">
      <c r="A1212" s="13"/>
      <c r="B1212" s="235"/>
      <c r="C1212" s="236"/>
      <c r="D1212" s="237" t="s">
        <v>207</v>
      </c>
      <c r="E1212" s="238" t="s">
        <v>19</v>
      </c>
      <c r="F1212" s="239" t="s">
        <v>2962</v>
      </c>
      <c r="G1212" s="236"/>
      <c r="H1212" s="240">
        <v>16.314</v>
      </c>
      <c r="I1212" s="241"/>
      <c r="J1212" s="236"/>
      <c r="K1212" s="236"/>
      <c r="L1212" s="242"/>
      <c r="M1212" s="243"/>
      <c r="N1212" s="244"/>
      <c r="O1212" s="244"/>
      <c r="P1212" s="244"/>
      <c r="Q1212" s="244"/>
      <c r="R1212" s="244"/>
      <c r="S1212" s="244"/>
      <c r="T1212" s="245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6" t="s">
        <v>207</v>
      </c>
      <c r="AU1212" s="246" t="s">
        <v>82</v>
      </c>
      <c r="AV1212" s="13" t="s">
        <v>82</v>
      </c>
      <c r="AW1212" s="13" t="s">
        <v>33</v>
      </c>
      <c r="AX1212" s="13" t="s">
        <v>72</v>
      </c>
      <c r="AY1212" s="246" t="s">
        <v>197</v>
      </c>
    </row>
    <row r="1213" s="13" customFormat="1">
      <c r="A1213" s="13"/>
      <c r="B1213" s="235"/>
      <c r="C1213" s="236"/>
      <c r="D1213" s="237" t="s">
        <v>207</v>
      </c>
      <c r="E1213" s="238" t="s">
        <v>19</v>
      </c>
      <c r="F1213" s="239" t="s">
        <v>2963</v>
      </c>
      <c r="G1213" s="236"/>
      <c r="H1213" s="240">
        <v>3.4689999999999999</v>
      </c>
      <c r="I1213" s="241"/>
      <c r="J1213" s="236"/>
      <c r="K1213" s="236"/>
      <c r="L1213" s="242"/>
      <c r="M1213" s="243"/>
      <c r="N1213" s="244"/>
      <c r="O1213" s="244"/>
      <c r="P1213" s="244"/>
      <c r="Q1213" s="244"/>
      <c r="R1213" s="244"/>
      <c r="S1213" s="244"/>
      <c r="T1213" s="245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6" t="s">
        <v>207</v>
      </c>
      <c r="AU1213" s="246" t="s">
        <v>82</v>
      </c>
      <c r="AV1213" s="13" t="s">
        <v>82</v>
      </c>
      <c r="AW1213" s="13" t="s">
        <v>33</v>
      </c>
      <c r="AX1213" s="13" t="s">
        <v>72</v>
      </c>
      <c r="AY1213" s="246" t="s">
        <v>197</v>
      </c>
    </row>
    <row r="1214" s="13" customFormat="1">
      <c r="A1214" s="13"/>
      <c r="B1214" s="235"/>
      <c r="C1214" s="236"/>
      <c r="D1214" s="237" t="s">
        <v>207</v>
      </c>
      <c r="E1214" s="238" t="s">
        <v>19</v>
      </c>
      <c r="F1214" s="239" t="s">
        <v>2964</v>
      </c>
      <c r="G1214" s="236"/>
      <c r="H1214" s="240">
        <v>23.309999999999999</v>
      </c>
      <c r="I1214" s="241"/>
      <c r="J1214" s="236"/>
      <c r="K1214" s="236"/>
      <c r="L1214" s="242"/>
      <c r="M1214" s="243"/>
      <c r="N1214" s="244"/>
      <c r="O1214" s="244"/>
      <c r="P1214" s="244"/>
      <c r="Q1214" s="244"/>
      <c r="R1214" s="244"/>
      <c r="S1214" s="244"/>
      <c r="T1214" s="245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6" t="s">
        <v>207</v>
      </c>
      <c r="AU1214" s="246" t="s">
        <v>82</v>
      </c>
      <c r="AV1214" s="13" t="s">
        <v>82</v>
      </c>
      <c r="AW1214" s="13" t="s">
        <v>33</v>
      </c>
      <c r="AX1214" s="13" t="s">
        <v>72</v>
      </c>
      <c r="AY1214" s="246" t="s">
        <v>197</v>
      </c>
    </row>
    <row r="1215" s="16" customFormat="1">
      <c r="A1215" s="16"/>
      <c r="B1215" s="268"/>
      <c r="C1215" s="269"/>
      <c r="D1215" s="237" t="s">
        <v>207</v>
      </c>
      <c r="E1215" s="270" t="s">
        <v>19</v>
      </c>
      <c r="F1215" s="271" t="s">
        <v>248</v>
      </c>
      <c r="G1215" s="269"/>
      <c r="H1215" s="272">
        <v>192.185</v>
      </c>
      <c r="I1215" s="273"/>
      <c r="J1215" s="269"/>
      <c r="K1215" s="269"/>
      <c r="L1215" s="274"/>
      <c r="M1215" s="275"/>
      <c r="N1215" s="276"/>
      <c r="O1215" s="276"/>
      <c r="P1215" s="276"/>
      <c r="Q1215" s="276"/>
      <c r="R1215" s="276"/>
      <c r="S1215" s="276"/>
      <c r="T1215" s="277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T1215" s="278" t="s">
        <v>207</v>
      </c>
      <c r="AU1215" s="278" t="s">
        <v>82</v>
      </c>
      <c r="AV1215" s="16" t="s">
        <v>103</v>
      </c>
      <c r="AW1215" s="16" t="s">
        <v>33</v>
      </c>
      <c r="AX1215" s="16" t="s">
        <v>72</v>
      </c>
      <c r="AY1215" s="278" t="s">
        <v>197</v>
      </c>
    </row>
    <row r="1216" s="15" customFormat="1">
      <c r="A1216" s="15"/>
      <c r="B1216" s="257"/>
      <c r="C1216" s="258"/>
      <c r="D1216" s="237" t="s">
        <v>207</v>
      </c>
      <c r="E1216" s="259" t="s">
        <v>19</v>
      </c>
      <c r="F1216" s="260" t="s">
        <v>234</v>
      </c>
      <c r="G1216" s="258"/>
      <c r="H1216" s="261">
        <v>295.59300000000002</v>
      </c>
      <c r="I1216" s="262"/>
      <c r="J1216" s="258"/>
      <c r="K1216" s="258"/>
      <c r="L1216" s="263"/>
      <c r="M1216" s="264"/>
      <c r="N1216" s="265"/>
      <c r="O1216" s="265"/>
      <c r="P1216" s="265"/>
      <c r="Q1216" s="265"/>
      <c r="R1216" s="265"/>
      <c r="S1216" s="265"/>
      <c r="T1216" s="266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67" t="s">
        <v>207</v>
      </c>
      <c r="AU1216" s="267" t="s">
        <v>82</v>
      </c>
      <c r="AV1216" s="15" t="s">
        <v>203</v>
      </c>
      <c r="AW1216" s="15" t="s">
        <v>33</v>
      </c>
      <c r="AX1216" s="15" t="s">
        <v>80</v>
      </c>
      <c r="AY1216" s="267" t="s">
        <v>197</v>
      </c>
    </row>
    <row r="1217" s="12" customFormat="1" ht="22.8" customHeight="1">
      <c r="A1217" s="12"/>
      <c r="B1217" s="200"/>
      <c r="C1217" s="201"/>
      <c r="D1217" s="202" t="s">
        <v>71</v>
      </c>
      <c r="E1217" s="214" t="s">
        <v>1193</v>
      </c>
      <c r="F1217" s="214" t="s">
        <v>3057</v>
      </c>
      <c r="G1217" s="201"/>
      <c r="H1217" s="201"/>
      <c r="I1217" s="204"/>
      <c r="J1217" s="215">
        <f>BK1217</f>
        <v>0</v>
      </c>
      <c r="K1217" s="201"/>
      <c r="L1217" s="206"/>
      <c r="M1217" s="207"/>
      <c r="N1217" s="208"/>
      <c r="O1217" s="208"/>
      <c r="P1217" s="209">
        <f>SUM(P1218:P1233)</f>
        <v>0</v>
      </c>
      <c r="Q1217" s="208"/>
      <c r="R1217" s="209">
        <f>SUM(R1218:R1233)</f>
        <v>0</v>
      </c>
      <c r="S1217" s="208"/>
      <c r="T1217" s="210">
        <f>SUM(T1218:T1233)</f>
        <v>1.0227000000000002</v>
      </c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R1217" s="211" t="s">
        <v>80</v>
      </c>
      <c r="AT1217" s="212" t="s">
        <v>71</v>
      </c>
      <c r="AU1217" s="212" t="s">
        <v>80</v>
      </c>
      <c r="AY1217" s="211" t="s">
        <v>197</v>
      </c>
      <c r="BK1217" s="213">
        <f>SUM(BK1218:BK1233)</f>
        <v>0</v>
      </c>
    </row>
    <row r="1218" s="2" customFormat="1" ht="44.25" customHeight="1">
      <c r="A1218" s="40"/>
      <c r="B1218" s="41"/>
      <c r="C1218" s="216" t="s">
        <v>1490</v>
      </c>
      <c r="D1218" s="216" t="s">
        <v>199</v>
      </c>
      <c r="E1218" s="217" t="s">
        <v>3058</v>
      </c>
      <c r="F1218" s="218" t="s">
        <v>3059</v>
      </c>
      <c r="G1218" s="219" t="s">
        <v>211</v>
      </c>
      <c r="H1218" s="220">
        <v>1</v>
      </c>
      <c r="I1218" s="221"/>
      <c r="J1218" s="222">
        <f>ROUND(I1218*H1218,2)</f>
        <v>0</v>
      </c>
      <c r="K1218" s="223"/>
      <c r="L1218" s="46"/>
      <c r="M1218" s="224" t="s">
        <v>19</v>
      </c>
      <c r="N1218" s="225" t="s">
        <v>43</v>
      </c>
      <c r="O1218" s="86"/>
      <c r="P1218" s="226">
        <f>O1218*H1218</f>
        <v>0</v>
      </c>
      <c r="Q1218" s="226">
        <v>0</v>
      </c>
      <c r="R1218" s="226">
        <f>Q1218*H1218</f>
        <v>0</v>
      </c>
      <c r="S1218" s="226">
        <v>0</v>
      </c>
      <c r="T1218" s="227">
        <f>S1218*H1218</f>
        <v>0</v>
      </c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R1218" s="228" t="s">
        <v>203</v>
      </c>
      <c r="AT1218" s="228" t="s">
        <v>199</v>
      </c>
      <c r="AU1218" s="228" t="s">
        <v>82</v>
      </c>
      <c r="AY1218" s="19" t="s">
        <v>197</v>
      </c>
      <c r="BE1218" s="229">
        <f>IF(N1218="základní",J1218,0)</f>
        <v>0</v>
      </c>
      <c r="BF1218" s="229">
        <f>IF(N1218="snížená",J1218,0)</f>
        <v>0</v>
      </c>
      <c r="BG1218" s="229">
        <f>IF(N1218="zákl. přenesená",J1218,0)</f>
        <v>0</v>
      </c>
      <c r="BH1218" s="229">
        <f>IF(N1218="sníž. přenesená",J1218,0)</f>
        <v>0</v>
      </c>
      <c r="BI1218" s="229">
        <f>IF(N1218="nulová",J1218,0)</f>
        <v>0</v>
      </c>
      <c r="BJ1218" s="19" t="s">
        <v>80</v>
      </c>
      <c r="BK1218" s="229">
        <f>ROUND(I1218*H1218,2)</f>
        <v>0</v>
      </c>
      <c r="BL1218" s="19" t="s">
        <v>203</v>
      </c>
      <c r="BM1218" s="228" t="s">
        <v>3060</v>
      </c>
    </row>
    <row r="1219" s="2" customFormat="1">
      <c r="A1219" s="40"/>
      <c r="B1219" s="41"/>
      <c r="C1219" s="42"/>
      <c r="D1219" s="230" t="s">
        <v>205</v>
      </c>
      <c r="E1219" s="42"/>
      <c r="F1219" s="231" t="s">
        <v>3061</v>
      </c>
      <c r="G1219" s="42"/>
      <c r="H1219" s="42"/>
      <c r="I1219" s="232"/>
      <c r="J1219" s="42"/>
      <c r="K1219" s="42"/>
      <c r="L1219" s="46"/>
      <c r="M1219" s="233"/>
      <c r="N1219" s="234"/>
      <c r="O1219" s="86"/>
      <c r="P1219" s="86"/>
      <c r="Q1219" s="86"/>
      <c r="R1219" s="86"/>
      <c r="S1219" s="86"/>
      <c r="T1219" s="87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T1219" s="19" t="s">
        <v>205</v>
      </c>
      <c r="AU1219" s="19" t="s">
        <v>82</v>
      </c>
    </row>
    <row r="1220" s="14" customFormat="1">
      <c r="A1220" s="14"/>
      <c r="B1220" s="247"/>
      <c r="C1220" s="248"/>
      <c r="D1220" s="237" t="s">
        <v>207</v>
      </c>
      <c r="E1220" s="249" t="s">
        <v>19</v>
      </c>
      <c r="F1220" s="250" t="s">
        <v>519</v>
      </c>
      <c r="G1220" s="248"/>
      <c r="H1220" s="249" t="s">
        <v>19</v>
      </c>
      <c r="I1220" s="251"/>
      <c r="J1220" s="248"/>
      <c r="K1220" s="248"/>
      <c r="L1220" s="252"/>
      <c r="M1220" s="253"/>
      <c r="N1220" s="254"/>
      <c r="O1220" s="254"/>
      <c r="P1220" s="254"/>
      <c r="Q1220" s="254"/>
      <c r="R1220" s="254"/>
      <c r="S1220" s="254"/>
      <c r="T1220" s="255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6" t="s">
        <v>207</v>
      </c>
      <c r="AU1220" s="256" t="s">
        <v>82</v>
      </c>
      <c r="AV1220" s="14" t="s">
        <v>80</v>
      </c>
      <c r="AW1220" s="14" t="s">
        <v>33</v>
      </c>
      <c r="AX1220" s="14" t="s">
        <v>72</v>
      </c>
      <c r="AY1220" s="256" t="s">
        <v>197</v>
      </c>
    </row>
    <row r="1221" s="13" customFormat="1">
      <c r="A1221" s="13"/>
      <c r="B1221" s="235"/>
      <c r="C1221" s="236"/>
      <c r="D1221" s="237" t="s">
        <v>207</v>
      </c>
      <c r="E1221" s="238" t="s">
        <v>19</v>
      </c>
      <c r="F1221" s="239" t="s">
        <v>3062</v>
      </c>
      <c r="G1221" s="236"/>
      <c r="H1221" s="240">
        <v>1</v>
      </c>
      <c r="I1221" s="241"/>
      <c r="J1221" s="236"/>
      <c r="K1221" s="236"/>
      <c r="L1221" s="242"/>
      <c r="M1221" s="243"/>
      <c r="N1221" s="244"/>
      <c r="O1221" s="244"/>
      <c r="P1221" s="244"/>
      <c r="Q1221" s="244"/>
      <c r="R1221" s="244"/>
      <c r="S1221" s="244"/>
      <c r="T1221" s="245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6" t="s">
        <v>207</v>
      </c>
      <c r="AU1221" s="246" t="s">
        <v>82</v>
      </c>
      <c r="AV1221" s="13" t="s">
        <v>82</v>
      </c>
      <c r="AW1221" s="13" t="s">
        <v>33</v>
      </c>
      <c r="AX1221" s="13" t="s">
        <v>80</v>
      </c>
      <c r="AY1221" s="246" t="s">
        <v>197</v>
      </c>
    </row>
    <row r="1222" s="2" customFormat="1" ht="33" customHeight="1">
      <c r="A1222" s="40"/>
      <c r="B1222" s="41"/>
      <c r="C1222" s="216" t="s">
        <v>1497</v>
      </c>
      <c r="D1222" s="216" t="s">
        <v>199</v>
      </c>
      <c r="E1222" s="217" t="s">
        <v>3063</v>
      </c>
      <c r="F1222" s="218" t="s">
        <v>3064</v>
      </c>
      <c r="G1222" s="219" t="s">
        <v>202</v>
      </c>
      <c r="H1222" s="220">
        <v>0.90000000000000002</v>
      </c>
      <c r="I1222" s="221"/>
      <c r="J1222" s="222">
        <f>ROUND(I1222*H1222,2)</f>
        <v>0</v>
      </c>
      <c r="K1222" s="223"/>
      <c r="L1222" s="46"/>
      <c r="M1222" s="224" t="s">
        <v>19</v>
      </c>
      <c r="N1222" s="225" t="s">
        <v>43</v>
      </c>
      <c r="O1222" s="86"/>
      <c r="P1222" s="226">
        <f>O1222*H1222</f>
        <v>0</v>
      </c>
      <c r="Q1222" s="226">
        <v>0</v>
      </c>
      <c r="R1222" s="226">
        <f>Q1222*H1222</f>
        <v>0</v>
      </c>
      <c r="S1222" s="226">
        <v>0.072999999999999995</v>
      </c>
      <c r="T1222" s="227">
        <f>S1222*H1222</f>
        <v>0.065699999999999995</v>
      </c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R1222" s="228" t="s">
        <v>203</v>
      </c>
      <c r="AT1222" s="228" t="s">
        <v>199</v>
      </c>
      <c r="AU1222" s="228" t="s">
        <v>82</v>
      </c>
      <c r="AY1222" s="19" t="s">
        <v>197</v>
      </c>
      <c r="BE1222" s="229">
        <f>IF(N1222="základní",J1222,0)</f>
        <v>0</v>
      </c>
      <c r="BF1222" s="229">
        <f>IF(N1222="snížená",J1222,0)</f>
        <v>0</v>
      </c>
      <c r="BG1222" s="229">
        <f>IF(N1222="zákl. přenesená",J1222,0)</f>
        <v>0</v>
      </c>
      <c r="BH1222" s="229">
        <f>IF(N1222="sníž. přenesená",J1222,0)</f>
        <v>0</v>
      </c>
      <c r="BI1222" s="229">
        <f>IF(N1222="nulová",J1222,0)</f>
        <v>0</v>
      </c>
      <c r="BJ1222" s="19" t="s">
        <v>80</v>
      </c>
      <c r="BK1222" s="229">
        <f>ROUND(I1222*H1222,2)</f>
        <v>0</v>
      </c>
      <c r="BL1222" s="19" t="s">
        <v>203</v>
      </c>
      <c r="BM1222" s="228" t="s">
        <v>3065</v>
      </c>
    </row>
    <row r="1223" s="2" customFormat="1">
      <c r="A1223" s="40"/>
      <c r="B1223" s="41"/>
      <c r="C1223" s="42"/>
      <c r="D1223" s="230" t="s">
        <v>205</v>
      </c>
      <c r="E1223" s="42"/>
      <c r="F1223" s="231" t="s">
        <v>3066</v>
      </c>
      <c r="G1223" s="42"/>
      <c r="H1223" s="42"/>
      <c r="I1223" s="232"/>
      <c r="J1223" s="42"/>
      <c r="K1223" s="42"/>
      <c r="L1223" s="46"/>
      <c r="M1223" s="233"/>
      <c r="N1223" s="234"/>
      <c r="O1223" s="86"/>
      <c r="P1223" s="86"/>
      <c r="Q1223" s="86"/>
      <c r="R1223" s="86"/>
      <c r="S1223" s="86"/>
      <c r="T1223" s="87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T1223" s="19" t="s">
        <v>205</v>
      </c>
      <c r="AU1223" s="19" t="s">
        <v>82</v>
      </c>
    </row>
    <row r="1224" s="14" customFormat="1">
      <c r="A1224" s="14"/>
      <c r="B1224" s="247"/>
      <c r="C1224" s="248"/>
      <c r="D1224" s="237" t="s">
        <v>207</v>
      </c>
      <c r="E1224" s="249" t="s">
        <v>19</v>
      </c>
      <c r="F1224" s="250" t="s">
        <v>519</v>
      </c>
      <c r="G1224" s="248"/>
      <c r="H1224" s="249" t="s">
        <v>19</v>
      </c>
      <c r="I1224" s="251"/>
      <c r="J1224" s="248"/>
      <c r="K1224" s="248"/>
      <c r="L1224" s="252"/>
      <c r="M1224" s="253"/>
      <c r="N1224" s="254"/>
      <c r="O1224" s="254"/>
      <c r="P1224" s="254"/>
      <c r="Q1224" s="254"/>
      <c r="R1224" s="254"/>
      <c r="S1224" s="254"/>
      <c r="T1224" s="255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6" t="s">
        <v>207</v>
      </c>
      <c r="AU1224" s="256" t="s">
        <v>82</v>
      </c>
      <c r="AV1224" s="14" t="s">
        <v>80</v>
      </c>
      <c r="AW1224" s="14" t="s">
        <v>33</v>
      </c>
      <c r="AX1224" s="14" t="s">
        <v>72</v>
      </c>
      <c r="AY1224" s="256" t="s">
        <v>197</v>
      </c>
    </row>
    <row r="1225" s="13" customFormat="1">
      <c r="A1225" s="13"/>
      <c r="B1225" s="235"/>
      <c r="C1225" s="236"/>
      <c r="D1225" s="237" t="s">
        <v>207</v>
      </c>
      <c r="E1225" s="238" t="s">
        <v>19</v>
      </c>
      <c r="F1225" s="239" t="s">
        <v>2381</v>
      </c>
      <c r="G1225" s="236"/>
      <c r="H1225" s="240">
        <v>0.90000000000000002</v>
      </c>
      <c r="I1225" s="241"/>
      <c r="J1225" s="236"/>
      <c r="K1225" s="236"/>
      <c r="L1225" s="242"/>
      <c r="M1225" s="243"/>
      <c r="N1225" s="244"/>
      <c r="O1225" s="244"/>
      <c r="P1225" s="244"/>
      <c r="Q1225" s="244"/>
      <c r="R1225" s="244"/>
      <c r="S1225" s="244"/>
      <c r="T1225" s="245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6" t="s">
        <v>207</v>
      </c>
      <c r="AU1225" s="246" t="s">
        <v>82</v>
      </c>
      <c r="AV1225" s="13" t="s">
        <v>82</v>
      </c>
      <c r="AW1225" s="13" t="s">
        <v>33</v>
      </c>
      <c r="AX1225" s="13" t="s">
        <v>80</v>
      </c>
      <c r="AY1225" s="246" t="s">
        <v>197</v>
      </c>
    </row>
    <row r="1226" s="2" customFormat="1" ht="49.05" customHeight="1">
      <c r="A1226" s="40"/>
      <c r="B1226" s="41"/>
      <c r="C1226" s="216" t="s">
        <v>1504</v>
      </c>
      <c r="D1226" s="216" t="s">
        <v>199</v>
      </c>
      <c r="E1226" s="217" t="s">
        <v>3067</v>
      </c>
      <c r="F1226" s="218" t="s">
        <v>3068</v>
      </c>
      <c r="G1226" s="219" t="s">
        <v>225</v>
      </c>
      <c r="H1226" s="220">
        <v>0.55400000000000005</v>
      </c>
      <c r="I1226" s="221"/>
      <c r="J1226" s="222">
        <f>ROUND(I1226*H1226,2)</f>
        <v>0</v>
      </c>
      <c r="K1226" s="223"/>
      <c r="L1226" s="46"/>
      <c r="M1226" s="224" t="s">
        <v>19</v>
      </c>
      <c r="N1226" s="225" t="s">
        <v>43</v>
      </c>
      <c r="O1226" s="86"/>
      <c r="P1226" s="226">
        <f>O1226*H1226</f>
        <v>0</v>
      </c>
      <c r="Q1226" s="226">
        <v>0</v>
      </c>
      <c r="R1226" s="226">
        <f>Q1226*H1226</f>
        <v>0</v>
      </c>
      <c r="S1226" s="226">
        <v>1.5</v>
      </c>
      <c r="T1226" s="227">
        <f>S1226*H1226</f>
        <v>0.83100000000000007</v>
      </c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R1226" s="228" t="s">
        <v>203</v>
      </c>
      <c r="AT1226" s="228" t="s">
        <v>199</v>
      </c>
      <c r="AU1226" s="228" t="s">
        <v>82</v>
      </c>
      <c r="AY1226" s="19" t="s">
        <v>197</v>
      </c>
      <c r="BE1226" s="229">
        <f>IF(N1226="základní",J1226,0)</f>
        <v>0</v>
      </c>
      <c r="BF1226" s="229">
        <f>IF(N1226="snížená",J1226,0)</f>
        <v>0</v>
      </c>
      <c r="BG1226" s="229">
        <f>IF(N1226="zákl. přenesená",J1226,0)</f>
        <v>0</v>
      </c>
      <c r="BH1226" s="229">
        <f>IF(N1226="sníž. přenesená",J1226,0)</f>
        <v>0</v>
      </c>
      <c r="BI1226" s="229">
        <f>IF(N1226="nulová",J1226,0)</f>
        <v>0</v>
      </c>
      <c r="BJ1226" s="19" t="s">
        <v>80</v>
      </c>
      <c r="BK1226" s="229">
        <f>ROUND(I1226*H1226,2)</f>
        <v>0</v>
      </c>
      <c r="BL1226" s="19" t="s">
        <v>203</v>
      </c>
      <c r="BM1226" s="228" t="s">
        <v>3069</v>
      </c>
    </row>
    <row r="1227" s="2" customFormat="1">
      <c r="A1227" s="40"/>
      <c r="B1227" s="41"/>
      <c r="C1227" s="42"/>
      <c r="D1227" s="230" t="s">
        <v>205</v>
      </c>
      <c r="E1227" s="42"/>
      <c r="F1227" s="231" t="s">
        <v>3070</v>
      </c>
      <c r="G1227" s="42"/>
      <c r="H1227" s="42"/>
      <c r="I1227" s="232"/>
      <c r="J1227" s="42"/>
      <c r="K1227" s="42"/>
      <c r="L1227" s="46"/>
      <c r="M1227" s="233"/>
      <c r="N1227" s="234"/>
      <c r="O1227" s="86"/>
      <c r="P1227" s="86"/>
      <c r="Q1227" s="86"/>
      <c r="R1227" s="86"/>
      <c r="S1227" s="86"/>
      <c r="T1227" s="87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T1227" s="19" t="s">
        <v>205</v>
      </c>
      <c r="AU1227" s="19" t="s">
        <v>82</v>
      </c>
    </row>
    <row r="1228" s="14" customFormat="1">
      <c r="A1228" s="14"/>
      <c r="B1228" s="247"/>
      <c r="C1228" s="248"/>
      <c r="D1228" s="237" t="s">
        <v>207</v>
      </c>
      <c r="E1228" s="249" t="s">
        <v>19</v>
      </c>
      <c r="F1228" s="250" t="s">
        <v>519</v>
      </c>
      <c r="G1228" s="248"/>
      <c r="H1228" s="249" t="s">
        <v>19</v>
      </c>
      <c r="I1228" s="251"/>
      <c r="J1228" s="248"/>
      <c r="K1228" s="248"/>
      <c r="L1228" s="252"/>
      <c r="M1228" s="253"/>
      <c r="N1228" s="254"/>
      <c r="O1228" s="254"/>
      <c r="P1228" s="254"/>
      <c r="Q1228" s="254"/>
      <c r="R1228" s="254"/>
      <c r="S1228" s="254"/>
      <c r="T1228" s="255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6" t="s">
        <v>207</v>
      </c>
      <c r="AU1228" s="256" t="s">
        <v>82</v>
      </c>
      <c r="AV1228" s="14" t="s">
        <v>80</v>
      </c>
      <c r="AW1228" s="14" t="s">
        <v>33</v>
      </c>
      <c r="AX1228" s="14" t="s">
        <v>72</v>
      </c>
      <c r="AY1228" s="256" t="s">
        <v>197</v>
      </c>
    </row>
    <row r="1229" s="13" customFormat="1">
      <c r="A1229" s="13"/>
      <c r="B1229" s="235"/>
      <c r="C1229" s="236"/>
      <c r="D1229" s="237" t="s">
        <v>207</v>
      </c>
      <c r="E1229" s="238" t="s">
        <v>19</v>
      </c>
      <c r="F1229" s="239" t="s">
        <v>3071</v>
      </c>
      <c r="G1229" s="236"/>
      <c r="H1229" s="240">
        <v>0.55400000000000005</v>
      </c>
      <c r="I1229" s="241"/>
      <c r="J1229" s="236"/>
      <c r="K1229" s="236"/>
      <c r="L1229" s="242"/>
      <c r="M1229" s="243"/>
      <c r="N1229" s="244"/>
      <c r="O1229" s="244"/>
      <c r="P1229" s="244"/>
      <c r="Q1229" s="244"/>
      <c r="R1229" s="244"/>
      <c r="S1229" s="244"/>
      <c r="T1229" s="245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6" t="s">
        <v>207</v>
      </c>
      <c r="AU1229" s="246" t="s">
        <v>82</v>
      </c>
      <c r="AV1229" s="13" t="s">
        <v>82</v>
      </c>
      <c r="AW1229" s="13" t="s">
        <v>33</v>
      </c>
      <c r="AX1229" s="13" t="s">
        <v>80</v>
      </c>
      <c r="AY1229" s="246" t="s">
        <v>197</v>
      </c>
    </row>
    <row r="1230" s="2" customFormat="1" ht="49.05" customHeight="1">
      <c r="A1230" s="40"/>
      <c r="B1230" s="41"/>
      <c r="C1230" s="216" t="s">
        <v>1512</v>
      </c>
      <c r="D1230" s="216" t="s">
        <v>199</v>
      </c>
      <c r="E1230" s="217" t="s">
        <v>3072</v>
      </c>
      <c r="F1230" s="218" t="s">
        <v>3073</v>
      </c>
      <c r="G1230" s="219" t="s">
        <v>661</v>
      </c>
      <c r="H1230" s="220">
        <v>3</v>
      </c>
      <c r="I1230" s="221"/>
      <c r="J1230" s="222">
        <f>ROUND(I1230*H1230,2)</f>
        <v>0</v>
      </c>
      <c r="K1230" s="223"/>
      <c r="L1230" s="46"/>
      <c r="M1230" s="224" t="s">
        <v>19</v>
      </c>
      <c r="N1230" s="225" t="s">
        <v>43</v>
      </c>
      <c r="O1230" s="86"/>
      <c r="P1230" s="226">
        <f>O1230*H1230</f>
        <v>0</v>
      </c>
      <c r="Q1230" s="226">
        <v>0</v>
      </c>
      <c r="R1230" s="226">
        <f>Q1230*H1230</f>
        <v>0</v>
      </c>
      <c r="S1230" s="226">
        <v>0.042000000000000003</v>
      </c>
      <c r="T1230" s="227">
        <f>S1230*H1230</f>
        <v>0.126</v>
      </c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R1230" s="228" t="s">
        <v>203</v>
      </c>
      <c r="AT1230" s="228" t="s">
        <v>199</v>
      </c>
      <c r="AU1230" s="228" t="s">
        <v>82</v>
      </c>
      <c r="AY1230" s="19" t="s">
        <v>197</v>
      </c>
      <c r="BE1230" s="229">
        <f>IF(N1230="základní",J1230,0)</f>
        <v>0</v>
      </c>
      <c r="BF1230" s="229">
        <f>IF(N1230="snížená",J1230,0)</f>
        <v>0</v>
      </c>
      <c r="BG1230" s="229">
        <f>IF(N1230="zákl. přenesená",J1230,0)</f>
        <v>0</v>
      </c>
      <c r="BH1230" s="229">
        <f>IF(N1230="sníž. přenesená",J1230,0)</f>
        <v>0</v>
      </c>
      <c r="BI1230" s="229">
        <f>IF(N1230="nulová",J1230,0)</f>
        <v>0</v>
      </c>
      <c r="BJ1230" s="19" t="s">
        <v>80</v>
      </c>
      <c r="BK1230" s="229">
        <f>ROUND(I1230*H1230,2)</f>
        <v>0</v>
      </c>
      <c r="BL1230" s="19" t="s">
        <v>203</v>
      </c>
      <c r="BM1230" s="228" t="s">
        <v>3074</v>
      </c>
    </row>
    <row r="1231" s="2" customFormat="1">
      <c r="A1231" s="40"/>
      <c r="B1231" s="41"/>
      <c r="C1231" s="42"/>
      <c r="D1231" s="230" t="s">
        <v>205</v>
      </c>
      <c r="E1231" s="42"/>
      <c r="F1231" s="231" t="s">
        <v>3075</v>
      </c>
      <c r="G1231" s="42"/>
      <c r="H1231" s="42"/>
      <c r="I1231" s="232"/>
      <c r="J1231" s="42"/>
      <c r="K1231" s="42"/>
      <c r="L1231" s="46"/>
      <c r="M1231" s="233"/>
      <c r="N1231" s="234"/>
      <c r="O1231" s="86"/>
      <c r="P1231" s="86"/>
      <c r="Q1231" s="86"/>
      <c r="R1231" s="86"/>
      <c r="S1231" s="86"/>
      <c r="T1231" s="87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T1231" s="19" t="s">
        <v>205</v>
      </c>
      <c r="AU1231" s="19" t="s">
        <v>82</v>
      </c>
    </row>
    <row r="1232" s="14" customFormat="1">
      <c r="A1232" s="14"/>
      <c r="B1232" s="247"/>
      <c r="C1232" s="248"/>
      <c r="D1232" s="237" t="s">
        <v>207</v>
      </c>
      <c r="E1232" s="249" t="s">
        <v>19</v>
      </c>
      <c r="F1232" s="250" t="s">
        <v>519</v>
      </c>
      <c r="G1232" s="248"/>
      <c r="H1232" s="249" t="s">
        <v>19</v>
      </c>
      <c r="I1232" s="251"/>
      <c r="J1232" s="248"/>
      <c r="K1232" s="248"/>
      <c r="L1232" s="252"/>
      <c r="M1232" s="253"/>
      <c r="N1232" s="254"/>
      <c r="O1232" s="254"/>
      <c r="P1232" s="254"/>
      <c r="Q1232" s="254"/>
      <c r="R1232" s="254"/>
      <c r="S1232" s="254"/>
      <c r="T1232" s="255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6" t="s">
        <v>207</v>
      </c>
      <c r="AU1232" s="256" t="s">
        <v>82</v>
      </c>
      <c r="AV1232" s="14" t="s">
        <v>80</v>
      </c>
      <c r="AW1232" s="14" t="s">
        <v>33</v>
      </c>
      <c r="AX1232" s="14" t="s">
        <v>72</v>
      </c>
      <c r="AY1232" s="256" t="s">
        <v>197</v>
      </c>
    </row>
    <row r="1233" s="13" customFormat="1">
      <c r="A1233" s="13"/>
      <c r="B1233" s="235"/>
      <c r="C1233" s="236"/>
      <c r="D1233" s="237" t="s">
        <v>207</v>
      </c>
      <c r="E1233" s="238" t="s">
        <v>19</v>
      </c>
      <c r="F1233" s="239" t="s">
        <v>3076</v>
      </c>
      <c r="G1233" s="236"/>
      <c r="H1233" s="240">
        <v>3</v>
      </c>
      <c r="I1233" s="241"/>
      <c r="J1233" s="236"/>
      <c r="K1233" s="236"/>
      <c r="L1233" s="242"/>
      <c r="M1233" s="243"/>
      <c r="N1233" s="244"/>
      <c r="O1233" s="244"/>
      <c r="P1233" s="244"/>
      <c r="Q1233" s="244"/>
      <c r="R1233" s="244"/>
      <c r="S1233" s="244"/>
      <c r="T1233" s="245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6" t="s">
        <v>207</v>
      </c>
      <c r="AU1233" s="246" t="s">
        <v>82</v>
      </c>
      <c r="AV1233" s="13" t="s">
        <v>82</v>
      </c>
      <c r="AW1233" s="13" t="s">
        <v>33</v>
      </c>
      <c r="AX1233" s="13" t="s">
        <v>80</v>
      </c>
      <c r="AY1233" s="246" t="s">
        <v>197</v>
      </c>
    </row>
    <row r="1234" s="12" customFormat="1" ht="22.8" customHeight="1">
      <c r="A1234" s="12"/>
      <c r="B1234" s="200"/>
      <c r="C1234" s="201"/>
      <c r="D1234" s="202" t="s">
        <v>71</v>
      </c>
      <c r="E1234" s="214" t="s">
        <v>309</v>
      </c>
      <c r="F1234" s="214" t="s">
        <v>310</v>
      </c>
      <c r="G1234" s="201"/>
      <c r="H1234" s="201"/>
      <c r="I1234" s="204"/>
      <c r="J1234" s="215">
        <f>BK1234</f>
        <v>0</v>
      </c>
      <c r="K1234" s="201"/>
      <c r="L1234" s="206"/>
      <c r="M1234" s="207"/>
      <c r="N1234" s="208"/>
      <c r="O1234" s="208"/>
      <c r="P1234" s="209">
        <f>SUM(P1235:P1241)</f>
        <v>0</v>
      </c>
      <c r="Q1234" s="208"/>
      <c r="R1234" s="209">
        <f>SUM(R1235:R1241)</f>
        <v>0</v>
      </c>
      <c r="S1234" s="208"/>
      <c r="T1234" s="210">
        <f>SUM(T1235:T1241)</f>
        <v>0</v>
      </c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R1234" s="211" t="s">
        <v>80</v>
      </c>
      <c r="AT1234" s="212" t="s">
        <v>71</v>
      </c>
      <c r="AU1234" s="212" t="s">
        <v>80</v>
      </c>
      <c r="AY1234" s="211" t="s">
        <v>197</v>
      </c>
      <c r="BK1234" s="213">
        <f>SUM(BK1235:BK1241)</f>
        <v>0</v>
      </c>
    </row>
    <row r="1235" s="2" customFormat="1" ht="33" customHeight="1">
      <c r="A1235" s="40"/>
      <c r="B1235" s="41"/>
      <c r="C1235" s="216" t="s">
        <v>1520</v>
      </c>
      <c r="D1235" s="216" t="s">
        <v>199</v>
      </c>
      <c r="E1235" s="217" t="s">
        <v>312</v>
      </c>
      <c r="F1235" s="218" t="s">
        <v>313</v>
      </c>
      <c r="G1235" s="219" t="s">
        <v>217</v>
      </c>
      <c r="H1235" s="220">
        <v>1.0229999999999999</v>
      </c>
      <c r="I1235" s="221"/>
      <c r="J1235" s="222">
        <f>ROUND(I1235*H1235,2)</f>
        <v>0</v>
      </c>
      <c r="K1235" s="223"/>
      <c r="L1235" s="46"/>
      <c r="M1235" s="224" t="s">
        <v>19</v>
      </c>
      <c r="N1235" s="225" t="s">
        <v>43</v>
      </c>
      <c r="O1235" s="86"/>
      <c r="P1235" s="226">
        <f>O1235*H1235</f>
        <v>0</v>
      </c>
      <c r="Q1235" s="226">
        <v>0</v>
      </c>
      <c r="R1235" s="226">
        <f>Q1235*H1235</f>
        <v>0</v>
      </c>
      <c r="S1235" s="226">
        <v>0</v>
      </c>
      <c r="T1235" s="227">
        <f>S1235*H1235</f>
        <v>0</v>
      </c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R1235" s="228" t="s">
        <v>203</v>
      </c>
      <c r="AT1235" s="228" t="s">
        <v>199</v>
      </c>
      <c r="AU1235" s="228" t="s">
        <v>82</v>
      </c>
      <c r="AY1235" s="19" t="s">
        <v>197</v>
      </c>
      <c r="BE1235" s="229">
        <f>IF(N1235="základní",J1235,0)</f>
        <v>0</v>
      </c>
      <c r="BF1235" s="229">
        <f>IF(N1235="snížená",J1235,0)</f>
        <v>0</v>
      </c>
      <c r="BG1235" s="229">
        <f>IF(N1235="zákl. přenesená",J1235,0)</f>
        <v>0</v>
      </c>
      <c r="BH1235" s="229">
        <f>IF(N1235="sníž. přenesená",J1235,0)</f>
        <v>0</v>
      </c>
      <c r="BI1235" s="229">
        <f>IF(N1235="nulová",J1235,0)</f>
        <v>0</v>
      </c>
      <c r="BJ1235" s="19" t="s">
        <v>80</v>
      </c>
      <c r="BK1235" s="229">
        <f>ROUND(I1235*H1235,2)</f>
        <v>0</v>
      </c>
      <c r="BL1235" s="19" t="s">
        <v>203</v>
      </c>
      <c r="BM1235" s="228" t="s">
        <v>3077</v>
      </c>
    </row>
    <row r="1236" s="2" customFormat="1">
      <c r="A1236" s="40"/>
      <c r="B1236" s="41"/>
      <c r="C1236" s="42"/>
      <c r="D1236" s="230" t="s">
        <v>205</v>
      </c>
      <c r="E1236" s="42"/>
      <c r="F1236" s="231" t="s">
        <v>315</v>
      </c>
      <c r="G1236" s="42"/>
      <c r="H1236" s="42"/>
      <c r="I1236" s="232"/>
      <c r="J1236" s="42"/>
      <c r="K1236" s="42"/>
      <c r="L1236" s="46"/>
      <c r="M1236" s="233"/>
      <c r="N1236" s="234"/>
      <c r="O1236" s="86"/>
      <c r="P1236" s="86"/>
      <c r="Q1236" s="86"/>
      <c r="R1236" s="86"/>
      <c r="S1236" s="86"/>
      <c r="T1236" s="87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T1236" s="19" t="s">
        <v>205</v>
      </c>
      <c r="AU1236" s="19" t="s">
        <v>82</v>
      </c>
    </row>
    <row r="1237" s="2" customFormat="1" ht="44.25" customHeight="1">
      <c r="A1237" s="40"/>
      <c r="B1237" s="41"/>
      <c r="C1237" s="216" t="s">
        <v>1526</v>
      </c>
      <c r="D1237" s="216" t="s">
        <v>199</v>
      </c>
      <c r="E1237" s="217" t="s">
        <v>317</v>
      </c>
      <c r="F1237" s="218" t="s">
        <v>318</v>
      </c>
      <c r="G1237" s="219" t="s">
        <v>217</v>
      </c>
      <c r="H1237" s="220">
        <v>5.1150000000000002</v>
      </c>
      <c r="I1237" s="221"/>
      <c r="J1237" s="222">
        <f>ROUND(I1237*H1237,2)</f>
        <v>0</v>
      </c>
      <c r="K1237" s="223"/>
      <c r="L1237" s="46"/>
      <c r="M1237" s="224" t="s">
        <v>19</v>
      </c>
      <c r="N1237" s="225" t="s">
        <v>43</v>
      </c>
      <c r="O1237" s="86"/>
      <c r="P1237" s="226">
        <f>O1237*H1237</f>
        <v>0</v>
      </c>
      <c r="Q1237" s="226">
        <v>0</v>
      </c>
      <c r="R1237" s="226">
        <f>Q1237*H1237</f>
        <v>0</v>
      </c>
      <c r="S1237" s="226">
        <v>0</v>
      </c>
      <c r="T1237" s="227">
        <f>S1237*H1237</f>
        <v>0</v>
      </c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R1237" s="228" t="s">
        <v>203</v>
      </c>
      <c r="AT1237" s="228" t="s">
        <v>199</v>
      </c>
      <c r="AU1237" s="228" t="s">
        <v>82</v>
      </c>
      <c r="AY1237" s="19" t="s">
        <v>197</v>
      </c>
      <c r="BE1237" s="229">
        <f>IF(N1237="základní",J1237,0)</f>
        <v>0</v>
      </c>
      <c r="BF1237" s="229">
        <f>IF(N1237="snížená",J1237,0)</f>
        <v>0</v>
      </c>
      <c r="BG1237" s="229">
        <f>IF(N1237="zákl. přenesená",J1237,0)</f>
        <v>0</v>
      </c>
      <c r="BH1237" s="229">
        <f>IF(N1237="sníž. přenesená",J1237,0)</f>
        <v>0</v>
      </c>
      <c r="BI1237" s="229">
        <f>IF(N1237="nulová",J1237,0)</f>
        <v>0</v>
      </c>
      <c r="BJ1237" s="19" t="s">
        <v>80</v>
      </c>
      <c r="BK1237" s="229">
        <f>ROUND(I1237*H1237,2)</f>
        <v>0</v>
      </c>
      <c r="BL1237" s="19" t="s">
        <v>203</v>
      </c>
      <c r="BM1237" s="228" t="s">
        <v>3078</v>
      </c>
    </row>
    <row r="1238" s="2" customFormat="1">
      <c r="A1238" s="40"/>
      <c r="B1238" s="41"/>
      <c r="C1238" s="42"/>
      <c r="D1238" s="230" t="s">
        <v>205</v>
      </c>
      <c r="E1238" s="42"/>
      <c r="F1238" s="231" t="s">
        <v>320</v>
      </c>
      <c r="G1238" s="42"/>
      <c r="H1238" s="42"/>
      <c r="I1238" s="232"/>
      <c r="J1238" s="42"/>
      <c r="K1238" s="42"/>
      <c r="L1238" s="46"/>
      <c r="M1238" s="233"/>
      <c r="N1238" s="234"/>
      <c r="O1238" s="86"/>
      <c r="P1238" s="86"/>
      <c r="Q1238" s="86"/>
      <c r="R1238" s="86"/>
      <c r="S1238" s="86"/>
      <c r="T1238" s="87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T1238" s="19" t="s">
        <v>205</v>
      </c>
      <c r="AU1238" s="19" t="s">
        <v>82</v>
      </c>
    </row>
    <row r="1239" s="13" customFormat="1">
      <c r="A1239" s="13"/>
      <c r="B1239" s="235"/>
      <c r="C1239" s="236"/>
      <c r="D1239" s="237" t="s">
        <v>207</v>
      </c>
      <c r="E1239" s="236"/>
      <c r="F1239" s="239" t="s">
        <v>3079</v>
      </c>
      <c r="G1239" s="236"/>
      <c r="H1239" s="240">
        <v>5.1150000000000002</v>
      </c>
      <c r="I1239" s="241"/>
      <c r="J1239" s="236"/>
      <c r="K1239" s="236"/>
      <c r="L1239" s="242"/>
      <c r="M1239" s="243"/>
      <c r="N1239" s="244"/>
      <c r="O1239" s="244"/>
      <c r="P1239" s="244"/>
      <c r="Q1239" s="244"/>
      <c r="R1239" s="244"/>
      <c r="S1239" s="244"/>
      <c r="T1239" s="245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6" t="s">
        <v>207</v>
      </c>
      <c r="AU1239" s="246" t="s">
        <v>82</v>
      </c>
      <c r="AV1239" s="13" t="s">
        <v>82</v>
      </c>
      <c r="AW1239" s="13" t="s">
        <v>4</v>
      </c>
      <c r="AX1239" s="13" t="s">
        <v>80</v>
      </c>
      <c r="AY1239" s="246" t="s">
        <v>197</v>
      </c>
    </row>
    <row r="1240" s="2" customFormat="1" ht="37.8" customHeight="1">
      <c r="A1240" s="40"/>
      <c r="B1240" s="41"/>
      <c r="C1240" s="216" t="s">
        <v>1531</v>
      </c>
      <c r="D1240" s="216" t="s">
        <v>199</v>
      </c>
      <c r="E1240" s="217" t="s">
        <v>345</v>
      </c>
      <c r="F1240" s="218" t="s">
        <v>346</v>
      </c>
      <c r="G1240" s="219" t="s">
        <v>217</v>
      </c>
      <c r="H1240" s="220">
        <v>1.0229999999999999</v>
      </c>
      <c r="I1240" s="221"/>
      <c r="J1240" s="222">
        <f>ROUND(I1240*H1240,2)</f>
        <v>0</v>
      </c>
      <c r="K1240" s="223"/>
      <c r="L1240" s="46"/>
      <c r="M1240" s="224" t="s">
        <v>19</v>
      </c>
      <c r="N1240" s="225" t="s">
        <v>43</v>
      </c>
      <c r="O1240" s="86"/>
      <c r="P1240" s="226">
        <f>O1240*H1240</f>
        <v>0</v>
      </c>
      <c r="Q1240" s="226">
        <v>0</v>
      </c>
      <c r="R1240" s="226">
        <f>Q1240*H1240</f>
        <v>0</v>
      </c>
      <c r="S1240" s="226">
        <v>0</v>
      </c>
      <c r="T1240" s="227">
        <f>S1240*H1240</f>
        <v>0</v>
      </c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R1240" s="228" t="s">
        <v>203</v>
      </c>
      <c r="AT1240" s="228" t="s">
        <v>199</v>
      </c>
      <c r="AU1240" s="228" t="s">
        <v>82</v>
      </c>
      <c r="AY1240" s="19" t="s">
        <v>197</v>
      </c>
      <c r="BE1240" s="229">
        <f>IF(N1240="základní",J1240,0)</f>
        <v>0</v>
      </c>
      <c r="BF1240" s="229">
        <f>IF(N1240="snížená",J1240,0)</f>
        <v>0</v>
      </c>
      <c r="BG1240" s="229">
        <f>IF(N1240="zákl. přenesená",J1240,0)</f>
        <v>0</v>
      </c>
      <c r="BH1240" s="229">
        <f>IF(N1240="sníž. přenesená",J1240,0)</f>
        <v>0</v>
      </c>
      <c r="BI1240" s="229">
        <f>IF(N1240="nulová",J1240,0)</f>
        <v>0</v>
      </c>
      <c r="BJ1240" s="19" t="s">
        <v>80</v>
      </c>
      <c r="BK1240" s="229">
        <f>ROUND(I1240*H1240,2)</f>
        <v>0</v>
      </c>
      <c r="BL1240" s="19" t="s">
        <v>203</v>
      </c>
      <c r="BM1240" s="228" t="s">
        <v>3080</v>
      </c>
    </row>
    <row r="1241" s="2" customFormat="1">
      <c r="A1241" s="40"/>
      <c r="B1241" s="41"/>
      <c r="C1241" s="42"/>
      <c r="D1241" s="230" t="s">
        <v>205</v>
      </c>
      <c r="E1241" s="42"/>
      <c r="F1241" s="231" t="s">
        <v>348</v>
      </c>
      <c r="G1241" s="42"/>
      <c r="H1241" s="42"/>
      <c r="I1241" s="232"/>
      <c r="J1241" s="42"/>
      <c r="K1241" s="42"/>
      <c r="L1241" s="46"/>
      <c r="M1241" s="233"/>
      <c r="N1241" s="234"/>
      <c r="O1241" s="86"/>
      <c r="P1241" s="86"/>
      <c r="Q1241" s="86"/>
      <c r="R1241" s="86"/>
      <c r="S1241" s="86"/>
      <c r="T1241" s="87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T1241" s="19" t="s">
        <v>205</v>
      </c>
      <c r="AU1241" s="19" t="s">
        <v>82</v>
      </c>
    </row>
    <row r="1242" s="12" customFormat="1" ht="22.8" customHeight="1">
      <c r="A1242" s="12"/>
      <c r="B1242" s="200"/>
      <c r="C1242" s="201"/>
      <c r="D1242" s="202" t="s">
        <v>71</v>
      </c>
      <c r="E1242" s="214" t="s">
        <v>1171</v>
      </c>
      <c r="F1242" s="214" t="s">
        <v>1172</v>
      </c>
      <c r="G1242" s="201"/>
      <c r="H1242" s="201"/>
      <c r="I1242" s="204"/>
      <c r="J1242" s="215">
        <f>BK1242</f>
        <v>0</v>
      </c>
      <c r="K1242" s="201"/>
      <c r="L1242" s="206"/>
      <c r="M1242" s="207"/>
      <c r="N1242" s="208"/>
      <c r="O1242" s="208"/>
      <c r="P1242" s="209">
        <f>SUM(P1243:P1244)</f>
        <v>0</v>
      </c>
      <c r="Q1242" s="208"/>
      <c r="R1242" s="209">
        <f>SUM(R1243:R1244)</f>
        <v>0</v>
      </c>
      <c r="S1242" s="208"/>
      <c r="T1242" s="210">
        <f>SUM(T1243:T1244)</f>
        <v>0</v>
      </c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R1242" s="211" t="s">
        <v>80</v>
      </c>
      <c r="AT1242" s="212" t="s">
        <v>71</v>
      </c>
      <c r="AU1242" s="212" t="s">
        <v>80</v>
      </c>
      <c r="AY1242" s="211" t="s">
        <v>197</v>
      </c>
      <c r="BK1242" s="213">
        <f>SUM(BK1243:BK1244)</f>
        <v>0</v>
      </c>
    </row>
    <row r="1243" s="2" customFormat="1" ht="55.5" customHeight="1">
      <c r="A1243" s="40"/>
      <c r="B1243" s="41"/>
      <c r="C1243" s="216" t="s">
        <v>1538</v>
      </c>
      <c r="D1243" s="216" t="s">
        <v>199</v>
      </c>
      <c r="E1243" s="217" t="s">
        <v>1174</v>
      </c>
      <c r="F1243" s="218" t="s">
        <v>1175</v>
      </c>
      <c r="G1243" s="219" t="s">
        <v>217</v>
      </c>
      <c r="H1243" s="220">
        <v>624.06299999999999</v>
      </c>
      <c r="I1243" s="221"/>
      <c r="J1243" s="222">
        <f>ROUND(I1243*H1243,2)</f>
        <v>0</v>
      </c>
      <c r="K1243" s="223"/>
      <c r="L1243" s="46"/>
      <c r="M1243" s="224" t="s">
        <v>19</v>
      </c>
      <c r="N1243" s="225" t="s">
        <v>43</v>
      </c>
      <c r="O1243" s="86"/>
      <c r="P1243" s="226">
        <f>O1243*H1243</f>
        <v>0</v>
      </c>
      <c r="Q1243" s="226">
        <v>0</v>
      </c>
      <c r="R1243" s="226">
        <f>Q1243*H1243</f>
        <v>0</v>
      </c>
      <c r="S1243" s="226">
        <v>0</v>
      </c>
      <c r="T1243" s="227">
        <f>S1243*H1243</f>
        <v>0</v>
      </c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R1243" s="228" t="s">
        <v>203</v>
      </c>
      <c r="AT1243" s="228" t="s">
        <v>199</v>
      </c>
      <c r="AU1243" s="228" t="s">
        <v>82</v>
      </c>
      <c r="AY1243" s="19" t="s">
        <v>197</v>
      </c>
      <c r="BE1243" s="229">
        <f>IF(N1243="základní",J1243,0)</f>
        <v>0</v>
      </c>
      <c r="BF1243" s="229">
        <f>IF(N1243="snížená",J1243,0)</f>
        <v>0</v>
      </c>
      <c r="BG1243" s="229">
        <f>IF(N1243="zákl. přenesená",J1243,0)</f>
        <v>0</v>
      </c>
      <c r="BH1243" s="229">
        <f>IF(N1243="sníž. přenesená",J1243,0)</f>
        <v>0</v>
      </c>
      <c r="BI1243" s="229">
        <f>IF(N1243="nulová",J1243,0)</f>
        <v>0</v>
      </c>
      <c r="BJ1243" s="19" t="s">
        <v>80</v>
      </c>
      <c r="BK1243" s="229">
        <f>ROUND(I1243*H1243,2)</f>
        <v>0</v>
      </c>
      <c r="BL1243" s="19" t="s">
        <v>203</v>
      </c>
      <c r="BM1243" s="228" t="s">
        <v>3081</v>
      </c>
    </row>
    <row r="1244" s="2" customFormat="1">
      <c r="A1244" s="40"/>
      <c r="B1244" s="41"/>
      <c r="C1244" s="42"/>
      <c r="D1244" s="230" t="s">
        <v>205</v>
      </c>
      <c r="E1244" s="42"/>
      <c r="F1244" s="231" t="s">
        <v>1177</v>
      </c>
      <c r="G1244" s="42"/>
      <c r="H1244" s="42"/>
      <c r="I1244" s="232"/>
      <c r="J1244" s="42"/>
      <c r="K1244" s="42"/>
      <c r="L1244" s="46"/>
      <c r="M1244" s="233"/>
      <c r="N1244" s="234"/>
      <c r="O1244" s="86"/>
      <c r="P1244" s="86"/>
      <c r="Q1244" s="86"/>
      <c r="R1244" s="86"/>
      <c r="S1244" s="86"/>
      <c r="T1244" s="87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T1244" s="19" t="s">
        <v>205</v>
      </c>
      <c r="AU1244" s="19" t="s">
        <v>82</v>
      </c>
    </row>
    <row r="1245" s="12" customFormat="1" ht="25.92" customHeight="1">
      <c r="A1245" s="12"/>
      <c r="B1245" s="200"/>
      <c r="C1245" s="201"/>
      <c r="D1245" s="202" t="s">
        <v>71</v>
      </c>
      <c r="E1245" s="203" t="s">
        <v>1178</v>
      </c>
      <c r="F1245" s="203" t="s">
        <v>1179</v>
      </c>
      <c r="G1245" s="201"/>
      <c r="H1245" s="201"/>
      <c r="I1245" s="204"/>
      <c r="J1245" s="205">
        <f>BK1245</f>
        <v>0</v>
      </c>
      <c r="K1245" s="201"/>
      <c r="L1245" s="206"/>
      <c r="M1245" s="207"/>
      <c r="N1245" s="208"/>
      <c r="O1245" s="208"/>
      <c r="P1245" s="209">
        <f>P1246+P1291+P1362+P1536+P1545+P1661+P1777+P1815+P1821+P1954+P1959+P2056+P2156+P2242+P2313+P2405+P2424+P2445+P2457</f>
        <v>0</v>
      </c>
      <c r="Q1245" s="208"/>
      <c r="R1245" s="209">
        <f>R1246+R1291+R1362+R1536+R1545+R1661+R1777+R1815+R1821+R1954+R1959+R2056+R2156+R2242+R2313+R2405+R2424+R2445+R2457</f>
        <v>79.156555298699999</v>
      </c>
      <c r="S1245" s="208"/>
      <c r="T1245" s="210">
        <f>T1246+T1291+T1362+T1536+T1545+T1661+T1777+T1815+T1821+T1954+T1959+T2056+T2156+T2242+T2313+T2405+T2424+T2445+T2457</f>
        <v>0</v>
      </c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R1245" s="211" t="s">
        <v>82</v>
      </c>
      <c r="AT1245" s="212" t="s">
        <v>71</v>
      </c>
      <c r="AU1245" s="212" t="s">
        <v>72</v>
      </c>
      <c r="AY1245" s="211" t="s">
        <v>197</v>
      </c>
      <c r="BK1245" s="213">
        <f>BK1246+BK1291+BK1362+BK1536+BK1545+BK1661+BK1777+BK1815+BK1821+BK1954+BK1959+BK2056+BK2156+BK2242+BK2313+BK2405+BK2424+BK2445+BK2457</f>
        <v>0</v>
      </c>
    </row>
    <row r="1246" s="12" customFormat="1" ht="22.8" customHeight="1">
      <c r="A1246" s="12"/>
      <c r="B1246" s="200"/>
      <c r="C1246" s="201"/>
      <c r="D1246" s="202" t="s">
        <v>71</v>
      </c>
      <c r="E1246" s="214" t="s">
        <v>1180</v>
      </c>
      <c r="F1246" s="214" t="s">
        <v>1181</v>
      </c>
      <c r="G1246" s="201"/>
      <c r="H1246" s="201"/>
      <c r="I1246" s="204"/>
      <c r="J1246" s="215">
        <f>BK1246</f>
        <v>0</v>
      </c>
      <c r="K1246" s="201"/>
      <c r="L1246" s="206"/>
      <c r="M1246" s="207"/>
      <c r="N1246" s="208"/>
      <c r="O1246" s="208"/>
      <c r="P1246" s="209">
        <f>SUM(P1247:P1290)</f>
        <v>0</v>
      </c>
      <c r="Q1246" s="208"/>
      <c r="R1246" s="209">
        <f>SUM(R1247:R1290)</f>
        <v>1.6645051000000002</v>
      </c>
      <c r="S1246" s="208"/>
      <c r="T1246" s="210">
        <f>SUM(T1247:T1290)</f>
        <v>0</v>
      </c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R1246" s="211" t="s">
        <v>82</v>
      </c>
      <c r="AT1246" s="212" t="s">
        <v>71</v>
      </c>
      <c r="AU1246" s="212" t="s">
        <v>80</v>
      </c>
      <c r="AY1246" s="211" t="s">
        <v>197</v>
      </c>
      <c r="BK1246" s="213">
        <f>SUM(BK1247:BK1290)</f>
        <v>0</v>
      </c>
    </row>
    <row r="1247" s="2" customFormat="1" ht="33" customHeight="1">
      <c r="A1247" s="40"/>
      <c r="B1247" s="41"/>
      <c r="C1247" s="216" t="s">
        <v>1549</v>
      </c>
      <c r="D1247" s="216" t="s">
        <v>199</v>
      </c>
      <c r="E1247" s="217" t="s">
        <v>1182</v>
      </c>
      <c r="F1247" s="218" t="s">
        <v>1183</v>
      </c>
      <c r="G1247" s="219" t="s">
        <v>202</v>
      </c>
      <c r="H1247" s="220">
        <v>198.054</v>
      </c>
      <c r="I1247" s="221"/>
      <c r="J1247" s="222">
        <f>ROUND(I1247*H1247,2)</f>
        <v>0</v>
      </c>
      <c r="K1247" s="223"/>
      <c r="L1247" s="46"/>
      <c r="M1247" s="224" t="s">
        <v>19</v>
      </c>
      <c r="N1247" s="225" t="s">
        <v>43</v>
      </c>
      <c r="O1247" s="86"/>
      <c r="P1247" s="226">
        <f>O1247*H1247</f>
        <v>0</v>
      </c>
      <c r="Q1247" s="226">
        <v>0</v>
      </c>
      <c r="R1247" s="226">
        <f>Q1247*H1247</f>
        <v>0</v>
      </c>
      <c r="S1247" s="226">
        <v>0</v>
      </c>
      <c r="T1247" s="227">
        <f>S1247*H1247</f>
        <v>0</v>
      </c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R1247" s="228" t="s">
        <v>385</v>
      </c>
      <c r="AT1247" s="228" t="s">
        <v>199</v>
      </c>
      <c r="AU1247" s="228" t="s">
        <v>82</v>
      </c>
      <c r="AY1247" s="19" t="s">
        <v>197</v>
      </c>
      <c r="BE1247" s="229">
        <f>IF(N1247="základní",J1247,0)</f>
        <v>0</v>
      </c>
      <c r="BF1247" s="229">
        <f>IF(N1247="snížená",J1247,0)</f>
        <v>0</v>
      </c>
      <c r="BG1247" s="229">
        <f>IF(N1247="zákl. přenesená",J1247,0)</f>
        <v>0</v>
      </c>
      <c r="BH1247" s="229">
        <f>IF(N1247="sníž. přenesená",J1247,0)</f>
        <v>0</v>
      </c>
      <c r="BI1247" s="229">
        <f>IF(N1247="nulová",J1247,0)</f>
        <v>0</v>
      </c>
      <c r="BJ1247" s="19" t="s">
        <v>80</v>
      </c>
      <c r="BK1247" s="229">
        <f>ROUND(I1247*H1247,2)</f>
        <v>0</v>
      </c>
      <c r="BL1247" s="19" t="s">
        <v>385</v>
      </c>
      <c r="BM1247" s="228" t="s">
        <v>3082</v>
      </c>
    </row>
    <row r="1248" s="2" customFormat="1">
      <c r="A1248" s="40"/>
      <c r="B1248" s="41"/>
      <c r="C1248" s="42"/>
      <c r="D1248" s="230" t="s">
        <v>205</v>
      </c>
      <c r="E1248" s="42"/>
      <c r="F1248" s="231" t="s">
        <v>1185</v>
      </c>
      <c r="G1248" s="42"/>
      <c r="H1248" s="42"/>
      <c r="I1248" s="232"/>
      <c r="J1248" s="42"/>
      <c r="K1248" s="42"/>
      <c r="L1248" s="46"/>
      <c r="M1248" s="233"/>
      <c r="N1248" s="234"/>
      <c r="O1248" s="86"/>
      <c r="P1248" s="86"/>
      <c r="Q1248" s="86"/>
      <c r="R1248" s="86"/>
      <c r="S1248" s="86"/>
      <c r="T1248" s="87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T1248" s="19" t="s">
        <v>205</v>
      </c>
      <c r="AU1248" s="19" t="s">
        <v>82</v>
      </c>
    </row>
    <row r="1249" s="14" customFormat="1">
      <c r="A1249" s="14"/>
      <c r="B1249" s="247"/>
      <c r="C1249" s="248"/>
      <c r="D1249" s="237" t="s">
        <v>207</v>
      </c>
      <c r="E1249" s="249" t="s">
        <v>19</v>
      </c>
      <c r="F1249" s="250" t="s">
        <v>1186</v>
      </c>
      <c r="G1249" s="248"/>
      <c r="H1249" s="249" t="s">
        <v>19</v>
      </c>
      <c r="I1249" s="251"/>
      <c r="J1249" s="248"/>
      <c r="K1249" s="248"/>
      <c r="L1249" s="252"/>
      <c r="M1249" s="253"/>
      <c r="N1249" s="254"/>
      <c r="O1249" s="254"/>
      <c r="P1249" s="254"/>
      <c r="Q1249" s="254"/>
      <c r="R1249" s="254"/>
      <c r="S1249" s="254"/>
      <c r="T1249" s="255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6" t="s">
        <v>207</v>
      </c>
      <c r="AU1249" s="256" t="s">
        <v>82</v>
      </c>
      <c r="AV1249" s="14" t="s">
        <v>80</v>
      </c>
      <c r="AW1249" s="14" t="s">
        <v>33</v>
      </c>
      <c r="AX1249" s="14" t="s">
        <v>72</v>
      </c>
      <c r="AY1249" s="256" t="s">
        <v>197</v>
      </c>
    </row>
    <row r="1250" s="13" customFormat="1">
      <c r="A1250" s="13"/>
      <c r="B1250" s="235"/>
      <c r="C1250" s="236"/>
      <c r="D1250" s="237" t="s">
        <v>207</v>
      </c>
      <c r="E1250" s="238" t="s">
        <v>19</v>
      </c>
      <c r="F1250" s="239" t="s">
        <v>2970</v>
      </c>
      <c r="G1250" s="236"/>
      <c r="H1250" s="240">
        <v>9.8640000000000008</v>
      </c>
      <c r="I1250" s="241"/>
      <c r="J1250" s="236"/>
      <c r="K1250" s="236"/>
      <c r="L1250" s="242"/>
      <c r="M1250" s="243"/>
      <c r="N1250" s="244"/>
      <c r="O1250" s="244"/>
      <c r="P1250" s="244"/>
      <c r="Q1250" s="244"/>
      <c r="R1250" s="244"/>
      <c r="S1250" s="244"/>
      <c r="T1250" s="245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6" t="s">
        <v>207</v>
      </c>
      <c r="AU1250" s="246" t="s">
        <v>82</v>
      </c>
      <c r="AV1250" s="13" t="s">
        <v>82</v>
      </c>
      <c r="AW1250" s="13" t="s">
        <v>33</v>
      </c>
      <c r="AX1250" s="13" t="s">
        <v>72</v>
      </c>
      <c r="AY1250" s="246" t="s">
        <v>197</v>
      </c>
    </row>
    <row r="1251" s="13" customFormat="1">
      <c r="A1251" s="13"/>
      <c r="B1251" s="235"/>
      <c r="C1251" s="236"/>
      <c r="D1251" s="237" t="s">
        <v>207</v>
      </c>
      <c r="E1251" s="238" t="s">
        <v>19</v>
      </c>
      <c r="F1251" s="239" t="s">
        <v>2971</v>
      </c>
      <c r="G1251" s="236"/>
      <c r="H1251" s="240">
        <v>111.95999999999999</v>
      </c>
      <c r="I1251" s="241"/>
      <c r="J1251" s="236"/>
      <c r="K1251" s="236"/>
      <c r="L1251" s="242"/>
      <c r="M1251" s="243"/>
      <c r="N1251" s="244"/>
      <c r="O1251" s="244"/>
      <c r="P1251" s="244"/>
      <c r="Q1251" s="244"/>
      <c r="R1251" s="244"/>
      <c r="S1251" s="244"/>
      <c r="T1251" s="245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6" t="s">
        <v>207</v>
      </c>
      <c r="AU1251" s="246" t="s">
        <v>82</v>
      </c>
      <c r="AV1251" s="13" t="s">
        <v>82</v>
      </c>
      <c r="AW1251" s="13" t="s">
        <v>33</v>
      </c>
      <c r="AX1251" s="13" t="s">
        <v>72</v>
      </c>
      <c r="AY1251" s="246" t="s">
        <v>197</v>
      </c>
    </row>
    <row r="1252" s="13" customFormat="1">
      <c r="A1252" s="13"/>
      <c r="B1252" s="235"/>
      <c r="C1252" s="236"/>
      <c r="D1252" s="237" t="s">
        <v>207</v>
      </c>
      <c r="E1252" s="238" t="s">
        <v>19</v>
      </c>
      <c r="F1252" s="239" t="s">
        <v>2972</v>
      </c>
      <c r="G1252" s="236"/>
      <c r="H1252" s="240">
        <v>76.230000000000004</v>
      </c>
      <c r="I1252" s="241"/>
      <c r="J1252" s="236"/>
      <c r="K1252" s="236"/>
      <c r="L1252" s="242"/>
      <c r="M1252" s="243"/>
      <c r="N1252" s="244"/>
      <c r="O1252" s="244"/>
      <c r="P1252" s="244"/>
      <c r="Q1252" s="244"/>
      <c r="R1252" s="244"/>
      <c r="S1252" s="244"/>
      <c r="T1252" s="245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6" t="s">
        <v>207</v>
      </c>
      <c r="AU1252" s="246" t="s">
        <v>82</v>
      </c>
      <c r="AV1252" s="13" t="s">
        <v>82</v>
      </c>
      <c r="AW1252" s="13" t="s">
        <v>33</v>
      </c>
      <c r="AX1252" s="13" t="s">
        <v>72</v>
      </c>
      <c r="AY1252" s="246" t="s">
        <v>197</v>
      </c>
    </row>
    <row r="1253" s="15" customFormat="1">
      <c r="A1253" s="15"/>
      <c r="B1253" s="257"/>
      <c r="C1253" s="258"/>
      <c r="D1253" s="237" t="s">
        <v>207</v>
      </c>
      <c r="E1253" s="259" t="s">
        <v>19</v>
      </c>
      <c r="F1253" s="260" t="s">
        <v>234</v>
      </c>
      <c r="G1253" s="258"/>
      <c r="H1253" s="261">
        <v>198.054</v>
      </c>
      <c r="I1253" s="262"/>
      <c r="J1253" s="258"/>
      <c r="K1253" s="258"/>
      <c r="L1253" s="263"/>
      <c r="M1253" s="264"/>
      <c r="N1253" s="265"/>
      <c r="O1253" s="265"/>
      <c r="P1253" s="265"/>
      <c r="Q1253" s="265"/>
      <c r="R1253" s="265"/>
      <c r="S1253" s="265"/>
      <c r="T1253" s="266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T1253" s="267" t="s">
        <v>207</v>
      </c>
      <c r="AU1253" s="267" t="s">
        <v>82</v>
      </c>
      <c r="AV1253" s="15" t="s">
        <v>203</v>
      </c>
      <c r="AW1253" s="15" t="s">
        <v>33</v>
      </c>
      <c r="AX1253" s="15" t="s">
        <v>80</v>
      </c>
      <c r="AY1253" s="267" t="s">
        <v>197</v>
      </c>
    </row>
    <row r="1254" s="2" customFormat="1" ht="16.5" customHeight="1">
      <c r="A1254" s="40"/>
      <c r="B1254" s="41"/>
      <c r="C1254" s="282" t="s">
        <v>1556</v>
      </c>
      <c r="D1254" s="282" t="s">
        <v>602</v>
      </c>
      <c r="E1254" s="283" t="s">
        <v>1188</v>
      </c>
      <c r="F1254" s="284" t="s">
        <v>1189</v>
      </c>
      <c r="G1254" s="285" t="s">
        <v>217</v>
      </c>
      <c r="H1254" s="286">
        <v>0.079000000000000001</v>
      </c>
      <c r="I1254" s="287"/>
      <c r="J1254" s="288">
        <f>ROUND(I1254*H1254,2)</f>
        <v>0</v>
      </c>
      <c r="K1254" s="289"/>
      <c r="L1254" s="290"/>
      <c r="M1254" s="291" t="s">
        <v>19</v>
      </c>
      <c r="N1254" s="292" t="s">
        <v>43</v>
      </c>
      <c r="O1254" s="86"/>
      <c r="P1254" s="226">
        <f>O1254*H1254</f>
        <v>0</v>
      </c>
      <c r="Q1254" s="226">
        <v>1</v>
      </c>
      <c r="R1254" s="226">
        <f>Q1254*H1254</f>
        <v>0.079000000000000001</v>
      </c>
      <c r="S1254" s="226">
        <v>0</v>
      </c>
      <c r="T1254" s="227">
        <f>S1254*H1254</f>
        <v>0</v>
      </c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R1254" s="228" t="s">
        <v>658</v>
      </c>
      <c r="AT1254" s="228" t="s">
        <v>602</v>
      </c>
      <c r="AU1254" s="228" t="s">
        <v>82</v>
      </c>
      <c r="AY1254" s="19" t="s">
        <v>197</v>
      </c>
      <c r="BE1254" s="229">
        <f>IF(N1254="základní",J1254,0)</f>
        <v>0</v>
      </c>
      <c r="BF1254" s="229">
        <f>IF(N1254="snížená",J1254,0)</f>
        <v>0</v>
      </c>
      <c r="BG1254" s="229">
        <f>IF(N1254="zákl. přenesená",J1254,0)</f>
        <v>0</v>
      </c>
      <c r="BH1254" s="229">
        <f>IF(N1254="sníž. přenesená",J1254,0)</f>
        <v>0</v>
      </c>
      <c r="BI1254" s="229">
        <f>IF(N1254="nulová",J1254,0)</f>
        <v>0</v>
      </c>
      <c r="BJ1254" s="19" t="s">
        <v>80</v>
      </c>
      <c r="BK1254" s="229">
        <f>ROUND(I1254*H1254,2)</f>
        <v>0</v>
      </c>
      <c r="BL1254" s="19" t="s">
        <v>385</v>
      </c>
      <c r="BM1254" s="228" t="s">
        <v>3083</v>
      </c>
    </row>
    <row r="1255" s="13" customFormat="1">
      <c r="A1255" s="13"/>
      <c r="B1255" s="235"/>
      <c r="C1255" s="236"/>
      <c r="D1255" s="237" t="s">
        <v>207</v>
      </c>
      <c r="E1255" s="238" t="s">
        <v>19</v>
      </c>
      <c r="F1255" s="239" t="s">
        <v>3084</v>
      </c>
      <c r="G1255" s="236"/>
      <c r="H1255" s="240">
        <v>0.065000000000000002</v>
      </c>
      <c r="I1255" s="241"/>
      <c r="J1255" s="236"/>
      <c r="K1255" s="236"/>
      <c r="L1255" s="242"/>
      <c r="M1255" s="243"/>
      <c r="N1255" s="244"/>
      <c r="O1255" s="244"/>
      <c r="P1255" s="244"/>
      <c r="Q1255" s="244"/>
      <c r="R1255" s="244"/>
      <c r="S1255" s="244"/>
      <c r="T1255" s="245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6" t="s">
        <v>207</v>
      </c>
      <c r="AU1255" s="246" t="s">
        <v>82</v>
      </c>
      <c r="AV1255" s="13" t="s">
        <v>82</v>
      </c>
      <c r="AW1255" s="13" t="s">
        <v>33</v>
      </c>
      <c r="AX1255" s="13" t="s">
        <v>72</v>
      </c>
      <c r="AY1255" s="246" t="s">
        <v>197</v>
      </c>
    </row>
    <row r="1256" s="13" customFormat="1">
      <c r="A1256" s="13"/>
      <c r="B1256" s="235"/>
      <c r="C1256" s="236"/>
      <c r="D1256" s="237" t="s">
        <v>207</v>
      </c>
      <c r="E1256" s="238" t="s">
        <v>19</v>
      </c>
      <c r="F1256" s="239" t="s">
        <v>3085</v>
      </c>
      <c r="G1256" s="236"/>
      <c r="H1256" s="240">
        <v>0.014</v>
      </c>
      <c r="I1256" s="241"/>
      <c r="J1256" s="236"/>
      <c r="K1256" s="236"/>
      <c r="L1256" s="242"/>
      <c r="M1256" s="243"/>
      <c r="N1256" s="244"/>
      <c r="O1256" s="244"/>
      <c r="P1256" s="244"/>
      <c r="Q1256" s="244"/>
      <c r="R1256" s="244"/>
      <c r="S1256" s="244"/>
      <c r="T1256" s="245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6" t="s">
        <v>207</v>
      </c>
      <c r="AU1256" s="246" t="s">
        <v>82</v>
      </c>
      <c r="AV1256" s="13" t="s">
        <v>82</v>
      </c>
      <c r="AW1256" s="13" t="s">
        <v>33</v>
      </c>
      <c r="AX1256" s="13" t="s">
        <v>72</v>
      </c>
      <c r="AY1256" s="246" t="s">
        <v>197</v>
      </c>
    </row>
    <row r="1257" s="15" customFormat="1">
      <c r="A1257" s="15"/>
      <c r="B1257" s="257"/>
      <c r="C1257" s="258"/>
      <c r="D1257" s="237" t="s">
        <v>207</v>
      </c>
      <c r="E1257" s="259" t="s">
        <v>19</v>
      </c>
      <c r="F1257" s="260" t="s">
        <v>234</v>
      </c>
      <c r="G1257" s="258"/>
      <c r="H1257" s="261">
        <v>0.079000000000000001</v>
      </c>
      <c r="I1257" s="262"/>
      <c r="J1257" s="258"/>
      <c r="K1257" s="258"/>
      <c r="L1257" s="263"/>
      <c r="M1257" s="264"/>
      <c r="N1257" s="265"/>
      <c r="O1257" s="265"/>
      <c r="P1257" s="265"/>
      <c r="Q1257" s="265"/>
      <c r="R1257" s="265"/>
      <c r="S1257" s="265"/>
      <c r="T1257" s="266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67" t="s">
        <v>207</v>
      </c>
      <c r="AU1257" s="267" t="s">
        <v>82</v>
      </c>
      <c r="AV1257" s="15" t="s">
        <v>203</v>
      </c>
      <c r="AW1257" s="15" t="s">
        <v>33</v>
      </c>
      <c r="AX1257" s="15" t="s">
        <v>80</v>
      </c>
      <c r="AY1257" s="267" t="s">
        <v>197</v>
      </c>
    </row>
    <row r="1258" s="2" customFormat="1" ht="33" customHeight="1">
      <c r="A1258" s="40"/>
      <c r="B1258" s="41"/>
      <c r="C1258" s="216" t="s">
        <v>1562</v>
      </c>
      <c r="D1258" s="216" t="s">
        <v>199</v>
      </c>
      <c r="E1258" s="217" t="s">
        <v>1194</v>
      </c>
      <c r="F1258" s="218" t="s">
        <v>1195</v>
      </c>
      <c r="G1258" s="219" t="s">
        <v>202</v>
      </c>
      <c r="H1258" s="220">
        <v>38.648000000000003</v>
      </c>
      <c r="I1258" s="221"/>
      <c r="J1258" s="222">
        <f>ROUND(I1258*H1258,2)</f>
        <v>0</v>
      </c>
      <c r="K1258" s="223"/>
      <c r="L1258" s="46"/>
      <c r="M1258" s="224" t="s">
        <v>19</v>
      </c>
      <c r="N1258" s="225" t="s">
        <v>43</v>
      </c>
      <c r="O1258" s="86"/>
      <c r="P1258" s="226">
        <f>O1258*H1258</f>
        <v>0</v>
      </c>
      <c r="Q1258" s="226">
        <v>0</v>
      </c>
      <c r="R1258" s="226">
        <f>Q1258*H1258</f>
        <v>0</v>
      </c>
      <c r="S1258" s="226">
        <v>0</v>
      </c>
      <c r="T1258" s="227">
        <f>S1258*H1258</f>
        <v>0</v>
      </c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R1258" s="228" t="s">
        <v>385</v>
      </c>
      <c r="AT1258" s="228" t="s">
        <v>199</v>
      </c>
      <c r="AU1258" s="228" t="s">
        <v>82</v>
      </c>
      <c r="AY1258" s="19" t="s">
        <v>197</v>
      </c>
      <c r="BE1258" s="229">
        <f>IF(N1258="základní",J1258,0)</f>
        <v>0</v>
      </c>
      <c r="BF1258" s="229">
        <f>IF(N1258="snížená",J1258,0)</f>
        <v>0</v>
      </c>
      <c r="BG1258" s="229">
        <f>IF(N1258="zákl. přenesená",J1258,0)</f>
        <v>0</v>
      </c>
      <c r="BH1258" s="229">
        <f>IF(N1258="sníž. přenesená",J1258,0)</f>
        <v>0</v>
      </c>
      <c r="BI1258" s="229">
        <f>IF(N1258="nulová",J1258,0)</f>
        <v>0</v>
      </c>
      <c r="BJ1258" s="19" t="s">
        <v>80</v>
      </c>
      <c r="BK1258" s="229">
        <f>ROUND(I1258*H1258,2)</f>
        <v>0</v>
      </c>
      <c r="BL1258" s="19" t="s">
        <v>385</v>
      </c>
      <c r="BM1258" s="228" t="s">
        <v>3086</v>
      </c>
    </row>
    <row r="1259" s="2" customFormat="1">
      <c r="A1259" s="40"/>
      <c r="B1259" s="41"/>
      <c r="C1259" s="42"/>
      <c r="D1259" s="230" t="s">
        <v>205</v>
      </c>
      <c r="E1259" s="42"/>
      <c r="F1259" s="231" t="s">
        <v>1197</v>
      </c>
      <c r="G1259" s="42"/>
      <c r="H1259" s="42"/>
      <c r="I1259" s="232"/>
      <c r="J1259" s="42"/>
      <c r="K1259" s="42"/>
      <c r="L1259" s="46"/>
      <c r="M1259" s="233"/>
      <c r="N1259" s="234"/>
      <c r="O1259" s="86"/>
      <c r="P1259" s="86"/>
      <c r="Q1259" s="86"/>
      <c r="R1259" s="86"/>
      <c r="S1259" s="86"/>
      <c r="T1259" s="87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T1259" s="19" t="s">
        <v>205</v>
      </c>
      <c r="AU1259" s="19" t="s">
        <v>82</v>
      </c>
    </row>
    <row r="1260" s="14" customFormat="1">
      <c r="A1260" s="14"/>
      <c r="B1260" s="247"/>
      <c r="C1260" s="248"/>
      <c r="D1260" s="237" t="s">
        <v>207</v>
      </c>
      <c r="E1260" s="249" t="s">
        <v>19</v>
      </c>
      <c r="F1260" s="250" t="s">
        <v>1198</v>
      </c>
      <c r="G1260" s="248"/>
      <c r="H1260" s="249" t="s">
        <v>19</v>
      </c>
      <c r="I1260" s="251"/>
      <c r="J1260" s="248"/>
      <c r="K1260" s="248"/>
      <c r="L1260" s="252"/>
      <c r="M1260" s="253"/>
      <c r="N1260" s="254"/>
      <c r="O1260" s="254"/>
      <c r="P1260" s="254"/>
      <c r="Q1260" s="254"/>
      <c r="R1260" s="254"/>
      <c r="S1260" s="254"/>
      <c r="T1260" s="255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6" t="s">
        <v>207</v>
      </c>
      <c r="AU1260" s="256" t="s">
        <v>82</v>
      </c>
      <c r="AV1260" s="14" t="s">
        <v>80</v>
      </c>
      <c r="AW1260" s="14" t="s">
        <v>33</v>
      </c>
      <c r="AX1260" s="14" t="s">
        <v>72</v>
      </c>
      <c r="AY1260" s="256" t="s">
        <v>197</v>
      </c>
    </row>
    <row r="1261" s="13" customFormat="1">
      <c r="A1261" s="13"/>
      <c r="B1261" s="235"/>
      <c r="C1261" s="236"/>
      <c r="D1261" s="237" t="s">
        <v>207</v>
      </c>
      <c r="E1261" s="238" t="s">
        <v>19</v>
      </c>
      <c r="F1261" s="239" t="s">
        <v>3087</v>
      </c>
      <c r="G1261" s="236"/>
      <c r="H1261" s="240">
        <v>5.5129999999999999</v>
      </c>
      <c r="I1261" s="241"/>
      <c r="J1261" s="236"/>
      <c r="K1261" s="236"/>
      <c r="L1261" s="242"/>
      <c r="M1261" s="243"/>
      <c r="N1261" s="244"/>
      <c r="O1261" s="244"/>
      <c r="P1261" s="244"/>
      <c r="Q1261" s="244"/>
      <c r="R1261" s="244"/>
      <c r="S1261" s="244"/>
      <c r="T1261" s="245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6" t="s">
        <v>207</v>
      </c>
      <c r="AU1261" s="246" t="s">
        <v>82</v>
      </c>
      <c r="AV1261" s="13" t="s">
        <v>82</v>
      </c>
      <c r="AW1261" s="13" t="s">
        <v>33</v>
      </c>
      <c r="AX1261" s="13" t="s">
        <v>72</v>
      </c>
      <c r="AY1261" s="246" t="s">
        <v>197</v>
      </c>
    </row>
    <row r="1262" s="13" customFormat="1">
      <c r="A1262" s="13"/>
      <c r="B1262" s="235"/>
      <c r="C1262" s="236"/>
      <c r="D1262" s="237" t="s">
        <v>207</v>
      </c>
      <c r="E1262" s="238" t="s">
        <v>19</v>
      </c>
      <c r="F1262" s="239" t="s">
        <v>3088</v>
      </c>
      <c r="G1262" s="236"/>
      <c r="H1262" s="240">
        <v>33.134999999999998</v>
      </c>
      <c r="I1262" s="241"/>
      <c r="J1262" s="236"/>
      <c r="K1262" s="236"/>
      <c r="L1262" s="242"/>
      <c r="M1262" s="243"/>
      <c r="N1262" s="244"/>
      <c r="O1262" s="244"/>
      <c r="P1262" s="244"/>
      <c r="Q1262" s="244"/>
      <c r="R1262" s="244"/>
      <c r="S1262" s="244"/>
      <c r="T1262" s="245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6" t="s">
        <v>207</v>
      </c>
      <c r="AU1262" s="246" t="s">
        <v>82</v>
      </c>
      <c r="AV1262" s="13" t="s">
        <v>82</v>
      </c>
      <c r="AW1262" s="13" t="s">
        <v>33</v>
      </c>
      <c r="AX1262" s="13" t="s">
        <v>72</v>
      </c>
      <c r="AY1262" s="246" t="s">
        <v>197</v>
      </c>
    </row>
    <row r="1263" s="15" customFormat="1">
      <c r="A1263" s="15"/>
      <c r="B1263" s="257"/>
      <c r="C1263" s="258"/>
      <c r="D1263" s="237" t="s">
        <v>207</v>
      </c>
      <c r="E1263" s="259" t="s">
        <v>19</v>
      </c>
      <c r="F1263" s="260" t="s">
        <v>234</v>
      </c>
      <c r="G1263" s="258"/>
      <c r="H1263" s="261">
        <v>38.648000000000003</v>
      </c>
      <c r="I1263" s="262"/>
      <c r="J1263" s="258"/>
      <c r="K1263" s="258"/>
      <c r="L1263" s="263"/>
      <c r="M1263" s="264"/>
      <c r="N1263" s="265"/>
      <c r="O1263" s="265"/>
      <c r="P1263" s="265"/>
      <c r="Q1263" s="265"/>
      <c r="R1263" s="265"/>
      <c r="S1263" s="265"/>
      <c r="T1263" s="266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T1263" s="267" t="s">
        <v>207</v>
      </c>
      <c r="AU1263" s="267" t="s">
        <v>82</v>
      </c>
      <c r="AV1263" s="15" t="s">
        <v>203</v>
      </c>
      <c r="AW1263" s="15" t="s">
        <v>33</v>
      </c>
      <c r="AX1263" s="15" t="s">
        <v>80</v>
      </c>
      <c r="AY1263" s="267" t="s">
        <v>197</v>
      </c>
    </row>
    <row r="1264" s="2" customFormat="1" ht="24.15" customHeight="1">
      <c r="A1264" s="40"/>
      <c r="B1264" s="41"/>
      <c r="C1264" s="216" t="s">
        <v>1567</v>
      </c>
      <c r="D1264" s="216" t="s">
        <v>199</v>
      </c>
      <c r="E1264" s="217" t="s">
        <v>1213</v>
      </c>
      <c r="F1264" s="218" t="s">
        <v>1214</v>
      </c>
      <c r="G1264" s="219" t="s">
        <v>202</v>
      </c>
      <c r="H1264" s="220">
        <v>198.054</v>
      </c>
      <c r="I1264" s="221"/>
      <c r="J1264" s="222">
        <f>ROUND(I1264*H1264,2)</f>
        <v>0</v>
      </c>
      <c r="K1264" s="223"/>
      <c r="L1264" s="46"/>
      <c r="M1264" s="224" t="s">
        <v>19</v>
      </c>
      <c r="N1264" s="225" t="s">
        <v>43</v>
      </c>
      <c r="O1264" s="86"/>
      <c r="P1264" s="226">
        <f>O1264*H1264</f>
        <v>0</v>
      </c>
      <c r="Q1264" s="226">
        <v>0.00040000000000000002</v>
      </c>
      <c r="R1264" s="226">
        <f>Q1264*H1264</f>
        <v>0.079221600000000003</v>
      </c>
      <c r="S1264" s="226">
        <v>0</v>
      </c>
      <c r="T1264" s="227">
        <f>S1264*H1264</f>
        <v>0</v>
      </c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R1264" s="228" t="s">
        <v>385</v>
      </c>
      <c r="AT1264" s="228" t="s">
        <v>199</v>
      </c>
      <c r="AU1264" s="228" t="s">
        <v>82</v>
      </c>
      <c r="AY1264" s="19" t="s">
        <v>197</v>
      </c>
      <c r="BE1264" s="229">
        <f>IF(N1264="základní",J1264,0)</f>
        <v>0</v>
      </c>
      <c r="BF1264" s="229">
        <f>IF(N1264="snížená",J1264,0)</f>
        <v>0</v>
      </c>
      <c r="BG1264" s="229">
        <f>IF(N1264="zákl. přenesená",J1264,0)</f>
        <v>0</v>
      </c>
      <c r="BH1264" s="229">
        <f>IF(N1264="sníž. přenesená",J1264,0)</f>
        <v>0</v>
      </c>
      <c r="BI1264" s="229">
        <f>IF(N1264="nulová",J1264,0)</f>
        <v>0</v>
      </c>
      <c r="BJ1264" s="19" t="s">
        <v>80</v>
      </c>
      <c r="BK1264" s="229">
        <f>ROUND(I1264*H1264,2)</f>
        <v>0</v>
      </c>
      <c r="BL1264" s="19" t="s">
        <v>385</v>
      </c>
      <c r="BM1264" s="228" t="s">
        <v>3089</v>
      </c>
    </row>
    <row r="1265" s="2" customFormat="1">
      <c r="A1265" s="40"/>
      <c r="B1265" s="41"/>
      <c r="C1265" s="42"/>
      <c r="D1265" s="230" t="s">
        <v>205</v>
      </c>
      <c r="E1265" s="42"/>
      <c r="F1265" s="231" t="s">
        <v>1216</v>
      </c>
      <c r="G1265" s="42"/>
      <c r="H1265" s="42"/>
      <c r="I1265" s="232"/>
      <c r="J1265" s="42"/>
      <c r="K1265" s="42"/>
      <c r="L1265" s="46"/>
      <c r="M1265" s="233"/>
      <c r="N1265" s="234"/>
      <c r="O1265" s="86"/>
      <c r="P1265" s="86"/>
      <c r="Q1265" s="86"/>
      <c r="R1265" s="86"/>
      <c r="S1265" s="86"/>
      <c r="T1265" s="87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T1265" s="19" t="s">
        <v>205</v>
      </c>
      <c r="AU1265" s="19" t="s">
        <v>82</v>
      </c>
    </row>
    <row r="1266" s="14" customFormat="1">
      <c r="A1266" s="14"/>
      <c r="B1266" s="247"/>
      <c r="C1266" s="248"/>
      <c r="D1266" s="237" t="s">
        <v>207</v>
      </c>
      <c r="E1266" s="249" t="s">
        <v>19</v>
      </c>
      <c r="F1266" s="250" t="s">
        <v>1186</v>
      </c>
      <c r="G1266" s="248"/>
      <c r="H1266" s="249" t="s">
        <v>19</v>
      </c>
      <c r="I1266" s="251"/>
      <c r="J1266" s="248"/>
      <c r="K1266" s="248"/>
      <c r="L1266" s="252"/>
      <c r="M1266" s="253"/>
      <c r="N1266" s="254"/>
      <c r="O1266" s="254"/>
      <c r="P1266" s="254"/>
      <c r="Q1266" s="254"/>
      <c r="R1266" s="254"/>
      <c r="S1266" s="254"/>
      <c r="T1266" s="255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6" t="s">
        <v>207</v>
      </c>
      <c r="AU1266" s="256" t="s">
        <v>82</v>
      </c>
      <c r="AV1266" s="14" t="s">
        <v>80</v>
      </c>
      <c r="AW1266" s="14" t="s">
        <v>33</v>
      </c>
      <c r="AX1266" s="14" t="s">
        <v>72</v>
      </c>
      <c r="AY1266" s="256" t="s">
        <v>197</v>
      </c>
    </row>
    <row r="1267" s="13" customFormat="1">
      <c r="A1267" s="13"/>
      <c r="B1267" s="235"/>
      <c r="C1267" s="236"/>
      <c r="D1267" s="237" t="s">
        <v>207</v>
      </c>
      <c r="E1267" s="238" t="s">
        <v>19</v>
      </c>
      <c r="F1267" s="239" t="s">
        <v>2970</v>
      </c>
      <c r="G1267" s="236"/>
      <c r="H1267" s="240">
        <v>9.8640000000000008</v>
      </c>
      <c r="I1267" s="241"/>
      <c r="J1267" s="236"/>
      <c r="K1267" s="236"/>
      <c r="L1267" s="242"/>
      <c r="M1267" s="243"/>
      <c r="N1267" s="244"/>
      <c r="O1267" s="244"/>
      <c r="P1267" s="244"/>
      <c r="Q1267" s="244"/>
      <c r="R1267" s="244"/>
      <c r="S1267" s="244"/>
      <c r="T1267" s="245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6" t="s">
        <v>207</v>
      </c>
      <c r="AU1267" s="246" t="s">
        <v>82</v>
      </c>
      <c r="AV1267" s="13" t="s">
        <v>82</v>
      </c>
      <c r="AW1267" s="13" t="s">
        <v>33</v>
      </c>
      <c r="AX1267" s="13" t="s">
        <v>72</v>
      </c>
      <c r="AY1267" s="246" t="s">
        <v>197</v>
      </c>
    </row>
    <row r="1268" s="13" customFormat="1">
      <c r="A1268" s="13"/>
      <c r="B1268" s="235"/>
      <c r="C1268" s="236"/>
      <c r="D1268" s="237" t="s">
        <v>207</v>
      </c>
      <c r="E1268" s="238" t="s">
        <v>19</v>
      </c>
      <c r="F1268" s="239" t="s">
        <v>2971</v>
      </c>
      <c r="G1268" s="236"/>
      <c r="H1268" s="240">
        <v>111.95999999999999</v>
      </c>
      <c r="I1268" s="241"/>
      <c r="J1268" s="236"/>
      <c r="K1268" s="236"/>
      <c r="L1268" s="242"/>
      <c r="M1268" s="243"/>
      <c r="N1268" s="244"/>
      <c r="O1268" s="244"/>
      <c r="P1268" s="244"/>
      <c r="Q1268" s="244"/>
      <c r="R1268" s="244"/>
      <c r="S1268" s="244"/>
      <c r="T1268" s="245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6" t="s">
        <v>207</v>
      </c>
      <c r="AU1268" s="246" t="s">
        <v>82</v>
      </c>
      <c r="AV1268" s="13" t="s">
        <v>82</v>
      </c>
      <c r="AW1268" s="13" t="s">
        <v>33</v>
      </c>
      <c r="AX1268" s="13" t="s">
        <v>72</v>
      </c>
      <c r="AY1268" s="246" t="s">
        <v>197</v>
      </c>
    </row>
    <row r="1269" s="13" customFormat="1">
      <c r="A1269" s="13"/>
      <c r="B1269" s="235"/>
      <c r="C1269" s="236"/>
      <c r="D1269" s="237" t="s">
        <v>207</v>
      </c>
      <c r="E1269" s="238" t="s">
        <v>19</v>
      </c>
      <c r="F1269" s="239" t="s">
        <v>2972</v>
      </c>
      <c r="G1269" s="236"/>
      <c r="H1269" s="240">
        <v>76.230000000000004</v>
      </c>
      <c r="I1269" s="241"/>
      <c r="J1269" s="236"/>
      <c r="K1269" s="236"/>
      <c r="L1269" s="242"/>
      <c r="M1269" s="243"/>
      <c r="N1269" s="244"/>
      <c r="O1269" s="244"/>
      <c r="P1269" s="244"/>
      <c r="Q1269" s="244"/>
      <c r="R1269" s="244"/>
      <c r="S1269" s="244"/>
      <c r="T1269" s="245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6" t="s">
        <v>207</v>
      </c>
      <c r="AU1269" s="246" t="s">
        <v>82</v>
      </c>
      <c r="AV1269" s="13" t="s">
        <v>82</v>
      </c>
      <c r="AW1269" s="13" t="s">
        <v>33</v>
      </c>
      <c r="AX1269" s="13" t="s">
        <v>72</v>
      </c>
      <c r="AY1269" s="246" t="s">
        <v>197</v>
      </c>
    </row>
    <row r="1270" s="15" customFormat="1">
      <c r="A1270" s="15"/>
      <c r="B1270" s="257"/>
      <c r="C1270" s="258"/>
      <c r="D1270" s="237" t="s">
        <v>207</v>
      </c>
      <c r="E1270" s="259" t="s">
        <v>19</v>
      </c>
      <c r="F1270" s="260" t="s">
        <v>234</v>
      </c>
      <c r="G1270" s="258"/>
      <c r="H1270" s="261">
        <v>198.054</v>
      </c>
      <c r="I1270" s="262"/>
      <c r="J1270" s="258"/>
      <c r="K1270" s="258"/>
      <c r="L1270" s="263"/>
      <c r="M1270" s="264"/>
      <c r="N1270" s="265"/>
      <c r="O1270" s="265"/>
      <c r="P1270" s="265"/>
      <c r="Q1270" s="265"/>
      <c r="R1270" s="265"/>
      <c r="S1270" s="265"/>
      <c r="T1270" s="266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T1270" s="267" t="s">
        <v>207</v>
      </c>
      <c r="AU1270" s="267" t="s">
        <v>82</v>
      </c>
      <c r="AV1270" s="15" t="s">
        <v>203</v>
      </c>
      <c r="AW1270" s="15" t="s">
        <v>33</v>
      </c>
      <c r="AX1270" s="15" t="s">
        <v>80</v>
      </c>
      <c r="AY1270" s="267" t="s">
        <v>197</v>
      </c>
    </row>
    <row r="1271" s="2" customFormat="1" ht="37.8" customHeight="1">
      <c r="A1271" s="40"/>
      <c r="B1271" s="41"/>
      <c r="C1271" s="282" t="s">
        <v>1572</v>
      </c>
      <c r="D1271" s="282" t="s">
        <v>602</v>
      </c>
      <c r="E1271" s="283" t="s">
        <v>1223</v>
      </c>
      <c r="F1271" s="284" t="s">
        <v>1224</v>
      </c>
      <c r="G1271" s="285" t="s">
        <v>202</v>
      </c>
      <c r="H1271" s="286">
        <v>46.378</v>
      </c>
      <c r="I1271" s="287"/>
      <c r="J1271" s="288">
        <f>ROUND(I1271*H1271,2)</f>
        <v>0</v>
      </c>
      <c r="K1271" s="289"/>
      <c r="L1271" s="290"/>
      <c r="M1271" s="291" t="s">
        <v>19</v>
      </c>
      <c r="N1271" s="292" t="s">
        <v>43</v>
      </c>
      <c r="O1271" s="86"/>
      <c r="P1271" s="226">
        <f>O1271*H1271</f>
        <v>0</v>
      </c>
      <c r="Q1271" s="226">
        <v>0.0054000000000000003</v>
      </c>
      <c r="R1271" s="226">
        <f>Q1271*H1271</f>
        <v>0.25044120000000003</v>
      </c>
      <c r="S1271" s="226">
        <v>0</v>
      </c>
      <c r="T1271" s="227">
        <f>S1271*H1271</f>
        <v>0</v>
      </c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R1271" s="228" t="s">
        <v>658</v>
      </c>
      <c r="AT1271" s="228" t="s">
        <v>602</v>
      </c>
      <c r="AU1271" s="228" t="s">
        <v>82</v>
      </c>
      <c r="AY1271" s="19" t="s">
        <v>197</v>
      </c>
      <c r="BE1271" s="229">
        <f>IF(N1271="základní",J1271,0)</f>
        <v>0</v>
      </c>
      <c r="BF1271" s="229">
        <f>IF(N1271="snížená",J1271,0)</f>
        <v>0</v>
      </c>
      <c r="BG1271" s="229">
        <f>IF(N1271="zákl. přenesená",J1271,0)</f>
        <v>0</v>
      </c>
      <c r="BH1271" s="229">
        <f>IF(N1271="sníž. přenesená",J1271,0)</f>
        <v>0</v>
      </c>
      <c r="BI1271" s="229">
        <f>IF(N1271="nulová",J1271,0)</f>
        <v>0</v>
      </c>
      <c r="BJ1271" s="19" t="s">
        <v>80</v>
      </c>
      <c r="BK1271" s="229">
        <f>ROUND(I1271*H1271,2)</f>
        <v>0</v>
      </c>
      <c r="BL1271" s="19" t="s">
        <v>385</v>
      </c>
      <c r="BM1271" s="228" t="s">
        <v>3090</v>
      </c>
    </row>
    <row r="1272" s="13" customFormat="1">
      <c r="A1272" s="13"/>
      <c r="B1272" s="235"/>
      <c r="C1272" s="236"/>
      <c r="D1272" s="237" t="s">
        <v>207</v>
      </c>
      <c r="E1272" s="238" t="s">
        <v>19</v>
      </c>
      <c r="F1272" s="239" t="s">
        <v>3091</v>
      </c>
      <c r="G1272" s="236"/>
      <c r="H1272" s="240">
        <v>46.378</v>
      </c>
      <c r="I1272" s="241"/>
      <c r="J1272" s="236"/>
      <c r="K1272" s="236"/>
      <c r="L1272" s="242"/>
      <c r="M1272" s="243"/>
      <c r="N1272" s="244"/>
      <c r="O1272" s="244"/>
      <c r="P1272" s="244"/>
      <c r="Q1272" s="244"/>
      <c r="R1272" s="244"/>
      <c r="S1272" s="244"/>
      <c r="T1272" s="245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6" t="s">
        <v>207</v>
      </c>
      <c r="AU1272" s="246" t="s">
        <v>82</v>
      </c>
      <c r="AV1272" s="13" t="s">
        <v>82</v>
      </c>
      <c r="AW1272" s="13" t="s">
        <v>33</v>
      </c>
      <c r="AX1272" s="13" t="s">
        <v>80</v>
      </c>
      <c r="AY1272" s="246" t="s">
        <v>197</v>
      </c>
    </row>
    <row r="1273" s="2" customFormat="1" ht="44.25" customHeight="1">
      <c r="A1273" s="40"/>
      <c r="B1273" s="41"/>
      <c r="C1273" s="282" t="s">
        <v>1580</v>
      </c>
      <c r="D1273" s="282" t="s">
        <v>602</v>
      </c>
      <c r="E1273" s="283" t="s">
        <v>1218</v>
      </c>
      <c r="F1273" s="284" t="s">
        <v>1219</v>
      </c>
      <c r="G1273" s="285" t="s">
        <v>202</v>
      </c>
      <c r="H1273" s="286">
        <v>227.762</v>
      </c>
      <c r="I1273" s="287"/>
      <c r="J1273" s="288">
        <f>ROUND(I1273*H1273,2)</f>
        <v>0</v>
      </c>
      <c r="K1273" s="289"/>
      <c r="L1273" s="290"/>
      <c r="M1273" s="291" t="s">
        <v>19</v>
      </c>
      <c r="N1273" s="292" t="s">
        <v>43</v>
      </c>
      <c r="O1273" s="86"/>
      <c r="P1273" s="226">
        <f>O1273*H1273</f>
        <v>0</v>
      </c>
      <c r="Q1273" s="226">
        <v>0.0054000000000000003</v>
      </c>
      <c r="R1273" s="226">
        <f>Q1273*H1273</f>
        <v>1.2299148</v>
      </c>
      <c r="S1273" s="226">
        <v>0</v>
      </c>
      <c r="T1273" s="227">
        <f>S1273*H1273</f>
        <v>0</v>
      </c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R1273" s="228" t="s">
        <v>658</v>
      </c>
      <c r="AT1273" s="228" t="s">
        <v>602</v>
      </c>
      <c r="AU1273" s="228" t="s">
        <v>82</v>
      </c>
      <c r="AY1273" s="19" t="s">
        <v>197</v>
      </c>
      <c r="BE1273" s="229">
        <f>IF(N1273="základní",J1273,0)</f>
        <v>0</v>
      </c>
      <c r="BF1273" s="229">
        <f>IF(N1273="snížená",J1273,0)</f>
        <v>0</v>
      </c>
      <c r="BG1273" s="229">
        <f>IF(N1273="zákl. přenesená",J1273,0)</f>
        <v>0</v>
      </c>
      <c r="BH1273" s="229">
        <f>IF(N1273="sníž. přenesená",J1273,0)</f>
        <v>0</v>
      </c>
      <c r="BI1273" s="229">
        <f>IF(N1273="nulová",J1273,0)</f>
        <v>0</v>
      </c>
      <c r="BJ1273" s="19" t="s">
        <v>80</v>
      </c>
      <c r="BK1273" s="229">
        <f>ROUND(I1273*H1273,2)</f>
        <v>0</v>
      </c>
      <c r="BL1273" s="19" t="s">
        <v>385</v>
      </c>
      <c r="BM1273" s="228" t="s">
        <v>3092</v>
      </c>
    </row>
    <row r="1274" s="13" customFormat="1">
      <c r="A1274" s="13"/>
      <c r="B1274" s="235"/>
      <c r="C1274" s="236"/>
      <c r="D1274" s="237" t="s">
        <v>207</v>
      </c>
      <c r="E1274" s="238" t="s">
        <v>19</v>
      </c>
      <c r="F1274" s="239" t="s">
        <v>3093</v>
      </c>
      <c r="G1274" s="236"/>
      <c r="H1274" s="240">
        <v>227.762</v>
      </c>
      <c r="I1274" s="241"/>
      <c r="J1274" s="236"/>
      <c r="K1274" s="236"/>
      <c r="L1274" s="242"/>
      <c r="M1274" s="243"/>
      <c r="N1274" s="244"/>
      <c r="O1274" s="244"/>
      <c r="P1274" s="244"/>
      <c r="Q1274" s="244"/>
      <c r="R1274" s="244"/>
      <c r="S1274" s="244"/>
      <c r="T1274" s="245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6" t="s">
        <v>207</v>
      </c>
      <c r="AU1274" s="246" t="s">
        <v>82</v>
      </c>
      <c r="AV1274" s="13" t="s">
        <v>82</v>
      </c>
      <c r="AW1274" s="13" t="s">
        <v>33</v>
      </c>
      <c r="AX1274" s="13" t="s">
        <v>80</v>
      </c>
      <c r="AY1274" s="246" t="s">
        <v>197</v>
      </c>
    </row>
    <row r="1275" s="2" customFormat="1" ht="24.15" customHeight="1">
      <c r="A1275" s="40"/>
      <c r="B1275" s="41"/>
      <c r="C1275" s="216" t="s">
        <v>1585</v>
      </c>
      <c r="D1275" s="216" t="s">
        <v>199</v>
      </c>
      <c r="E1275" s="217" t="s">
        <v>1228</v>
      </c>
      <c r="F1275" s="218" t="s">
        <v>1229</v>
      </c>
      <c r="G1275" s="219" t="s">
        <v>202</v>
      </c>
      <c r="H1275" s="220">
        <v>38.648000000000003</v>
      </c>
      <c r="I1275" s="221"/>
      <c r="J1275" s="222">
        <f>ROUND(I1275*H1275,2)</f>
        <v>0</v>
      </c>
      <c r="K1275" s="223"/>
      <c r="L1275" s="46"/>
      <c r="M1275" s="224" t="s">
        <v>19</v>
      </c>
      <c r="N1275" s="225" t="s">
        <v>43</v>
      </c>
      <c r="O1275" s="86"/>
      <c r="P1275" s="226">
        <f>O1275*H1275</f>
        <v>0</v>
      </c>
      <c r="Q1275" s="226">
        <v>0.00040000000000000002</v>
      </c>
      <c r="R1275" s="226">
        <f>Q1275*H1275</f>
        <v>0.015459200000000003</v>
      </c>
      <c r="S1275" s="226">
        <v>0</v>
      </c>
      <c r="T1275" s="227">
        <f>S1275*H1275</f>
        <v>0</v>
      </c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R1275" s="228" t="s">
        <v>385</v>
      </c>
      <c r="AT1275" s="228" t="s">
        <v>199</v>
      </c>
      <c r="AU1275" s="228" t="s">
        <v>82</v>
      </c>
      <c r="AY1275" s="19" t="s">
        <v>197</v>
      </c>
      <c r="BE1275" s="229">
        <f>IF(N1275="základní",J1275,0)</f>
        <v>0</v>
      </c>
      <c r="BF1275" s="229">
        <f>IF(N1275="snížená",J1275,0)</f>
        <v>0</v>
      </c>
      <c r="BG1275" s="229">
        <f>IF(N1275="zákl. přenesená",J1275,0)</f>
        <v>0</v>
      </c>
      <c r="BH1275" s="229">
        <f>IF(N1275="sníž. přenesená",J1275,0)</f>
        <v>0</v>
      </c>
      <c r="BI1275" s="229">
        <f>IF(N1275="nulová",J1275,0)</f>
        <v>0</v>
      </c>
      <c r="BJ1275" s="19" t="s">
        <v>80</v>
      </c>
      <c r="BK1275" s="229">
        <f>ROUND(I1275*H1275,2)</f>
        <v>0</v>
      </c>
      <c r="BL1275" s="19" t="s">
        <v>385</v>
      </c>
      <c r="BM1275" s="228" t="s">
        <v>3094</v>
      </c>
    </row>
    <row r="1276" s="2" customFormat="1">
      <c r="A1276" s="40"/>
      <c r="B1276" s="41"/>
      <c r="C1276" s="42"/>
      <c r="D1276" s="230" t="s">
        <v>205</v>
      </c>
      <c r="E1276" s="42"/>
      <c r="F1276" s="231" t="s">
        <v>1231</v>
      </c>
      <c r="G1276" s="42"/>
      <c r="H1276" s="42"/>
      <c r="I1276" s="232"/>
      <c r="J1276" s="42"/>
      <c r="K1276" s="42"/>
      <c r="L1276" s="46"/>
      <c r="M1276" s="233"/>
      <c r="N1276" s="234"/>
      <c r="O1276" s="86"/>
      <c r="P1276" s="86"/>
      <c r="Q1276" s="86"/>
      <c r="R1276" s="86"/>
      <c r="S1276" s="86"/>
      <c r="T1276" s="87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T1276" s="19" t="s">
        <v>205</v>
      </c>
      <c r="AU1276" s="19" t="s">
        <v>82</v>
      </c>
    </row>
    <row r="1277" s="14" customFormat="1">
      <c r="A1277" s="14"/>
      <c r="B1277" s="247"/>
      <c r="C1277" s="248"/>
      <c r="D1277" s="237" t="s">
        <v>207</v>
      </c>
      <c r="E1277" s="249" t="s">
        <v>19</v>
      </c>
      <c r="F1277" s="250" t="s">
        <v>1198</v>
      </c>
      <c r="G1277" s="248"/>
      <c r="H1277" s="249" t="s">
        <v>19</v>
      </c>
      <c r="I1277" s="251"/>
      <c r="J1277" s="248"/>
      <c r="K1277" s="248"/>
      <c r="L1277" s="252"/>
      <c r="M1277" s="253"/>
      <c r="N1277" s="254"/>
      <c r="O1277" s="254"/>
      <c r="P1277" s="254"/>
      <c r="Q1277" s="254"/>
      <c r="R1277" s="254"/>
      <c r="S1277" s="254"/>
      <c r="T1277" s="255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6" t="s">
        <v>207</v>
      </c>
      <c r="AU1277" s="256" t="s">
        <v>82</v>
      </c>
      <c r="AV1277" s="14" t="s">
        <v>80</v>
      </c>
      <c r="AW1277" s="14" t="s">
        <v>33</v>
      </c>
      <c r="AX1277" s="14" t="s">
        <v>72</v>
      </c>
      <c r="AY1277" s="256" t="s">
        <v>197</v>
      </c>
    </row>
    <row r="1278" s="13" customFormat="1">
      <c r="A1278" s="13"/>
      <c r="B1278" s="235"/>
      <c r="C1278" s="236"/>
      <c r="D1278" s="237" t="s">
        <v>207</v>
      </c>
      <c r="E1278" s="238" t="s">
        <v>19</v>
      </c>
      <c r="F1278" s="239" t="s">
        <v>3087</v>
      </c>
      <c r="G1278" s="236"/>
      <c r="H1278" s="240">
        <v>5.5129999999999999</v>
      </c>
      <c r="I1278" s="241"/>
      <c r="J1278" s="236"/>
      <c r="K1278" s="236"/>
      <c r="L1278" s="242"/>
      <c r="M1278" s="243"/>
      <c r="N1278" s="244"/>
      <c r="O1278" s="244"/>
      <c r="P1278" s="244"/>
      <c r="Q1278" s="244"/>
      <c r="R1278" s="244"/>
      <c r="S1278" s="244"/>
      <c r="T1278" s="245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6" t="s">
        <v>207</v>
      </c>
      <c r="AU1278" s="246" t="s">
        <v>82</v>
      </c>
      <c r="AV1278" s="13" t="s">
        <v>82</v>
      </c>
      <c r="AW1278" s="13" t="s">
        <v>33</v>
      </c>
      <c r="AX1278" s="13" t="s">
        <v>72</v>
      </c>
      <c r="AY1278" s="246" t="s">
        <v>197</v>
      </c>
    </row>
    <row r="1279" s="13" customFormat="1">
      <c r="A1279" s="13"/>
      <c r="B1279" s="235"/>
      <c r="C1279" s="236"/>
      <c r="D1279" s="237" t="s">
        <v>207</v>
      </c>
      <c r="E1279" s="238" t="s">
        <v>19</v>
      </c>
      <c r="F1279" s="239" t="s">
        <v>3088</v>
      </c>
      <c r="G1279" s="236"/>
      <c r="H1279" s="240">
        <v>33.134999999999998</v>
      </c>
      <c r="I1279" s="241"/>
      <c r="J1279" s="236"/>
      <c r="K1279" s="236"/>
      <c r="L1279" s="242"/>
      <c r="M1279" s="243"/>
      <c r="N1279" s="244"/>
      <c r="O1279" s="244"/>
      <c r="P1279" s="244"/>
      <c r="Q1279" s="244"/>
      <c r="R1279" s="244"/>
      <c r="S1279" s="244"/>
      <c r="T1279" s="245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6" t="s">
        <v>207</v>
      </c>
      <c r="AU1279" s="246" t="s">
        <v>82</v>
      </c>
      <c r="AV1279" s="13" t="s">
        <v>82</v>
      </c>
      <c r="AW1279" s="13" t="s">
        <v>33</v>
      </c>
      <c r="AX1279" s="13" t="s">
        <v>72</v>
      </c>
      <c r="AY1279" s="246" t="s">
        <v>197</v>
      </c>
    </row>
    <row r="1280" s="15" customFormat="1">
      <c r="A1280" s="15"/>
      <c r="B1280" s="257"/>
      <c r="C1280" s="258"/>
      <c r="D1280" s="237" t="s">
        <v>207</v>
      </c>
      <c r="E1280" s="259" t="s">
        <v>19</v>
      </c>
      <c r="F1280" s="260" t="s">
        <v>234</v>
      </c>
      <c r="G1280" s="258"/>
      <c r="H1280" s="261">
        <v>38.648000000000003</v>
      </c>
      <c r="I1280" s="262"/>
      <c r="J1280" s="258"/>
      <c r="K1280" s="258"/>
      <c r="L1280" s="263"/>
      <c r="M1280" s="264"/>
      <c r="N1280" s="265"/>
      <c r="O1280" s="265"/>
      <c r="P1280" s="265"/>
      <c r="Q1280" s="265"/>
      <c r="R1280" s="265"/>
      <c r="S1280" s="265"/>
      <c r="T1280" s="266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T1280" s="267" t="s">
        <v>207</v>
      </c>
      <c r="AU1280" s="267" t="s">
        <v>82</v>
      </c>
      <c r="AV1280" s="15" t="s">
        <v>203</v>
      </c>
      <c r="AW1280" s="15" t="s">
        <v>33</v>
      </c>
      <c r="AX1280" s="15" t="s">
        <v>80</v>
      </c>
      <c r="AY1280" s="267" t="s">
        <v>197</v>
      </c>
    </row>
    <row r="1281" s="2" customFormat="1" ht="24.15" customHeight="1">
      <c r="A1281" s="40"/>
      <c r="B1281" s="41"/>
      <c r="C1281" s="216" t="s">
        <v>1589</v>
      </c>
      <c r="D1281" s="216" t="s">
        <v>199</v>
      </c>
      <c r="E1281" s="217" t="s">
        <v>1233</v>
      </c>
      <c r="F1281" s="218" t="s">
        <v>1234</v>
      </c>
      <c r="G1281" s="219" t="s">
        <v>202</v>
      </c>
      <c r="H1281" s="220">
        <v>25.765000000000001</v>
      </c>
      <c r="I1281" s="221"/>
      <c r="J1281" s="222">
        <f>ROUND(I1281*H1281,2)</f>
        <v>0</v>
      </c>
      <c r="K1281" s="223"/>
      <c r="L1281" s="46"/>
      <c r="M1281" s="224" t="s">
        <v>19</v>
      </c>
      <c r="N1281" s="225" t="s">
        <v>43</v>
      </c>
      <c r="O1281" s="86"/>
      <c r="P1281" s="226">
        <f>O1281*H1281</f>
        <v>0</v>
      </c>
      <c r="Q1281" s="226">
        <v>4.0000000000000003E-05</v>
      </c>
      <c r="R1281" s="226">
        <f>Q1281*H1281</f>
        <v>0.0010306</v>
      </c>
      <c r="S1281" s="226">
        <v>0</v>
      </c>
      <c r="T1281" s="227">
        <f>S1281*H1281</f>
        <v>0</v>
      </c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R1281" s="228" t="s">
        <v>385</v>
      </c>
      <c r="AT1281" s="228" t="s">
        <v>199</v>
      </c>
      <c r="AU1281" s="228" t="s">
        <v>82</v>
      </c>
      <c r="AY1281" s="19" t="s">
        <v>197</v>
      </c>
      <c r="BE1281" s="229">
        <f>IF(N1281="základní",J1281,0)</f>
        <v>0</v>
      </c>
      <c r="BF1281" s="229">
        <f>IF(N1281="snížená",J1281,0)</f>
        <v>0</v>
      </c>
      <c r="BG1281" s="229">
        <f>IF(N1281="zákl. přenesená",J1281,0)</f>
        <v>0</v>
      </c>
      <c r="BH1281" s="229">
        <f>IF(N1281="sníž. přenesená",J1281,0)</f>
        <v>0</v>
      </c>
      <c r="BI1281" s="229">
        <f>IF(N1281="nulová",J1281,0)</f>
        <v>0</v>
      </c>
      <c r="BJ1281" s="19" t="s">
        <v>80</v>
      </c>
      <c r="BK1281" s="229">
        <f>ROUND(I1281*H1281,2)</f>
        <v>0</v>
      </c>
      <c r="BL1281" s="19" t="s">
        <v>385</v>
      </c>
      <c r="BM1281" s="228" t="s">
        <v>3095</v>
      </c>
    </row>
    <row r="1282" s="2" customFormat="1">
      <c r="A1282" s="40"/>
      <c r="B1282" s="41"/>
      <c r="C1282" s="42"/>
      <c r="D1282" s="230" t="s">
        <v>205</v>
      </c>
      <c r="E1282" s="42"/>
      <c r="F1282" s="231" t="s">
        <v>1236</v>
      </c>
      <c r="G1282" s="42"/>
      <c r="H1282" s="42"/>
      <c r="I1282" s="232"/>
      <c r="J1282" s="42"/>
      <c r="K1282" s="42"/>
      <c r="L1282" s="46"/>
      <c r="M1282" s="233"/>
      <c r="N1282" s="234"/>
      <c r="O1282" s="86"/>
      <c r="P1282" s="86"/>
      <c r="Q1282" s="86"/>
      <c r="R1282" s="86"/>
      <c r="S1282" s="86"/>
      <c r="T1282" s="87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T1282" s="19" t="s">
        <v>205</v>
      </c>
      <c r="AU1282" s="19" t="s">
        <v>82</v>
      </c>
    </row>
    <row r="1283" s="14" customFormat="1">
      <c r="A1283" s="14"/>
      <c r="B1283" s="247"/>
      <c r="C1283" s="248"/>
      <c r="D1283" s="237" t="s">
        <v>207</v>
      </c>
      <c r="E1283" s="249" t="s">
        <v>19</v>
      </c>
      <c r="F1283" s="250" t="s">
        <v>1237</v>
      </c>
      <c r="G1283" s="248"/>
      <c r="H1283" s="249" t="s">
        <v>19</v>
      </c>
      <c r="I1283" s="251"/>
      <c r="J1283" s="248"/>
      <c r="K1283" s="248"/>
      <c r="L1283" s="252"/>
      <c r="M1283" s="253"/>
      <c r="N1283" s="254"/>
      <c r="O1283" s="254"/>
      <c r="P1283" s="254"/>
      <c r="Q1283" s="254"/>
      <c r="R1283" s="254"/>
      <c r="S1283" s="254"/>
      <c r="T1283" s="255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6" t="s">
        <v>207</v>
      </c>
      <c r="AU1283" s="256" t="s">
        <v>82</v>
      </c>
      <c r="AV1283" s="14" t="s">
        <v>80</v>
      </c>
      <c r="AW1283" s="14" t="s">
        <v>33</v>
      </c>
      <c r="AX1283" s="14" t="s">
        <v>72</v>
      </c>
      <c r="AY1283" s="256" t="s">
        <v>197</v>
      </c>
    </row>
    <row r="1284" s="13" customFormat="1">
      <c r="A1284" s="13"/>
      <c r="B1284" s="235"/>
      <c r="C1284" s="236"/>
      <c r="D1284" s="237" t="s">
        <v>207</v>
      </c>
      <c r="E1284" s="238" t="s">
        <v>19</v>
      </c>
      <c r="F1284" s="239" t="s">
        <v>3096</v>
      </c>
      <c r="G1284" s="236"/>
      <c r="H1284" s="240">
        <v>3.6749999999999998</v>
      </c>
      <c r="I1284" s="241"/>
      <c r="J1284" s="236"/>
      <c r="K1284" s="236"/>
      <c r="L1284" s="242"/>
      <c r="M1284" s="243"/>
      <c r="N1284" s="244"/>
      <c r="O1284" s="244"/>
      <c r="P1284" s="244"/>
      <c r="Q1284" s="244"/>
      <c r="R1284" s="244"/>
      <c r="S1284" s="244"/>
      <c r="T1284" s="245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6" t="s">
        <v>207</v>
      </c>
      <c r="AU1284" s="246" t="s">
        <v>82</v>
      </c>
      <c r="AV1284" s="13" t="s">
        <v>82</v>
      </c>
      <c r="AW1284" s="13" t="s">
        <v>33</v>
      </c>
      <c r="AX1284" s="13" t="s">
        <v>72</v>
      </c>
      <c r="AY1284" s="246" t="s">
        <v>197</v>
      </c>
    </row>
    <row r="1285" s="13" customFormat="1">
      <c r="A1285" s="13"/>
      <c r="B1285" s="235"/>
      <c r="C1285" s="236"/>
      <c r="D1285" s="237" t="s">
        <v>207</v>
      </c>
      <c r="E1285" s="238" t="s">
        <v>19</v>
      </c>
      <c r="F1285" s="239" t="s">
        <v>3097</v>
      </c>
      <c r="G1285" s="236"/>
      <c r="H1285" s="240">
        <v>22.09</v>
      </c>
      <c r="I1285" s="241"/>
      <c r="J1285" s="236"/>
      <c r="K1285" s="236"/>
      <c r="L1285" s="242"/>
      <c r="M1285" s="243"/>
      <c r="N1285" s="244"/>
      <c r="O1285" s="244"/>
      <c r="P1285" s="244"/>
      <c r="Q1285" s="244"/>
      <c r="R1285" s="244"/>
      <c r="S1285" s="244"/>
      <c r="T1285" s="245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6" t="s">
        <v>207</v>
      </c>
      <c r="AU1285" s="246" t="s">
        <v>82</v>
      </c>
      <c r="AV1285" s="13" t="s">
        <v>82</v>
      </c>
      <c r="AW1285" s="13" t="s">
        <v>33</v>
      </c>
      <c r="AX1285" s="13" t="s">
        <v>72</v>
      </c>
      <c r="AY1285" s="246" t="s">
        <v>197</v>
      </c>
    </row>
    <row r="1286" s="15" customFormat="1">
      <c r="A1286" s="15"/>
      <c r="B1286" s="257"/>
      <c r="C1286" s="258"/>
      <c r="D1286" s="237" t="s">
        <v>207</v>
      </c>
      <c r="E1286" s="259" t="s">
        <v>19</v>
      </c>
      <c r="F1286" s="260" t="s">
        <v>234</v>
      </c>
      <c r="G1286" s="258"/>
      <c r="H1286" s="261">
        <v>25.765000000000001</v>
      </c>
      <c r="I1286" s="262"/>
      <c r="J1286" s="258"/>
      <c r="K1286" s="258"/>
      <c r="L1286" s="263"/>
      <c r="M1286" s="264"/>
      <c r="N1286" s="265"/>
      <c r="O1286" s="265"/>
      <c r="P1286" s="265"/>
      <c r="Q1286" s="265"/>
      <c r="R1286" s="265"/>
      <c r="S1286" s="265"/>
      <c r="T1286" s="266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T1286" s="267" t="s">
        <v>207</v>
      </c>
      <c r="AU1286" s="267" t="s">
        <v>82</v>
      </c>
      <c r="AV1286" s="15" t="s">
        <v>203</v>
      </c>
      <c r="AW1286" s="15" t="s">
        <v>33</v>
      </c>
      <c r="AX1286" s="15" t="s">
        <v>80</v>
      </c>
      <c r="AY1286" s="267" t="s">
        <v>197</v>
      </c>
    </row>
    <row r="1287" s="2" customFormat="1" ht="24.15" customHeight="1">
      <c r="A1287" s="40"/>
      <c r="B1287" s="41"/>
      <c r="C1287" s="282" t="s">
        <v>1595</v>
      </c>
      <c r="D1287" s="282" t="s">
        <v>602</v>
      </c>
      <c r="E1287" s="283" t="s">
        <v>1240</v>
      </c>
      <c r="F1287" s="284" t="s">
        <v>1241</v>
      </c>
      <c r="G1287" s="285" t="s">
        <v>202</v>
      </c>
      <c r="H1287" s="286">
        <v>31.459</v>
      </c>
      <c r="I1287" s="287"/>
      <c r="J1287" s="288">
        <f>ROUND(I1287*H1287,2)</f>
        <v>0</v>
      </c>
      <c r="K1287" s="289"/>
      <c r="L1287" s="290"/>
      <c r="M1287" s="291" t="s">
        <v>19</v>
      </c>
      <c r="N1287" s="292" t="s">
        <v>43</v>
      </c>
      <c r="O1287" s="86"/>
      <c r="P1287" s="226">
        <f>O1287*H1287</f>
        <v>0</v>
      </c>
      <c r="Q1287" s="226">
        <v>0.00029999999999999997</v>
      </c>
      <c r="R1287" s="226">
        <f>Q1287*H1287</f>
        <v>0.0094376999999999985</v>
      </c>
      <c r="S1287" s="226">
        <v>0</v>
      </c>
      <c r="T1287" s="227">
        <f>S1287*H1287</f>
        <v>0</v>
      </c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R1287" s="228" t="s">
        <v>658</v>
      </c>
      <c r="AT1287" s="228" t="s">
        <v>602</v>
      </c>
      <c r="AU1287" s="228" t="s">
        <v>82</v>
      </c>
      <c r="AY1287" s="19" t="s">
        <v>197</v>
      </c>
      <c r="BE1287" s="229">
        <f>IF(N1287="základní",J1287,0)</f>
        <v>0</v>
      </c>
      <c r="BF1287" s="229">
        <f>IF(N1287="snížená",J1287,0)</f>
        <v>0</v>
      </c>
      <c r="BG1287" s="229">
        <f>IF(N1287="zákl. přenesená",J1287,0)</f>
        <v>0</v>
      </c>
      <c r="BH1287" s="229">
        <f>IF(N1287="sníž. přenesená",J1287,0)</f>
        <v>0</v>
      </c>
      <c r="BI1287" s="229">
        <f>IF(N1287="nulová",J1287,0)</f>
        <v>0</v>
      </c>
      <c r="BJ1287" s="19" t="s">
        <v>80</v>
      </c>
      <c r="BK1287" s="229">
        <f>ROUND(I1287*H1287,2)</f>
        <v>0</v>
      </c>
      <c r="BL1287" s="19" t="s">
        <v>385</v>
      </c>
      <c r="BM1287" s="228" t="s">
        <v>3098</v>
      </c>
    </row>
    <row r="1288" s="13" customFormat="1">
      <c r="A1288" s="13"/>
      <c r="B1288" s="235"/>
      <c r="C1288" s="236"/>
      <c r="D1288" s="237" t="s">
        <v>207</v>
      </c>
      <c r="E1288" s="236"/>
      <c r="F1288" s="239" t="s">
        <v>3099</v>
      </c>
      <c r="G1288" s="236"/>
      <c r="H1288" s="240">
        <v>31.459</v>
      </c>
      <c r="I1288" s="241"/>
      <c r="J1288" s="236"/>
      <c r="K1288" s="236"/>
      <c r="L1288" s="242"/>
      <c r="M1288" s="243"/>
      <c r="N1288" s="244"/>
      <c r="O1288" s="244"/>
      <c r="P1288" s="244"/>
      <c r="Q1288" s="244"/>
      <c r="R1288" s="244"/>
      <c r="S1288" s="244"/>
      <c r="T1288" s="245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6" t="s">
        <v>207</v>
      </c>
      <c r="AU1288" s="246" t="s">
        <v>82</v>
      </c>
      <c r="AV1288" s="13" t="s">
        <v>82</v>
      </c>
      <c r="AW1288" s="13" t="s">
        <v>4</v>
      </c>
      <c r="AX1288" s="13" t="s">
        <v>80</v>
      </c>
      <c r="AY1288" s="246" t="s">
        <v>197</v>
      </c>
    </row>
    <row r="1289" s="2" customFormat="1" ht="49.05" customHeight="1">
      <c r="A1289" s="40"/>
      <c r="B1289" s="41"/>
      <c r="C1289" s="216" t="s">
        <v>1602</v>
      </c>
      <c r="D1289" s="216" t="s">
        <v>199</v>
      </c>
      <c r="E1289" s="217" t="s">
        <v>1251</v>
      </c>
      <c r="F1289" s="218" t="s">
        <v>1252</v>
      </c>
      <c r="G1289" s="219" t="s">
        <v>1253</v>
      </c>
      <c r="H1289" s="293"/>
      <c r="I1289" s="221"/>
      <c r="J1289" s="222">
        <f>ROUND(I1289*H1289,2)</f>
        <v>0</v>
      </c>
      <c r="K1289" s="223"/>
      <c r="L1289" s="46"/>
      <c r="M1289" s="224" t="s">
        <v>19</v>
      </c>
      <c r="N1289" s="225" t="s">
        <v>43</v>
      </c>
      <c r="O1289" s="86"/>
      <c r="P1289" s="226">
        <f>O1289*H1289</f>
        <v>0</v>
      </c>
      <c r="Q1289" s="226">
        <v>0</v>
      </c>
      <c r="R1289" s="226">
        <f>Q1289*H1289</f>
        <v>0</v>
      </c>
      <c r="S1289" s="226">
        <v>0</v>
      </c>
      <c r="T1289" s="227">
        <f>S1289*H1289</f>
        <v>0</v>
      </c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R1289" s="228" t="s">
        <v>385</v>
      </c>
      <c r="AT1289" s="228" t="s">
        <v>199</v>
      </c>
      <c r="AU1289" s="228" t="s">
        <v>82</v>
      </c>
      <c r="AY1289" s="19" t="s">
        <v>197</v>
      </c>
      <c r="BE1289" s="229">
        <f>IF(N1289="základní",J1289,0)</f>
        <v>0</v>
      </c>
      <c r="BF1289" s="229">
        <f>IF(N1289="snížená",J1289,0)</f>
        <v>0</v>
      </c>
      <c r="BG1289" s="229">
        <f>IF(N1289="zákl. přenesená",J1289,0)</f>
        <v>0</v>
      </c>
      <c r="BH1289" s="229">
        <f>IF(N1289="sníž. přenesená",J1289,0)</f>
        <v>0</v>
      </c>
      <c r="BI1289" s="229">
        <f>IF(N1289="nulová",J1289,0)</f>
        <v>0</v>
      </c>
      <c r="BJ1289" s="19" t="s">
        <v>80</v>
      </c>
      <c r="BK1289" s="229">
        <f>ROUND(I1289*H1289,2)</f>
        <v>0</v>
      </c>
      <c r="BL1289" s="19" t="s">
        <v>385</v>
      </c>
      <c r="BM1289" s="228" t="s">
        <v>3100</v>
      </c>
    </row>
    <row r="1290" s="2" customFormat="1">
      <c r="A1290" s="40"/>
      <c r="B1290" s="41"/>
      <c r="C1290" s="42"/>
      <c r="D1290" s="230" t="s">
        <v>205</v>
      </c>
      <c r="E1290" s="42"/>
      <c r="F1290" s="231" t="s">
        <v>1255</v>
      </c>
      <c r="G1290" s="42"/>
      <c r="H1290" s="42"/>
      <c r="I1290" s="232"/>
      <c r="J1290" s="42"/>
      <c r="K1290" s="42"/>
      <c r="L1290" s="46"/>
      <c r="M1290" s="233"/>
      <c r="N1290" s="234"/>
      <c r="O1290" s="86"/>
      <c r="P1290" s="86"/>
      <c r="Q1290" s="86"/>
      <c r="R1290" s="86"/>
      <c r="S1290" s="86"/>
      <c r="T1290" s="87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T1290" s="19" t="s">
        <v>205</v>
      </c>
      <c r="AU1290" s="19" t="s">
        <v>82</v>
      </c>
    </row>
    <row r="1291" s="12" customFormat="1" ht="22.8" customHeight="1">
      <c r="A1291" s="12"/>
      <c r="B1291" s="200"/>
      <c r="C1291" s="201"/>
      <c r="D1291" s="202" t="s">
        <v>71</v>
      </c>
      <c r="E1291" s="214" t="s">
        <v>1256</v>
      </c>
      <c r="F1291" s="214" t="s">
        <v>1257</v>
      </c>
      <c r="G1291" s="201"/>
      <c r="H1291" s="201"/>
      <c r="I1291" s="204"/>
      <c r="J1291" s="215">
        <f>BK1291</f>
        <v>0</v>
      </c>
      <c r="K1291" s="201"/>
      <c r="L1291" s="206"/>
      <c r="M1291" s="207"/>
      <c r="N1291" s="208"/>
      <c r="O1291" s="208"/>
      <c r="P1291" s="209">
        <f>SUM(P1292:P1361)</f>
        <v>0</v>
      </c>
      <c r="Q1291" s="208"/>
      <c r="R1291" s="209">
        <f>SUM(R1292:R1361)</f>
        <v>3.5263185999999997</v>
      </c>
      <c r="S1291" s="208"/>
      <c r="T1291" s="210">
        <f>SUM(T1292:T1361)</f>
        <v>0</v>
      </c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R1291" s="211" t="s">
        <v>82</v>
      </c>
      <c r="AT1291" s="212" t="s">
        <v>71</v>
      </c>
      <c r="AU1291" s="212" t="s">
        <v>80</v>
      </c>
      <c r="AY1291" s="211" t="s">
        <v>197</v>
      </c>
      <c r="BK1291" s="213">
        <f>SUM(BK1292:BK1361)</f>
        <v>0</v>
      </c>
    </row>
    <row r="1292" s="2" customFormat="1" ht="33" customHeight="1">
      <c r="A1292" s="40"/>
      <c r="B1292" s="41"/>
      <c r="C1292" s="216" t="s">
        <v>1607</v>
      </c>
      <c r="D1292" s="216" t="s">
        <v>199</v>
      </c>
      <c r="E1292" s="217" t="s">
        <v>1259</v>
      </c>
      <c r="F1292" s="218" t="s">
        <v>1260</v>
      </c>
      <c r="G1292" s="219" t="s">
        <v>202</v>
      </c>
      <c r="H1292" s="220">
        <v>113.322</v>
      </c>
      <c r="I1292" s="221"/>
      <c r="J1292" s="222">
        <f>ROUND(I1292*H1292,2)</f>
        <v>0</v>
      </c>
      <c r="K1292" s="223"/>
      <c r="L1292" s="46"/>
      <c r="M1292" s="224" t="s">
        <v>19</v>
      </c>
      <c r="N1292" s="225" t="s">
        <v>43</v>
      </c>
      <c r="O1292" s="86"/>
      <c r="P1292" s="226">
        <f>O1292*H1292</f>
        <v>0</v>
      </c>
      <c r="Q1292" s="226">
        <v>0</v>
      </c>
      <c r="R1292" s="226">
        <f>Q1292*H1292</f>
        <v>0</v>
      </c>
      <c r="S1292" s="226">
        <v>0</v>
      </c>
      <c r="T1292" s="227">
        <f>S1292*H1292</f>
        <v>0</v>
      </c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R1292" s="228" t="s">
        <v>385</v>
      </c>
      <c r="AT1292" s="228" t="s">
        <v>199</v>
      </c>
      <c r="AU1292" s="228" t="s">
        <v>82</v>
      </c>
      <c r="AY1292" s="19" t="s">
        <v>197</v>
      </c>
      <c r="BE1292" s="229">
        <f>IF(N1292="základní",J1292,0)</f>
        <v>0</v>
      </c>
      <c r="BF1292" s="229">
        <f>IF(N1292="snížená",J1292,0)</f>
        <v>0</v>
      </c>
      <c r="BG1292" s="229">
        <f>IF(N1292="zákl. přenesená",J1292,0)</f>
        <v>0</v>
      </c>
      <c r="BH1292" s="229">
        <f>IF(N1292="sníž. přenesená",J1292,0)</f>
        <v>0</v>
      </c>
      <c r="BI1292" s="229">
        <f>IF(N1292="nulová",J1292,0)</f>
        <v>0</v>
      </c>
      <c r="BJ1292" s="19" t="s">
        <v>80</v>
      </c>
      <c r="BK1292" s="229">
        <f>ROUND(I1292*H1292,2)</f>
        <v>0</v>
      </c>
      <c r="BL1292" s="19" t="s">
        <v>385</v>
      </c>
      <c r="BM1292" s="228" t="s">
        <v>3101</v>
      </c>
    </row>
    <row r="1293" s="2" customFormat="1">
      <c r="A1293" s="40"/>
      <c r="B1293" s="41"/>
      <c r="C1293" s="42"/>
      <c r="D1293" s="230" t="s">
        <v>205</v>
      </c>
      <c r="E1293" s="42"/>
      <c r="F1293" s="231" t="s">
        <v>1262</v>
      </c>
      <c r="G1293" s="42"/>
      <c r="H1293" s="42"/>
      <c r="I1293" s="232"/>
      <c r="J1293" s="42"/>
      <c r="K1293" s="42"/>
      <c r="L1293" s="46"/>
      <c r="M1293" s="233"/>
      <c r="N1293" s="234"/>
      <c r="O1293" s="86"/>
      <c r="P1293" s="86"/>
      <c r="Q1293" s="86"/>
      <c r="R1293" s="86"/>
      <c r="S1293" s="86"/>
      <c r="T1293" s="87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T1293" s="19" t="s">
        <v>205</v>
      </c>
      <c r="AU1293" s="19" t="s">
        <v>82</v>
      </c>
    </row>
    <row r="1294" s="14" customFormat="1">
      <c r="A1294" s="14"/>
      <c r="B1294" s="247"/>
      <c r="C1294" s="248"/>
      <c r="D1294" s="237" t="s">
        <v>207</v>
      </c>
      <c r="E1294" s="249" t="s">
        <v>19</v>
      </c>
      <c r="F1294" s="250" t="s">
        <v>3102</v>
      </c>
      <c r="G1294" s="248"/>
      <c r="H1294" s="249" t="s">
        <v>19</v>
      </c>
      <c r="I1294" s="251"/>
      <c r="J1294" s="248"/>
      <c r="K1294" s="248"/>
      <c r="L1294" s="252"/>
      <c r="M1294" s="253"/>
      <c r="N1294" s="254"/>
      <c r="O1294" s="254"/>
      <c r="P1294" s="254"/>
      <c r="Q1294" s="254"/>
      <c r="R1294" s="254"/>
      <c r="S1294" s="254"/>
      <c r="T1294" s="255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6" t="s">
        <v>207</v>
      </c>
      <c r="AU1294" s="256" t="s">
        <v>82</v>
      </c>
      <c r="AV1294" s="14" t="s">
        <v>80</v>
      </c>
      <c r="AW1294" s="14" t="s">
        <v>33</v>
      </c>
      <c r="AX1294" s="14" t="s">
        <v>72</v>
      </c>
      <c r="AY1294" s="256" t="s">
        <v>197</v>
      </c>
    </row>
    <row r="1295" s="13" customFormat="1">
      <c r="A1295" s="13"/>
      <c r="B1295" s="235"/>
      <c r="C1295" s="236"/>
      <c r="D1295" s="237" t="s">
        <v>207</v>
      </c>
      <c r="E1295" s="238" t="s">
        <v>19</v>
      </c>
      <c r="F1295" s="239" t="s">
        <v>3103</v>
      </c>
      <c r="G1295" s="236"/>
      <c r="H1295" s="240">
        <v>113.322</v>
      </c>
      <c r="I1295" s="241"/>
      <c r="J1295" s="236"/>
      <c r="K1295" s="236"/>
      <c r="L1295" s="242"/>
      <c r="M1295" s="243"/>
      <c r="N1295" s="244"/>
      <c r="O1295" s="244"/>
      <c r="P1295" s="244"/>
      <c r="Q1295" s="244"/>
      <c r="R1295" s="244"/>
      <c r="S1295" s="244"/>
      <c r="T1295" s="245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6" t="s">
        <v>207</v>
      </c>
      <c r="AU1295" s="246" t="s">
        <v>82</v>
      </c>
      <c r="AV1295" s="13" t="s">
        <v>82</v>
      </c>
      <c r="AW1295" s="13" t="s">
        <v>33</v>
      </c>
      <c r="AX1295" s="13" t="s">
        <v>80</v>
      </c>
      <c r="AY1295" s="246" t="s">
        <v>197</v>
      </c>
    </row>
    <row r="1296" s="2" customFormat="1" ht="24.15" customHeight="1">
      <c r="A1296" s="40"/>
      <c r="B1296" s="41"/>
      <c r="C1296" s="216" t="s">
        <v>1614</v>
      </c>
      <c r="D1296" s="216" t="s">
        <v>199</v>
      </c>
      <c r="E1296" s="217" t="s">
        <v>1273</v>
      </c>
      <c r="F1296" s="218" t="s">
        <v>1274</v>
      </c>
      <c r="G1296" s="219" t="s">
        <v>202</v>
      </c>
      <c r="H1296" s="220">
        <v>206.618</v>
      </c>
      <c r="I1296" s="221"/>
      <c r="J1296" s="222">
        <f>ROUND(I1296*H1296,2)</f>
        <v>0</v>
      </c>
      <c r="K1296" s="223"/>
      <c r="L1296" s="46"/>
      <c r="M1296" s="224" t="s">
        <v>19</v>
      </c>
      <c r="N1296" s="225" t="s">
        <v>43</v>
      </c>
      <c r="O1296" s="86"/>
      <c r="P1296" s="226">
        <f>O1296*H1296</f>
        <v>0</v>
      </c>
      <c r="Q1296" s="226">
        <v>0.00088000000000000003</v>
      </c>
      <c r="R1296" s="226">
        <f>Q1296*H1296</f>
        <v>0.18182384000000001</v>
      </c>
      <c r="S1296" s="226">
        <v>0</v>
      </c>
      <c r="T1296" s="227">
        <f>S1296*H1296</f>
        <v>0</v>
      </c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R1296" s="228" t="s">
        <v>385</v>
      </c>
      <c r="AT1296" s="228" t="s">
        <v>199</v>
      </c>
      <c r="AU1296" s="228" t="s">
        <v>82</v>
      </c>
      <c r="AY1296" s="19" t="s">
        <v>197</v>
      </c>
      <c r="BE1296" s="229">
        <f>IF(N1296="základní",J1296,0)</f>
        <v>0</v>
      </c>
      <c r="BF1296" s="229">
        <f>IF(N1296="snížená",J1296,0)</f>
        <v>0</v>
      </c>
      <c r="BG1296" s="229">
        <f>IF(N1296="zákl. přenesená",J1296,0)</f>
        <v>0</v>
      </c>
      <c r="BH1296" s="229">
        <f>IF(N1296="sníž. přenesená",J1296,0)</f>
        <v>0</v>
      </c>
      <c r="BI1296" s="229">
        <f>IF(N1296="nulová",J1296,0)</f>
        <v>0</v>
      </c>
      <c r="BJ1296" s="19" t="s">
        <v>80</v>
      </c>
      <c r="BK1296" s="229">
        <f>ROUND(I1296*H1296,2)</f>
        <v>0</v>
      </c>
      <c r="BL1296" s="19" t="s">
        <v>385</v>
      </c>
      <c r="BM1296" s="228" t="s">
        <v>3104</v>
      </c>
    </row>
    <row r="1297" s="2" customFormat="1">
      <c r="A1297" s="40"/>
      <c r="B1297" s="41"/>
      <c r="C1297" s="42"/>
      <c r="D1297" s="230" t="s">
        <v>205</v>
      </c>
      <c r="E1297" s="42"/>
      <c r="F1297" s="231" t="s">
        <v>1276</v>
      </c>
      <c r="G1297" s="42"/>
      <c r="H1297" s="42"/>
      <c r="I1297" s="232"/>
      <c r="J1297" s="42"/>
      <c r="K1297" s="42"/>
      <c r="L1297" s="46"/>
      <c r="M1297" s="233"/>
      <c r="N1297" s="234"/>
      <c r="O1297" s="86"/>
      <c r="P1297" s="86"/>
      <c r="Q1297" s="86"/>
      <c r="R1297" s="86"/>
      <c r="S1297" s="86"/>
      <c r="T1297" s="87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T1297" s="19" t="s">
        <v>205</v>
      </c>
      <c r="AU1297" s="19" t="s">
        <v>82</v>
      </c>
    </row>
    <row r="1298" s="14" customFormat="1">
      <c r="A1298" s="14"/>
      <c r="B1298" s="247"/>
      <c r="C1298" s="248"/>
      <c r="D1298" s="237" t="s">
        <v>207</v>
      </c>
      <c r="E1298" s="249" t="s">
        <v>19</v>
      </c>
      <c r="F1298" s="250" t="s">
        <v>3105</v>
      </c>
      <c r="G1298" s="248"/>
      <c r="H1298" s="249" t="s">
        <v>19</v>
      </c>
      <c r="I1298" s="251"/>
      <c r="J1298" s="248"/>
      <c r="K1298" s="248"/>
      <c r="L1298" s="252"/>
      <c r="M1298" s="253"/>
      <c r="N1298" s="254"/>
      <c r="O1298" s="254"/>
      <c r="P1298" s="254"/>
      <c r="Q1298" s="254"/>
      <c r="R1298" s="254"/>
      <c r="S1298" s="254"/>
      <c r="T1298" s="255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6" t="s">
        <v>207</v>
      </c>
      <c r="AU1298" s="256" t="s">
        <v>82</v>
      </c>
      <c r="AV1298" s="14" t="s">
        <v>80</v>
      </c>
      <c r="AW1298" s="14" t="s">
        <v>33</v>
      </c>
      <c r="AX1298" s="14" t="s">
        <v>72</v>
      </c>
      <c r="AY1298" s="256" t="s">
        <v>197</v>
      </c>
    </row>
    <row r="1299" s="13" customFormat="1">
      <c r="A1299" s="13"/>
      <c r="B1299" s="235"/>
      <c r="C1299" s="236"/>
      <c r="D1299" s="237" t="s">
        <v>207</v>
      </c>
      <c r="E1299" s="238" t="s">
        <v>19</v>
      </c>
      <c r="F1299" s="239" t="s">
        <v>3106</v>
      </c>
      <c r="G1299" s="236"/>
      <c r="H1299" s="240">
        <v>93.296000000000006</v>
      </c>
      <c r="I1299" s="241"/>
      <c r="J1299" s="236"/>
      <c r="K1299" s="236"/>
      <c r="L1299" s="242"/>
      <c r="M1299" s="243"/>
      <c r="N1299" s="244"/>
      <c r="O1299" s="244"/>
      <c r="P1299" s="244"/>
      <c r="Q1299" s="244"/>
      <c r="R1299" s="244"/>
      <c r="S1299" s="244"/>
      <c r="T1299" s="245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6" t="s">
        <v>207</v>
      </c>
      <c r="AU1299" s="246" t="s">
        <v>82</v>
      </c>
      <c r="AV1299" s="13" t="s">
        <v>82</v>
      </c>
      <c r="AW1299" s="13" t="s">
        <v>33</v>
      </c>
      <c r="AX1299" s="13" t="s">
        <v>72</v>
      </c>
      <c r="AY1299" s="246" t="s">
        <v>197</v>
      </c>
    </row>
    <row r="1300" s="14" customFormat="1">
      <c r="A1300" s="14"/>
      <c r="B1300" s="247"/>
      <c r="C1300" s="248"/>
      <c r="D1300" s="237" t="s">
        <v>207</v>
      </c>
      <c r="E1300" s="249" t="s">
        <v>19</v>
      </c>
      <c r="F1300" s="250" t="s">
        <v>3107</v>
      </c>
      <c r="G1300" s="248"/>
      <c r="H1300" s="249" t="s">
        <v>19</v>
      </c>
      <c r="I1300" s="251"/>
      <c r="J1300" s="248"/>
      <c r="K1300" s="248"/>
      <c r="L1300" s="252"/>
      <c r="M1300" s="253"/>
      <c r="N1300" s="254"/>
      <c r="O1300" s="254"/>
      <c r="P1300" s="254"/>
      <c r="Q1300" s="254"/>
      <c r="R1300" s="254"/>
      <c r="S1300" s="254"/>
      <c r="T1300" s="255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6" t="s">
        <v>207</v>
      </c>
      <c r="AU1300" s="256" t="s">
        <v>82</v>
      </c>
      <c r="AV1300" s="14" t="s">
        <v>80</v>
      </c>
      <c r="AW1300" s="14" t="s">
        <v>33</v>
      </c>
      <c r="AX1300" s="14" t="s">
        <v>72</v>
      </c>
      <c r="AY1300" s="256" t="s">
        <v>197</v>
      </c>
    </row>
    <row r="1301" s="13" customFormat="1">
      <c r="A1301" s="13"/>
      <c r="B1301" s="235"/>
      <c r="C1301" s="236"/>
      <c r="D1301" s="237" t="s">
        <v>207</v>
      </c>
      <c r="E1301" s="238" t="s">
        <v>19</v>
      </c>
      <c r="F1301" s="239" t="s">
        <v>3103</v>
      </c>
      <c r="G1301" s="236"/>
      <c r="H1301" s="240">
        <v>113.322</v>
      </c>
      <c r="I1301" s="241"/>
      <c r="J1301" s="236"/>
      <c r="K1301" s="236"/>
      <c r="L1301" s="242"/>
      <c r="M1301" s="243"/>
      <c r="N1301" s="244"/>
      <c r="O1301" s="244"/>
      <c r="P1301" s="244"/>
      <c r="Q1301" s="244"/>
      <c r="R1301" s="244"/>
      <c r="S1301" s="244"/>
      <c r="T1301" s="245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6" t="s">
        <v>207</v>
      </c>
      <c r="AU1301" s="246" t="s">
        <v>82</v>
      </c>
      <c r="AV1301" s="13" t="s">
        <v>82</v>
      </c>
      <c r="AW1301" s="13" t="s">
        <v>33</v>
      </c>
      <c r="AX1301" s="13" t="s">
        <v>72</v>
      </c>
      <c r="AY1301" s="246" t="s">
        <v>197</v>
      </c>
    </row>
    <row r="1302" s="15" customFormat="1">
      <c r="A1302" s="15"/>
      <c r="B1302" s="257"/>
      <c r="C1302" s="258"/>
      <c r="D1302" s="237" t="s">
        <v>207</v>
      </c>
      <c r="E1302" s="259" t="s">
        <v>19</v>
      </c>
      <c r="F1302" s="260" t="s">
        <v>234</v>
      </c>
      <c r="G1302" s="258"/>
      <c r="H1302" s="261">
        <v>206.618</v>
      </c>
      <c r="I1302" s="262"/>
      <c r="J1302" s="258"/>
      <c r="K1302" s="258"/>
      <c r="L1302" s="263"/>
      <c r="M1302" s="264"/>
      <c r="N1302" s="265"/>
      <c r="O1302" s="265"/>
      <c r="P1302" s="265"/>
      <c r="Q1302" s="265"/>
      <c r="R1302" s="265"/>
      <c r="S1302" s="265"/>
      <c r="T1302" s="266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T1302" s="267" t="s">
        <v>207</v>
      </c>
      <c r="AU1302" s="267" t="s">
        <v>82</v>
      </c>
      <c r="AV1302" s="15" t="s">
        <v>203</v>
      </c>
      <c r="AW1302" s="15" t="s">
        <v>33</v>
      </c>
      <c r="AX1302" s="15" t="s">
        <v>80</v>
      </c>
      <c r="AY1302" s="267" t="s">
        <v>197</v>
      </c>
    </row>
    <row r="1303" s="2" customFormat="1" ht="55.5" customHeight="1">
      <c r="A1303" s="40"/>
      <c r="B1303" s="41"/>
      <c r="C1303" s="216" t="s">
        <v>1621</v>
      </c>
      <c r="D1303" s="216" t="s">
        <v>199</v>
      </c>
      <c r="E1303" s="217" t="s">
        <v>1279</v>
      </c>
      <c r="F1303" s="218" t="s">
        <v>1280</v>
      </c>
      <c r="G1303" s="219" t="s">
        <v>211</v>
      </c>
      <c r="H1303" s="220">
        <v>7</v>
      </c>
      <c r="I1303" s="221"/>
      <c r="J1303" s="222">
        <f>ROUND(I1303*H1303,2)</f>
        <v>0</v>
      </c>
      <c r="K1303" s="223"/>
      <c r="L1303" s="46"/>
      <c r="M1303" s="224" t="s">
        <v>19</v>
      </c>
      <c r="N1303" s="225" t="s">
        <v>43</v>
      </c>
      <c r="O1303" s="86"/>
      <c r="P1303" s="226">
        <f>O1303*H1303</f>
        <v>0</v>
      </c>
      <c r="Q1303" s="226">
        <v>0.00108</v>
      </c>
      <c r="R1303" s="226">
        <f>Q1303*H1303</f>
        <v>0.0075599999999999999</v>
      </c>
      <c r="S1303" s="226">
        <v>0</v>
      </c>
      <c r="T1303" s="227">
        <f>S1303*H1303</f>
        <v>0</v>
      </c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R1303" s="228" t="s">
        <v>385</v>
      </c>
      <c r="AT1303" s="228" t="s">
        <v>199</v>
      </c>
      <c r="AU1303" s="228" t="s">
        <v>82</v>
      </c>
      <c r="AY1303" s="19" t="s">
        <v>197</v>
      </c>
      <c r="BE1303" s="229">
        <f>IF(N1303="základní",J1303,0)</f>
        <v>0</v>
      </c>
      <c r="BF1303" s="229">
        <f>IF(N1303="snížená",J1303,0)</f>
        <v>0</v>
      </c>
      <c r="BG1303" s="229">
        <f>IF(N1303="zákl. přenesená",J1303,0)</f>
        <v>0</v>
      </c>
      <c r="BH1303" s="229">
        <f>IF(N1303="sníž. přenesená",J1303,0)</f>
        <v>0</v>
      </c>
      <c r="BI1303" s="229">
        <f>IF(N1303="nulová",J1303,0)</f>
        <v>0</v>
      </c>
      <c r="BJ1303" s="19" t="s">
        <v>80</v>
      </c>
      <c r="BK1303" s="229">
        <f>ROUND(I1303*H1303,2)</f>
        <v>0</v>
      </c>
      <c r="BL1303" s="19" t="s">
        <v>385</v>
      </c>
      <c r="BM1303" s="228" t="s">
        <v>3108</v>
      </c>
    </row>
    <row r="1304" s="2" customFormat="1">
      <c r="A1304" s="40"/>
      <c r="B1304" s="41"/>
      <c r="C1304" s="42"/>
      <c r="D1304" s="230" t="s">
        <v>205</v>
      </c>
      <c r="E1304" s="42"/>
      <c r="F1304" s="231" t="s">
        <v>1282</v>
      </c>
      <c r="G1304" s="42"/>
      <c r="H1304" s="42"/>
      <c r="I1304" s="232"/>
      <c r="J1304" s="42"/>
      <c r="K1304" s="42"/>
      <c r="L1304" s="46"/>
      <c r="M1304" s="233"/>
      <c r="N1304" s="234"/>
      <c r="O1304" s="86"/>
      <c r="P1304" s="86"/>
      <c r="Q1304" s="86"/>
      <c r="R1304" s="86"/>
      <c r="S1304" s="86"/>
      <c r="T1304" s="87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T1304" s="19" t="s">
        <v>205</v>
      </c>
      <c r="AU1304" s="19" t="s">
        <v>82</v>
      </c>
    </row>
    <row r="1305" s="13" customFormat="1">
      <c r="A1305" s="13"/>
      <c r="B1305" s="235"/>
      <c r="C1305" s="236"/>
      <c r="D1305" s="237" t="s">
        <v>207</v>
      </c>
      <c r="E1305" s="238" t="s">
        <v>19</v>
      </c>
      <c r="F1305" s="239" t="s">
        <v>3109</v>
      </c>
      <c r="G1305" s="236"/>
      <c r="H1305" s="240">
        <v>7</v>
      </c>
      <c r="I1305" s="241"/>
      <c r="J1305" s="236"/>
      <c r="K1305" s="236"/>
      <c r="L1305" s="242"/>
      <c r="M1305" s="243"/>
      <c r="N1305" s="244"/>
      <c r="O1305" s="244"/>
      <c r="P1305" s="244"/>
      <c r="Q1305" s="244"/>
      <c r="R1305" s="244"/>
      <c r="S1305" s="244"/>
      <c r="T1305" s="245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6" t="s">
        <v>207</v>
      </c>
      <c r="AU1305" s="246" t="s">
        <v>82</v>
      </c>
      <c r="AV1305" s="13" t="s">
        <v>82</v>
      </c>
      <c r="AW1305" s="13" t="s">
        <v>33</v>
      </c>
      <c r="AX1305" s="13" t="s">
        <v>80</v>
      </c>
      <c r="AY1305" s="246" t="s">
        <v>197</v>
      </c>
    </row>
    <row r="1306" s="2" customFormat="1" ht="37.8" customHeight="1">
      <c r="A1306" s="40"/>
      <c r="B1306" s="41"/>
      <c r="C1306" s="216" t="s">
        <v>1628</v>
      </c>
      <c r="D1306" s="216" t="s">
        <v>199</v>
      </c>
      <c r="E1306" s="217" t="s">
        <v>3110</v>
      </c>
      <c r="F1306" s="218" t="s">
        <v>3111</v>
      </c>
      <c r="G1306" s="219" t="s">
        <v>202</v>
      </c>
      <c r="H1306" s="220">
        <v>13.337999999999999</v>
      </c>
      <c r="I1306" s="221"/>
      <c r="J1306" s="222">
        <f>ROUND(I1306*H1306,2)</f>
        <v>0</v>
      </c>
      <c r="K1306" s="223"/>
      <c r="L1306" s="46"/>
      <c r="M1306" s="224" t="s">
        <v>19</v>
      </c>
      <c r="N1306" s="225" t="s">
        <v>43</v>
      </c>
      <c r="O1306" s="86"/>
      <c r="P1306" s="226">
        <f>O1306*H1306</f>
        <v>0</v>
      </c>
      <c r="Q1306" s="226">
        <v>0</v>
      </c>
      <c r="R1306" s="226">
        <f>Q1306*H1306</f>
        <v>0</v>
      </c>
      <c r="S1306" s="226">
        <v>0</v>
      </c>
      <c r="T1306" s="227">
        <f>S1306*H1306</f>
        <v>0</v>
      </c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R1306" s="228" t="s">
        <v>385</v>
      </c>
      <c r="AT1306" s="228" t="s">
        <v>199</v>
      </c>
      <c r="AU1306" s="228" t="s">
        <v>82</v>
      </c>
      <c r="AY1306" s="19" t="s">
        <v>197</v>
      </c>
      <c r="BE1306" s="229">
        <f>IF(N1306="základní",J1306,0)</f>
        <v>0</v>
      </c>
      <c r="BF1306" s="229">
        <f>IF(N1306="snížená",J1306,0)</f>
        <v>0</v>
      </c>
      <c r="BG1306" s="229">
        <f>IF(N1306="zákl. přenesená",J1306,0)</f>
        <v>0</v>
      </c>
      <c r="BH1306" s="229">
        <f>IF(N1306="sníž. přenesená",J1306,0)</f>
        <v>0</v>
      </c>
      <c r="BI1306" s="229">
        <f>IF(N1306="nulová",J1306,0)</f>
        <v>0</v>
      </c>
      <c r="BJ1306" s="19" t="s">
        <v>80</v>
      </c>
      <c r="BK1306" s="229">
        <f>ROUND(I1306*H1306,2)</f>
        <v>0</v>
      </c>
      <c r="BL1306" s="19" t="s">
        <v>385</v>
      </c>
      <c r="BM1306" s="228" t="s">
        <v>3112</v>
      </c>
    </row>
    <row r="1307" s="2" customFormat="1">
      <c r="A1307" s="40"/>
      <c r="B1307" s="41"/>
      <c r="C1307" s="42"/>
      <c r="D1307" s="230" t="s">
        <v>205</v>
      </c>
      <c r="E1307" s="42"/>
      <c r="F1307" s="231" t="s">
        <v>3113</v>
      </c>
      <c r="G1307" s="42"/>
      <c r="H1307" s="42"/>
      <c r="I1307" s="232"/>
      <c r="J1307" s="42"/>
      <c r="K1307" s="42"/>
      <c r="L1307" s="46"/>
      <c r="M1307" s="233"/>
      <c r="N1307" s="234"/>
      <c r="O1307" s="86"/>
      <c r="P1307" s="86"/>
      <c r="Q1307" s="86"/>
      <c r="R1307" s="86"/>
      <c r="S1307" s="86"/>
      <c r="T1307" s="87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T1307" s="19" t="s">
        <v>205</v>
      </c>
      <c r="AU1307" s="19" t="s">
        <v>82</v>
      </c>
    </row>
    <row r="1308" s="14" customFormat="1">
      <c r="A1308" s="14"/>
      <c r="B1308" s="247"/>
      <c r="C1308" s="248"/>
      <c r="D1308" s="237" t="s">
        <v>207</v>
      </c>
      <c r="E1308" s="249" t="s">
        <v>19</v>
      </c>
      <c r="F1308" s="250" t="s">
        <v>525</v>
      </c>
      <c r="G1308" s="248"/>
      <c r="H1308" s="249" t="s">
        <v>19</v>
      </c>
      <c r="I1308" s="251"/>
      <c r="J1308" s="248"/>
      <c r="K1308" s="248"/>
      <c r="L1308" s="252"/>
      <c r="M1308" s="253"/>
      <c r="N1308" s="254"/>
      <c r="O1308" s="254"/>
      <c r="P1308" s="254"/>
      <c r="Q1308" s="254"/>
      <c r="R1308" s="254"/>
      <c r="S1308" s="254"/>
      <c r="T1308" s="255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6" t="s">
        <v>207</v>
      </c>
      <c r="AU1308" s="256" t="s">
        <v>82</v>
      </c>
      <c r="AV1308" s="14" t="s">
        <v>80</v>
      </c>
      <c r="AW1308" s="14" t="s">
        <v>33</v>
      </c>
      <c r="AX1308" s="14" t="s">
        <v>72</v>
      </c>
      <c r="AY1308" s="256" t="s">
        <v>197</v>
      </c>
    </row>
    <row r="1309" s="13" customFormat="1">
      <c r="A1309" s="13"/>
      <c r="B1309" s="235"/>
      <c r="C1309" s="236"/>
      <c r="D1309" s="237" t="s">
        <v>207</v>
      </c>
      <c r="E1309" s="238" t="s">
        <v>19</v>
      </c>
      <c r="F1309" s="239" t="s">
        <v>3114</v>
      </c>
      <c r="G1309" s="236"/>
      <c r="H1309" s="240">
        <v>13.337999999999999</v>
      </c>
      <c r="I1309" s="241"/>
      <c r="J1309" s="236"/>
      <c r="K1309" s="236"/>
      <c r="L1309" s="242"/>
      <c r="M1309" s="243"/>
      <c r="N1309" s="244"/>
      <c r="O1309" s="244"/>
      <c r="P1309" s="244"/>
      <c r="Q1309" s="244"/>
      <c r="R1309" s="244"/>
      <c r="S1309" s="244"/>
      <c r="T1309" s="245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6" t="s">
        <v>207</v>
      </c>
      <c r="AU1309" s="246" t="s">
        <v>82</v>
      </c>
      <c r="AV1309" s="13" t="s">
        <v>82</v>
      </c>
      <c r="AW1309" s="13" t="s">
        <v>33</v>
      </c>
      <c r="AX1309" s="13" t="s">
        <v>80</v>
      </c>
      <c r="AY1309" s="246" t="s">
        <v>197</v>
      </c>
    </row>
    <row r="1310" s="2" customFormat="1" ht="24.15" customHeight="1">
      <c r="A1310" s="40"/>
      <c r="B1310" s="41"/>
      <c r="C1310" s="282" t="s">
        <v>1633</v>
      </c>
      <c r="D1310" s="282" t="s">
        <v>602</v>
      </c>
      <c r="E1310" s="283" t="s">
        <v>3115</v>
      </c>
      <c r="F1310" s="284" t="s">
        <v>3116</v>
      </c>
      <c r="G1310" s="285" t="s">
        <v>202</v>
      </c>
      <c r="H1310" s="286">
        <v>15.545</v>
      </c>
      <c r="I1310" s="287"/>
      <c r="J1310" s="288">
        <f>ROUND(I1310*H1310,2)</f>
        <v>0</v>
      </c>
      <c r="K1310" s="289"/>
      <c r="L1310" s="290"/>
      <c r="M1310" s="291" t="s">
        <v>19</v>
      </c>
      <c r="N1310" s="292" t="s">
        <v>43</v>
      </c>
      <c r="O1310" s="86"/>
      <c r="P1310" s="226">
        <f>O1310*H1310</f>
        <v>0</v>
      </c>
      <c r="Q1310" s="226">
        <v>0.0019</v>
      </c>
      <c r="R1310" s="226">
        <f>Q1310*H1310</f>
        <v>0.029535499999999999</v>
      </c>
      <c r="S1310" s="226">
        <v>0</v>
      </c>
      <c r="T1310" s="227">
        <f>S1310*H1310</f>
        <v>0</v>
      </c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R1310" s="228" t="s">
        <v>658</v>
      </c>
      <c r="AT1310" s="228" t="s">
        <v>602</v>
      </c>
      <c r="AU1310" s="228" t="s">
        <v>82</v>
      </c>
      <c r="AY1310" s="19" t="s">
        <v>197</v>
      </c>
      <c r="BE1310" s="229">
        <f>IF(N1310="základní",J1310,0)</f>
        <v>0</v>
      </c>
      <c r="BF1310" s="229">
        <f>IF(N1310="snížená",J1310,0)</f>
        <v>0</v>
      </c>
      <c r="BG1310" s="229">
        <f>IF(N1310="zákl. přenesená",J1310,0)</f>
        <v>0</v>
      </c>
      <c r="BH1310" s="229">
        <f>IF(N1310="sníž. přenesená",J1310,0)</f>
        <v>0</v>
      </c>
      <c r="BI1310" s="229">
        <f>IF(N1310="nulová",J1310,0)</f>
        <v>0</v>
      </c>
      <c r="BJ1310" s="19" t="s">
        <v>80</v>
      </c>
      <c r="BK1310" s="229">
        <f>ROUND(I1310*H1310,2)</f>
        <v>0</v>
      </c>
      <c r="BL1310" s="19" t="s">
        <v>385</v>
      </c>
      <c r="BM1310" s="228" t="s">
        <v>3117</v>
      </c>
    </row>
    <row r="1311" s="13" customFormat="1">
      <c r="A1311" s="13"/>
      <c r="B1311" s="235"/>
      <c r="C1311" s="236"/>
      <c r="D1311" s="237" t="s">
        <v>207</v>
      </c>
      <c r="E1311" s="236"/>
      <c r="F1311" s="239" t="s">
        <v>3118</v>
      </c>
      <c r="G1311" s="236"/>
      <c r="H1311" s="240">
        <v>15.545</v>
      </c>
      <c r="I1311" s="241"/>
      <c r="J1311" s="236"/>
      <c r="K1311" s="236"/>
      <c r="L1311" s="242"/>
      <c r="M1311" s="243"/>
      <c r="N1311" s="244"/>
      <c r="O1311" s="244"/>
      <c r="P1311" s="244"/>
      <c r="Q1311" s="244"/>
      <c r="R1311" s="244"/>
      <c r="S1311" s="244"/>
      <c r="T1311" s="245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6" t="s">
        <v>207</v>
      </c>
      <c r="AU1311" s="246" t="s">
        <v>82</v>
      </c>
      <c r="AV1311" s="13" t="s">
        <v>82</v>
      </c>
      <c r="AW1311" s="13" t="s">
        <v>4</v>
      </c>
      <c r="AX1311" s="13" t="s">
        <v>80</v>
      </c>
      <c r="AY1311" s="246" t="s">
        <v>197</v>
      </c>
    </row>
    <row r="1312" s="2" customFormat="1" ht="55.5" customHeight="1">
      <c r="A1312" s="40"/>
      <c r="B1312" s="41"/>
      <c r="C1312" s="216" t="s">
        <v>1640</v>
      </c>
      <c r="D1312" s="216" t="s">
        <v>199</v>
      </c>
      <c r="E1312" s="217" t="s">
        <v>3119</v>
      </c>
      <c r="F1312" s="218" t="s">
        <v>3120</v>
      </c>
      <c r="G1312" s="219" t="s">
        <v>211</v>
      </c>
      <c r="H1312" s="220">
        <v>76</v>
      </c>
      <c r="I1312" s="221"/>
      <c r="J1312" s="222">
        <f>ROUND(I1312*H1312,2)</f>
        <v>0</v>
      </c>
      <c r="K1312" s="223"/>
      <c r="L1312" s="46"/>
      <c r="M1312" s="224" t="s">
        <v>19</v>
      </c>
      <c r="N1312" s="225" t="s">
        <v>43</v>
      </c>
      <c r="O1312" s="86"/>
      <c r="P1312" s="226">
        <f>O1312*H1312</f>
        <v>0</v>
      </c>
      <c r="Q1312" s="226">
        <v>0</v>
      </c>
      <c r="R1312" s="226">
        <f>Q1312*H1312</f>
        <v>0</v>
      </c>
      <c r="S1312" s="226">
        <v>0</v>
      </c>
      <c r="T1312" s="227">
        <f>S1312*H1312</f>
        <v>0</v>
      </c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R1312" s="228" t="s">
        <v>385</v>
      </c>
      <c r="AT1312" s="228" t="s">
        <v>199</v>
      </c>
      <c r="AU1312" s="228" t="s">
        <v>82</v>
      </c>
      <c r="AY1312" s="19" t="s">
        <v>197</v>
      </c>
      <c r="BE1312" s="229">
        <f>IF(N1312="základní",J1312,0)</f>
        <v>0</v>
      </c>
      <c r="BF1312" s="229">
        <f>IF(N1312="snížená",J1312,0)</f>
        <v>0</v>
      </c>
      <c r="BG1312" s="229">
        <f>IF(N1312="zákl. přenesená",J1312,0)</f>
        <v>0</v>
      </c>
      <c r="BH1312" s="229">
        <f>IF(N1312="sníž. přenesená",J1312,0)</f>
        <v>0</v>
      </c>
      <c r="BI1312" s="229">
        <f>IF(N1312="nulová",J1312,0)</f>
        <v>0</v>
      </c>
      <c r="BJ1312" s="19" t="s">
        <v>80</v>
      </c>
      <c r="BK1312" s="229">
        <f>ROUND(I1312*H1312,2)</f>
        <v>0</v>
      </c>
      <c r="BL1312" s="19" t="s">
        <v>385</v>
      </c>
      <c r="BM1312" s="228" t="s">
        <v>3121</v>
      </c>
    </row>
    <row r="1313" s="2" customFormat="1">
      <c r="A1313" s="40"/>
      <c r="B1313" s="41"/>
      <c r="C1313" s="42"/>
      <c r="D1313" s="230" t="s">
        <v>205</v>
      </c>
      <c r="E1313" s="42"/>
      <c r="F1313" s="231" t="s">
        <v>3122</v>
      </c>
      <c r="G1313" s="42"/>
      <c r="H1313" s="42"/>
      <c r="I1313" s="232"/>
      <c r="J1313" s="42"/>
      <c r="K1313" s="42"/>
      <c r="L1313" s="46"/>
      <c r="M1313" s="233"/>
      <c r="N1313" s="234"/>
      <c r="O1313" s="86"/>
      <c r="P1313" s="86"/>
      <c r="Q1313" s="86"/>
      <c r="R1313" s="86"/>
      <c r="S1313" s="86"/>
      <c r="T1313" s="87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T1313" s="19" t="s">
        <v>205</v>
      </c>
      <c r="AU1313" s="19" t="s">
        <v>82</v>
      </c>
    </row>
    <row r="1314" s="14" customFormat="1">
      <c r="A1314" s="14"/>
      <c r="B1314" s="247"/>
      <c r="C1314" s="248"/>
      <c r="D1314" s="237" t="s">
        <v>207</v>
      </c>
      <c r="E1314" s="249" t="s">
        <v>19</v>
      </c>
      <c r="F1314" s="250" t="s">
        <v>525</v>
      </c>
      <c r="G1314" s="248"/>
      <c r="H1314" s="249" t="s">
        <v>19</v>
      </c>
      <c r="I1314" s="251"/>
      <c r="J1314" s="248"/>
      <c r="K1314" s="248"/>
      <c r="L1314" s="252"/>
      <c r="M1314" s="253"/>
      <c r="N1314" s="254"/>
      <c r="O1314" s="254"/>
      <c r="P1314" s="254"/>
      <c r="Q1314" s="254"/>
      <c r="R1314" s="254"/>
      <c r="S1314" s="254"/>
      <c r="T1314" s="255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6" t="s">
        <v>207</v>
      </c>
      <c r="AU1314" s="256" t="s">
        <v>82</v>
      </c>
      <c r="AV1314" s="14" t="s">
        <v>80</v>
      </c>
      <c r="AW1314" s="14" t="s">
        <v>33</v>
      </c>
      <c r="AX1314" s="14" t="s">
        <v>72</v>
      </c>
      <c r="AY1314" s="256" t="s">
        <v>197</v>
      </c>
    </row>
    <row r="1315" s="13" customFormat="1">
      <c r="A1315" s="13"/>
      <c r="B1315" s="235"/>
      <c r="C1315" s="236"/>
      <c r="D1315" s="237" t="s">
        <v>207</v>
      </c>
      <c r="E1315" s="238" t="s">
        <v>19</v>
      </c>
      <c r="F1315" s="239" t="s">
        <v>3123</v>
      </c>
      <c r="G1315" s="236"/>
      <c r="H1315" s="240">
        <v>76</v>
      </c>
      <c r="I1315" s="241"/>
      <c r="J1315" s="236"/>
      <c r="K1315" s="236"/>
      <c r="L1315" s="242"/>
      <c r="M1315" s="243"/>
      <c r="N1315" s="244"/>
      <c r="O1315" s="244"/>
      <c r="P1315" s="244"/>
      <c r="Q1315" s="244"/>
      <c r="R1315" s="244"/>
      <c r="S1315" s="244"/>
      <c r="T1315" s="245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6" t="s">
        <v>207</v>
      </c>
      <c r="AU1315" s="246" t="s">
        <v>82</v>
      </c>
      <c r="AV1315" s="13" t="s">
        <v>82</v>
      </c>
      <c r="AW1315" s="13" t="s">
        <v>33</v>
      </c>
      <c r="AX1315" s="13" t="s">
        <v>80</v>
      </c>
      <c r="AY1315" s="246" t="s">
        <v>197</v>
      </c>
    </row>
    <row r="1316" s="2" customFormat="1" ht="24.15" customHeight="1">
      <c r="A1316" s="40"/>
      <c r="B1316" s="41"/>
      <c r="C1316" s="282" t="s">
        <v>1647</v>
      </c>
      <c r="D1316" s="282" t="s">
        <v>602</v>
      </c>
      <c r="E1316" s="283" t="s">
        <v>3124</v>
      </c>
      <c r="F1316" s="284" t="s">
        <v>3125</v>
      </c>
      <c r="G1316" s="285" t="s">
        <v>211</v>
      </c>
      <c r="H1316" s="286">
        <v>79.799999999999997</v>
      </c>
      <c r="I1316" s="287"/>
      <c r="J1316" s="288">
        <f>ROUND(I1316*H1316,2)</f>
        <v>0</v>
      </c>
      <c r="K1316" s="289"/>
      <c r="L1316" s="290"/>
      <c r="M1316" s="291" t="s">
        <v>19</v>
      </c>
      <c r="N1316" s="292" t="s">
        <v>43</v>
      </c>
      <c r="O1316" s="86"/>
      <c r="P1316" s="226">
        <f>O1316*H1316</f>
        <v>0</v>
      </c>
      <c r="Q1316" s="226">
        <v>4.0000000000000003E-05</v>
      </c>
      <c r="R1316" s="226">
        <f>Q1316*H1316</f>
        <v>0.003192</v>
      </c>
      <c r="S1316" s="226">
        <v>0</v>
      </c>
      <c r="T1316" s="227">
        <f>S1316*H1316</f>
        <v>0</v>
      </c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R1316" s="228" t="s">
        <v>658</v>
      </c>
      <c r="AT1316" s="228" t="s">
        <v>602</v>
      </c>
      <c r="AU1316" s="228" t="s">
        <v>82</v>
      </c>
      <c r="AY1316" s="19" t="s">
        <v>197</v>
      </c>
      <c r="BE1316" s="229">
        <f>IF(N1316="základní",J1316,0)</f>
        <v>0</v>
      </c>
      <c r="BF1316" s="229">
        <f>IF(N1316="snížená",J1316,0)</f>
        <v>0</v>
      </c>
      <c r="BG1316" s="229">
        <f>IF(N1316="zákl. přenesená",J1316,0)</f>
        <v>0</v>
      </c>
      <c r="BH1316" s="229">
        <f>IF(N1316="sníž. přenesená",J1316,0)</f>
        <v>0</v>
      </c>
      <c r="BI1316" s="229">
        <f>IF(N1316="nulová",J1316,0)</f>
        <v>0</v>
      </c>
      <c r="BJ1316" s="19" t="s">
        <v>80</v>
      </c>
      <c r="BK1316" s="229">
        <f>ROUND(I1316*H1316,2)</f>
        <v>0</v>
      </c>
      <c r="BL1316" s="19" t="s">
        <v>385</v>
      </c>
      <c r="BM1316" s="228" t="s">
        <v>3126</v>
      </c>
    </row>
    <row r="1317" s="13" customFormat="1">
      <c r="A1317" s="13"/>
      <c r="B1317" s="235"/>
      <c r="C1317" s="236"/>
      <c r="D1317" s="237" t="s">
        <v>207</v>
      </c>
      <c r="E1317" s="236"/>
      <c r="F1317" s="239" t="s">
        <v>3127</v>
      </c>
      <c r="G1317" s="236"/>
      <c r="H1317" s="240">
        <v>79.799999999999997</v>
      </c>
      <c r="I1317" s="241"/>
      <c r="J1317" s="236"/>
      <c r="K1317" s="236"/>
      <c r="L1317" s="242"/>
      <c r="M1317" s="243"/>
      <c r="N1317" s="244"/>
      <c r="O1317" s="244"/>
      <c r="P1317" s="244"/>
      <c r="Q1317" s="244"/>
      <c r="R1317" s="244"/>
      <c r="S1317" s="244"/>
      <c r="T1317" s="245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46" t="s">
        <v>207</v>
      </c>
      <c r="AU1317" s="246" t="s">
        <v>82</v>
      </c>
      <c r="AV1317" s="13" t="s">
        <v>82</v>
      </c>
      <c r="AW1317" s="13" t="s">
        <v>4</v>
      </c>
      <c r="AX1317" s="13" t="s">
        <v>80</v>
      </c>
      <c r="AY1317" s="246" t="s">
        <v>197</v>
      </c>
    </row>
    <row r="1318" s="2" customFormat="1" ht="66.75" customHeight="1">
      <c r="A1318" s="40"/>
      <c r="B1318" s="41"/>
      <c r="C1318" s="216" t="s">
        <v>1655</v>
      </c>
      <c r="D1318" s="216" t="s">
        <v>199</v>
      </c>
      <c r="E1318" s="217" t="s">
        <v>3128</v>
      </c>
      <c r="F1318" s="218" t="s">
        <v>3129</v>
      </c>
      <c r="G1318" s="219" t="s">
        <v>202</v>
      </c>
      <c r="H1318" s="220">
        <v>93.296000000000006</v>
      </c>
      <c r="I1318" s="221"/>
      <c r="J1318" s="222">
        <f>ROUND(I1318*H1318,2)</f>
        <v>0</v>
      </c>
      <c r="K1318" s="223"/>
      <c r="L1318" s="46"/>
      <c r="M1318" s="224" t="s">
        <v>19</v>
      </c>
      <c r="N1318" s="225" t="s">
        <v>43</v>
      </c>
      <c r="O1318" s="86"/>
      <c r="P1318" s="226">
        <f>O1318*H1318</f>
        <v>0</v>
      </c>
      <c r="Q1318" s="226">
        <v>0.00018000000000000001</v>
      </c>
      <c r="R1318" s="226">
        <f>Q1318*H1318</f>
        <v>0.016793280000000001</v>
      </c>
      <c r="S1318" s="226">
        <v>0</v>
      </c>
      <c r="T1318" s="227">
        <f>S1318*H1318</f>
        <v>0</v>
      </c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R1318" s="228" t="s">
        <v>385</v>
      </c>
      <c r="AT1318" s="228" t="s">
        <v>199</v>
      </c>
      <c r="AU1318" s="228" t="s">
        <v>82</v>
      </c>
      <c r="AY1318" s="19" t="s">
        <v>197</v>
      </c>
      <c r="BE1318" s="229">
        <f>IF(N1318="základní",J1318,0)</f>
        <v>0</v>
      </c>
      <c r="BF1318" s="229">
        <f>IF(N1318="snížená",J1318,0)</f>
        <v>0</v>
      </c>
      <c r="BG1318" s="229">
        <f>IF(N1318="zákl. přenesená",J1318,0)</f>
        <v>0</v>
      </c>
      <c r="BH1318" s="229">
        <f>IF(N1318="sníž. přenesená",J1318,0)</f>
        <v>0</v>
      </c>
      <c r="BI1318" s="229">
        <f>IF(N1318="nulová",J1318,0)</f>
        <v>0</v>
      </c>
      <c r="BJ1318" s="19" t="s">
        <v>80</v>
      </c>
      <c r="BK1318" s="229">
        <f>ROUND(I1318*H1318,2)</f>
        <v>0</v>
      </c>
      <c r="BL1318" s="19" t="s">
        <v>385</v>
      </c>
      <c r="BM1318" s="228" t="s">
        <v>3130</v>
      </c>
    </row>
    <row r="1319" s="14" customFormat="1">
      <c r="A1319" s="14"/>
      <c r="B1319" s="247"/>
      <c r="C1319" s="248"/>
      <c r="D1319" s="237" t="s">
        <v>207</v>
      </c>
      <c r="E1319" s="249" t="s">
        <v>19</v>
      </c>
      <c r="F1319" s="250" t="s">
        <v>3105</v>
      </c>
      <c r="G1319" s="248"/>
      <c r="H1319" s="249" t="s">
        <v>19</v>
      </c>
      <c r="I1319" s="251"/>
      <c r="J1319" s="248"/>
      <c r="K1319" s="248"/>
      <c r="L1319" s="252"/>
      <c r="M1319" s="253"/>
      <c r="N1319" s="254"/>
      <c r="O1319" s="254"/>
      <c r="P1319" s="254"/>
      <c r="Q1319" s="254"/>
      <c r="R1319" s="254"/>
      <c r="S1319" s="254"/>
      <c r="T1319" s="255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6" t="s">
        <v>207</v>
      </c>
      <c r="AU1319" s="256" t="s">
        <v>82</v>
      </c>
      <c r="AV1319" s="14" t="s">
        <v>80</v>
      </c>
      <c r="AW1319" s="14" t="s">
        <v>33</v>
      </c>
      <c r="AX1319" s="14" t="s">
        <v>72</v>
      </c>
      <c r="AY1319" s="256" t="s">
        <v>197</v>
      </c>
    </row>
    <row r="1320" s="13" customFormat="1">
      <c r="A1320" s="13"/>
      <c r="B1320" s="235"/>
      <c r="C1320" s="236"/>
      <c r="D1320" s="237" t="s">
        <v>207</v>
      </c>
      <c r="E1320" s="238" t="s">
        <v>19</v>
      </c>
      <c r="F1320" s="239" t="s">
        <v>3106</v>
      </c>
      <c r="G1320" s="236"/>
      <c r="H1320" s="240">
        <v>93.296000000000006</v>
      </c>
      <c r="I1320" s="241"/>
      <c r="J1320" s="236"/>
      <c r="K1320" s="236"/>
      <c r="L1320" s="242"/>
      <c r="M1320" s="243"/>
      <c r="N1320" s="244"/>
      <c r="O1320" s="244"/>
      <c r="P1320" s="244"/>
      <c r="Q1320" s="244"/>
      <c r="R1320" s="244"/>
      <c r="S1320" s="244"/>
      <c r="T1320" s="245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6" t="s">
        <v>207</v>
      </c>
      <c r="AU1320" s="246" t="s">
        <v>82</v>
      </c>
      <c r="AV1320" s="13" t="s">
        <v>82</v>
      </c>
      <c r="AW1320" s="13" t="s">
        <v>33</v>
      </c>
      <c r="AX1320" s="13" t="s">
        <v>80</v>
      </c>
      <c r="AY1320" s="246" t="s">
        <v>197</v>
      </c>
    </row>
    <row r="1321" s="2" customFormat="1" ht="49.05" customHeight="1">
      <c r="A1321" s="40"/>
      <c r="B1321" s="41"/>
      <c r="C1321" s="216" t="s">
        <v>1660</v>
      </c>
      <c r="D1321" s="216" t="s">
        <v>199</v>
      </c>
      <c r="E1321" s="217" t="s">
        <v>3131</v>
      </c>
      <c r="F1321" s="218" t="s">
        <v>3132</v>
      </c>
      <c r="G1321" s="219" t="s">
        <v>202</v>
      </c>
      <c r="H1321" s="220">
        <v>66.335999999999999</v>
      </c>
      <c r="I1321" s="221"/>
      <c r="J1321" s="222">
        <f>ROUND(I1321*H1321,2)</f>
        <v>0</v>
      </c>
      <c r="K1321" s="223"/>
      <c r="L1321" s="46"/>
      <c r="M1321" s="224" t="s">
        <v>19</v>
      </c>
      <c r="N1321" s="225" t="s">
        <v>43</v>
      </c>
      <c r="O1321" s="86"/>
      <c r="P1321" s="226">
        <f>O1321*H1321</f>
        <v>0</v>
      </c>
      <c r="Q1321" s="226">
        <v>0</v>
      </c>
      <c r="R1321" s="226">
        <f>Q1321*H1321</f>
        <v>0</v>
      </c>
      <c r="S1321" s="226">
        <v>0</v>
      </c>
      <c r="T1321" s="227">
        <f>S1321*H1321</f>
        <v>0</v>
      </c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R1321" s="228" t="s">
        <v>385</v>
      </c>
      <c r="AT1321" s="228" t="s">
        <v>199</v>
      </c>
      <c r="AU1321" s="228" t="s">
        <v>82</v>
      </c>
      <c r="AY1321" s="19" t="s">
        <v>197</v>
      </c>
      <c r="BE1321" s="229">
        <f>IF(N1321="základní",J1321,0)</f>
        <v>0</v>
      </c>
      <c r="BF1321" s="229">
        <f>IF(N1321="snížená",J1321,0)</f>
        <v>0</v>
      </c>
      <c r="BG1321" s="229">
        <f>IF(N1321="zákl. přenesená",J1321,0)</f>
        <v>0</v>
      </c>
      <c r="BH1321" s="229">
        <f>IF(N1321="sníž. přenesená",J1321,0)</f>
        <v>0</v>
      </c>
      <c r="BI1321" s="229">
        <f>IF(N1321="nulová",J1321,0)</f>
        <v>0</v>
      </c>
      <c r="BJ1321" s="19" t="s">
        <v>80</v>
      </c>
      <c r="BK1321" s="229">
        <f>ROUND(I1321*H1321,2)</f>
        <v>0</v>
      </c>
      <c r="BL1321" s="19" t="s">
        <v>385</v>
      </c>
      <c r="BM1321" s="228" t="s">
        <v>3133</v>
      </c>
    </row>
    <row r="1322" s="2" customFormat="1">
      <c r="A1322" s="40"/>
      <c r="B1322" s="41"/>
      <c r="C1322" s="42"/>
      <c r="D1322" s="230" t="s">
        <v>205</v>
      </c>
      <c r="E1322" s="42"/>
      <c r="F1322" s="231" t="s">
        <v>3134</v>
      </c>
      <c r="G1322" s="42"/>
      <c r="H1322" s="42"/>
      <c r="I1322" s="232"/>
      <c r="J1322" s="42"/>
      <c r="K1322" s="42"/>
      <c r="L1322" s="46"/>
      <c r="M1322" s="233"/>
      <c r="N1322" s="234"/>
      <c r="O1322" s="86"/>
      <c r="P1322" s="86"/>
      <c r="Q1322" s="86"/>
      <c r="R1322" s="86"/>
      <c r="S1322" s="86"/>
      <c r="T1322" s="87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T1322" s="19" t="s">
        <v>205</v>
      </c>
      <c r="AU1322" s="19" t="s">
        <v>82</v>
      </c>
    </row>
    <row r="1323" s="14" customFormat="1">
      <c r="A1323" s="14"/>
      <c r="B1323" s="247"/>
      <c r="C1323" s="248"/>
      <c r="D1323" s="237" t="s">
        <v>207</v>
      </c>
      <c r="E1323" s="249" t="s">
        <v>19</v>
      </c>
      <c r="F1323" s="250" t="s">
        <v>3105</v>
      </c>
      <c r="G1323" s="248"/>
      <c r="H1323" s="249" t="s">
        <v>19</v>
      </c>
      <c r="I1323" s="251"/>
      <c r="J1323" s="248"/>
      <c r="K1323" s="248"/>
      <c r="L1323" s="252"/>
      <c r="M1323" s="253"/>
      <c r="N1323" s="254"/>
      <c r="O1323" s="254"/>
      <c r="P1323" s="254"/>
      <c r="Q1323" s="254"/>
      <c r="R1323" s="254"/>
      <c r="S1323" s="254"/>
      <c r="T1323" s="255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56" t="s">
        <v>207</v>
      </c>
      <c r="AU1323" s="256" t="s">
        <v>82</v>
      </c>
      <c r="AV1323" s="14" t="s">
        <v>80</v>
      </c>
      <c r="AW1323" s="14" t="s">
        <v>33</v>
      </c>
      <c r="AX1323" s="14" t="s">
        <v>72</v>
      </c>
      <c r="AY1323" s="256" t="s">
        <v>197</v>
      </c>
    </row>
    <row r="1324" s="13" customFormat="1">
      <c r="A1324" s="13"/>
      <c r="B1324" s="235"/>
      <c r="C1324" s="236"/>
      <c r="D1324" s="237" t="s">
        <v>207</v>
      </c>
      <c r="E1324" s="238" t="s">
        <v>19</v>
      </c>
      <c r="F1324" s="239" t="s">
        <v>3135</v>
      </c>
      <c r="G1324" s="236"/>
      <c r="H1324" s="240">
        <v>45.520000000000003</v>
      </c>
      <c r="I1324" s="241"/>
      <c r="J1324" s="236"/>
      <c r="K1324" s="236"/>
      <c r="L1324" s="242"/>
      <c r="M1324" s="243"/>
      <c r="N1324" s="244"/>
      <c r="O1324" s="244"/>
      <c r="P1324" s="244"/>
      <c r="Q1324" s="244"/>
      <c r="R1324" s="244"/>
      <c r="S1324" s="244"/>
      <c r="T1324" s="245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6" t="s">
        <v>207</v>
      </c>
      <c r="AU1324" s="246" t="s">
        <v>82</v>
      </c>
      <c r="AV1324" s="13" t="s">
        <v>82</v>
      </c>
      <c r="AW1324" s="13" t="s">
        <v>33</v>
      </c>
      <c r="AX1324" s="13" t="s">
        <v>72</v>
      </c>
      <c r="AY1324" s="246" t="s">
        <v>197</v>
      </c>
    </row>
    <row r="1325" s="14" customFormat="1">
      <c r="A1325" s="14"/>
      <c r="B1325" s="247"/>
      <c r="C1325" s="248"/>
      <c r="D1325" s="237" t="s">
        <v>207</v>
      </c>
      <c r="E1325" s="249" t="s">
        <v>19</v>
      </c>
      <c r="F1325" s="250" t="s">
        <v>3136</v>
      </c>
      <c r="G1325" s="248"/>
      <c r="H1325" s="249" t="s">
        <v>19</v>
      </c>
      <c r="I1325" s="251"/>
      <c r="J1325" s="248"/>
      <c r="K1325" s="248"/>
      <c r="L1325" s="252"/>
      <c r="M1325" s="253"/>
      <c r="N1325" s="254"/>
      <c r="O1325" s="254"/>
      <c r="P1325" s="254"/>
      <c r="Q1325" s="254"/>
      <c r="R1325" s="254"/>
      <c r="S1325" s="254"/>
      <c r="T1325" s="255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6" t="s">
        <v>207</v>
      </c>
      <c r="AU1325" s="256" t="s">
        <v>82</v>
      </c>
      <c r="AV1325" s="14" t="s">
        <v>80</v>
      </c>
      <c r="AW1325" s="14" t="s">
        <v>33</v>
      </c>
      <c r="AX1325" s="14" t="s">
        <v>72</v>
      </c>
      <c r="AY1325" s="256" t="s">
        <v>197</v>
      </c>
    </row>
    <row r="1326" s="13" customFormat="1">
      <c r="A1326" s="13"/>
      <c r="B1326" s="235"/>
      <c r="C1326" s="236"/>
      <c r="D1326" s="237" t="s">
        <v>207</v>
      </c>
      <c r="E1326" s="238" t="s">
        <v>19</v>
      </c>
      <c r="F1326" s="239" t="s">
        <v>3137</v>
      </c>
      <c r="G1326" s="236"/>
      <c r="H1326" s="240">
        <v>8.3620000000000001</v>
      </c>
      <c r="I1326" s="241"/>
      <c r="J1326" s="236"/>
      <c r="K1326" s="236"/>
      <c r="L1326" s="242"/>
      <c r="M1326" s="243"/>
      <c r="N1326" s="244"/>
      <c r="O1326" s="244"/>
      <c r="P1326" s="244"/>
      <c r="Q1326" s="244"/>
      <c r="R1326" s="244"/>
      <c r="S1326" s="244"/>
      <c r="T1326" s="245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6" t="s">
        <v>207</v>
      </c>
      <c r="AU1326" s="246" t="s">
        <v>82</v>
      </c>
      <c r="AV1326" s="13" t="s">
        <v>82</v>
      </c>
      <c r="AW1326" s="13" t="s">
        <v>33</v>
      </c>
      <c r="AX1326" s="13" t="s">
        <v>72</v>
      </c>
      <c r="AY1326" s="246" t="s">
        <v>197</v>
      </c>
    </row>
    <row r="1327" s="13" customFormat="1">
      <c r="A1327" s="13"/>
      <c r="B1327" s="235"/>
      <c r="C1327" s="236"/>
      <c r="D1327" s="237" t="s">
        <v>207</v>
      </c>
      <c r="E1327" s="238" t="s">
        <v>19</v>
      </c>
      <c r="F1327" s="239" t="s">
        <v>3138</v>
      </c>
      <c r="G1327" s="236"/>
      <c r="H1327" s="240">
        <v>12.454000000000001</v>
      </c>
      <c r="I1327" s="241"/>
      <c r="J1327" s="236"/>
      <c r="K1327" s="236"/>
      <c r="L1327" s="242"/>
      <c r="M1327" s="243"/>
      <c r="N1327" s="244"/>
      <c r="O1327" s="244"/>
      <c r="P1327" s="244"/>
      <c r="Q1327" s="244"/>
      <c r="R1327" s="244"/>
      <c r="S1327" s="244"/>
      <c r="T1327" s="245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6" t="s">
        <v>207</v>
      </c>
      <c r="AU1327" s="246" t="s">
        <v>82</v>
      </c>
      <c r="AV1327" s="13" t="s">
        <v>82</v>
      </c>
      <c r="AW1327" s="13" t="s">
        <v>33</v>
      </c>
      <c r="AX1327" s="13" t="s">
        <v>72</v>
      </c>
      <c r="AY1327" s="246" t="s">
        <v>197</v>
      </c>
    </row>
    <row r="1328" s="15" customFormat="1">
      <c r="A1328" s="15"/>
      <c r="B1328" s="257"/>
      <c r="C1328" s="258"/>
      <c r="D1328" s="237" t="s">
        <v>207</v>
      </c>
      <c r="E1328" s="259" t="s">
        <v>19</v>
      </c>
      <c r="F1328" s="260" t="s">
        <v>234</v>
      </c>
      <c r="G1328" s="258"/>
      <c r="H1328" s="261">
        <v>66.335999999999999</v>
      </c>
      <c r="I1328" s="262"/>
      <c r="J1328" s="258"/>
      <c r="K1328" s="258"/>
      <c r="L1328" s="263"/>
      <c r="M1328" s="264"/>
      <c r="N1328" s="265"/>
      <c r="O1328" s="265"/>
      <c r="P1328" s="265"/>
      <c r="Q1328" s="265"/>
      <c r="R1328" s="265"/>
      <c r="S1328" s="265"/>
      <c r="T1328" s="266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67" t="s">
        <v>207</v>
      </c>
      <c r="AU1328" s="267" t="s">
        <v>82</v>
      </c>
      <c r="AV1328" s="15" t="s">
        <v>203</v>
      </c>
      <c r="AW1328" s="15" t="s">
        <v>33</v>
      </c>
      <c r="AX1328" s="15" t="s">
        <v>80</v>
      </c>
      <c r="AY1328" s="267" t="s">
        <v>197</v>
      </c>
    </row>
    <row r="1329" s="2" customFormat="1" ht="37.8" customHeight="1">
      <c r="A1329" s="40"/>
      <c r="B1329" s="41"/>
      <c r="C1329" s="216" t="s">
        <v>1666</v>
      </c>
      <c r="D1329" s="216" t="s">
        <v>199</v>
      </c>
      <c r="E1329" s="217" t="s">
        <v>1286</v>
      </c>
      <c r="F1329" s="218" t="s">
        <v>1287</v>
      </c>
      <c r="G1329" s="219" t="s">
        <v>202</v>
      </c>
      <c r="H1329" s="220">
        <v>66.335999999999999</v>
      </c>
      <c r="I1329" s="221"/>
      <c r="J1329" s="222">
        <f>ROUND(I1329*H1329,2)</f>
        <v>0</v>
      </c>
      <c r="K1329" s="223"/>
      <c r="L1329" s="46"/>
      <c r="M1329" s="224" t="s">
        <v>19</v>
      </c>
      <c r="N1329" s="225" t="s">
        <v>43</v>
      </c>
      <c r="O1329" s="86"/>
      <c r="P1329" s="226">
        <f>O1329*H1329</f>
        <v>0</v>
      </c>
      <c r="Q1329" s="226">
        <v>0.00093999999999999997</v>
      </c>
      <c r="R1329" s="226">
        <f>Q1329*H1329</f>
        <v>0.062355839999999996</v>
      </c>
      <c r="S1329" s="226">
        <v>0</v>
      </c>
      <c r="T1329" s="227">
        <f>S1329*H1329</f>
        <v>0</v>
      </c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R1329" s="228" t="s">
        <v>385</v>
      </c>
      <c r="AT1329" s="228" t="s">
        <v>199</v>
      </c>
      <c r="AU1329" s="228" t="s">
        <v>82</v>
      </c>
      <c r="AY1329" s="19" t="s">
        <v>197</v>
      </c>
      <c r="BE1329" s="229">
        <f>IF(N1329="základní",J1329,0)</f>
        <v>0</v>
      </c>
      <c r="BF1329" s="229">
        <f>IF(N1329="snížená",J1329,0)</f>
        <v>0</v>
      </c>
      <c r="BG1329" s="229">
        <f>IF(N1329="zákl. přenesená",J1329,0)</f>
        <v>0</v>
      </c>
      <c r="BH1329" s="229">
        <f>IF(N1329="sníž. přenesená",J1329,0)</f>
        <v>0</v>
      </c>
      <c r="BI1329" s="229">
        <f>IF(N1329="nulová",J1329,0)</f>
        <v>0</v>
      </c>
      <c r="BJ1329" s="19" t="s">
        <v>80</v>
      </c>
      <c r="BK1329" s="229">
        <f>ROUND(I1329*H1329,2)</f>
        <v>0</v>
      </c>
      <c r="BL1329" s="19" t="s">
        <v>385</v>
      </c>
      <c r="BM1329" s="228" t="s">
        <v>3139</v>
      </c>
    </row>
    <row r="1330" s="2" customFormat="1">
      <c r="A1330" s="40"/>
      <c r="B1330" s="41"/>
      <c r="C1330" s="42"/>
      <c r="D1330" s="230" t="s">
        <v>205</v>
      </c>
      <c r="E1330" s="42"/>
      <c r="F1330" s="231" t="s">
        <v>1289</v>
      </c>
      <c r="G1330" s="42"/>
      <c r="H1330" s="42"/>
      <c r="I1330" s="232"/>
      <c r="J1330" s="42"/>
      <c r="K1330" s="42"/>
      <c r="L1330" s="46"/>
      <c r="M1330" s="233"/>
      <c r="N1330" s="234"/>
      <c r="O1330" s="86"/>
      <c r="P1330" s="86"/>
      <c r="Q1330" s="86"/>
      <c r="R1330" s="86"/>
      <c r="S1330" s="86"/>
      <c r="T1330" s="87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T1330" s="19" t="s">
        <v>205</v>
      </c>
      <c r="AU1330" s="19" t="s">
        <v>82</v>
      </c>
    </row>
    <row r="1331" s="14" customFormat="1">
      <c r="A1331" s="14"/>
      <c r="B1331" s="247"/>
      <c r="C1331" s="248"/>
      <c r="D1331" s="237" t="s">
        <v>207</v>
      </c>
      <c r="E1331" s="249" t="s">
        <v>19</v>
      </c>
      <c r="F1331" s="250" t="s">
        <v>3105</v>
      </c>
      <c r="G1331" s="248"/>
      <c r="H1331" s="249" t="s">
        <v>19</v>
      </c>
      <c r="I1331" s="251"/>
      <c r="J1331" s="248"/>
      <c r="K1331" s="248"/>
      <c r="L1331" s="252"/>
      <c r="M1331" s="253"/>
      <c r="N1331" s="254"/>
      <c r="O1331" s="254"/>
      <c r="P1331" s="254"/>
      <c r="Q1331" s="254"/>
      <c r="R1331" s="254"/>
      <c r="S1331" s="254"/>
      <c r="T1331" s="255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56" t="s">
        <v>207</v>
      </c>
      <c r="AU1331" s="256" t="s">
        <v>82</v>
      </c>
      <c r="AV1331" s="14" t="s">
        <v>80</v>
      </c>
      <c r="AW1331" s="14" t="s">
        <v>33</v>
      </c>
      <c r="AX1331" s="14" t="s">
        <v>72</v>
      </c>
      <c r="AY1331" s="256" t="s">
        <v>197</v>
      </c>
    </row>
    <row r="1332" s="13" customFormat="1">
      <c r="A1332" s="13"/>
      <c r="B1332" s="235"/>
      <c r="C1332" s="236"/>
      <c r="D1332" s="237" t="s">
        <v>207</v>
      </c>
      <c r="E1332" s="238" t="s">
        <v>19</v>
      </c>
      <c r="F1332" s="239" t="s">
        <v>3135</v>
      </c>
      <c r="G1332" s="236"/>
      <c r="H1332" s="240">
        <v>45.520000000000003</v>
      </c>
      <c r="I1332" s="241"/>
      <c r="J1332" s="236"/>
      <c r="K1332" s="236"/>
      <c r="L1332" s="242"/>
      <c r="M1332" s="243"/>
      <c r="N1332" s="244"/>
      <c r="O1332" s="244"/>
      <c r="P1332" s="244"/>
      <c r="Q1332" s="244"/>
      <c r="R1332" s="244"/>
      <c r="S1332" s="244"/>
      <c r="T1332" s="245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6" t="s">
        <v>207</v>
      </c>
      <c r="AU1332" s="246" t="s">
        <v>82</v>
      </c>
      <c r="AV1332" s="13" t="s">
        <v>82</v>
      </c>
      <c r="AW1332" s="13" t="s">
        <v>33</v>
      </c>
      <c r="AX1332" s="13" t="s">
        <v>72</v>
      </c>
      <c r="AY1332" s="246" t="s">
        <v>197</v>
      </c>
    </row>
    <row r="1333" s="14" customFormat="1">
      <c r="A1333" s="14"/>
      <c r="B1333" s="247"/>
      <c r="C1333" s="248"/>
      <c r="D1333" s="237" t="s">
        <v>207</v>
      </c>
      <c r="E1333" s="249" t="s">
        <v>19</v>
      </c>
      <c r="F1333" s="250" t="s">
        <v>3136</v>
      </c>
      <c r="G1333" s="248"/>
      <c r="H1333" s="249" t="s">
        <v>19</v>
      </c>
      <c r="I1333" s="251"/>
      <c r="J1333" s="248"/>
      <c r="K1333" s="248"/>
      <c r="L1333" s="252"/>
      <c r="M1333" s="253"/>
      <c r="N1333" s="254"/>
      <c r="O1333" s="254"/>
      <c r="P1333" s="254"/>
      <c r="Q1333" s="254"/>
      <c r="R1333" s="254"/>
      <c r="S1333" s="254"/>
      <c r="T1333" s="255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6" t="s">
        <v>207</v>
      </c>
      <c r="AU1333" s="256" t="s">
        <v>82</v>
      </c>
      <c r="AV1333" s="14" t="s">
        <v>80</v>
      </c>
      <c r="AW1333" s="14" t="s">
        <v>33</v>
      </c>
      <c r="AX1333" s="14" t="s">
        <v>72</v>
      </c>
      <c r="AY1333" s="256" t="s">
        <v>197</v>
      </c>
    </row>
    <row r="1334" s="13" customFormat="1">
      <c r="A1334" s="13"/>
      <c r="B1334" s="235"/>
      <c r="C1334" s="236"/>
      <c r="D1334" s="237" t="s">
        <v>207</v>
      </c>
      <c r="E1334" s="238" t="s">
        <v>19</v>
      </c>
      <c r="F1334" s="239" t="s">
        <v>3137</v>
      </c>
      <c r="G1334" s="236"/>
      <c r="H1334" s="240">
        <v>8.3620000000000001</v>
      </c>
      <c r="I1334" s="241"/>
      <c r="J1334" s="236"/>
      <c r="K1334" s="236"/>
      <c r="L1334" s="242"/>
      <c r="M1334" s="243"/>
      <c r="N1334" s="244"/>
      <c r="O1334" s="244"/>
      <c r="P1334" s="244"/>
      <c r="Q1334" s="244"/>
      <c r="R1334" s="244"/>
      <c r="S1334" s="244"/>
      <c r="T1334" s="245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6" t="s">
        <v>207</v>
      </c>
      <c r="AU1334" s="246" t="s">
        <v>82</v>
      </c>
      <c r="AV1334" s="13" t="s">
        <v>82</v>
      </c>
      <c r="AW1334" s="13" t="s">
        <v>33</v>
      </c>
      <c r="AX1334" s="13" t="s">
        <v>72</v>
      </c>
      <c r="AY1334" s="246" t="s">
        <v>197</v>
      </c>
    </row>
    <row r="1335" s="13" customFormat="1">
      <c r="A1335" s="13"/>
      <c r="B1335" s="235"/>
      <c r="C1335" s="236"/>
      <c r="D1335" s="237" t="s">
        <v>207</v>
      </c>
      <c r="E1335" s="238" t="s">
        <v>19</v>
      </c>
      <c r="F1335" s="239" t="s">
        <v>3138</v>
      </c>
      <c r="G1335" s="236"/>
      <c r="H1335" s="240">
        <v>12.454000000000001</v>
      </c>
      <c r="I1335" s="241"/>
      <c r="J1335" s="236"/>
      <c r="K1335" s="236"/>
      <c r="L1335" s="242"/>
      <c r="M1335" s="243"/>
      <c r="N1335" s="244"/>
      <c r="O1335" s="244"/>
      <c r="P1335" s="244"/>
      <c r="Q1335" s="244"/>
      <c r="R1335" s="244"/>
      <c r="S1335" s="244"/>
      <c r="T1335" s="245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6" t="s">
        <v>207</v>
      </c>
      <c r="AU1335" s="246" t="s">
        <v>82</v>
      </c>
      <c r="AV1335" s="13" t="s">
        <v>82</v>
      </c>
      <c r="AW1335" s="13" t="s">
        <v>33</v>
      </c>
      <c r="AX1335" s="13" t="s">
        <v>72</v>
      </c>
      <c r="AY1335" s="246" t="s">
        <v>197</v>
      </c>
    </row>
    <row r="1336" s="15" customFormat="1">
      <c r="A1336" s="15"/>
      <c r="B1336" s="257"/>
      <c r="C1336" s="258"/>
      <c r="D1336" s="237" t="s">
        <v>207</v>
      </c>
      <c r="E1336" s="259" t="s">
        <v>19</v>
      </c>
      <c r="F1336" s="260" t="s">
        <v>234</v>
      </c>
      <c r="G1336" s="258"/>
      <c r="H1336" s="261">
        <v>66.336000000000013</v>
      </c>
      <c r="I1336" s="262"/>
      <c r="J1336" s="258"/>
      <c r="K1336" s="258"/>
      <c r="L1336" s="263"/>
      <c r="M1336" s="264"/>
      <c r="N1336" s="265"/>
      <c r="O1336" s="265"/>
      <c r="P1336" s="265"/>
      <c r="Q1336" s="265"/>
      <c r="R1336" s="265"/>
      <c r="S1336" s="265"/>
      <c r="T1336" s="266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67" t="s">
        <v>207</v>
      </c>
      <c r="AU1336" s="267" t="s">
        <v>82</v>
      </c>
      <c r="AV1336" s="15" t="s">
        <v>203</v>
      </c>
      <c r="AW1336" s="15" t="s">
        <v>33</v>
      </c>
      <c r="AX1336" s="15" t="s">
        <v>80</v>
      </c>
      <c r="AY1336" s="267" t="s">
        <v>197</v>
      </c>
    </row>
    <row r="1337" s="2" customFormat="1" ht="49.05" customHeight="1">
      <c r="A1337" s="40"/>
      <c r="B1337" s="41"/>
      <c r="C1337" s="282" t="s">
        <v>1673</v>
      </c>
      <c r="D1337" s="282" t="s">
        <v>602</v>
      </c>
      <c r="E1337" s="283" t="s">
        <v>3140</v>
      </c>
      <c r="F1337" s="284" t="s">
        <v>3141</v>
      </c>
      <c r="G1337" s="285" t="s">
        <v>202</v>
      </c>
      <c r="H1337" s="286">
        <v>365.84699999999998</v>
      </c>
      <c r="I1337" s="287"/>
      <c r="J1337" s="288">
        <f>ROUND(I1337*H1337,2)</f>
        <v>0</v>
      </c>
      <c r="K1337" s="289"/>
      <c r="L1337" s="290"/>
      <c r="M1337" s="291" t="s">
        <v>19</v>
      </c>
      <c r="N1337" s="292" t="s">
        <v>43</v>
      </c>
      <c r="O1337" s="86"/>
      <c r="P1337" s="226">
        <f>O1337*H1337</f>
        <v>0</v>
      </c>
      <c r="Q1337" s="226">
        <v>0.0040000000000000001</v>
      </c>
      <c r="R1337" s="226">
        <f>Q1337*H1337</f>
        <v>1.4633879999999999</v>
      </c>
      <c r="S1337" s="226">
        <v>0</v>
      </c>
      <c r="T1337" s="227">
        <f>S1337*H1337</f>
        <v>0</v>
      </c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R1337" s="228" t="s">
        <v>658</v>
      </c>
      <c r="AT1337" s="228" t="s">
        <v>602</v>
      </c>
      <c r="AU1337" s="228" t="s">
        <v>82</v>
      </c>
      <c r="AY1337" s="19" t="s">
        <v>197</v>
      </c>
      <c r="BE1337" s="229">
        <f>IF(N1337="základní",J1337,0)</f>
        <v>0</v>
      </c>
      <c r="BF1337" s="229">
        <f>IF(N1337="snížená",J1337,0)</f>
        <v>0</v>
      </c>
      <c r="BG1337" s="229">
        <f>IF(N1337="zákl. přenesená",J1337,0)</f>
        <v>0</v>
      </c>
      <c r="BH1337" s="229">
        <f>IF(N1337="sníž. přenesená",J1337,0)</f>
        <v>0</v>
      </c>
      <c r="BI1337" s="229">
        <f>IF(N1337="nulová",J1337,0)</f>
        <v>0</v>
      </c>
      <c r="BJ1337" s="19" t="s">
        <v>80</v>
      </c>
      <c r="BK1337" s="229">
        <f>ROUND(I1337*H1337,2)</f>
        <v>0</v>
      </c>
      <c r="BL1337" s="19" t="s">
        <v>385</v>
      </c>
      <c r="BM1337" s="228" t="s">
        <v>3142</v>
      </c>
    </row>
    <row r="1338" s="14" customFormat="1">
      <c r="A1338" s="14"/>
      <c r="B1338" s="247"/>
      <c r="C1338" s="248"/>
      <c r="D1338" s="237" t="s">
        <v>207</v>
      </c>
      <c r="E1338" s="249" t="s">
        <v>19</v>
      </c>
      <c r="F1338" s="250" t="s">
        <v>3102</v>
      </c>
      <c r="G1338" s="248"/>
      <c r="H1338" s="249" t="s">
        <v>19</v>
      </c>
      <c r="I1338" s="251"/>
      <c r="J1338" s="248"/>
      <c r="K1338" s="248"/>
      <c r="L1338" s="252"/>
      <c r="M1338" s="253"/>
      <c r="N1338" s="254"/>
      <c r="O1338" s="254"/>
      <c r="P1338" s="254"/>
      <c r="Q1338" s="254"/>
      <c r="R1338" s="254"/>
      <c r="S1338" s="254"/>
      <c r="T1338" s="255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56" t="s">
        <v>207</v>
      </c>
      <c r="AU1338" s="256" t="s">
        <v>82</v>
      </c>
      <c r="AV1338" s="14" t="s">
        <v>80</v>
      </c>
      <c r="AW1338" s="14" t="s">
        <v>33</v>
      </c>
      <c r="AX1338" s="14" t="s">
        <v>72</v>
      </c>
      <c r="AY1338" s="256" t="s">
        <v>197</v>
      </c>
    </row>
    <row r="1339" s="14" customFormat="1">
      <c r="A1339" s="14"/>
      <c r="B1339" s="247"/>
      <c r="C1339" s="248"/>
      <c r="D1339" s="237" t="s">
        <v>207</v>
      </c>
      <c r="E1339" s="249" t="s">
        <v>19</v>
      </c>
      <c r="F1339" s="250" t="s">
        <v>3136</v>
      </c>
      <c r="G1339" s="248"/>
      <c r="H1339" s="249" t="s">
        <v>19</v>
      </c>
      <c r="I1339" s="251"/>
      <c r="J1339" s="248"/>
      <c r="K1339" s="248"/>
      <c r="L1339" s="252"/>
      <c r="M1339" s="253"/>
      <c r="N1339" s="254"/>
      <c r="O1339" s="254"/>
      <c r="P1339" s="254"/>
      <c r="Q1339" s="254"/>
      <c r="R1339" s="254"/>
      <c r="S1339" s="254"/>
      <c r="T1339" s="255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6" t="s">
        <v>207</v>
      </c>
      <c r="AU1339" s="256" t="s">
        <v>82</v>
      </c>
      <c r="AV1339" s="14" t="s">
        <v>80</v>
      </c>
      <c r="AW1339" s="14" t="s">
        <v>33</v>
      </c>
      <c r="AX1339" s="14" t="s">
        <v>72</v>
      </c>
      <c r="AY1339" s="256" t="s">
        <v>197</v>
      </c>
    </row>
    <row r="1340" s="13" customFormat="1">
      <c r="A1340" s="13"/>
      <c r="B1340" s="235"/>
      <c r="C1340" s="236"/>
      <c r="D1340" s="237" t="s">
        <v>207</v>
      </c>
      <c r="E1340" s="238" t="s">
        <v>19</v>
      </c>
      <c r="F1340" s="239" t="s">
        <v>3103</v>
      </c>
      <c r="G1340" s="236"/>
      <c r="H1340" s="240">
        <v>113.322</v>
      </c>
      <c r="I1340" s="241"/>
      <c r="J1340" s="236"/>
      <c r="K1340" s="236"/>
      <c r="L1340" s="242"/>
      <c r="M1340" s="243"/>
      <c r="N1340" s="244"/>
      <c r="O1340" s="244"/>
      <c r="P1340" s="244"/>
      <c r="Q1340" s="244"/>
      <c r="R1340" s="244"/>
      <c r="S1340" s="244"/>
      <c r="T1340" s="245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6" t="s">
        <v>207</v>
      </c>
      <c r="AU1340" s="246" t="s">
        <v>82</v>
      </c>
      <c r="AV1340" s="13" t="s">
        <v>82</v>
      </c>
      <c r="AW1340" s="13" t="s">
        <v>33</v>
      </c>
      <c r="AX1340" s="13" t="s">
        <v>72</v>
      </c>
      <c r="AY1340" s="246" t="s">
        <v>197</v>
      </c>
    </row>
    <row r="1341" s="13" customFormat="1">
      <c r="A1341" s="13"/>
      <c r="B1341" s="235"/>
      <c r="C1341" s="236"/>
      <c r="D1341" s="237" t="s">
        <v>207</v>
      </c>
      <c r="E1341" s="238" t="s">
        <v>19</v>
      </c>
      <c r="F1341" s="239" t="s">
        <v>3137</v>
      </c>
      <c r="G1341" s="236"/>
      <c r="H1341" s="240">
        <v>8.3620000000000001</v>
      </c>
      <c r="I1341" s="241"/>
      <c r="J1341" s="236"/>
      <c r="K1341" s="236"/>
      <c r="L1341" s="242"/>
      <c r="M1341" s="243"/>
      <c r="N1341" s="244"/>
      <c r="O1341" s="244"/>
      <c r="P1341" s="244"/>
      <c r="Q1341" s="244"/>
      <c r="R1341" s="244"/>
      <c r="S1341" s="244"/>
      <c r="T1341" s="245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46" t="s">
        <v>207</v>
      </c>
      <c r="AU1341" s="246" t="s">
        <v>82</v>
      </c>
      <c r="AV1341" s="13" t="s">
        <v>82</v>
      </c>
      <c r="AW1341" s="13" t="s">
        <v>33</v>
      </c>
      <c r="AX1341" s="13" t="s">
        <v>72</v>
      </c>
      <c r="AY1341" s="246" t="s">
        <v>197</v>
      </c>
    </row>
    <row r="1342" s="13" customFormat="1">
      <c r="A1342" s="13"/>
      <c r="B1342" s="235"/>
      <c r="C1342" s="236"/>
      <c r="D1342" s="237" t="s">
        <v>207</v>
      </c>
      <c r="E1342" s="238" t="s">
        <v>19</v>
      </c>
      <c r="F1342" s="239" t="s">
        <v>3138</v>
      </c>
      <c r="G1342" s="236"/>
      <c r="H1342" s="240">
        <v>12.454000000000001</v>
      </c>
      <c r="I1342" s="241"/>
      <c r="J1342" s="236"/>
      <c r="K1342" s="236"/>
      <c r="L1342" s="242"/>
      <c r="M1342" s="243"/>
      <c r="N1342" s="244"/>
      <c r="O1342" s="244"/>
      <c r="P1342" s="244"/>
      <c r="Q1342" s="244"/>
      <c r="R1342" s="244"/>
      <c r="S1342" s="244"/>
      <c r="T1342" s="245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6" t="s">
        <v>207</v>
      </c>
      <c r="AU1342" s="246" t="s">
        <v>82</v>
      </c>
      <c r="AV1342" s="13" t="s">
        <v>82</v>
      </c>
      <c r="AW1342" s="13" t="s">
        <v>33</v>
      </c>
      <c r="AX1342" s="13" t="s">
        <v>72</v>
      </c>
      <c r="AY1342" s="246" t="s">
        <v>197</v>
      </c>
    </row>
    <row r="1343" s="14" customFormat="1">
      <c r="A1343" s="14"/>
      <c r="B1343" s="247"/>
      <c r="C1343" s="248"/>
      <c r="D1343" s="237" t="s">
        <v>207</v>
      </c>
      <c r="E1343" s="249" t="s">
        <v>19</v>
      </c>
      <c r="F1343" s="250" t="s">
        <v>3105</v>
      </c>
      <c r="G1343" s="248"/>
      <c r="H1343" s="249" t="s">
        <v>19</v>
      </c>
      <c r="I1343" s="251"/>
      <c r="J1343" s="248"/>
      <c r="K1343" s="248"/>
      <c r="L1343" s="252"/>
      <c r="M1343" s="253"/>
      <c r="N1343" s="254"/>
      <c r="O1343" s="254"/>
      <c r="P1343" s="254"/>
      <c r="Q1343" s="254"/>
      <c r="R1343" s="254"/>
      <c r="S1343" s="254"/>
      <c r="T1343" s="255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6" t="s">
        <v>207</v>
      </c>
      <c r="AU1343" s="256" t="s">
        <v>82</v>
      </c>
      <c r="AV1343" s="14" t="s">
        <v>80</v>
      </c>
      <c r="AW1343" s="14" t="s">
        <v>33</v>
      </c>
      <c r="AX1343" s="14" t="s">
        <v>72</v>
      </c>
      <c r="AY1343" s="256" t="s">
        <v>197</v>
      </c>
    </row>
    <row r="1344" s="13" customFormat="1">
      <c r="A1344" s="13"/>
      <c r="B1344" s="235"/>
      <c r="C1344" s="236"/>
      <c r="D1344" s="237" t="s">
        <v>207</v>
      </c>
      <c r="E1344" s="238" t="s">
        <v>19</v>
      </c>
      <c r="F1344" s="239" t="s">
        <v>3106</v>
      </c>
      <c r="G1344" s="236"/>
      <c r="H1344" s="240">
        <v>93.296000000000006</v>
      </c>
      <c r="I1344" s="241"/>
      <c r="J1344" s="236"/>
      <c r="K1344" s="236"/>
      <c r="L1344" s="242"/>
      <c r="M1344" s="243"/>
      <c r="N1344" s="244"/>
      <c r="O1344" s="244"/>
      <c r="P1344" s="244"/>
      <c r="Q1344" s="244"/>
      <c r="R1344" s="244"/>
      <c r="S1344" s="244"/>
      <c r="T1344" s="245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6" t="s">
        <v>207</v>
      </c>
      <c r="AU1344" s="246" t="s">
        <v>82</v>
      </c>
      <c r="AV1344" s="13" t="s">
        <v>82</v>
      </c>
      <c r="AW1344" s="13" t="s">
        <v>33</v>
      </c>
      <c r="AX1344" s="13" t="s">
        <v>72</v>
      </c>
      <c r="AY1344" s="246" t="s">
        <v>197</v>
      </c>
    </row>
    <row r="1345" s="13" customFormat="1">
      <c r="A1345" s="13"/>
      <c r="B1345" s="235"/>
      <c r="C1345" s="236"/>
      <c r="D1345" s="237" t="s">
        <v>207</v>
      </c>
      <c r="E1345" s="238" t="s">
        <v>19</v>
      </c>
      <c r="F1345" s="239" t="s">
        <v>3135</v>
      </c>
      <c r="G1345" s="236"/>
      <c r="H1345" s="240">
        <v>45.520000000000003</v>
      </c>
      <c r="I1345" s="241"/>
      <c r="J1345" s="236"/>
      <c r="K1345" s="236"/>
      <c r="L1345" s="242"/>
      <c r="M1345" s="243"/>
      <c r="N1345" s="244"/>
      <c r="O1345" s="244"/>
      <c r="P1345" s="244"/>
      <c r="Q1345" s="244"/>
      <c r="R1345" s="244"/>
      <c r="S1345" s="244"/>
      <c r="T1345" s="245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6" t="s">
        <v>207</v>
      </c>
      <c r="AU1345" s="246" t="s">
        <v>82</v>
      </c>
      <c r="AV1345" s="13" t="s">
        <v>82</v>
      </c>
      <c r="AW1345" s="13" t="s">
        <v>33</v>
      </c>
      <c r="AX1345" s="13" t="s">
        <v>72</v>
      </c>
      <c r="AY1345" s="246" t="s">
        <v>197</v>
      </c>
    </row>
    <row r="1346" s="16" customFormat="1">
      <c r="A1346" s="16"/>
      <c r="B1346" s="268"/>
      <c r="C1346" s="269"/>
      <c r="D1346" s="237" t="s">
        <v>207</v>
      </c>
      <c r="E1346" s="270" t="s">
        <v>19</v>
      </c>
      <c r="F1346" s="271" t="s">
        <v>248</v>
      </c>
      <c r="G1346" s="269"/>
      <c r="H1346" s="272">
        <v>272.95400000000001</v>
      </c>
      <c r="I1346" s="273"/>
      <c r="J1346" s="269"/>
      <c r="K1346" s="269"/>
      <c r="L1346" s="274"/>
      <c r="M1346" s="275"/>
      <c r="N1346" s="276"/>
      <c r="O1346" s="276"/>
      <c r="P1346" s="276"/>
      <c r="Q1346" s="276"/>
      <c r="R1346" s="276"/>
      <c r="S1346" s="276"/>
      <c r="T1346" s="277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T1346" s="278" t="s">
        <v>207</v>
      </c>
      <c r="AU1346" s="278" t="s">
        <v>82</v>
      </c>
      <c r="AV1346" s="16" t="s">
        <v>103</v>
      </c>
      <c r="AW1346" s="16" t="s">
        <v>33</v>
      </c>
      <c r="AX1346" s="16" t="s">
        <v>72</v>
      </c>
      <c r="AY1346" s="278" t="s">
        <v>197</v>
      </c>
    </row>
    <row r="1347" s="13" customFormat="1">
      <c r="A1347" s="13"/>
      <c r="B1347" s="235"/>
      <c r="C1347" s="236"/>
      <c r="D1347" s="237" t="s">
        <v>207</v>
      </c>
      <c r="E1347" s="238" t="s">
        <v>19</v>
      </c>
      <c r="F1347" s="239" t="s">
        <v>3143</v>
      </c>
      <c r="G1347" s="236"/>
      <c r="H1347" s="240">
        <v>313.89699999999999</v>
      </c>
      <c r="I1347" s="241"/>
      <c r="J1347" s="236"/>
      <c r="K1347" s="236"/>
      <c r="L1347" s="242"/>
      <c r="M1347" s="243"/>
      <c r="N1347" s="244"/>
      <c r="O1347" s="244"/>
      <c r="P1347" s="244"/>
      <c r="Q1347" s="244"/>
      <c r="R1347" s="244"/>
      <c r="S1347" s="244"/>
      <c r="T1347" s="245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6" t="s">
        <v>207</v>
      </c>
      <c r="AU1347" s="246" t="s">
        <v>82</v>
      </c>
      <c r="AV1347" s="13" t="s">
        <v>82</v>
      </c>
      <c r="AW1347" s="13" t="s">
        <v>33</v>
      </c>
      <c r="AX1347" s="13" t="s">
        <v>80</v>
      </c>
      <c r="AY1347" s="246" t="s">
        <v>197</v>
      </c>
    </row>
    <row r="1348" s="13" customFormat="1">
      <c r="A1348" s="13"/>
      <c r="B1348" s="235"/>
      <c r="C1348" s="236"/>
      <c r="D1348" s="237" t="s">
        <v>207</v>
      </c>
      <c r="E1348" s="236"/>
      <c r="F1348" s="239" t="s">
        <v>3144</v>
      </c>
      <c r="G1348" s="236"/>
      <c r="H1348" s="240">
        <v>365.84699999999998</v>
      </c>
      <c r="I1348" s="241"/>
      <c r="J1348" s="236"/>
      <c r="K1348" s="236"/>
      <c r="L1348" s="242"/>
      <c r="M1348" s="243"/>
      <c r="N1348" s="244"/>
      <c r="O1348" s="244"/>
      <c r="P1348" s="244"/>
      <c r="Q1348" s="244"/>
      <c r="R1348" s="244"/>
      <c r="S1348" s="244"/>
      <c r="T1348" s="245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6" t="s">
        <v>207</v>
      </c>
      <c r="AU1348" s="246" t="s">
        <v>82</v>
      </c>
      <c r="AV1348" s="13" t="s">
        <v>82</v>
      </c>
      <c r="AW1348" s="13" t="s">
        <v>4</v>
      </c>
      <c r="AX1348" s="13" t="s">
        <v>80</v>
      </c>
      <c r="AY1348" s="246" t="s">
        <v>197</v>
      </c>
    </row>
    <row r="1349" s="2" customFormat="1" ht="49.05" customHeight="1">
      <c r="A1349" s="40"/>
      <c r="B1349" s="41"/>
      <c r="C1349" s="282" t="s">
        <v>1680</v>
      </c>
      <c r="D1349" s="282" t="s">
        <v>602</v>
      </c>
      <c r="E1349" s="283" t="s">
        <v>1294</v>
      </c>
      <c r="F1349" s="284" t="s">
        <v>1295</v>
      </c>
      <c r="G1349" s="285" t="s">
        <v>202</v>
      </c>
      <c r="H1349" s="286">
        <v>317.99099999999999</v>
      </c>
      <c r="I1349" s="287"/>
      <c r="J1349" s="288">
        <f>ROUND(I1349*H1349,2)</f>
        <v>0</v>
      </c>
      <c r="K1349" s="289"/>
      <c r="L1349" s="290"/>
      <c r="M1349" s="291" t="s">
        <v>19</v>
      </c>
      <c r="N1349" s="292" t="s">
        <v>43</v>
      </c>
      <c r="O1349" s="86"/>
      <c r="P1349" s="226">
        <f>O1349*H1349</f>
        <v>0</v>
      </c>
      <c r="Q1349" s="226">
        <v>0.0055399999999999998</v>
      </c>
      <c r="R1349" s="226">
        <f>Q1349*H1349</f>
        <v>1.7616701399999999</v>
      </c>
      <c r="S1349" s="226">
        <v>0</v>
      </c>
      <c r="T1349" s="227">
        <f>S1349*H1349</f>
        <v>0</v>
      </c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R1349" s="228" t="s">
        <v>658</v>
      </c>
      <c r="AT1349" s="228" t="s">
        <v>602</v>
      </c>
      <c r="AU1349" s="228" t="s">
        <v>82</v>
      </c>
      <c r="AY1349" s="19" t="s">
        <v>197</v>
      </c>
      <c r="BE1349" s="229">
        <f>IF(N1349="základní",J1349,0)</f>
        <v>0</v>
      </c>
      <c r="BF1349" s="229">
        <f>IF(N1349="snížená",J1349,0)</f>
        <v>0</v>
      </c>
      <c r="BG1349" s="229">
        <f>IF(N1349="zákl. přenesená",J1349,0)</f>
        <v>0</v>
      </c>
      <c r="BH1349" s="229">
        <f>IF(N1349="sníž. přenesená",J1349,0)</f>
        <v>0</v>
      </c>
      <c r="BI1349" s="229">
        <f>IF(N1349="nulová",J1349,0)</f>
        <v>0</v>
      </c>
      <c r="BJ1349" s="19" t="s">
        <v>80</v>
      </c>
      <c r="BK1349" s="229">
        <f>ROUND(I1349*H1349,2)</f>
        <v>0</v>
      </c>
      <c r="BL1349" s="19" t="s">
        <v>385</v>
      </c>
      <c r="BM1349" s="228" t="s">
        <v>3145</v>
      </c>
    </row>
    <row r="1350" s="14" customFormat="1">
      <c r="A1350" s="14"/>
      <c r="B1350" s="247"/>
      <c r="C1350" s="248"/>
      <c r="D1350" s="237" t="s">
        <v>207</v>
      </c>
      <c r="E1350" s="249" t="s">
        <v>19</v>
      </c>
      <c r="F1350" s="250" t="s">
        <v>3102</v>
      </c>
      <c r="G1350" s="248"/>
      <c r="H1350" s="249" t="s">
        <v>19</v>
      </c>
      <c r="I1350" s="251"/>
      <c r="J1350" s="248"/>
      <c r="K1350" s="248"/>
      <c r="L1350" s="252"/>
      <c r="M1350" s="253"/>
      <c r="N1350" s="254"/>
      <c r="O1350" s="254"/>
      <c r="P1350" s="254"/>
      <c r="Q1350" s="254"/>
      <c r="R1350" s="254"/>
      <c r="S1350" s="254"/>
      <c r="T1350" s="255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6" t="s">
        <v>207</v>
      </c>
      <c r="AU1350" s="256" t="s">
        <v>82</v>
      </c>
      <c r="AV1350" s="14" t="s">
        <v>80</v>
      </c>
      <c r="AW1350" s="14" t="s">
        <v>33</v>
      </c>
      <c r="AX1350" s="14" t="s">
        <v>72</v>
      </c>
      <c r="AY1350" s="256" t="s">
        <v>197</v>
      </c>
    </row>
    <row r="1351" s="14" customFormat="1">
      <c r="A1351" s="14"/>
      <c r="B1351" s="247"/>
      <c r="C1351" s="248"/>
      <c r="D1351" s="237" t="s">
        <v>207</v>
      </c>
      <c r="E1351" s="249" t="s">
        <v>19</v>
      </c>
      <c r="F1351" s="250" t="s">
        <v>3136</v>
      </c>
      <c r="G1351" s="248"/>
      <c r="H1351" s="249" t="s">
        <v>19</v>
      </c>
      <c r="I1351" s="251"/>
      <c r="J1351" s="248"/>
      <c r="K1351" s="248"/>
      <c r="L1351" s="252"/>
      <c r="M1351" s="253"/>
      <c r="N1351" s="254"/>
      <c r="O1351" s="254"/>
      <c r="P1351" s="254"/>
      <c r="Q1351" s="254"/>
      <c r="R1351" s="254"/>
      <c r="S1351" s="254"/>
      <c r="T1351" s="255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6" t="s">
        <v>207</v>
      </c>
      <c r="AU1351" s="256" t="s">
        <v>82</v>
      </c>
      <c r="AV1351" s="14" t="s">
        <v>80</v>
      </c>
      <c r="AW1351" s="14" t="s">
        <v>33</v>
      </c>
      <c r="AX1351" s="14" t="s">
        <v>72</v>
      </c>
      <c r="AY1351" s="256" t="s">
        <v>197</v>
      </c>
    </row>
    <row r="1352" s="13" customFormat="1">
      <c r="A1352" s="13"/>
      <c r="B1352" s="235"/>
      <c r="C1352" s="236"/>
      <c r="D1352" s="237" t="s">
        <v>207</v>
      </c>
      <c r="E1352" s="238" t="s">
        <v>19</v>
      </c>
      <c r="F1352" s="239" t="s">
        <v>3103</v>
      </c>
      <c r="G1352" s="236"/>
      <c r="H1352" s="240">
        <v>113.322</v>
      </c>
      <c r="I1352" s="241"/>
      <c r="J1352" s="236"/>
      <c r="K1352" s="236"/>
      <c r="L1352" s="242"/>
      <c r="M1352" s="243"/>
      <c r="N1352" s="244"/>
      <c r="O1352" s="244"/>
      <c r="P1352" s="244"/>
      <c r="Q1352" s="244"/>
      <c r="R1352" s="244"/>
      <c r="S1352" s="244"/>
      <c r="T1352" s="245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6" t="s">
        <v>207</v>
      </c>
      <c r="AU1352" s="246" t="s">
        <v>82</v>
      </c>
      <c r="AV1352" s="13" t="s">
        <v>82</v>
      </c>
      <c r="AW1352" s="13" t="s">
        <v>33</v>
      </c>
      <c r="AX1352" s="13" t="s">
        <v>72</v>
      </c>
      <c r="AY1352" s="246" t="s">
        <v>197</v>
      </c>
    </row>
    <row r="1353" s="13" customFormat="1">
      <c r="A1353" s="13"/>
      <c r="B1353" s="235"/>
      <c r="C1353" s="236"/>
      <c r="D1353" s="237" t="s">
        <v>207</v>
      </c>
      <c r="E1353" s="238" t="s">
        <v>19</v>
      </c>
      <c r="F1353" s="239" t="s">
        <v>3137</v>
      </c>
      <c r="G1353" s="236"/>
      <c r="H1353" s="240">
        <v>8.3620000000000001</v>
      </c>
      <c r="I1353" s="241"/>
      <c r="J1353" s="236"/>
      <c r="K1353" s="236"/>
      <c r="L1353" s="242"/>
      <c r="M1353" s="243"/>
      <c r="N1353" s="244"/>
      <c r="O1353" s="244"/>
      <c r="P1353" s="244"/>
      <c r="Q1353" s="244"/>
      <c r="R1353" s="244"/>
      <c r="S1353" s="244"/>
      <c r="T1353" s="245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6" t="s">
        <v>207</v>
      </c>
      <c r="AU1353" s="246" t="s">
        <v>82</v>
      </c>
      <c r="AV1353" s="13" t="s">
        <v>82</v>
      </c>
      <c r="AW1353" s="13" t="s">
        <v>33</v>
      </c>
      <c r="AX1353" s="13" t="s">
        <v>72</v>
      </c>
      <c r="AY1353" s="246" t="s">
        <v>197</v>
      </c>
    </row>
    <row r="1354" s="13" customFormat="1">
      <c r="A1354" s="13"/>
      <c r="B1354" s="235"/>
      <c r="C1354" s="236"/>
      <c r="D1354" s="237" t="s">
        <v>207</v>
      </c>
      <c r="E1354" s="238" t="s">
        <v>19</v>
      </c>
      <c r="F1354" s="239" t="s">
        <v>3138</v>
      </c>
      <c r="G1354" s="236"/>
      <c r="H1354" s="240">
        <v>12.454000000000001</v>
      </c>
      <c r="I1354" s="241"/>
      <c r="J1354" s="236"/>
      <c r="K1354" s="236"/>
      <c r="L1354" s="242"/>
      <c r="M1354" s="243"/>
      <c r="N1354" s="244"/>
      <c r="O1354" s="244"/>
      <c r="P1354" s="244"/>
      <c r="Q1354" s="244"/>
      <c r="R1354" s="244"/>
      <c r="S1354" s="244"/>
      <c r="T1354" s="245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6" t="s">
        <v>207</v>
      </c>
      <c r="AU1354" s="246" t="s">
        <v>82</v>
      </c>
      <c r="AV1354" s="13" t="s">
        <v>82</v>
      </c>
      <c r="AW1354" s="13" t="s">
        <v>33</v>
      </c>
      <c r="AX1354" s="13" t="s">
        <v>72</v>
      </c>
      <c r="AY1354" s="246" t="s">
        <v>197</v>
      </c>
    </row>
    <row r="1355" s="14" customFormat="1">
      <c r="A1355" s="14"/>
      <c r="B1355" s="247"/>
      <c r="C1355" s="248"/>
      <c r="D1355" s="237" t="s">
        <v>207</v>
      </c>
      <c r="E1355" s="249" t="s">
        <v>19</v>
      </c>
      <c r="F1355" s="250" t="s">
        <v>3105</v>
      </c>
      <c r="G1355" s="248"/>
      <c r="H1355" s="249" t="s">
        <v>19</v>
      </c>
      <c r="I1355" s="251"/>
      <c r="J1355" s="248"/>
      <c r="K1355" s="248"/>
      <c r="L1355" s="252"/>
      <c r="M1355" s="253"/>
      <c r="N1355" s="254"/>
      <c r="O1355" s="254"/>
      <c r="P1355" s="254"/>
      <c r="Q1355" s="254"/>
      <c r="R1355" s="254"/>
      <c r="S1355" s="254"/>
      <c r="T1355" s="255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6" t="s">
        <v>207</v>
      </c>
      <c r="AU1355" s="256" t="s">
        <v>82</v>
      </c>
      <c r="AV1355" s="14" t="s">
        <v>80</v>
      </c>
      <c r="AW1355" s="14" t="s">
        <v>33</v>
      </c>
      <c r="AX1355" s="14" t="s">
        <v>72</v>
      </c>
      <c r="AY1355" s="256" t="s">
        <v>197</v>
      </c>
    </row>
    <row r="1356" s="13" customFormat="1">
      <c r="A1356" s="13"/>
      <c r="B1356" s="235"/>
      <c r="C1356" s="236"/>
      <c r="D1356" s="237" t="s">
        <v>207</v>
      </c>
      <c r="E1356" s="238" t="s">
        <v>19</v>
      </c>
      <c r="F1356" s="239" t="s">
        <v>3106</v>
      </c>
      <c r="G1356" s="236"/>
      <c r="H1356" s="240">
        <v>93.296000000000006</v>
      </c>
      <c r="I1356" s="241"/>
      <c r="J1356" s="236"/>
      <c r="K1356" s="236"/>
      <c r="L1356" s="242"/>
      <c r="M1356" s="243"/>
      <c r="N1356" s="244"/>
      <c r="O1356" s="244"/>
      <c r="P1356" s="244"/>
      <c r="Q1356" s="244"/>
      <c r="R1356" s="244"/>
      <c r="S1356" s="244"/>
      <c r="T1356" s="245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6" t="s">
        <v>207</v>
      </c>
      <c r="AU1356" s="246" t="s">
        <v>82</v>
      </c>
      <c r="AV1356" s="13" t="s">
        <v>82</v>
      </c>
      <c r="AW1356" s="13" t="s">
        <v>33</v>
      </c>
      <c r="AX1356" s="13" t="s">
        <v>72</v>
      </c>
      <c r="AY1356" s="246" t="s">
        <v>197</v>
      </c>
    </row>
    <row r="1357" s="13" customFormat="1">
      <c r="A1357" s="13"/>
      <c r="B1357" s="235"/>
      <c r="C1357" s="236"/>
      <c r="D1357" s="237" t="s">
        <v>207</v>
      </c>
      <c r="E1357" s="238" t="s">
        <v>19</v>
      </c>
      <c r="F1357" s="239" t="s">
        <v>3135</v>
      </c>
      <c r="G1357" s="236"/>
      <c r="H1357" s="240">
        <v>45.520000000000003</v>
      </c>
      <c r="I1357" s="241"/>
      <c r="J1357" s="236"/>
      <c r="K1357" s="236"/>
      <c r="L1357" s="242"/>
      <c r="M1357" s="243"/>
      <c r="N1357" s="244"/>
      <c r="O1357" s="244"/>
      <c r="P1357" s="244"/>
      <c r="Q1357" s="244"/>
      <c r="R1357" s="244"/>
      <c r="S1357" s="244"/>
      <c r="T1357" s="245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6" t="s">
        <v>207</v>
      </c>
      <c r="AU1357" s="246" t="s">
        <v>82</v>
      </c>
      <c r="AV1357" s="13" t="s">
        <v>82</v>
      </c>
      <c r="AW1357" s="13" t="s">
        <v>33</v>
      </c>
      <c r="AX1357" s="13" t="s">
        <v>72</v>
      </c>
      <c r="AY1357" s="246" t="s">
        <v>197</v>
      </c>
    </row>
    <row r="1358" s="16" customFormat="1">
      <c r="A1358" s="16"/>
      <c r="B1358" s="268"/>
      <c r="C1358" s="269"/>
      <c r="D1358" s="237" t="s">
        <v>207</v>
      </c>
      <c r="E1358" s="270" t="s">
        <v>19</v>
      </c>
      <c r="F1358" s="271" t="s">
        <v>248</v>
      </c>
      <c r="G1358" s="269"/>
      <c r="H1358" s="272">
        <v>272.95400000000001</v>
      </c>
      <c r="I1358" s="273"/>
      <c r="J1358" s="269"/>
      <c r="K1358" s="269"/>
      <c r="L1358" s="274"/>
      <c r="M1358" s="275"/>
      <c r="N1358" s="276"/>
      <c r="O1358" s="276"/>
      <c r="P1358" s="276"/>
      <c r="Q1358" s="276"/>
      <c r="R1358" s="276"/>
      <c r="S1358" s="276"/>
      <c r="T1358" s="277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T1358" s="278" t="s">
        <v>207</v>
      </c>
      <c r="AU1358" s="278" t="s">
        <v>82</v>
      </c>
      <c r="AV1358" s="16" t="s">
        <v>103</v>
      </c>
      <c r="AW1358" s="16" t="s">
        <v>33</v>
      </c>
      <c r="AX1358" s="16" t="s">
        <v>72</v>
      </c>
      <c r="AY1358" s="278" t="s">
        <v>197</v>
      </c>
    </row>
    <row r="1359" s="13" customFormat="1">
      <c r="A1359" s="13"/>
      <c r="B1359" s="235"/>
      <c r="C1359" s="236"/>
      <c r="D1359" s="237" t="s">
        <v>207</v>
      </c>
      <c r="E1359" s="238" t="s">
        <v>19</v>
      </c>
      <c r="F1359" s="239" t="s">
        <v>3146</v>
      </c>
      <c r="G1359" s="236"/>
      <c r="H1359" s="240">
        <v>317.99099999999999</v>
      </c>
      <c r="I1359" s="241"/>
      <c r="J1359" s="236"/>
      <c r="K1359" s="236"/>
      <c r="L1359" s="242"/>
      <c r="M1359" s="243"/>
      <c r="N1359" s="244"/>
      <c r="O1359" s="244"/>
      <c r="P1359" s="244"/>
      <c r="Q1359" s="244"/>
      <c r="R1359" s="244"/>
      <c r="S1359" s="244"/>
      <c r="T1359" s="245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6" t="s">
        <v>207</v>
      </c>
      <c r="AU1359" s="246" t="s">
        <v>82</v>
      </c>
      <c r="AV1359" s="13" t="s">
        <v>82</v>
      </c>
      <c r="AW1359" s="13" t="s">
        <v>33</v>
      </c>
      <c r="AX1359" s="13" t="s">
        <v>80</v>
      </c>
      <c r="AY1359" s="246" t="s">
        <v>197</v>
      </c>
    </row>
    <row r="1360" s="2" customFormat="1" ht="44.25" customHeight="1">
      <c r="A1360" s="40"/>
      <c r="B1360" s="41"/>
      <c r="C1360" s="216" t="s">
        <v>1686</v>
      </c>
      <c r="D1360" s="216" t="s">
        <v>199</v>
      </c>
      <c r="E1360" s="217" t="s">
        <v>1300</v>
      </c>
      <c r="F1360" s="218" t="s">
        <v>1301</v>
      </c>
      <c r="G1360" s="219" t="s">
        <v>1253</v>
      </c>
      <c r="H1360" s="293"/>
      <c r="I1360" s="221"/>
      <c r="J1360" s="222">
        <f>ROUND(I1360*H1360,2)</f>
        <v>0</v>
      </c>
      <c r="K1360" s="223"/>
      <c r="L1360" s="46"/>
      <c r="M1360" s="224" t="s">
        <v>19</v>
      </c>
      <c r="N1360" s="225" t="s">
        <v>43</v>
      </c>
      <c r="O1360" s="86"/>
      <c r="P1360" s="226">
        <f>O1360*H1360</f>
        <v>0</v>
      </c>
      <c r="Q1360" s="226">
        <v>0</v>
      </c>
      <c r="R1360" s="226">
        <f>Q1360*H1360</f>
        <v>0</v>
      </c>
      <c r="S1360" s="226">
        <v>0</v>
      </c>
      <c r="T1360" s="227">
        <f>S1360*H1360</f>
        <v>0</v>
      </c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R1360" s="228" t="s">
        <v>385</v>
      </c>
      <c r="AT1360" s="228" t="s">
        <v>199</v>
      </c>
      <c r="AU1360" s="228" t="s">
        <v>82</v>
      </c>
      <c r="AY1360" s="19" t="s">
        <v>197</v>
      </c>
      <c r="BE1360" s="229">
        <f>IF(N1360="základní",J1360,0)</f>
        <v>0</v>
      </c>
      <c r="BF1360" s="229">
        <f>IF(N1360="snížená",J1360,0)</f>
        <v>0</v>
      </c>
      <c r="BG1360" s="229">
        <f>IF(N1360="zákl. přenesená",J1360,0)</f>
        <v>0</v>
      </c>
      <c r="BH1360" s="229">
        <f>IF(N1360="sníž. přenesená",J1360,0)</f>
        <v>0</v>
      </c>
      <c r="BI1360" s="229">
        <f>IF(N1360="nulová",J1360,0)</f>
        <v>0</v>
      </c>
      <c r="BJ1360" s="19" t="s">
        <v>80</v>
      </c>
      <c r="BK1360" s="229">
        <f>ROUND(I1360*H1360,2)</f>
        <v>0</v>
      </c>
      <c r="BL1360" s="19" t="s">
        <v>385</v>
      </c>
      <c r="BM1360" s="228" t="s">
        <v>3147</v>
      </c>
    </row>
    <row r="1361" s="2" customFormat="1">
      <c r="A1361" s="40"/>
      <c r="B1361" s="41"/>
      <c r="C1361" s="42"/>
      <c r="D1361" s="230" t="s">
        <v>205</v>
      </c>
      <c r="E1361" s="42"/>
      <c r="F1361" s="231" t="s">
        <v>1303</v>
      </c>
      <c r="G1361" s="42"/>
      <c r="H1361" s="42"/>
      <c r="I1361" s="232"/>
      <c r="J1361" s="42"/>
      <c r="K1361" s="42"/>
      <c r="L1361" s="46"/>
      <c r="M1361" s="233"/>
      <c r="N1361" s="234"/>
      <c r="O1361" s="86"/>
      <c r="P1361" s="86"/>
      <c r="Q1361" s="86"/>
      <c r="R1361" s="86"/>
      <c r="S1361" s="86"/>
      <c r="T1361" s="87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T1361" s="19" t="s">
        <v>205</v>
      </c>
      <c r="AU1361" s="19" t="s">
        <v>82</v>
      </c>
    </row>
    <row r="1362" s="12" customFormat="1" ht="22.8" customHeight="1">
      <c r="A1362" s="12"/>
      <c r="B1362" s="200"/>
      <c r="C1362" s="201"/>
      <c r="D1362" s="202" t="s">
        <v>71</v>
      </c>
      <c r="E1362" s="214" t="s">
        <v>1304</v>
      </c>
      <c r="F1362" s="214" t="s">
        <v>1305</v>
      </c>
      <c r="G1362" s="201"/>
      <c r="H1362" s="201"/>
      <c r="I1362" s="204"/>
      <c r="J1362" s="215">
        <f>BK1362</f>
        <v>0</v>
      </c>
      <c r="K1362" s="201"/>
      <c r="L1362" s="206"/>
      <c r="M1362" s="207"/>
      <c r="N1362" s="208"/>
      <c r="O1362" s="208"/>
      <c r="P1362" s="209">
        <f>SUM(P1363:P1535)</f>
        <v>0</v>
      </c>
      <c r="Q1362" s="208"/>
      <c r="R1362" s="209">
        <f>SUM(R1363:R1535)</f>
        <v>1.26955354</v>
      </c>
      <c r="S1362" s="208"/>
      <c r="T1362" s="210">
        <f>SUM(T1363:T1535)</f>
        <v>0</v>
      </c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R1362" s="211" t="s">
        <v>82</v>
      </c>
      <c r="AT1362" s="212" t="s">
        <v>71</v>
      </c>
      <c r="AU1362" s="212" t="s">
        <v>80</v>
      </c>
      <c r="AY1362" s="211" t="s">
        <v>197</v>
      </c>
      <c r="BK1362" s="213">
        <f>SUM(BK1363:BK1535)</f>
        <v>0</v>
      </c>
    </row>
    <row r="1363" s="2" customFormat="1" ht="37.8" customHeight="1">
      <c r="A1363" s="40"/>
      <c r="B1363" s="41"/>
      <c r="C1363" s="216" t="s">
        <v>1691</v>
      </c>
      <c r="D1363" s="216" t="s">
        <v>199</v>
      </c>
      <c r="E1363" s="217" t="s">
        <v>1307</v>
      </c>
      <c r="F1363" s="218" t="s">
        <v>1308</v>
      </c>
      <c r="G1363" s="219" t="s">
        <v>202</v>
      </c>
      <c r="H1363" s="220">
        <v>375.47399999999999</v>
      </c>
      <c r="I1363" s="221"/>
      <c r="J1363" s="222">
        <f>ROUND(I1363*H1363,2)</f>
        <v>0</v>
      </c>
      <c r="K1363" s="223"/>
      <c r="L1363" s="46"/>
      <c r="M1363" s="224" t="s">
        <v>19</v>
      </c>
      <c r="N1363" s="225" t="s">
        <v>43</v>
      </c>
      <c r="O1363" s="86"/>
      <c r="P1363" s="226">
        <f>O1363*H1363</f>
        <v>0</v>
      </c>
      <c r="Q1363" s="226">
        <v>0</v>
      </c>
      <c r="R1363" s="226">
        <f>Q1363*H1363</f>
        <v>0</v>
      </c>
      <c r="S1363" s="226">
        <v>0</v>
      </c>
      <c r="T1363" s="227">
        <f>S1363*H1363</f>
        <v>0</v>
      </c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R1363" s="228" t="s">
        <v>385</v>
      </c>
      <c r="AT1363" s="228" t="s">
        <v>199</v>
      </c>
      <c r="AU1363" s="228" t="s">
        <v>82</v>
      </c>
      <c r="AY1363" s="19" t="s">
        <v>197</v>
      </c>
      <c r="BE1363" s="229">
        <f>IF(N1363="základní",J1363,0)</f>
        <v>0</v>
      </c>
      <c r="BF1363" s="229">
        <f>IF(N1363="snížená",J1363,0)</f>
        <v>0</v>
      </c>
      <c r="BG1363" s="229">
        <f>IF(N1363="zákl. přenesená",J1363,0)</f>
        <v>0</v>
      </c>
      <c r="BH1363" s="229">
        <f>IF(N1363="sníž. přenesená",J1363,0)</f>
        <v>0</v>
      </c>
      <c r="BI1363" s="229">
        <f>IF(N1363="nulová",J1363,0)</f>
        <v>0</v>
      </c>
      <c r="BJ1363" s="19" t="s">
        <v>80</v>
      </c>
      <c r="BK1363" s="229">
        <f>ROUND(I1363*H1363,2)</f>
        <v>0</v>
      </c>
      <c r="BL1363" s="19" t="s">
        <v>385</v>
      </c>
      <c r="BM1363" s="228" t="s">
        <v>3148</v>
      </c>
    </row>
    <row r="1364" s="2" customFormat="1">
      <c r="A1364" s="40"/>
      <c r="B1364" s="41"/>
      <c r="C1364" s="42"/>
      <c r="D1364" s="230" t="s">
        <v>205</v>
      </c>
      <c r="E1364" s="42"/>
      <c r="F1364" s="231" t="s">
        <v>1310</v>
      </c>
      <c r="G1364" s="42"/>
      <c r="H1364" s="42"/>
      <c r="I1364" s="232"/>
      <c r="J1364" s="42"/>
      <c r="K1364" s="42"/>
      <c r="L1364" s="46"/>
      <c r="M1364" s="233"/>
      <c r="N1364" s="234"/>
      <c r="O1364" s="86"/>
      <c r="P1364" s="86"/>
      <c r="Q1364" s="86"/>
      <c r="R1364" s="86"/>
      <c r="S1364" s="86"/>
      <c r="T1364" s="87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T1364" s="19" t="s">
        <v>205</v>
      </c>
      <c r="AU1364" s="19" t="s">
        <v>82</v>
      </c>
    </row>
    <row r="1365" s="14" customFormat="1">
      <c r="A1365" s="14"/>
      <c r="B1365" s="247"/>
      <c r="C1365" s="248"/>
      <c r="D1365" s="237" t="s">
        <v>207</v>
      </c>
      <c r="E1365" s="249" t="s">
        <v>19</v>
      </c>
      <c r="F1365" s="250" t="s">
        <v>519</v>
      </c>
      <c r="G1365" s="248"/>
      <c r="H1365" s="249" t="s">
        <v>19</v>
      </c>
      <c r="I1365" s="251"/>
      <c r="J1365" s="248"/>
      <c r="K1365" s="248"/>
      <c r="L1365" s="252"/>
      <c r="M1365" s="253"/>
      <c r="N1365" s="254"/>
      <c r="O1365" s="254"/>
      <c r="P1365" s="254"/>
      <c r="Q1365" s="254"/>
      <c r="R1365" s="254"/>
      <c r="S1365" s="254"/>
      <c r="T1365" s="255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6" t="s">
        <v>207</v>
      </c>
      <c r="AU1365" s="256" t="s">
        <v>82</v>
      </c>
      <c r="AV1365" s="14" t="s">
        <v>80</v>
      </c>
      <c r="AW1365" s="14" t="s">
        <v>33</v>
      </c>
      <c r="AX1365" s="14" t="s">
        <v>72</v>
      </c>
      <c r="AY1365" s="256" t="s">
        <v>197</v>
      </c>
    </row>
    <row r="1366" s="14" customFormat="1">
      <c r="A1366" s="14"/>
      <c r="B1366" s="247"/>
      <c r="C1366" s="248"/>
      <c r="D1366" s="237" t="s">
        <v>207</v>
      </c>
      <c r="E1366" s="249" t="s">
        <v>19</v>
      </c>
      <c r="F1366" s="250" t="s">
        <v>3149</v>
      </c>
      <c r="G1366" s="248"/>
      <c r="H1366" s="249" t="s">
        <v>19</v>
      </c>
      <c r="I1366" s="251"/>
      <c r="J1366" s="248"/>
      <c r="K1366" s="248"/>
      <c r="L1366" s="252"/>
      <c r="M1366" s="253"/>
      <c r="N1366" s="254"/>
      <c r="O1366" s="254"/>
      <c r="P1366" s="254"/>
      <c r="Q1366" s="254"/>
      <c r="R1366" s="254"/>
      <c r="S1366" s="254"/>
      <c r="T1366" s="255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56" t="s">
        <v>207</v>
      </c>
      <c r="AU1366" s="256" t="s">
        <v>82</v>
      </c>
      <c r="AV1366" s="14" t="s">
        <v>80</v>
      </c>
      <c r="AW1366" s="14" t="s">
        <v>33</v>
      </c>
      <c r="AX1366" s="14" t="s">
        <v>72</v>
      </c>
      <c r="AY1366" s="256" t="s">
        <v>197</v>
      </c>
    </row>
    <row r="1367" s="13" customFormat="1">
      <c r="A1367" s="13"/>
      <c r="B1367" s="235"/>
      <c r="C1367" s="236"/>
      <c r="D1367" s="237" t="s">
        <v>207</v>
      </c>
      <c r="E1367" s="238" t="s">
        <v>19</v>
      </c>
      <c r="F1367" s="239" t="s">
        <v>2946</v>
      </c>
      <c r="G1367" s="236"/>
      <c r="H1367" s="240">
        <v>4.157</v>
      </c>
      <c r="I1367" s="241"/>
      <c r="J1367" s="236"/>
      <c r="K1367" s="236"/>
      <c r="L1367" s="242"/>
      <c r="M1367" s="243"/>
      <c r="N1367" s="244"/>
      <c r="O1367" s="244"/>
      <c r="P1367" s="244"/>
      <c r="Q1367" s="244"/>
      <c r="R1367" s="244"/>
      <c r="S1367" s="244"/>
      <c r="T1367" s="245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46" t="s">
        <v>207</v>
      </c>
      <c r="AU1367" s="246" t="s">
        <v>82</v>
      </c>
      <c r="AV1367" s="13" t="s">
        <v>82</v>
      </c>
      <c r="AW1367" s="13" t="s">
        <v>33</v>
      </c>
      <c r="AX1367" s="13" t="s">
        <v>72</v>
      </c>
      <c r="AY1367" s="246" t="s">
        <v>197</v>
      </c>
    </row>
    <row r="1368" s="13" customFormat="1">
      <c r="A1368" s="13"/>
      <c r="B1368" s="235"/>
      <c r="C1368" s="236"/>
      <c r="D1368" s="237" t="s">
        <v>207</v>
      </c>
      <c r="E1368" s="238" t="s">
        <v>19</v>
      </c>
      <c r="F1368" s="239" t="s">
        <v>2947</v>
      </c>
      <c r="G1368" s="236"/>
      <c r="H1368" s="240">
        <v>2.355</v>
      </c>
      <c r="I1368" s="241"/>
      <c r="J1368" s="236"/>
      <c r="K1368" s="236"/>
      <c r="L1368" s="242"/>
      <c r="M1368" s="243"/>
      <c r="N1368" s="244"/>
      <c r="O1368" s="244"/>
      <c r="P1368" s="244"/>
      <c r="Q1368" s="244"/>
      <c r="R1368" s="244"/>
      <c r="S1368" s="244"/>
      <c r="T1368" s="245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6" t="s">
        <v>207</v>
      </c>
      <c r="AU1368" s="246" t="s">
        <v>82</v>
      </c>
      <c r="AV1368" s="13" t="s">
        <v>82</v>
      </c>
      <c r="AW1368" s="13" t="s">
        <v>33</v>
      </c>
      <c r="AX1368" s="13" t="s">
        <v>72</v>
      </c>
      <c r="AY1368" s="246" t="s">
        <v>197</v>
      </c>
    </row>
    <row r="1369" s="13" customFormat="1">
      <c r="A1369" s="13"/>
      <c r="B1369" s="235"/>
      <c r="C1369" s="236"/>
      <c r="D1369" s="237" t="s">
        <v>207</v>
      </c>
      <c r="E1369" s="238" t="s">
        <v>19</v>
      </c>
      <c r="F1369" s="239" t="s">
        <v>2948</v>
      </c>
      <c r="G1369" s="236"/>
      <c r="H1369" s="240">
        <v>3.0550000000000002</v>
      </c>
      <c r="I1369" s="241"/>
      <c r="J1369" s="236"/>
      <c r="K1369" s="236"/>
      <c r="L1369" s="242"/>
      <c r="M1369" s="243"/>
      <c r="N1369" s="244"/>
      <c r="O1369" s="244"/>
      <c r="P1369" s="244"/>
      <c r="Q1369" s="244"/>
      <c r="R1369" s="244"/>
      <c r="S1369" s="244"/>
      <c r="T1369" s="245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6" t="s">
        <v>207</v>
      </c>
      <c r="AU1369" s="246" t="s">
        <v>82</v>
      </c>
      <c r="AV1369" s="13" t="s">
        <v>82</v>
      </c>
      <c r="AW1369" s="13" t="s">
        <v>33</v>
      </c>
      <c r="AX1369" s="13" t="s">
        <v>72</v>
      </c>
      <c r="AY1369" s="246" t="s">
        <v>197</v>
      </c>
    </row>
    <row r="1370" s="13" customFormat="1">
      <c r="A1370" s="13"/>
      <c r="B1370" s="235"/>
      <c r="C1370" s="236"/>
      <c r="D1370" s="237" t="s">
        <v>207</v>
      </c>
      <c r="E1370" s="238" t="s">
        <v>19</v>
      </c>
      <c r="F1370" s="239" t="s">
        <v>2949</v>
      </c>
      <c r="G1370" s="236"/>
      <c r="H1370" s="240">
        <v>13.821999999999999</v>
      </c>
      <c r="I1370" s="241"/>
      <c r="J1370" s="236"/>
      <c r="K1370" s="236"/>
      <c r="L1370" s="242"/>
      <c r="M1370" s="243"/>
      <c r="N1370" s="244"/>
      <c r="O1370" s="244"/>
      <c r="P1370" s="244"/>
      <c r="Q1370" s="244"/>
      <c r="R1370" s="244"/>
      <c r="S1370" s="244"/>
      <c r="T1370" s="245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6" t="s">
        <v>207</v>
      </c>
      <c r="AU1370" s="246" t="s">
        <v>82</v>
      </c>
      <c r="AV1370" s="13" t="s">
        <v>82</v>
      </c>
      <c r="AW1370" s="13" t="s">
        <v>33</v>
      </c>
      <c r="AX1370" s="13" t="s">
        <v>72</v>
      </c>
      <c r="AY1370" s="246" t="s">
        <v>197</v>
      </c>
    </row>
    <row r="1371" s="13" customFormat="1">
      <c r="A1371" s="13"/>
      <c r="B1371" s="235"/>
      <c r="C1371" s="236"/>
      <c r="D1371" s="237" t="s">
        <v>207</v>
      </c>
      <c r="E1371" s="238" t="s">
        <v>19</v>
      </c>
      <c r="F1371" s="239" t="s">
        <v>2950</v>
      </c>
      <c r="G1371" s="236"/>
      <c r="H1371" s="240">
        <v>2.2450000000000001</v>
      </c>
      <c r="I1371" s="241"/>
      <c r="J1371" s="236"/>
      <c r="K1371" s="236"/>
      <c r="L1371" s="242"/>
      <c r="M1371" s="243"/>
      <c r="N1371" s="244"/>
      <c r="O1371" s="244"/>
      <c r="P1371" s="244"/>
      <c r="Q1371" s="244"/>
      <c r="R1371" s="244"/>
      <c r="S1371" s="244"/>
      <c r="T1371" s="245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6" t="s">
        <v>207</v>
      </c>
      <c r="AU1371" s="246" t="s">
        <v>82</v>
      </c>
      <c r="AV1371" s="13" t="s">
        <v>82</v>
      </c>
      <c r="AW1371" s="13" t="s">
        <v>33</v>
      </c>
      <c r="AX1371" s="13" t="s">
        <v>72</v>
      </c>
      <c r="AY1371" s="246" t="s">
        <v>197</v>
      </c>
    </row>
    <row r="1372" s="13" customFormat="1">
      <c r="A1372" s="13"/>
      <c r="B1372" s="235"/>
      <c r="C1372" s="236"/>
      <c r="D1372" s="237" t="s">
        <v>207</v>
      </c>
      <c r="E1372" s="238" t="s">
        <v>19</v>
      </c>
      <c r="F1372" s="239" t="s">
        <v>2951</v>
      </c>
      <c r="G1372" s="236"/>
      <c r="H1372" s="240">
        <v>1.44</v>
      </c>
      <c r="I1372" s="241"/>
      <c r="J1372" s="236"/>
      <c r="K1372" s="236"/>
      <c r="L1372" s="242"/>
      <c r="M1372" s="243"/>
      <c r="N1372" s="244"/>
      <c r="O1372" s="244"/>
      <c r="P1372" s="244"/>
      <c r="Q1372" s="244"/>
      <c r="R1372" s="244"/>
      <c r="S1372" s="244"/>
      <c r="T1372" s="245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6" t="s">
        <v>207</v>
      </c>
      <c r="AU1372" s="246" t="s">
        <v>82</v>
      </c>
      <c r="AV1372" s="13" t="s">
        <v>82</v>
      </c>
      <c r="AW1372" s="13" t="s">
        <v>33</v>
      </c>
      <c r="AX1372" s="13" t="s">
        <v>72</v>
      </c>
      <c r="AY1372" s="246" t="s">
        <v>197</v>
      </c>
    </row>
    <row r="1373" s="13" customFormat="1">
      <c r="A1373" s="13"/>
      <c r="B1373" s="235"/>
      <c r="C1373" s="236"/>
      <c r="D1373" s="237" t="s">
        <v>207</v>
      </c>
      <c r="E1373" s="238" t="s">
        <v>19</v>
      </c>
      <c r="F1373" s="239" t="s">
        <v>2952</v>
      </c>
      <c r="G1373" s="236"/>
      <c r="H1373" s="240">
        <v>1.575</v>
      </c>
      <c r="I1373" s="241"/>
      <c r="J1373" s="236"/>
      <c r="K1373" s="236"/>
      <c r="L1373" s="242"/>
      <c r="M1373" s="243"/>
      <c r="N1373" s="244"/>
      <c r="O1373" s="244"/>
      <c r="P1373" s="244"/>
      <c r="Q1373" s="244"/>
      <c r="R1373" s="244"/>
      <c r="S1373" s="244"/>
      <c r="T1373" s="245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6" t="s">
        <v>207</v>
      </c>
      <c r="AU1373" s="246" t="s">
        <v>82</v>
      </c>
      <c r="AV1373" s="13" t="s">
        <v>82</v>
      </c>
      <c r="AW1373" s="13" t="s">
        <v>33</v>
      </c>
      <c r="AX1373" s="13" t="s">
        <v>72</v>
      </c>
      <c r="AY1373" s="246" t="s">
        <v>197</v>
      </c>
    </row>
    <row r="1374" s="13" customFormat="1">
      <c r="A1374" s="13"/>
      <c r="B1374" s="235"/>
      <c r="C1374" s="236"/>
      <c r="D1374" s="237" t="s">
        <v>207</v>
      </c>
      <c r="E1374" s="238" t="s">
        <v>19</v>
      </c>
      <c r="F1374" s="239" t="s">
        <v>2953</v>
      </c>
      <c r="G1374" s="236"/>
      <c r="H1374" s="240">
        <v>1.7330000000000001</v>
      </c>
      <c r="I1374" s="241"/>
      <c r="J1374" s="236"/>
      <c r="K1374" s="236"/>
      <c r="L1374" s="242"/>
      <c r="M1374" s="243"/>
      <c r="N1374" s="244"/>
      <c r="O1374" s="244"/>
      <c r="P1374" s="244"/>
      <c r="Q1374" s="244"/>
      <c r="R1374" s="244"/>
      <c r="S1374" s="244"/>
      <c r="T1374" s="245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6" t="s">
        <v>207</v>
      </c>
      <c r="AU1374" s="246" t="s">
        <v>82</v>
      </c>
      <c r="AV1374" s="13" t="s">
        <v>82</v>
      </c>
      <c r="AW1374" s="13" t="s">
        <v>33</v>
      </c>
      <c r="AX1374" s="13" t="s">
        <v>72</v>
      </c>
      <c r="AY1374" s="246" t="s">
        <v>197</v>
      </c>
    </row>
    <row r="1375" s="13" customFormat="1">
      <c r="A1375" s="13"/>
      <c r="B1375" s="235"/>
      <c r="C1375" s="236"/>
      <c r="D1375" s="237" t="s">
        <v>207</v>
      </c>
      <c r="E1375" s="238" t="s">
        <v>19</v>
      </c>
      <c r="F1375" s="239" t="s">
        <v>2954</v>
      </c>
      <c r="G1375" s="236"/>
      <c r="H1375" s="240">
        <v>2.206</v>
      </c>
      <c r="I1375" s="241"/>
      <c r="J1375" s="236"/>
      <c r="K1375" s="236"/>
      <c r="L1375" s="242"/>
      <c r="M1375" s="243"/>
      <c r="N1375" s="244"/>
      <c r="O1375" s="244"/>
      <c r="P1375" s="244"/>
      <c r="Q1375" s="244"/>
      <c r="R1375" s="244"/>
      <c r="S1375" s="244"/>
      <c r="T1375" s="245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6" t="s">
        <v>207</v>
      </c>
      <c r="AU1375" s="246" t="s">
        <v>82</v>
      </c>
      <c r="AV1375" s="13" t="s">
        <v>82</v>
      </c>
      <c r="AW1375" s="13" t="s">
        <v>33</v>
      </c>
      <c r="AX1375" s="13" t="s">
        <v>72</v>
      </c>
      <c r="AY1375" s="246" t="s">
        <v>197</v>
      </c>
    </row>
    <row r="1376" s="13" customFormat="1">
      <c r="A1376" s="13"/>
      <c r="B1376" s="235"/>
      <c r="C1376" s="236"/>
      <c r="D1376" s="237" t="s">
        <v>207</v>
      </c>
      <c r="E1376" s="238" t="s">
        <v>19</v>
      </c>
      <c r="F1376" s="239" t="s">
        <v>2955</v>
      </c>
      <c r="G1376" s="236"/>
      <c r="H1376" s="240">
        <v>7.3689999999999998</v>
      </c>
      <c r="I1376" s="241"/>
      <c r="J1376" s="236"/>
      <c r="K1376" s="236"/>
      <c r="L1376" s="242"/>
      <c r="M1376" s="243"/>
      <c r="N1376" s="244"/>
      <c r="O1376" s="244"/>
      <c r="P1376" s="244"/>
      <c r="Q1376" s="244"/>
      <c r="R1376" s="244"/>
      <c r="S1376" s="244"/>
      <c r="T1376" s="245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6" t="s">
        <v>207</v>
      </c>
      <c r="AU1376" s="246" t="s">
        <v>82</v>
      </c>
      <c r="AV1376" s="13" t="s">
        <v>82</v>
      </c>
      <c r="AW1376" s="13" t="s">
        <v>33</v>
      </c>
      <c r="AX1376" s="13" t="s">
        <v>72</v>
      </c>
      <c r="AY1376" s="246" t="s">
        <v>197</v>
      </c>
    </row>
    <row r="1377" s="13" customFormat="1">
      <c r="A1377" s="13"/>
      <c r="B1377" s="235"/>
      <c r="C1377" s="236"/>
      <c r="D1377" s="237" t="s">
        <v>207</v>
      </c>
      <c r="E1377" s="238" t="s">
        <v>19</v>
      </c>
      <c r="F1377" s="239" t="s">
        <v>2956</v>
      </c>
      <c r="G1377" s="236"/>
      <c r="H1377" s="240">
        <v>4.7779999999999996</v>
      </c>
      <c r="I1377" s="241"/>
      <c r="J1377" s="236"/>
      <c r="K1377" s="236"/>
      <c r="L1377" s="242"/>
      <c r="M1377" s="243"/>
      <c r="N1377" s="244"/>
      <c r="O1377" s="244"/>
      <c r="P1377" s="244"/>
      <c r="Q1377" s="244"/>
      <c r="R1377" s="244"/>
      <c r="S1377" s="244"/>
      <c r="T1377" s="245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6" t="s">
        <v>207</v>
      </c>
      <c r="AU1377" s="246" t="s">
        <v>82</v>
      </c>
      <c r="AV1377" s="13" t="s">
        <v>82</v>
      </c>
      <c r="AW1377" s="13" t="s">
        <v>33</v>
      </c>
      <c r="AX1377" s="13" t="s">
        <v>72</v>
      </c>
      <c r="AY1377" s="246" t="s">
        <v>197</v>
      </c>
    </row>
    <row r="1378" s="13" customFormat="1">
      <c r="A1378" s="13"/>
      <c r="B1378" s="235"/>
      <c r="C1378" s="236"/>
      <c r="D1378" s="237" t="s">
        <v>207</v>
      </c>
      <c r="E1378" s="238" t="s">
        <v>19</v>
      </c>
      <c r="F1378" s="239" t="s">
        <v>2957</v>
      </c>
      <c r="G1378" s="236"/>
      <c r="H1378" s="240">
        <v>7.0540000000000003</v>
      </c>
      <c r="I1378" s="241"/>
      <c r="J1378" s="236"/>
      <c r="K1378" s="236"/>
      <c r="L1378" s="242"/>
      <c r="M1378" s="243"/>
      <c r="N1378" s="244"/>
      <c r="O1378" s="244"/>
      <c r="P1378" s="244"/>
      <c r="Q1378" s="244"/>
      <c r="R1378" s="244"/>
      <c r="S1378" s="244"/>
      <c r="T1378" s="245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6" t="s">
        <v>207</v>
      </c>
      <c r="AU1378" s="246" t="s">
        <v>82</v>
      </c>
      <c r="AV1378" s="13" t="s">
        <v>82</v>
      </c>
      <c r="AW1378" s="13" t="s">
        <v>33</v>
      </c>
      <c r="AX1378" s="13" t="s">
        <v>72</v>
      </c>
      <c r="AY1378" s="246" t="s">
        <v>197</v>
      </c>
    </row>
    <row r="1379" s="13" customFormat="1">
      <c r="A1379" s="13"/>
      <c r="B1379" s="235"/>
      <c r="C1379" s="236"/>
      <c r="D1379" s="237" t="s">
        <v>207</v>
      </c>
      <c r="E1379" s="238" t="s">
        <v>19</v>
      </c>
      <c r="F1379" s="239" t="s">
        <v>2958</v>
      </c>
      <c r="G1379" s="236"/>
      <c r="H1379" s="240">
        <v>3.7429999999999999</v>
      </c>
      <c r="I1379" s="241"/>
      <c r="J1379" s="236"/>
      <c r="K1379" s="236"/>
      <c r="L1379" s="242"/>
      <c r="M1379" s="243"/>
      <c r="N1379" s="244"/>
      <c r="O1379" s="244"/>
      <c r="P1379" s="244"/>
      <c r="Q1379" s="244"/>
      <c r="R1379" s="244"/>
      <c r="S1379" s="244"/>
      <c r="T1379" s="245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6" t="s">
        <v>207</v>
      </c>
      <c r="AU1379" s="246" t="s">
        <v>82</v>
      </c>
      <c r="AV1379" s="13" t="s">
        <v>82</v>
      </c>
      <c r="AW1379" s="13" t="s">
        <v>33</v>
      </c>
      <c r="AX1379" s="13" t="s">
        <v>72</v>
      </c>
      <c r="AY1379" s="246" t="s">
        <v>197</v>
      </c>
    </row>
    <row r="1380" s="13" customFormat="1">
      <c r="A1380" s="13"/>
      <c r="B1380" s="235"/>
      <c r="C1380" s="236"/>
      <c r="D1380" s="237" t="s">
        <v>207</v>
      </c>
      <c r="E1380" s="238" t="s">
        <v>19</v>
      </c>
      <c r="F1380" s="239" t="s">
        <v>2959</v>
      </c>
      <c r="G1380" s="236"/>
      <c r="H1380" s="240">
        <v>54.18</v>
      </c>
      <c r="I1380" s="241"/>
      <c r="J1380" s="236"/>
      <c r="K1380" s="236"/>
      <c r="L1380" s="242"/>
      <c r="M1380" s="243"/>
      <c r="N1380" s="244"/>
      <c r="O1380" s="244"/>
      <c r="P1380" s="244"/>
      <c r="Q1380" s="244"/>
      <c r="R1380" s="244"/>
      <c r="S1380" s="244"/>
      <c r="T1380" s="245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6" t="s">
        <v>207</v>
      </c>
      <c r="AU1380" s="246" t="s">
        <v>82</v>
      </c>
      <c r="AV1380" s="13" t="s">
        <v>82</v>
      </c>
      <c r="AW1380" s="13" t="s">
        <v>33</v>
      </c>
      <c r="AX1380" s="13" t="s">
        <v>72</v>
      </c>
      <c r="AY1380" s="246" t="s">
        <v>197</v>
      </c>
    </row>
    <row r="1381" s="16" customFormat="1">
      <c r="A1381" s="16"/>
      <c r="B1381" s="268"/>
      <c r="C1381" s="269"/>
      <c r="D1381" s="237" t="s">
        <v>207</v>
      </c>
      <c r="E1381" s="270" t="s">
        <v>19</v>
      </c>
      <c r="F1381" s="271" t="s">
        <v>248</v>
      </c>
      <c r="G1381" s="269"/>
      <c r="H1381" s="272">
        <v>109.712</v>
      </c>
      <c r="I1381" s="273"/>
      <c r="J1381" s="269"/>
      <c r="K1381" s="269"/>
      <c r="L1381" s="274"/>
      <c r="M1381" s="275"/>
      <c r="N1381" s="276"/>
      <c r="O1381" s="276"/>
      <c r="P1381" s="276"/>
      <c r="Q1381" s="276"/>
      <c r="R1381" s="276"/>
      <c r="S1381" s="276"/>
      <c r="T1381" s="277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T1381" s="278" t="s">
        <v>207</v>
      </c>
      <c r="AU1381" s="278" t="s">
        <v>82</v>
      </c>
      <c r="AV1381" s="16" t="s">
        <v>103</v>
      </c>
      <c r="AW1381" s="16" t="s">
        <v>33</v>
      </c>
      <c r="AX1381" s="16" t="s">
        <v>72</v>
      </c>
      <c r="AY1381" s="278" t="s">
        <v>197</v>
      </c>
    </row>
    <row r="1382" s="14" customFormat="1">
      <c r="A1382" s="14"/>
      <c r="B1382" s="247"/>
      <c r="C1382" s="248"/>
      <c r="D1382" s="237" t="s">
        <v>207</v>
      </c>
      <c r="E1382" s="249" t="s">
        <v>19</v>
      </c>
      <c r="F1382" s="250" t="s">
        <v>3150</v>
      </c>
      <c r="G1382" s="248"/>
      <c r="H1382" s="249" t="s">
        <v>19</v>
      </c>
      <c r="I1382" s="251"/>
      <c r="J1382" s="248"/>
      <c r="K1382" s="248"/>
      <c r="L1382" s="252"/>
      <c r="M1382" s="253"/>
      <c r="N1382" s="254"/>
      <c r="O1382" s="254"/>
      <c r="P1382" s="254"/>
      <c r="Q1382" s="254"/>
      <c r="R1382" s="254"/>
      <c r="S1382" s="254"/>
      <c r="T1382" s="255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6" t="s">
        <v>207</v>
      </c>
      <c r="AU1382" s="256" t="s">
        <v>82</v>
      </c>
      <c r="AV1382" s="14" t="s">
        <v>80</v>
      </c>
      <c r="AW1382" s="14" t="s">
        <v>33</v>
      </c>
      <c r="AX1382" s="14" t="s">
        <v>72</v>
      </c>
      <c r="AY1382" s="256" t="s">
        <v>197</v>
      </c>
    </row>
    <row r="1383" s="13" customFormat="1">
      <c r="A1383" s="13"/>
      <c r="B1383" s="235"/>
      <c r="C1383" s="236"/>
      <c r="D1383" s="237" t="s">
        <v>207</v>
      </c>
      <c r="E1383" s="238" t="s">
        <v>19</v>
      </c>
      <c r="F1383" s="239" t="s">
        <v>2913</v>
      </c>
      <c r="G1383" s="236"/>
      <c r="H1383" s="240">
        <v>2.7000000000000002</v>
      </c>
      <c r="I1383" s="241"/>
      <c r="J1383" s="236"/>
      <c r="K1383" s="236"/>
      <c r="L1383" s="242"/>
      <c r="M1383" s="243"/>
      <c r="N1383" s="244"/>
      <c r="O1383" s="244"/>
      <c r="P1383" s="244"/>
      <c r="Q1383" s="244"/>
      <c r="R1383" s="244"/>
      <c r="S1383" s="244"/>
      <c r="T1383" s="245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6" t="s">
        <v>207</v>
      </c>
      <c r="AU1383" s="246" t="s">
        <v>82</v>
      </c>
      <c r="AV1383" s="13" t="s">
        <v>82</v>
      </c>
      <c r="AW1383" s="13" t="s">
        <v>33</v>
      </c>
      <c r="AX1383" s="13" t="s">
        <v>72</v>
      </c>
      <c r="AY1383" s="246" t="s">
        <v>197</v>
      </c>
    </row>
    <row r="1384" s="13" customFormat="1">
      <c r="A1384" s="13"/>
      <c r="B1384" s="235"/>
      <c r="C1384" s="236"/>
      <c r="D1384" s="237" t="s">
        <v>207</v>
      </c>
      <c r="E1384" s="238" t="s">
        <v>19</v>
      </c>
      <c r="F1384" s="239" t="s">
        <v>2914</v>
      </c>
      <c r="G1384" s="236"/>
      <c r="H1384" s="240">
        <v>16.632000000000001</v>
      </c>
      <c r="I1384" s="241"/>
      <c r="J1384" s="236"/>
      <c r="K1384" s="236"/>
      <c r="L1384" s="242"/>
      <c r="M1384" s="243"/>
      <c r="N1384" s="244"/>
      <c r="O1384" s="244"/>
      <c r="P1384" s="244"/>
      <c r="Q1384" s="244"/>
      <c r="R1384" s="244"/>
      <c r="S1384" s="244"/>
      <c r="T1384" s="245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6" t="s">
        <v>207</v>
      </c>
      <c r="AU1384" s="246" t="s">
        <v>82</v>
      </c>
      <c r="AV1384" s="13" t="s">
        <v>82</v>
      </c>
      <c r="AW1384" s="13" t="s">
        <v>33</v>
      </c>
      <c r="AX1384" s="13" t="s">
        <v>72</v>
      </c>
      <c r="AY1384" s="246" t="s">
        <v>197</v>
      </c>
    </row>
    <row r="1385" s="13" customFormat="1">
      <c r="A1385" s="13"/>
      <c r="B1385" s="235"/>
      <c r="C1385" s="236"/>
      <c r="D1385" s="237" t="s">
        <v>207</v>
      </c>
      <c r="E1385" s="238" t="s">
        <v>19</v>
      </c>
      <c r="F1385" s="239" t="s">
        <v>2915</v>
      </c>
      <c r="G1385" s="236"/>
      <c r="H1385" s="240">
        <v>16.632000000000001</v>
      </c>
      <c r="I1385" s="241"/>
      <c r="J1385" s="236"/>
      <c r="K1385" s="236"/>
      <c r="L1385" s="242"/>
      <c r="M1385" s="243"/>
      <c r="N1385" s="244"/>
      <c r="O1385" s="244"/>
      <c r="P1385" s="244"/>
      <c r="Q1385" s="244"/>
      <c r="R1385" s="244"/>
      <c r="S1385" s="244"/>
      <c r="T1385" s="245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6" t="s">
        <v>207</v>
      </c>
      <c r="AU1385" s="246" t="s">
        <v>82</v>
      </c>
      <c r="AV1385" s="13" t="s">
        <v>82</v>
      </c>
      <c r="AW1385" s="13" t="s">
        <v>33</v>
      </c>
      <c r="AX1385" s="13" t="s">
        <v>72</v>
      </c>
      <c r="AY1385" s="246" t="s">
        <v>197</v>
      </c>
    </row>
    <row r="1386" s="13" customFormat="1">
      <c r="A1386" s="13"/>
      <c r="B1386" s="235"/>
      <c r="C1386" s="236"/>
      <c r="D1386" s="237" t="s">
        <v>207</v>
      </c>
      <c r="E1386" s="238" t="s">
        <v>19</v>
      </c>
      <c r="F1386" s="239" t="s">
        <v>2916</v>
      </c>
      <c r="G1386" s="236"/>
      <c r="H1386" s="240">
        <v>6.5869999999999997</v>
      </c>
      <c r="I1386" s="241"/>
      <c r="J1386" s="236"/>
      <c r="K1386" s="236"/>
      <c r="L1386" s="242"/>
      <c r="M1386" s="243"/>
      <c r="N1386" s="244"/>
      <c r="O1386" s="244"/>
      <c r="P1386" s="244"/>
      <c r="Q1386" s="244"/>
      <c r="R1386" s="244"/>
      <c r="S1386" s="244"/>
      <c r="T1386" s="245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6" t="s">
        <v>207</v>
      </c>
      <c r="AU1386" s="246" t="s">
        <v>82</v>
      </c>
      <c r="AV1386" s="13" t="s">
        <v>82</v>
      </c>
      <c r="AW1386" s="13" t="s">
        <v>33</v>
      </c>
      <c r="AX1386" s="13" t="s">
        <v>72</v>
      </c>
      <c r="AY1386" s="246" t="s">
        <v>197</v>
      </c>
    </row>
    <row r="1387" s="13" customFormat="1">
      <c r="A1387" s="13"/>
      <c r="B1387" s="235"/>
      <c r="C1387" s="236"/>
      <c r="D1387" s="237" t="s">
        <v>207</v>
      </c>
      <c r="E1387" s="238" t="s">
        <v>19</v>
      </c>
      <c r="F1387" s="239" t="s">
        <v>2917</v>
      </c>
      <c r="G1387" s="236"/>
      <c r="H1387" s="240">
        <v>8.1340000000000003</v>
      </c>
      <c r="I1387" s="241"/>
      <c r="J1387" s="236"/>
      <c r="K1387" s="236"/>
      <c r="L1387" s="242"/>
      <c r="M1387" s="243"/>
      <c r="N1387" s="244"/>
      <c r="O1387" s="244"/>
      <c r="P1387" s="244"/>
      <c r="Q1387" s="244"/>
      <c r="R1387" s="244"/>
      <c r="S1387" s="244"/>
      <c r="T1387" s="245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6" t="s">
        <v>207</v>
      </c>
      <c r="AU1387" s="246" t="s">
        <v>82</v>
      </c>
      <c r="AV1387" s="13" t="s">
        <v>82</v>
      </c>
      <c r="AW1387" s="13" t="s">
        <v>33</v>
      </c>
      <c r="AX1387" s="13" t="s">
        <v>72</v>
      </c>
      <c r="AY1387" s="246" t="s">
        <v>197</v>
      </c>
    </row>
    <row r="1388" s="13" customFormat="1">
      <c r="A1388" s="13"/>
      <c r="B1388" s="235"/>
      <c r="C1388" s="236"/>
      <c r="D1388" s="237" t="s">
        <v>207</v>
      </c>
      <c r="E1388" s="238" t="s">
        <v>19</v>
      </c>
      <c r="F1388" s="239" t="s">
        <v>2918</v>
      </c>
      <c r="G1388" s="236"/>
      <c r="H1388" s="240">
        <v>1.2649999999999999</v>
      </c>
      <c r="I1388" s="241"/>
      <c r="J1388" s="236"/>
      <c r="K1388" s="236"/>
      <c r="L1388" s="242"/>
      <c r="M1388" s="243"/>
      <c r="N1388" s="244"/>
      <c r="O1388" s="244"/>
      <c r="P1388" s="244"/>
      <c r="Q1388" s="244"/>
      <c r="R1388" s="244"/>
      <c r="S1388" s="244"/>
      <c r="T1388" s="245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46" t="s">
        <v>207</v>
      </c>
      <c r="AU1388" s="246" t="s">
        <v>82</v>
      </c>
      <c r="AV1388" s="13" t="s">
        <v>82</v>
      </c>
      <c r="AW1388" s="13" t="s">
        <v>33</v>
      </c>
      <c r="AX1388" s="13" t="s">
        <v>72</v>
      </c>
      <c r="AY1388" s="246" t="s">
        <v>197</v>
      </c>
    </row>
    <row r="1389" s="13" customFormat="1">
      <c r="A1389" s="13"/>
      <c r="B1389" s="235"/>
      <c r="C1389" s="236"/>
      <c r="D1389" s="237" t="s">
        <v>207</v>
      </c>
      <c r="E1389" s="238" t="s">
        <v>19</v>
      </c>
      <c r="F1389" s="239" t="s">
        <v>2919</v>
      </c>
      <c r="G1389" s="236"/>
      <c r="H1389" s="240">
        <v>9.7710000000000008</v>
      </c>
      <c r="I1389" s="241"/>
      <c r="J1389" s="236"/>
      <c r="K1389" s="236"/>
      <c r="L1389" s="242"/>
      <c r="M1389" s="243"/>
      <c r="N1389" s="244"/>
      <c r="O1389" s="244"/>
      <c r="P1389" s="244"/>
      <c r="Q1389" s="244"/>
      <c r="R1389" s="244"/>
      <c r="S1389" s="244"/>
      <c r="T1389" s="245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6" t="s">
        <v>207</v>
      </c>
      <c r="AU1389" s="246" t="s">
        <v>82</v>
      </c>
      <c r="AV1389" s="13" t="s">
        <v>82</v>
      </c>
      <c r="AW1389" s="13" t="s">
        <v>33</v>
      </c>
      <c r="AX1389" s="13" t="s">
        <v>72</v>
      </c>
      <c r="AY1389" s="246" t="s">
        <v>197</v>
      </c>
    </row>
    <row r="1390" s="16" customFormat="1">
      <c r="A1390" s="16"/>
      <c r="B1390" s="268"/>
      <c r="C1390" s="269"/>
      <c r="D1390" s="237" t="s">
        <v>207</v>
      </c>
      <c r="E1390" s="270" t="s">
        <v>19</v>
      </c>
      <c r="F1390" s="271" t="s">
        <v>248</v>
      </c>
      <c r="G1390" s="269"/>
      <c r="H1390" s="272">
        <v>61.721000000000004</v>
      </c>
      <c r="I1390" s="273"/>
      <c r="J1390" s="269"/>
      <c r="K1390" s="269"/>
      <c r="L1390" s="274"/>
      <c r="M1390" s="275"/>
      <c r="N1390" s="276"/>
      <c r="O1390" s="276"/>
      <c r="P1390" s="276"/>
      <c r="Q1390" s="276"/>
      <c r="R1390" s="276"/>
      <c r="S1390" s="276"/>
      <c r="T1390" s="277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T1390" s="278" t="s">
        <v>207</v>
      </c>
      <c r="AU1390" s="278" t="s">
        <v>82</v>
      </c>
      <c r="AV1390" s="16" t="s">
        <v>103</v>
      </c>
      <c r="AW1390" s="16" t="s">
        <v>33</v>
      </c>
      <c r="AX1390" s="16" t="s">
        <v>72</v>
      </c>
      <c r="AY1390" s="278" t="s">
        <v>197</v>
      </c>
    </row>
    <row r="1391" s="14" customFormat="1">
      <c r="A1391" s="14"/>
      <c r="B1391" s="247"/>
      <c r="C1391" s="248"/>
      <c r="D1391" s="237" t="s">
        <v>207</v>
      </c>
      <c r="E1391" s="249" t="s">
        <v>19</v>
      </c>
      <c r="F1391" s="250" t="s">
        <v>802</v>
      </c>
      <c r="G1391" s="248"/>
      <c r="H1391" s="249" t="s">
        <v>19</v>
      </c>
      <c r="I1391" s="251"/>
      <c r="J1391" s="248"/>
      <c r="K1391" s="248"/>
      <c r="L1391" s="252"/>
      <c r="M1391" s="253"/>
      <c r="N1391" s="254"/>
      <c r="O1391" s="254"/>
      <c r="P1391" s="254"/>
      <c r="Q1391" s="254"/>
      <c r="R1391" s="254"/>
      <c r="S1391" s="254"/>
      <c r="T1391" s="255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6" t="s">
        <v>207</v>
      </c>
      <c r="AU1391" s="256" t="s">
        <v>82</v>
      </c>
      <c r="AV1391" s="14" t="s">
        <v>80</v>
      </c>
      <c r="AW1391" s="14" t="s">
        <v>33</v>
      </c>
      <c r="AX1391" s="14" t="s">
        <v>72</v>
      </c>
      <c r="AY1391" s="256" t="s">
        <v>197</v>
      </c>
    </row>
    <row r="1392" s="13" customFormat="1">
      <c r="A1392" s="13"/>
      <c r="B1392" s="235"/>
      <c r="C1392" s="236"/>
      <c r="D1392" s="237" t="s">
        <v>207</v>
      </c>
      <c r="E1392" s="238" t="s">
        <v>19</v>
      </c>
      <c r="F1392" s="239" t="s">
        <v>2927</v>
      </c>
      <c r="G1392" s="236"/>
      <c r="H1392" s="240">
        <v>23.773</v>
      </c>
      <c r="I1392" s="241"/>
      <c r="J1392" s="236"/>
      <c r="K1392" s="236"/>
      <c r="L1392" s="242"/>
      <c r="M1392" s="243"/>
      <c r="N1392" s="244"/>
      <c r="O1392" s="244"/>
      <c r="P1392" s="244"/>
      <c r="Q1392" s="244"/>
      <c r="R1392" s="244"/>
      <c r="S1392" s="244"/>
      <c r="T1392" s="245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6" t="s">
        <v>207</v>
      </c>
      <c r="AU1392" s="246" t="s">
        <v>82</v>
      </c>
      <c r="AV1392" s="13" t="s">
        <v>82</v>
      </c>
      <c r="AW1392" s="13" t="s">
        <v>33</v>
      </c>
      <c r="AX1392" s="13" t="s">
        <v>72</v>
      </c>
      <c r="AY1392" s="246" t="s">
        <v>197</v>
      </c>
    </row>
    <row r="1393" s="13" customFormat="1">
      <c r="A1393" s="13"/>
      <c r="B1393" s="235"/>
      <c r="C1393" s="236"/>
      <c r="D1393" s="237" t="s">
        <v>207</v>
      </c>
      <c r="E1393" s="238" t="s">
        <v>19</v>
      </c>
      <c r="F1393" s="239" t="s">
        <v>2928</v>
      </c>
      <c r="G1393" s="236"/>
      <c r="H1393" s="240">
        <v>3.1930000000000001</v>
      </c>
      <c r="I1393" s="241"/>
      <c r="J1393" s="236"/>
      <c r="K1393" s="236"/>
      <c r="L1393" s="242"/>
      <c r="M1393" s="243"/>
      <c r="N1393" s="244"/>
      <c r="O1393" s="244"/>
      <c r="P1393" s="244"/>
      <c r="Q1393" s="244"/>
      <c r="R1393" s="244"/>
      <c r="S1393" s="244"/>
      <c r="T1393" s="245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46" t="s">
        <v>207</v>
      </c>
      <c r="AU1393" s="246" t="s">
        <v>82</v>
      </c>
      <c r="AV1393" s="13" t="s">
        <v>82</v>
      </c>
      <c r="AW1393" s="13" t="s">
        <v>33</v>
      </c>
      <c r="AX1393" s="13" t="s">
        <v>72</v>
      </c>
      <c r="AY1393" s="246" t="s">
        <v>197</v>
      </c>
    </row>
    <row r="1394" s="13" customFormat="1">
      <c r="A1394" s="13"/>
      <c r="B1394" s="235"/>
      <c r="C1394" s="236"/>
      <c r="D1394" s="237" t="s">
        <v>207</v>
      </c>
      <c r="E1394" s="238" t="s">
        <v>19</v>
      </c>
      <c r="F1394" s="239" t="s">
        <v>2920</v>
      </c>
      <c r="G1394" s="236"/>
      <c r="H1394" s="240">
        <v>14.25</v>
      </c>
      <c r="I1394" s="241"/>
      <c r="J1394" s="236"/>
      <c r="K1394" s="236"/>
      <c r="L1394" s="242"/>
      <c r="M1394" s="243"/>
      <c r="N1394" s="244"/>
      <c r="O1394" s="244"/>
      <c r="P1394" s="244"/>
      <c r="Q1394" s="244"/>
      <c r="R1394" s="244"/>
      <c r="S1394" s="244"/>
      <c r="T1394" s="245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6" t="s">
        <v>207</v>
      </c>
      <c r="AU1394" s="246" t="s">
        <v>82</v>
      </c>
      <c r="AV1394" s="13" t="s">
        <v>82</v>
      </c>
      <c r="AW1394" s="13" t="s">
        <v>33</v>
      </c>
      <c r="AX1394" s="13" t="s">
        <v>72</v>
      </c>
      <c r="AY1394" s="246" t="s">
        <v>197</v>
      </c>
    </row>
    <row r="1395" s="13" customFormat="1">
      <c r="A1395" s="13"/>
      <c r="B1395" s="235"/>
      <c r="C1395" s="236"/>
      <c r="D1395" s="237" t="s">
        <v>207</v>
      </c>
      <c r="E1395" s="238" t="s">
        <v>19</v>
      </c>
      <c r="F1395" s="239" t="s">
        <v>2921</v>
      </c>
      <c r="G1395" s="236"/>
      <c r="H1395" s="240">
        <v>17.940000000000001</v>
      </c>
      <c r="I1395" s="241"/>
      <c r="J1395" s="236"/>
      <c r="K1395" s="236"/>
      <c r="L1395" s="242"/>
      <c r="M1395" s="243"/>
      <c r="N1395" s="244"/>
      <c r="O1395" s="244"/>
      <c r="P1395" s="244"/>
      <c r="Q1395" s="244"/>
      <c r="R1395" s="244"/>
      <c r="S1395" s="244"/>
      <c r="T1395" s="245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6" t="s">
        <v>207</v>
      </c>
      <c r="AU1395" s="246" t="s">
        <v>82</v>
      </c>
      <c r="AV1395" s="13" t="s">
        <v>82</v>
      </c>
      <c r="AW1395" s="13" t="s">
        <v>33</v>
      </c>
      <c r="AX1395" s="13" t="s">
        <v>72</v>
      </c>
      <c r="AY1395" s="246" t="s">
        <v>197</v>
      </c>
    </row>
    <row r="1396" s="13" customFormat="1">
      <c r="A1396" s="13"/>
      <c r="B1396" s="235"/>
      <c r="C1396" s="236"/>
      <c r="D1396" s="237" t="s">
        <v>207</v>
      </c>
      <c r="E1396" s="238" t="s">
        <v>19</v>
      </c>
      <c r="F1396" s="239" t="s">
        <v>2922</v>
      </c>
      <c r="G1396" s="236"/>
      <c r="H1396" s="240">
        <v>25.190999999999999</v>
      </c>
      <c r="I1396" s="241"/>
      <c r="J1396" s="236"/>
      <c r="K1396" s="236"/>
      <c r="L1396" s="242"/>
      <c r="M1396" s="243"/>
      <c r="N1396" s="244"/>
      <c r="O1396" s="244"/>
      <c r="P1396" s="244"/>
      <c r="Q1396" s="244"/>
      <c r="R1396" s="244"/>
      <c r="S1396" s="244"/>
      <c r="T1396" s="245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6" t="s">
        <v>207</v>
      </c>
      <c r="AU1396" s="246" t="s">
        <v>82</v>
      </c>
      <c r="AV1396" s="13" t="s">
        <v>82</v>
      </c>
      <c r="AW1396" s="13" t="s">
        <v>33</v>
      </c>
      <c r="AX1396" s="13" t="s">
        <v>72</v>
      </c>
      <c r="AY1396" s="246" t="s">
        <v>197</v>
      </c>
    </row>
    <row r="1397" s="13" customFormat="1">
      <c r="A1397" s="13"/>
      <c r="B1397" s="235"/>
      <c r="C1397" s="236"/>
      <c r="D1397" s="237" t="s">
        <v>207</v>
      </c>
      <c r="E1397" s="238" t="s">
        <v>19</v>
      </c>
      <c r="F1397" s="239" t="s">
        <v>2923</v>
      </c>
      <c r="G1397" s="236"/>
      <c r="H1397" s="240">
        <v>17.733000000000001</v>
      </c>
      <c r="I1397" s="241"/>
      <c r="J1397" s="236"/>
      <c r="K1397" s="236"/>
      <c r="L1397" s="242"/>
      <c r="M1397" s="243"/>
      <c r="N1397" s="244"/>
      <c r="O1397" s="244"/>
      <c r="P1397" s="244"/>
      <c r="Q1397" s="244"/>
      <c r="R1397" s="244"/>
      <c r="S1397" s="244"/>
      <c r="T1397" s="245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46" t="s">
        <v>207</v>
      </c>
      <c r="AU1397" s="246" t="s">
        <v>82</v>
      </c>
      <c r="AV1397" s="13" t="s">
        <v>82</v>
      </c>
      <c r="AW1397" s="13" t="s">
        <v>33</v>
      </c>
      <c r="AX1397" s="13" t="s">
        <v>72</v>
      </c>
      <c r="AY1397" s="246" t="s">
        <v>197</v>
      </c>
    </row>
    <row r="1398" s="13" customFormat="1">
      <c r="A1398" s="13"/>
      <c r="B1398" s="235"/>
      <c r="C1398" s="236"/>
      <c r="D1398" s="237" t="s">
        <v>207</v>
      </c>
      <c r="E1398" s="238" t="s">
        <v>19</v>
      </c>
      <c r="F1398" s="239" t="s">
        <v>2924</v>
      </c>
      <c r="G1398" s="236"/>
      <c r="H1398" s="240">
        <v>9.7710000000000008</v>
      </c>
      <c r="I1398" s="241"/>
      <c r="J1398" s="236"/>
      <c r="K1398" s="236"/>
      <c r="L1398" s="242"/>
      <c r="M1398" s="243"/>
      <c r="N1398" s="244"/>
      <c r="O1398" s="244"/>
      <c r="P1398" s="244"/>
      <c r="Q1398" s="244"/>
      <c r="R1398" s="244"/>
      <c r="S1398" s="244"/>
      <c r="T1398" s="245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6" t="s">
        <v>207</v>
      </c>
      <c r="AU1398" s="246" t="s">
        <v>82</v>
      </c>
      <c r="AV1398" s="13" t="s">
        <v>82</v>
      </c>
      <c r="AW1398" s="13" t="s">
        <v>33</v>
      </c>
      <c r="AX1398" s="13" t="s">
        <v>72</v>
      </c>
      <c r="AY1398" s="246" t="s">
        <v>197</v>
      </c>
    </row>
    <row r="1399" s="13" customFormat="1">
      <c r="A1399" s="13"/>
      <c r="B1399" s="235"/>
      <c r="C1399" s="236"/>
      <c r="D1399" s="237" t="s">
        <v>207</v>
      </c>
      <c r="E1399" s="238" t="s">
        <v>19</v>
      </c>
      <c r="F1399" s="239" t="s">
        <v>2925</v>
      </c>
      <c r="G1399" s="236"/>
      <c r="H1399" s="240">
        <v>6.5549999999999997</v>
      </c>
      <c r="I1399" s="241"/>
      <c r="J1399" s="236"/>
      <c r="K1399" s="236"/>
      <c r="L1399" s="242"/>
      <c r="M1399" s="243"/>
      <c r="N1399" s="244"/>
      <c r="O1399" s="244"/>
      <c r="P1399" s="244"/>
      <c r="Q1399" s="244"/>
      <c r="R1399" s="244"/>
      <c r="S1399" s="244"/>
      <c r="T1399" s="245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6" t="s">
        <v>207</v>
      </c>
      <c r="AU1399" s="246" t="s">
        <v>82</v>
      </c>
      <c r="AV1399" s="13" t="s">
        <v>82</v>
      </c>
      <c r="AW1399" s="13" t="s">
        <v>33</v>
      </c>
      <c r="AX1399" s="13" t="s">
        <v>72</v>
      </c>
      <c r="AY1399" s="246" t="s">
        <v>197</v>
      </c>
    </row>
    <row r="1400" s="13" customFormat="1">
      <c r="A1400" s="13"/>
      <c r="B1400" s="235"/>
      <c r="C1400" s="236"/>
      <c r="D1400" s="237" t="s">
        <v>207</v>
      </c>
      <c r="E1400" s="238" t="s">
        <v>19</v>
      </c>
      <c r="F1400" s="239" t="s">
        <v>2926</v>
      </c>
      <c r="G1400" s="236"/>
      <c r="H1400" s="240">
        <v>8.8200000000000003</v>
      </c>
      <c r="I1400" s="241"/>
      <c r="J1400" s="236"/>
      <c r="K1400" s="236"/>
      <c r="L1400" s="242"/>
      <c r="M1400" s="243"/>
      <c r="N1400" s="244"/>
      <c r="O1400" s="244"/>
      <c r="P1400" s="244"/>
      <c r="Q1400" s="244"/>
      <c r="R1400" s="244"/>
      <c r="S1400" s="244"/>
      <c r="T1400" s="245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6" t="s">
        <v>207</v>
      </c>
      <c r="AU1400" s="246" t="s">
        <v>82</v>
      </c>
      <c r="AV1400" s="13" t="s">
        <v>82</v>
      </c>
      <c r="AW1400" s="13" t="s">
        <v>33</v>
      </c>
      <c r="AX1400" s="13" t="s">
        <v>72</v>
      </c>
      <c r="AY1400" s="246" t="s">
        <v>197</v>
      </c>
    </row>
    <row r="1401" s="13" customFormat="1">
      <c r="A1401" s="13"/>
      <c r="B1401" s="235"/>
      <c r="C1401" s="236"/>
      <c r="D1401" s="237" t="s">
        <v>207</v>
      </c>
      <c r="E1401" s="238" t="s">
        <v>19</v>
      </c>
      <c r="F1401" s="239" t="s">
        <v>2929</v>
      </c>
      <c r="G1401" s="236"/>
      <c r="H1401" s="240">
        <v>1.544</v>
      </c>
      <c r="I1401" s="241"/>
      <c r="J1401" s="236"/>
      <c r="K1401" s="236"/>
      <c r="L1401" s="242"/>
      <c r="M1401" s="243"/>
      <c r="N1401" s="244"/>
      <c r="O1401" s="244"/>
      <c r="P1401" s="244"/>
      <c r="Q1401" s="244"/>
      <c r="R1401" s="244"/>
      <c r="S1401" s="244"/>
      <c r="T1401" s="245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6" t="s">
        <v>207</v>
      </c>
      <c r="AU1401" s="246" t="s">
        <v>82</v>
      </c>
      <c r="AV1401" s="13" t="s">
        <v>82</v>
      </c>
      <c r="AW1401" s="13" t="s">
        <v>33</v>
      </c>
      <c r="AX1401" s="13" t="s">
        <v>72</v>
      </c>
      <c r="AY1401" s="246" t="s">
        <v>197</v>
      </c>
    </row>
    <row r="1402" s="13" customFormat="1">
      <c r="A1402" s="13"/>
      <c r="B1402" s="235"/>
      <c r="C1402" s="236"/>
      <c r="D1402" s="237" t="s">
        <v>207</v>
      </c>
      <c r="E1402" s="238" t="s">
        <v>19</v>
      </c>
      <c r="F1402" s="239" t="s">
        <v>2930</v>
      </c>
      <c r="G1402" s="236"/>
      <c r="H1402" s="240">
        <v>2.9900000000000002</v>
      </c>
      <c r="I1402" s="241"/>
      <c r="J1402" s="236"/>
      <c r="K1402" s="236"/>
      <c r="L1402" s="242"/>
      <c r="M1402" s="243"/>
      <c r="N1402" s="244"/>
      <c r="O1402" s="244"/>
      <c r="P1402" s="244"/>
      <c r="Q1402" s="244"/>
      <c r="R1402" s="244"/>
      <c r="S1402" s="244"/>
      <c r="T1402" s="245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6" t="s">
        <v>207</v>
      </c>
      <c r="AU1402" s="246" t="s">
        <v>82</v>
      </c>
      <c r="AV1402" s="13" t="s">
        <v>82</v>
      </c>
      <c r="AW1402" s="13" t="s">
        <v>33</v>
      </c>
      <c r="AX1402" s="13" t="s">
        <v>72</v>
      </c>
      <c r="AY1402" s="246" t="s">
        <v>197</v>
      </c>
    </row>
    <row r="1403" s="13" customFormat="1">
      <c r="A1403" s="13"/>
      <c r="B1403" s="235"/>
      <c r="C1403" s="236"/>
      <c r="D1403" s="237" t="s">
        <v>207</v>
      </c>
      <c r="E1403" s="238" t="s">
        <v>19</v>
      </c>
      <c r="F1403" s="239" t="s">
        <v>2931</v>
      </c>
      <c r="G1403" s="236"/>
      <c r="H1403" s="240">
        <v>1.95</v>
      </c>
      <c r="I1403" s="241"/>
      <c r="J1403" s="236"/>
      <c r="K1403" s="236"/>
      <c r="L1403" s="242"/>
      <c r="M1403" s="243"/>
      <c r="N1403" s="244"/>
      <c r="O1403" s="244"/>
      <c r="P1403" s="244"/>
      <c r="Q1403" s="244"/>
      <c r="R1403" s="244"/>
      <c r="S1403" s="244"/>
      <c r="T1403" s="245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6" t="s">
        <v>207</v>
      </c>
      <c r="AU1403" s="246" t="s">
        <v>82</v>
      </c>
      <c r="AV1403" s="13" t="s">
        <v>82</v>
      </c>
      <c r="AW1403" s="13" t="s">
        <v>33</v>
      </c>
      <c r="AX1403" s="13" t="s">
        <v>72</v>
      </c>
      <c r="AY1403" s="246" t="s">
        <v>197</v>
      </c>
    </row>
    <row r="1404" s="13" customFormat="1">
      <c r="A1404" s="13"/>
      <c r="B1404" s="235"/>
      <c r="C1404" s="236"/>
      <c r="D1404" s="237" t="s">
        <v>207</v>
      </c>
      <c r="E1404" s="238" t="s">
        <v>19</v>
      </c>
      <c r="F1404" s="239" t="s">
        <v>2961</v>
      </c>
      <c r="G1404" s="236"/>
      <c r="H1404" s="240">
        <v>15.382</v>
      </c>
      <c r="I1404" s="241"/>
      <c r="J1404" s="236"/>
      <c r="K1404" s="236"/>
      <c r="L1404" s="242"/>
      <c r="M1404" s="243"/>
      <c r="N1404" s="244"/>
      <c r="O1404" s="244"/>
      <c r="P1404" s="244"/>
      <c r="Q1404" s="244"/>
      <c r="R1404" s="244"/>
      <c r="S1404" s="244"/>
      <c r="T1404" s="245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46" t="s">
        <v>207</v>
      </c>
      <c r="AU1404" s="246" t="s">
        <v>82</v>
      </c>
      <c r="AV1404" s="13" t="s">
        <v>82</v>
      </c>
      <c r="AW1404" s="13" t="s">
        <v>33</v>
      </c>
      <c r="AX1404" s="13" t="s">
        <v>72</v>
      </c>
      <c r="AY1404" s="246" t="s">
        <v>197</v>
      </c>
    </row>
    <row r="1405" s="13" customFormat="1">
      <c r="A1405" s="13"/>
      <c r="B1405" s="235"/>
      <c r="C1405" s="236"/>
      <c r="D1405" s="237" t="s">
        <v>207</v>
      </c>
      <c r="E1405" s="238" t="s">
        <v>19</v>
      </c>
      <c r="F1405" s="239" t="s">
        <v>2962</v>
      </c>
      <c r="G1405" s="236"/>
      <c r="H1405" s="240">
        <v>16.314</v>
      </c>
      <c r="I1405" s="241"/>
      <c r="J1405" s="236"/>
      <c r="K1405" s="236"/>
      <c r="L1405" s="242"/>
      <c r="M1405" s="243"/>
      <c r="N1405" s="244"/>
      <c r="O1405" s="244"/>
      <c r="P1405" s="244"/>
      <c r="Q1405" s="244"/>
      <c r="R1405" s="244"/>
      <c r="S1405" s="244"/>
      <c r="T1405" s="245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46" t="s">
        <v>207</v>
      </c>
      <c r="AU1405" s="246" t="s">
        <v>82</v>
      </c>
      <c r="AV1405" s="13" t="s">
        <v>82</v>
      </c>
      <c r="AW1405" s="13" t="s">
        <v>33</v>
      </c>
      <c r="AX1405" s="13" t="s">
        <v>72</v>
      </c>
      <c r="AY1405" s="246" t="s">
        <v>197</v>
      </c>
    </row>
    <row r="1406" s="13" customFormat="1">
      <c r="A1406" s="13"/>
      <c r="B1406" s="235"/>
      <c r="C1406" s="236"/>
      <c r="D1406" s="237" t="s">
        <v>207</v>
      </c>
      <c r="E1406" s="238" t="s">
        <v>19</v>
      </c>
      <c r="F1406" s="239" t="s">
        <v>2963</v>
      </c>
      <c r="G1406" s="236"/>
      <c r="H1406" s="240">
        <v>3.4689999999999999</v>
      </c>
      <c r="I1406" s="241"/>
      <c r="J1406" s="236"/>
      <c r="K1406" s="236"/>
      <c r="L1406" s="242"/>
      <c r="M1406" s="243"/>
      <c r="N1406" s="244"/>
      <c r="O1406" s="244"/>
      <c r="P1406" s="244"/>
      <c r="Q1406" s="244"/>
      <c r="R1406" s="244"/>
      <c r="S1406" s="244"/>
      <c r="T1406" s="245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6" t="s">
        <v>207</v>
      </c>
      <c r="AU1406" s="246" t="s">
        <v>82</v>
      </c>
      <c r="AV1406" s="13" t="s">
        <v>82</v>
      </c>
      <c r="AW1406" s="13" t="s">
        <v>33</v>
      </c>
      <c r="AX1406" s="13" t="s">
        <v>72</v>
      </c>
      <c r="AY1406" s="246" t="s">
        <v>197</v>
      </c>
    </row>
    <row r="1407" s="13" customFormat="1">
      <c r="A1407" s="13"/>
      <c r="B1407" s="235"/>
      <c r="C1407" s="236"/>
      <c r="D1407" s="237" t="s">
        <v>207</v>
      </c>
      <c r="E1407" s="238" t="s">
        <v>19</v>
      </c>
      <c r="F1407" s="239" t="s">
        <v>2964</v>
      </c>
      <c r="G1407" s="236"/>
      <c r="H1407" s="240">
        <v>23.309999999999999</v>
      </c>
      <c r="I1407" s="241"/>
      <c r="J1407" s="236"/>
      <c r="K1407" s="236"/>
      <c r="L1407" s="242"/>
      <c r="M1407" s="243"/>
      <c r="N1407" s="244"/>
      <c r="O1407" s="244"/>
      <c r="P1407" s="244"/>
      <c r="Q1407" s="244"/>
      <c r="R1407" s="244"/>
      <c r="S1407" s="244"/>
      <c r="T1407" s="245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6" t="s">
        <v>207</v>
      </c>
      <c r="AU1407" s="246" t="s">
        <v>82</v>
      </c>
      <c r="AV1407" s="13" t="s">
        <v>82</v>
      </c>
      <c r="AW1407" s="13" t="s">
        <v>33</v>
      </c>
      <c r="AX1407" s="13" t="s">
        <v>72</v>
      </c>
      <c r="AY1407" s="246" t="s">
        <v>197</v>
      </c>
    </row>
    <row r="1408" s="16" customFormat="1">
      <c r="A1408" s="16"/>
      <c r="B1408" s="268"/>
      <c r="C1408" s="269"/>
      <c r="D1408" s="237" t="s">
        <v>207</v>
      </c>
      <c r="E1408" s="270" t="s">
        <v>19</v>
      </c>
      <c r="F1408" s="271" t="s">
        <v>248</v>
      </c>
      <c r="G1408" s="269"/>
      <c r="H1408" s="272">
        <v>192.185</v>
      </c>
      <c r="I1408" s="273"/>
      <c r="J1408" s="269"/>
      <c r="K1408" s="269"/>
      <c r="L1408" s="274"/>
      <c r="M1408" s="275"/>
      <c r="N1408" s="276"/>
      <c r="O1408" s="276"/>
      <c r="P1408" s="276"/>
      <c r="Q1408" s="276"/>
      <c r="R1408" s="276"/>
      <c r="S1408" s="276"/>
      <c r="T1408" s="277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T1408" s="278" t="s">
        <v>207</v>
      </c>
      <c r="AU1408" s="278" t="s">
        <v>82</v>
      </c>
      <c r="AV1408" s="16" t="s">
        <v>103</v>
      </c>
      <c r="AW1408" s="16" t="s">
        <v>33</v>
      </c>
      <c r="AX1408" s="16" t="s">
        <v>72</v>
      </c>
      <c r="AY1408" s="278" t="s">
        <v>197</v>
      </c>
    </row>
    <row r="1409" s="13" customFormat="1">
      <c r="A1409" s="13"/>
      <c r="B1409" s="235"/>
      <c r="C1409" s="236"/>
      <c r="D1409" s="237" t="s">
        <v>207</v>
      </c>
      <c r="E1409" s="238" t="s">
        <v>19</v>
      </c>
      <c r="F1409" s="239" t="s">
        <v>2983</v>
      </c>
      <c r="G1409" s="236"/>
      <c r="H1409" s="240">
        <v>11.856</v>
      </c>
      <c r="I1409" s="241"/>
      <c r="J1409" s="236"/>
      <c r="K1409" s="236"/>
      <c r="L1409" s="242"/>
      <c r="M1409" s="243"/>
      <c r="N1409" s="244"/>
      <c r="O1409" s="244"/>
      <c r="P1409" s="244"/>
      <c r="Q1409" s="244"/>
      <c r="R1409" s="244"/>
      <c r="S1409" s="244"/>
      <c r="T1409" s="245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6" t="s">
        <v>207</v>
      </c>
      <c r="AU1409" s="246" t="s">
        <v>82</v>
      </c>
      <c r="AV1409" s="13" t="s">
        <v>82</v>
      </c>
      <c r="AW1409" s="13" t="s">
        <v>33</v>
      </c>
      <c r="AX1409" s="13" t="s">
        <v>72</v>
      </c>
      <c r="AY1409" s="246" t="s">
        <v>197</v>
      </c>
    </row>
    <row r="1410" s="16" customFormat="1">
      <c r="A1410" s="16"/>
      <c r="B1410" s="268"/>
      <c r="C1410" s="269"/>
      <c r="D1410" s="237" t="s">
        <v>207</v>
      </c>
      <c r="E1410" s="270" t="s">
        <v>19</v>
      </c>
      <c r="F1410" s="271" t="s">
        <v>248</v>
      </c>
      <c r="G1410" s="269"/>
      <c r="H1410" s="272">
        <v>11.856</v>
      </c>
      <c r="I1410" s="273"/>
      <c r="J1410" s="269"/>
      <c r="K1410" s="269"/>
      <c r="L1410" s="274"/>
      <c r="M1410" s="275"/>
      <c r="N1410" s="276"/>
      <c r="O1410" s="276"/>
      <c r="P1410" s="276"/>
      <c r="Q1410" s="276"/>
      <c r="R1410" s="276"/>
      <c r="S1410" s="276"/>
      <c r="T1410" s="277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T1410" s="278" t="s">
        <v>207</v>
      </c>
      <c r="AU1410" s="278" t="s">
        <v>82</v>
      </c>
      <c r="AV1410" s="16" t="s">
        <v>103</v>
      </c>
      <c r="AW1410" s="16" t="s">
        <v>33</v>
      </c>
      <c r="AX1410" s="16" t="s">
        <v>72</v>
      </c>
      <c r="AY1410" s="278" t="s">
        <v>197</v>
      </c>
    </row>
    <row r="1411" s="15" customFormat="1">
      <c r="A1411" s="15"/>
      <c r="B1411" s="257"/>
      <c r="C1411" s="258"/>
      <c r="D1411" s="237" t="s">
        <v>207</v>
      </c>
      <c r="E1411" s="259" t="s">
        <v>19</v>
      </c>
      <c r="F1411" s="260" t="s">
        <v>234</v>
      </c>
      <c r="G1411" s="258"/>
      <c r="H1411" s="261">
        <v>375.47399999999999</v>
      </c>
      <c r="I1411" s="262"/>
      <c r="J1411" s="258"/>
      <c r="K1411" s="258"/>
      <c r="L1411" s="263"/>
      <c r="M1411" s="264"/>
      <c r="N1411" s="265"/>
      <c r="O1411" s="265"/>
      <c r="P1411" s="265"/>
      <c r="Q1411" s="265"/>
      <c r="R1411" s="265"/>
      <c r="S1411" s="265"/>
      <c r="T1411" s="266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T1411" s="267" t="s">
        <v>207</v>
      </c>
      <c r="AU1411" s="267" t="s">
        <v>82</v>
      </c>
      <c r="AV1411" s="15" t="s">
        <v>203</v>
      </c>
      <c r="AW1411" s="15" t="s">
        <v>33</v>
      </c>
      <c r="AX1411" s="15" t="s">
        <v>80</v>
      </c>
      <c r="AY1411" s="267" t="s">
        <v>197</v>
      </c>
    </row>
    <row r="1412" s="2" customFormat="1" ht="24.15" customHeight="1">
      <c r="A1412" s="40"/>
      <c r="B1412" s="41"/>
      <c r="C1412" s="282" t="s">
        <v>1697</v>
      </c>
      <c r="D1412" s="282" t="s">
        <v>602</v>
      </c>
      <c r="E1412" s="283" t="s">
        <v>1315</v>
      </c>
      <c r="F1412" s="284" t="s">
        <v>1316</v>
      </c>
      <c r="G1412" s="285" t="s">
        <v>202</v>
      </c>
      <c r="H1412" s="286">
        <v>125.911</v>
      </c>
      <c r="I1412" s="287"/>
      <c r="J1412" s="288">
        <f>ROUND(I1412*H1412,2)</f>
        <v>0</v>
      </c>
      <c r="K1412" s="289"/>
      <c r="L1412" s="290"/>
      <c r="M1412" s="291" t="s">
        <v>19</v>
      </c>
      <c r="N1412" s="292" t="s">
        <v>43</v>
      </c>
      <c r="O1412" s="86"/>
      <c r="P1412" s="226">
        <f>O1412*H1412</f>
        <v>0</v>
      </c>
      <c r="Q1412" s="226">
        <v>0.0025000000000000001</v>
      </c>
      <c r="R1412" s="226">
        <f>Q1412*H1412</f>
        <v>0.31477749999999999</v>
      </c>
      <c r="S1412" s="226">
        <v>0</v>
      </c>
      <c r="T1412" s="227">
        <f>S1412*H1412</f>
        <v>0</v>
      </c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R1412" s="228" t="s">
        <v>658</v>
      </c>
      <c r="AT1412" s="228" t="s">
        <v>602</v>
      </c>
      <c r="AU1412" s="228" t="s">
        <v>82</v>
      </c>
      <c r="AY1412" s="19" t="s">
        <v>197</v>
      </c>
      <c r="BE1412" s="229">
        <f>IF(N1412="základní",J1412,0)</f>
        <v>0</v>
      </c>
      <c r="BF1412" s="229">
        <f>IF(N1412="snížená",J1412,0)</f>
        <v>0</v>
      </c>
      <c r="BG1412" s="229">
        <f>IF(N1412="zákl. přenesená",J1412,0)</f>
        <v>0</v>
      </c>
      <c r="BH1412" s="229">
        <f>IF(N1412="sníž. přenesená",J1412,0)</f>
        <v>0</v>
      </c>
      <c r="BI1412" s="229">
        <f>IF(N1412="nulová",J1412,0)</f>
        <v>0</v>
      </c>
      <c r="BJ1412" s="19" t="s">
        <v>80</v>
      </c>
      <c r="BK1412" s="229">
        <f>ROUND(I1412*H1412,2)</f>
        <v>0</v>
      </c>
      <c r="BL1412" s="19" t="s">
        <v>385</v>
      </c>
      <c r="BM1412" s="228" t="s">
        <v>3151</v>
      </c>
    </row>
    <row r="1413" s="14" customFormat="1">
      <c r="A1413" s="14"/>
      <c r="B1413" s="247"/>
      <c r="C1413" s="248"/>
      <c r="D1413" s="237" t="s">
        <v>207</v>
      </c>
      <c r="E1413" s="249" t="s">
        <v>19</v>
      </c>
      <c r="F1413" s="250" t="s">
        <v>519</v>
      </c>
      <c r="G1413" s="248"/>
      <c r="H1413" s="249" t="s">
        <v>19</v>
      </c>
      <c r="I1413" s="251"/>
      <c r="J1413" s="248"/>
      <c r="K1413" s="248"/>
      <c r="L1413" s="252"/>
      <c r="M1413" s="253"/>
      <c r="N1413" s="254"/>
      <c r="O1413" s="254"/>
      <c r="P1413" s="254"/>
      <c r="Q1413" s="254"/>
      <c r="R1413" s="254"/>
      <c r="S1413" s="254"/>
      <c r="T1413" s="255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6" t="s">
        <v>207</v>
      </c>
      <c r="AU1413" s="256" t="s">
        <v>82</v>
      </c>
      <c r="AV1413" s="14" t="s">
        <v>80</v>
      </c>
      <c r="AW1413" s="14" t="s">
        <v>33</v>
      </c>
      <c r="AX1413" s="14" t="s">
        <v>72</v>
      </c>
      <c r="AY1413" s="256" t="s">
        <v>197</v>
      </c>
    </row>
    <row r="1414" s="14" customFormat="1">
      <c r="A1414" s="14"/>
      <c r="B1414" s="247"/>
      <c r="C1414" s="248"/>
      <c r="D1414" s="237" t="s">
        <v>207</v>
      </c>
      <c r="E1414" s="249" t="s">
        <v>19</v>
      </c>
      <c r="F1414" s="250" t="s">
        <v>3152</v>
      </c>
      <c r="G1414" s="248"/>
      <c r="H1414" s="249" t="s">
        <v>19</v>
      </c>
      <c r="I1414" s="251"/>
      <c r="J1414" s="248"/>
      <c r="K1414" s="248"/>
      <c r="L1414" s="252"/>
      <c r="M1414" s="253"/>
      <c r="N1414" s="254"/>
      <c r="O1414" s="254"/>
      <c r="P1414" s="254"/>
      <c r="Q1414" s="254"/>
      <c r="R1414" s="254"/>
      <c r="S1414" s="254"/>
      <c r="T1414" s="255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6" t="s">
        <v>207</v>
      </c>
      <c r="AU1414" s="256" t="s">
        <v>82</v>
      </c>
      <c r="AV1414" s="14" t="s">
        <v>80</v>
      </c>
      <c r="AW1414" s="14" t="s">
        <v>33</v>
      </c>
      <c r="AX1414" s="14" t="s">
        <v>72</v>
      </c>
      <c r="AY1414" s="256" t="s">
        <v>197</v>
      </c>
    </row>
    <row r="1415" s="13" customFormat="1">
      <c r="A1415" s="13"/>
      <c r="B1415" s="235"/>
      <c r="C1415" s="236"/>
      <c r="D1415" s="237" t="s">
        <v>207</v>
      </c>
      <c r="E1415" s="238" t="s">
        <v>19</v>
      </c>
      <c r="F1415" s="239" t="s">
        <v>2913</v>
      </c>
      <c r="G1415" s="236"/>
      <c r="H1415" s="240">
        <v>2.7000000000000002</v>
      </c>
      <c r="I1415" s="241"/>
      <c r="J1415" s="236"/>
      <c r="K1415" s="236"/>
      <c r="L1415" s="242"/>
      <c r="M1415" s="243"/>
      <c r="N1415" s="244"/>
      <c r="O1415" s="244"/>
      <c r="P1415" s="244"/>
      <c r="Q1415" s="244"/>
      <c r="R1415" s="244"/>
      <c r="S1415" s="244"/>
      <c r="T1415" s="245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6" t="s">
        <v>207</v>
      </c>
      <c r="AU1415" s="246" t="s">
        <v>82</v>
      </c>
      <c r="AV1415" s="13" t="s">
        <v>82</v>
      </c>
      <c r="AW1415" s="13" t="s">
        <v>33</v>
      </c>
      <c r="AX1415" s="13" t="s">
        <v>72</v>
      </c>
      <c r="AY1415" s="246" t="s">
        <v>197</v>
      </c>
    </row>
    <row r="1416" s="13" customFormat="1">
      <c r="A1416" s="13"/>
      <c r="B1416" s="235"/>
      <c r="C1416" s="236"/>
      <c r="D1416" s="237" t="s">
        <v>207</v>
      </c>
      <c r="E1416" s="238" t="s">
        <v>19</v>
      </c>
      <c r="F1416" s="239" t="s">
        <v>2914</v>
      </c>
      <c r="G1416" s="236"/>
      <c r="H1416" s="240">
        <v>16.632000000000001</v>
      </c>
      <c r="I1416" s="241"/>
      <c r="J1416" s="236"/>
      <c r="K1416" s="236"/>
      <c r="L1416" s="242"/>
      <c r="M1416" s="243"/>
      <c r="N1416" s="244"/>
      <c r="O1416" s="244"/>
      <c r="P1416" s="244"/>
      <c r="Q1416" s="244"/>
      <c r="R1416" s="244"/>
      <c r="S1416" s="244"/>
      <c r="T1416" s="245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6" t="s">
        <v>207</v>
      </c>
      <c r="AU1416" s="246" t="s">
        <v>82</v>
      </c>
      <c r="AV1416" s="13" t="s">
        <v>82</v>
      </c>
      <c r="AW1416" s="13" t="s">
        <v>33</v>
      </c>
      <c r="AX1416" s="13" t="s">
        <v>72</v>
      </c>
      <c r="AY1416" s="246" t="s">
        <v>197</v>
      </c>
    </row>
    <row r="1417" s="13" customFormat="1">
      <c r="A1417" s="13"/>
      <c r="B1417" s="235"/>
      <c r="C1417" s="236"/>
      <c r="D1417" s="237" t="s">
        <v>207</v>
      </c>
      <c r="E1417" s="238" t="s">
        <v>19</v>
      </c>
      <c r="F1417" s="239" t="s">
        <v>2915</v>
      </c>
      <c r="G1417" s="236"/>
      <c r="H1417" s="240">
        <v>16.632000000000001</v>
      </c>
      <c r="I1417" s="241"/>
      <c r="J1417" s="236"/>
      <c r="K1417" s="236"/>
      <c r="L1417" s="242"/>
      <c r="M1417" s="243"/>
      <c r="N1417" s="244"/>
      <c r="O1417" s="244"/>
      <c r="P1417" s="244"/>
      <c r="Q1417" s="244"/>
      <c r="R1417" s="244"/>
      <c r="S1417" s="244"/>
      <c r="T1417" s="245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6" t="s">
        <v>207</v>
      </c>
      <c r="AU1417" s="246" t="s">
        <v>82</v>
      </c>
      <c r="AV1417" s="13" t="s">
        <v>82</v>
      </c>
      <c r="AW1417" s="13" t="s">
        <v>33</v>
      </c>
      <c r="AX1417" s="13" t="s">
        <v>72</v>
      </c>
      <c r="AY1417" s="246" t="s">
        <v>197</v>
      </c>
    </row>
    <row r="1418" s="13" customFormat="1">
      <c r="A1418" s="13"/>
      <c r="B1418" s="235"/>
      <c r="C1418" s="236"/>
      <c r="D1418" s="237" t="s">
        <v>207</v>
      </c>
      <c r="E1418" s="238" t="s">
        <v>19</v>
      </c>
      <c r="F1418" s="239" t="s">
        <v>2916</v>
      </c>
      <c r="G1418" s="236"/>
      <c r="H1418" s="240">
        <v>6.5869999999999997</v>
      </c>
      <c r="I1418" s="241"/>
      <c r="J1418" s="236"/>
      <c r="K1418" s="236"/>
      <c r="L1418" s="242"/>
      <c r="M1418" s="243"/>
      <c r="N1418" s="244"/>
      <c r="O1418" s="244"/>
      <c r="P1418" s="244"/>
      <c r="Q1418" s="244"/>
      <c r="R1418" s="244"/>
      <c r="S1418" s="244"/>
      <c r="T1418" s="245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6" t="s">
        <v>207</v>
      </c>
      <c r="AU1418" s="246" t="s">
        <v>82</v>
      </c>
      <c r="AV1418" s="13" t="s">
        <v>82</v>
      </c>
      <c r="AW1418" s="13" t="s">
        <v>33</v>
      </c>
      <c r="AX1418" s="13" t="s">
        <v>72</v>
      </c>
      <c r="AY1418" s="246" t="s">
        <v>197</v>
      </c>
    </row>
    <row r="1419" s="13" customFormat="1">
      <c r="A1419" s="13"/>
      <c r="B1419" s="235"/>
      <c r="C1419" s="236"/>
      <c r="D1419" s="237" t="s">
        <v>207</v>
      </c>
      <c r="E1419" s="238" t="s">
        <v>19</v>
      </c>
      <c r="F1419" s="239" t="s">
        <v>2917</v>
      </c>
      <c r="G1419" s="236"/>
      <c r="H1419" s="240">
        <v>8.1340000000000003</v>
      </c>
      <c r="I1419" s="241"/>
      <c r="J1419" s="236"/>
      <c r="K1419" s="236"/>
      <c r="L1419" s="242"/>
      <c r="M1419" s="243"/>
      <c r="N1419" s="244"/>
      <c r="O1419" s="244"/>
      <c r="P1419" s="244"/>
      <c r="Q1419" s="244"/>
      <c r="R1419" s="244"/>
      <c r="S1419" s="244"/>
      <c r="T1419" s="245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6" t="s">
        <v>207</v>
      </c>
      <c r="AU1419" s="246" t="s">
        <v>82</v>
      </c>
      <c r="AV1419" s="13" t="s">
        <v>82</v>
      </c>
      <c r="AW1419" s="13" t="s">
        <v>33</v>
      </c>
      <c r="AX1419" s="13" t="s">
        <v>72</v>
      </c>
      <c r="AY1419" s="246" t="s">
        <v>197</v>
      </c>
    </row>
    <row r="1420" s="13" customFormat="1">
      <c r="A1420" s="13"/>
      <c r="B1420" s="235"/>
      <c r="C1420" s="236"/>
      <c r="D1420" s="237" t="s">
        <v>207</v>
      </c>
      <c r="E1420" s="238" t="s">
        <v>19</v>
      </c>
      <c r="F1420" s="239" t="s">
        <v>2918</v>
      </c>
      <c r="G1420" s="236"/>
      <c r="H1420" s="240">
        <v>1.2649999999999999</v>
      </c>
      <c r="I1420" s="241"/>
      <c r="J1420" s="236"/>
      <c r="K1420" s="236"/>
      <c r="L1420" s="242"/>
      <c r="M1420" s="243"/>
      <c r="N1420" s="244"/>
      <c r="O1420" s="244"/>
      <c r="P1420" s="244"/>
      <c r="Q1420" s="244"/>
      <c r="R1420" s="244"/>
      <c r="S1420" s="244"/>
      <c r="T1420" s="245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6" t="s">
        <v>207</v>
      </c>
      <c r="AU1420" s="246" t="s">
        <v>82</v>
      </c>
      <c r="AV1420" s="13" t="s">
        <v>82</v>
      </c>
      <c r="AW1420" s="13" t="s">
        <v>33</v>
      </c>
      <c r="AX1420" s="13" t="s">
        <v>72</v>
      </c>
      <c r="AY1420" s="246" t="s">
        <v>197</v>
      </c>
    </row>
    <row r="1421" s="13" customFormat="1">
      <c r="A1421" s="13"/>
      <c r="B1421" s="235"/>
      <c r="C1421" s="236"/>
      <c r="D1421" s="237" t="s">
        <v>207</v>
      </c>
      <c r="E1421" s="238" t="s">
        <v>19</v>
      </c>
      <c r="F1421" s="239" t="s">
        <v>2919</v>
      </c>
      <c r="G1421" s="236"/>
      <c r="H1421" s="240">
        <v>9.7710000000000008</v>
      </c>
      <c r="I1421" s="241"/>
      <c r="J1421" s="236"/>
      <c r="K1421" s="236"/>
      <c r="L1421" s="242"/>
      <c r="M1421" s="243"/>
      <c r="N1421" s="244"/>
      <c r="O1421" s="244"/>
      <c r="P1421" s="244"/>
      <c r="Q1421" s="244"/>
      <c r="R1421" s="244"/>
      <c r="S1421" s="244"/>
      <c r="T1421" s="245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6" t="s">
        <v>207</v>
      </c>
      <c r="AU1421" s="246" t="s">
        <v>82</v>
      </c>
      <c r="AV1421" s="13" t="s">
        <v>82</v>
      </c>
      <c r="AW1421" s="13" t="s">
        <v>33</v>
      </c>
      <c r="AX1421" s="13" t="s">
        <v>72</v>
      </c>
      <c r="AY1421" s="246" t="s">
        <v>197</v>
      </c>
    </row>
    <row r="1422" s="16" customFormat="1">
      <c r="A1422" s="16"/>
      <c r="B1422" s="268"/>
      <c r="C1422" s="269"/>
      <c r="D1422" s="237" t="s">
        <v>207</v>
      </c>
      <c r="E1422" s="270" t="s">
        <v>19</v>
      </c>
      <c r="F1422" s="271" t="s">
        <v>248</v>
      </c>
      <c r="G1422" s="269"/>
      <c r="H1422" s="272">
        <v>61.721000000000004</v>
      </c>
      <c r="I1422" s="273"/>
      <c r="J1422" s="269"/>
      <c r="K1422" s="269"/>
      <c r="L1422" s="274"/>
      <c r="M1422" s="275"/>
      <c r="N1422" s="276"/>
      <c r="O1422" s="276"/>
      <c r="P1422" s="276"/>
      <c r="Q1422" s="276"/>
      <c r="R1422" s="276"/>
      <c r="S1422" s="276"/>
      <c r="T1422" s="277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T1422" s="278" t="s">
        <v>207</v>
      </c>
      <c r="AU1422" s="278" t="s">
        <v>82</v>
      </c>
      <c r="AV1422" s="16" t="s">
        <v>103</v>
      </c>
      <c r="AW1422" s="16" t="s">
        <v>33</v>
      </c>
      <c r="AX1422" s="16" t="s">
        <v>72</v>
      </c>
      <c r="AY1422" s="278" t="s">
        <v>197</v>
      </c>
    </row>
    <row r="1423" s="13" customFormat="1">
      <c r="A1423" s="13"/>
      <c r="B1423" s="235"/>
      <c r="C1423" s="236"/>
      <c r="D1423" s="237" t="s">
        <v>207</v>
      </c>
      <c r="E1423" s="238" t="s">
        <v>19</v>
      </c>
      <c r="F1423" s="239" t="s">
        <v>3153</v>
      </c>
      <c r="G1423" s="236"/>
      <c r="H1423" s="240">
        <v>125.911</v>
      </c>
      <c r="I1423" s="241"/>
      <c r="J1423" s="236"/>
      <c r="K1423" s="236"/>
      <c r="L1423" s="242"/>
      <c r="M1423" s="243"/>
      <c r="N1423" s="244"/>
      <c r="O1423" s="244"/>
      <c r="P1423" s="244"/>
      <c r="Q1423" s="244"/>
      <c r="R1423" s="244"/>
      <c r="S1423" s="244"/>
      <c r="T1423" s="245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6" t="s">
        <v>207</v>
      </c>
      <c r="AU1423" s="246" t="s">
        <v>82</v>
      </c>
      <c r="AV1423" s="13" t="s">
        <v>82</v>
      </c>
      <c r="AW1423" s="13" t="s">
        <v>33</v>
      </c>
      <c r="AX1423" s="13" t="s">
        <v>80</v>
      </c>
      <c r="AY1423" s="246" t="s">
        <v>197</v>
      </c>
    </row>
    <row r="1424" s="2" customFormat="1" ht="24.15" customHeight="1">
      <c r="A1424" s="40"/>
      <c r="B1424" s="41"/>
      <c r="C1424" s="282" t="s">
        <v>1704</v>
      </c>
      <c r="D1424" s="282" t="s">
        <v>602</v>
      </c>
      <c r="E1424" s="283" t="s">
        <v>3154</v>
      </c>
      <c r="F1424" s="284" t="s">
        <v>3155</v>
      </c>
      <c r="G1424" s="285" t="s">
        <v>202</v>
      </c>
      <c r="H1424" s="286">
        <v>12.093</v>
      </c>
      <c r="I1424" s="287"/>
      <c r="J1424" s="288">
        <f>ROUND(I1424*H1424,2)</f>
        <v>0</v>
      </c>
      <c r="K1424" s="289"/>
      <c r="L1424" s="290"/>
      <c r="M1424" s="291" t="s">
        <v>19</v>
      </c>
      <c r="N1424" s="292" t="s">
        <v>43</v>
      </c>
      <c r="O1424" s="86"/>
      <c r="P1424" s="226">
        <f>O1424*H1424</f>
        <v>0</v>
      </c>
      <c r="Q1424" s="226">
        <v>0.0028</v>
      </c>
      <c r="R1424" s="226">
        <f>Q1424*H1424</f>
        <v>0.033860399999999999</v>
      </c>
      <c r="S1424" s="226">
        <v>0</v>
      </c>
      <c r="T1424" s="227">
        <f>S1424*H1424</f>
        <v>0</v>
      </c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R1424" s="228" t="s">
        <v>658</v>
      </c>
      <c r="AT1424" s="228" t="s">
        <v>602</v>
      </c>
      <c r="AU1424" s="228" t="s">
        <v>82</v>
      </c>
      <c r="AY1424" s="19" t="s">
        <v>197</v>
      </c>
      <c r="BE1424" s="229">
        <f>IF(N1424="základní",J1424,0)</f>
        <v>0</v>
      </c>
      <c r="BF1424" s="229">
        <f>IF(N1424="snížená",J1424,0)</f>
        <v>0</v>
      </c>
      <c r="BG1424" s="229">
        <f>IF(N1424="zákl. přenesená",J1424,0)</f>
        <v>0</v>
      </c>
      <c r="BH1424" s="229">
        <f>IF(N1424="sníž. přenesená",J1424,0)</f>
        <v>0</v>
      </c>
      <c r="BI1424" s="229">
        <f>IF(N1424="nulová",J1424,0)</f>
        <v>0</v>
      </c>
      <c r="BJ1424" s="19" t="s">
        <v>80</v>
      </c>
      <c r="BK1424" s="229">
        <f>ROUND(I1424*H1424,2)</f>
        <v>0</v>
      </c>
      <c r="BL1424" s="19" t="s">
        <v>385</v>
      </c>
      <c r="BM1424" s="228" t="s">
        <v>3156</v>
      </c>
    </row>
    <row r="1425" s="14" customFormat="1">
      <c r="A1425" s="14"/>
      <c r="B1425" s="247"/>
      <c r="C1425" s="248"/>
      <c r="D1425" s="237" t="s">
        <v>207</v>
      </c>
      <c r="E1425" s="249" t="s">
        <v>19</v>
      </c>
      <c r="F1425" s="250" t="s">
        <v>802</v>
      </c>
      <c r="G1425" s="248"/>
      <c r="H1425" s="249" t="s">
        <v>19</v>
      </c>
      <c r="I1425" s="251"/>
      <c r="J1425" s="248"/>
      <c r="K1425" s="248"/>
      <c r="L1425" s="252"/>
      <c r="M1425" s="253"/>
      <c r="N1425" s="254"/>
      <c r="O1425" s="254"/>
      <c r="P1425" s="254"/>
      <c r="Q1425" s="254"/>
      <c r="R1425" s="254"/>
      <c r="S1425" s="254"/>
      <c r="T1425" s="255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6" t="s">
        <v>207</v>
      </c>
      <c r="AU1425" s="256" t="s">
        <v>82</v>
      </c>
      <c r="AV1425" s="14" t="s">
        <v>80</v>
      </c>
      <c r="AW1425" s="14" t="s">
        <v>33</v>
      </c>
      <c r="AX1425" s="14" t="s">
        <v>72</v>
      </c>
      <c r="AY1425" s="256" t="s">
        <v>197</v>
      </c>
    </row>
    <row r="1426" s="13" customFormat="1">
      <c r="A1426" s="13"/>
      <c r="B1426" s="235"/>
      <c r="C1426" s="236"/>
      <c r="D1426" s="237" t="s">
        <v>207</v>
      </c>
      <c r="E1426" s="238" t="s">
        <v>19</v>
      </c>
      <c r="F1426" s="239" t="s">
        <v>3157</v>
      </c>
      <c r="G1426" s="236"/>
      <c r="H1426" s="240">
        <v>12.093</v>
      </c>
      <c r="I1426" s="241"/>
      <c r="J1426" s="236"/>
      <c r="K1426" s="236"/>
      <c r="L1426" s="242"/>
      <c r="M1426" s="243"/>
      <c r="N1426" s="244"/>
      <c r="O1426" s="244"/>
      <c r="P1426" s="244"/>
      <c r="Q1426" s="244"/>
      <c r="R1426" s="244"/>
      <c r="S1426" s="244"/>
      <c r="T1426" s="245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6" t="s">
        <v>207</v>
      </c>
      <c r="AU1426" s="246" t="s">
        <v>82</v>
      </c>
      <c r="AV1426" s="13" t="s">
        <v>82</v>
      </c>
      <c r="AW1426" s="13" t="s">
        <v>33</v>
      </c>
      <c r="AX1426" s="13" t="s">
        <v>80</v>
      </c>
      <c r="AY1426" s="246" t="s">
        <v>197</v>
      </c>
    </row>
    <row r="1427" s="2" customFormat="1" ht="16.5" customHeight="1">
      <c r="A1427" s="40"/>
      <c r="B1427" s="41"/>
      <c r="C1427" s="282" t="s">
        <v>1709</v>
      </c>
      <c r="D1427" s="282" t="s">
        <v>602</v>
      </c>
      <c r="E1427" s="283" t="s">
        <v>3158</v>
      </c>
      <c r="F1427" s="284" t="s">
        <v>3159</v>
      </c>
      <c r="G1427" s="285" t="s">
        <v>202</v>
      </c>
      <c r="H1427" s="286">
        <v>12.093</v>
      </c>
      <c r="I1427" s="287"/>
      <c r="J1427" s="288">
        <f>ROUND(I1427*H1427,2)</f>
        <v>0</v>
      </c>
      <c r="K1427" s="289"/>
      <c r="L1427" s="290"/>
      <c r="M1427" s="291" t="s">
        <v>19</v>
      </c>
      <c r="N1427" s="292" t="s">
        <v>43</v>
      </c>
      <c r="O1427" s="86"/>
      <c r="P1427" s="226">
        <f>O1427*H1427</f>
        <v>0</v>
      </c>
      <c r="Q1427" s="226">
        <v>0.0037000000000000002</v>
      </c>
      <c r="R1427" s="226">
        <f>Q1427*H1427</f>
        <v>0.044744100000000002</v>
      </c>
      <c r="S1427" s="226">
        <v>0</v>
      </c>
      <c r="T1427" s="227">
        <f>S1427*H1427</f>
        <v>0</v>
      </c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R1427" s="228" t="s">
        <v>658</v>
      </c>
      <c r="AT1427" s="228" t="s">
        <v>602</v>
      </c>
      <c r="AU1427" s="228" t="s">
        <v>82</v>
      </c>
      <c r="AY1427" s="19" t="s">
        <v>197</v>
      </c>
      <c r="BE1427" s="229">
        <f>IF(N1427="základní",J1427,0)</f>
        <v>0</v>
      </c>
      <c r="BF1427" s="229">
        <f>IF(N1427="snížená",J1427,0)</f>
        <v>0</v>
      </c>
      <c r="BG1427" s="229">
        <f>IF(N1427="zákl. přenesená",J1427,0)</f>
        <v>0</v>
      </c>
      <c r="BH1427" s="229">
        <f>IF(N1427="sníž. přenesená",J1427,0)</f>
        <v>0</v>
      </c>
      <c r="BI1427" s="229">
        <f>IF(N1427="nulová",J1427,0)</f>
        <v>0</v>
      </c>
      <c r="BJ1427" s="19" t="s">
        <v>80</v>
      </c>
      <c r="BK1427" s="229">
        <f>ROUND(I1427*H1427,2)</f>
        <v>0</v>
      </c>
      <c r="BL1427" s="19" t="s">
        <v>385</v>
      </c>
      <c r="BM1427" s="228" t="s">
        <v>3160</v>
      </c>
    </row>
    <row r="1428" s="14" customFormat="1">
      <c r="A1428" s="14"/>
      <c r="B1428" s="247"/>
      <c r="C1428" s="248"/>
      <c r="D1428" s="237" t="s">
        <v>207</v>
      </c>
      <c r="E1428" s="249" t="s">
        <v>19</v>
      </c>
      <c r="F1428" s="250" t="s">
        <v>802</v>
      </c>
      <c r="G1428" s="248"/>
      <c r="H1428" s="249" t="s">
        <v>19</v>
      </c>
      <c r="I1428" s="251"/>
      <c r="J1428" s="248"/>
      <c r="K1428" s="248"/>
      <c r="L1428" s="252"/>
      <c r="M1428" s="253"/>
      <c r="N1428" s="254"/>
      <c r="O1428" s="254"/>
      <c r="P1428" s="254"/>
      <c r="Q1428" s="254"/>
      <c r="R1428" s="254"/>
      <c r="S1428" s="254"/>
      <c r="T1428" s="255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56" t="s">
        <v>207</v>
      </c>
      <c r="AU1428" s="256" t="s">
        <v>82</v>
      </c>
      <c r="AV1428" s="14" t="s">
        <v>80</v>
      </c>
      <c r="AW1428" s="14" t="s">
        <v>33</v>
      </c>
      <c r="AX1428" s="14" t="s">
        <v>72</v>
      </c>
      <c r="AY1428" s="256" t="s">
        <v>197</v>
      </c>
    </row>
    <row r="1429" s="13" customFormat="1">
      <c r="A1429" s="13"/>
      <c r="B1429" s="235"/>
      <c r="C1429" s="236"/>
      <c r="D1429" s="237" t="s">
        <v>207</v>
      </c>
      <c r="E1429" s="238" t="s">
        <v>19</v>
      </c>
      <c r="F1429" s="239" t="s">
        <v>3157</v>
      </c>
      <c r="G1429" s="236"/>
      <c r="H1429" s="240">
        <v>12.093</v>
      </c>
      <c r="I1429" s="241"/>
      <c r="J1429" s="236"/>
      <c r="K1429" s="236"/>
      <c r="L1429" s="242"/>
      <c r="M1429" s="243"/>
      <c r="N1429" s="244"/>
      <c r="O1429" s="244"/>
      <c r="P1429" s="244"/>
      <c r="Q1429" s="244"/>
      <c r="R1429" s="244"/>
      <c r="S1429" s="244"/>
      <c r="T1429" s="245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6" t="s">
        <v>207</v>
      </c>
      <c r="AU1429" s="246" t="s">
        <v>82</v>
      </c>
      <c r="AV1429" s="13" t="s">
        <v>82</v>
      </c>
      <c r="AW1429" s="13" t="s">
        <v>33</v>
      </c>
      <c r="AX1429" s="13" t="s">
        <v>80</v>
      </c>
      <c r="AY1429" s="246" t="s">
        <v>197</v>
      </c>
    </row>
    <row r="1430" s="2" customFormat="1" ht="24.15" customHeight="1">
      <c r="A1430" s="40"/>
      <c r="B1430" s="41"/>
      <c r="C1430" s="282" t="s">
        <v>1713</v>
      </c>
      <c r="D1430" s="282" t="s">
        <v>602</v>
      </c>
      <c r="E1430" s="283" t="s">
        <v>1320</v>
      </c>
      <c r="F1430" s="284" t="s">
        <v>1321</v>
      </c>
      <c r="G1430" s="285" t="s">
        <v>202</v>
      </c>
      <c r="H1430" s="286">
        <v>223.81200000000001</v>
      </c>
      <c r="I1430" s="287"/>
      <c r="J1430" s="288">
        <f>ROUND(I1430*H1430,2)</f>
        <v>0</v>
      </c>
      <c r="K1430" s="289"/>
      <c r="L1430" s="290"/>
      <c r="M1430" s="291" t="s">
        <v>19</v>
      </c>
      <c r="N1430" s="292" t="s">
        <v>43</v>
      </c>
      <c r="O1430" s="86"/>
      <c r="P1430" s="226">
        <f>O1430*H1430</f>
        <v>0</v>
      </c>
      <c r="Q1430" s="226">
        <v>0.0022499999999999998</v>
      </c>
      <c r="R1430" s="226">
        <f>Q1430*H1430</f>
        <v>0.50357699999999994</v>
      </c>
      <c r="S1430" s="226">
        <v>0</v>
      </c>
      <c r="T1430" s="227">
        <f>S1430*H1430</f>
        <v>0</v>
      </c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R1430" s="228" t="s">
        <v>658</v>
      </c>
      <c r="AT1430" s="228" t="s">
        <v>602</v>
      </c>
      <c r="AU1430" s="228" t="s">
        <v>82</v>
      </c>
      <c r="AY1430" s="19" t="s">
        <v>197</v>
      </c>
      <c r="BE1430" s="229">
        <f>IF(N1430="základní",J1430,0)</f>
        <v>0</v>
      </c>
      <c r="BF1430" s="229">
        <f>IF(N1430="snížená",J1430,0)</f>
        <v>0</v>
      </c>
      <c r="BG1430" s="229">
        <f>IF(N1430="zákl. přenesená",J1430,0)</f>
        <v>0</v>
      </c>
      <c r="BH1430" s="229">
        <f>IF(N1430="sníž. přenesená",J1430,0)</f>
        <v>0</v>
      </c>
      <c r="BI1430" s="229">
        <f>IF(N1430="nulová",J1430,0)</f>
        <v>0</v>
      </c>
      <c r="BJ1430" s="19" t="s">
        <v>80</v>
      </c>
      <c r="BK1430" s="229">
        <f>ROUND(I1430*H1430,2)</f>
        <v>0</v>
      </c>
      <c r="BL1430" s="19" t="s">
        <v>385</v>
      </c>
      <c r="BM1430" s="228" t="s">
        <v>3161</v>
      </c>
    </row>
    <row r="1431" s="14" customFormat="1">
      <c r="A1431" s="14"/>
      <c r="B1431" s="247"/>
      <c r="C1431" s="248"/>
      <c r="D1431" s="237" t="s">
        <v>207</v>
      </c>
      <c r="E1431" s="249" t="s">
        <v>19</v>
      </c>
      <c r="F1431" s="250" t="s">
        <v>1311</v>
      </c>
      <c r="G1431" s="248"/>
      <c r="H1431" s="249" t="s">
        <v>19</v>
      </c>
      <c r="I1431" s="251"/>
      <c r="J1431" s="248"/>
      <c r="K1431" s="248"/>
      <c r="L1431" s="252"/>
      <c r="M1431" s="253"/>
      <c r="N1431" s="254"/>
      <c r="O1431" s="254"/>
      <c r="P1431" s="254"/>
      <c r="Q1431" s="254"/>
      <c r="R1431" s="254"/>
      <c r="S1431" s="254"/>
      <c r="T1431" s="255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56" t="s">
        <v>207</v>
      </c>
      <c r="AU1431" s="256" t="s">
        <v>82</v>
      </c>
      <c r="AV1431" s="14" t="s">
        <v>80</v>
      </c>
      <c r="AW1431" s="14" t="s">
        <v>33</v>
      </c>
      <c r="AX1431" s="14" t="s">
        <v>72</v>
      </c>
      <c r="AY1431" s="256" t="s">
        <v>197</v>
      </c>
    </row>
    <row r="1432" s="14" customFormat="1">
      <c r="A1432" s="14"/>
      <c r="B1432" s="247"/>
      <c r="C1432" s="248"/>
      <c r="D1432" s="237" t="s">
        <v>207</v>
      </c>
      <c r="E1432" s="249" t="s">
        <v>19</v>
      </c>
      <c r="F1432" s="250" t="s">
        <v>519</v>
      </c>
      <c r="G1432" s="248"/>
      <c r="H1432" s="249" t="s">
        <v>19</v>
      </c>
      <c r="I1432" s="251"/>
      <c r="J1432" s="248"/>
      <c r="K1432" s="248"/>
      <c r="L1432" s="252"/>
      <c r="M1432" s="253"/>
      <c r="N1432" s="254"/>
      <c r="O1432" s="254"/>
      <c r="P1432" s="254"/>
      <c r="Q1432" s="254"/>
      <c r="R1432" s="254"/>
      <c r="S1432" s="254"/>
      <c r="T1432" s="255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56" t="s">
        <v>207</v>
      </c>
      <c r="AU1432" s="256" t="s">
        <v>82</v>
      </c>
      <c r="AV1432" s="14" t="s">
        <v>80</v>
      </c>
      <c r="AW1432" s="14" t="s">
        <v>33</v>
      </c>
      <c r="AX1432" s="14" t="s">
        <v>72</v>
      </c>
      <c r="AY1432" s="256" t="s">
        <v>197</v>
      </c>
    </row>
    <row r="1433" s="14" customFormat="1">
      <c r="A1433" s="14"/>
      <c r="B1433" s="247"/>
      <c r="C1433" s="248"/>
      <c r="D1433" s="237" t="s">
        <v>207</v>
      </c>
      <c r="E1433" s="249" t="s">
        <v>19</v>
      </c>
      <c r="F1433" s="250" t="s">
        <v>3149</v>
      </c>
      <c r="G1433" s="248"/>
      <c r="H1433" s="249" t="s">
        <v>19</v>
      </c>
      <c r="I1433" s="251"/>
      <c r="J1433" s="248"/>
      <c r="K1433" s="248"/>
      <c r="L1433" s="252"/>
      <c r="M1433" s="253"/>
      <c r="N1433" s="254"/>
      <c r="O1433" s="254"/>
      <c r="P1433" s="254"/>
      <c r="Q1433" s="254"/>
      <c r="R1433" s="254"/>
      <c r="S1433" s="254"/>
      <c r="T1433" s="255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6" t="s">
        <v>207</v>
      </c>
      <c r="AU1433" s="256" t="s">
        <v>82</v>
      </c>
      <c r="AV1433" s="14" t="s">
        <v>80</v>
      </c>
      <c r="AW1433" s="14" t="s">
        <v>33</v>
      </c>
      <c r="AX1433" s="14" t="s">
        <v>72</v>
      </c>
      <c r="AY1433" s="256" t="s">
        <v>197</v>
      </c>
    </row>
    <row r="1434" s="13" customFormat="1">
      <c r="A1434" s="13"/>
      <c r="B1434" s="235"/>
      <c r="C1434" s="236"/>
      <c r="D1434" s="237" t="s">
        <v>207</v>
      </c>
      <c r="E1434" s="238" t="s">
        <v>19</v>
      </c>
      <c r="F1434" s="239" t="s">
        <v>2946</v>
      </c>
      <c r="G1434" s="236"/>
      <c r="H1434" s="240">
        <v>4.157</v>
      </c>
      <c r="I1434" s="241"/>
      <c r="J1434" s="236"/>
      <c r="K1434" s="236"/>
      <c r="L1434" s="242"/>
      <c r="M1434" s="243"/>
      <c r="N1434" s="244"/>
      <c r="O1434" s="244"/>
      <c r="P1434" s="244"/>
      <c r="Q1434" s="244"/>
      <c r="R1434" s="244"/>
      <c r="S1434" s="244"/>
      <c r="T1434" s="245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6" t="s">
        <v>207</v>
      </c>
      <c r="AU1434" s="246" t="s">
        <v>82</v>
      </c>
      <c r="AV1434" s="13" t="s">
        <v>82</v>
      </c>
      <c r="AW1434" s="13" t="s">
        <v>33</v>
      </c>
      <c r="AX1434" s="13" t="s">
        <v>72</v>
      </c>
      <c r="AY1434" s="246" t="s">
        <v>197</v>
      </c>
    </row>
    <row r="1435" s="13" customFormat="1">
      <c r="A1435" s="13"/>
      <c r="B1435" s="235"/>
      <c r="C1435" s="236"/>
      <c r="D1435" s="237" t="s">
        <v>207</v>
      </c>
      <c r="E1435" s="238" t="s">
        <v>19</v>
      </c>
      <c r="F1435" s="239" t="s">
        <v>2947</v>
      </c>
      <c r="G1435" s="236"/>
      <c r="H1435" s="240">
        <v>2.355</v>
      </c>
      <c r="I1435" s="241"/>
      <c r="J1435" s="236"/>
      <c r="K1435" s="236"/>
      <c r="L1435" s="242"/>
      <c r="M1435" s="243"/>
      <c r="N1435" s="244"/>
      <c r="O1435" s="244"/>
      <c r="P1435" s="244"/>
      <c r="Q1435" s="244"/>
      <c r="R1435" s="244"/>
      <c r="S1435" s="244"/>
      <c r="T1435" s="245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46" t="s">
        <v>207</v>
      </c>
      <c r="AU1435" s="246" t="s">
        <v>82</v>
      </c>
      <c r="AV1435" s="13" t="s">
        <v>82</v>
      </c>
      <c r="AW1435" s="13" t="s">
        <v>33</v>
      </c>
      <c r="AX1435" s="13" t="s">
        <v>72</v>
      </c>
      <c r="AY1435" s="246" t="s">
        <v>197</v>
      </c>
    </row>
    <row r="1436" s="13" customFormat="1">
      <c r="A1436" s="13"/>
      <c r="B1436" s="235"/>
      <c r="C1436" s="236"/>
      <c r="D1436" s="237" t="s">
        <v>207</v>
      </c>
      <c r="E1436" s="238" t="s">
        <v>19</v>
      </c>
      <c r="F1436" s="239" t="s">
        <v>2948</v>
      </c>
      <c r="G1436" s="236"/>
      <c r="H1436" s="240">
        <v>3.0550000000000002</v>
      </c>
      <c r="I1436" s="241"/>
      <c r="J1436" s="236"/>
      <c r="K1436" s="236"/>
      <c r="L1436" s="242"/>
      <c r="M1436" s="243"/>
      <c r="N1436" s="244"/>
      <c r="O1436" s="244"/>
      <c r="P1436" s="244"/>
      <c r="Q1436" s="244"/>
      <c r="R1436" s="244"/>
      <c r="S1436" s="244"/>
      <c r="T1436" s="245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6" t="s">
        <v>207</v>
      </c>
      <c r="AU1436" s="246" t="s">
        <v>82</v>
      </c>
      <c r="AV1436" s="13" t="s">
        <v>82</v>
      </c>
      <c r="AW1436" s="13" t="s">
        <v>33</v>
      </c>
      <c r="AX1436" s="13" t="s">
        <v>72</v>
      </c>
      <c r="AY1436" s="246" t="s">
        <v>197</v>
      </c>
    </row>
    <row r="1437" s="13" customFormat="1">
      <c r="A1437" s="13"/>
      <c r="B1437" s="235"/>
      <c r="C1437" s="236"/>
      <c r="D1437" s="237" t="s">
        <v>207</v>
      </c>
      <c r="E1437" s="238" t="s">
        <v>19</v>
      </c>
      <c r="F1437" s="239" t="s">
        <v>2949</v>
      </c>
      <c r="G1437" s="236"/>
      <c r="H1437" s="240">
        <v>13.821999999999999</v>
      </c>
      <c r="I1437" s="241"/>
      <c r="J1437" s="236"/>
      <c r="K1437" s="236"/>
      <c r="L1437" s="242"/>
      <c r="M1437" s="243"/>
      <c r="N1437" s="244"/>
      <c r="O1437" s="244"/>
      <c r="P1437" s="244"/>
      <c r="Q1437" s="244"/>
      <c r="R1437" s="244"/>
      <c r="S1437" s="244"/>
      <c r="T1437" s="245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6" t="s">
        <v>207</v>
      </c>
      <c r="AU1437" s="246" t="s">
        <v>82</v>
      </c>
      <c r="AV1437" s="13" t="s">
        <v>82</v>
      </c>
      <c r="AW1437" s="13" t="s">
        <v>33</v>
      </c>
      <c r="AX1437" s="13" t="s">
        <v>72</v>
      </c>
      <c r="AY1437" s="246" t="s">
        <v>197</v>
      </c>
    </row>
    <row r="1438" s="13" customFormat="1">
      <c r="A1438" s="13"/>
      <c r="B1438" s="235"/>
      <c r="C1438" s="236"/>
      <c r="D1438" s="237" t="s">
        <v>207</v>
      </c>
      <c r="E1438" s="238" t="s">
        <v>19</v>
      </c>
      <c r="F1438" s="239" t="s">
        <v>2950</v>
      </c>
      <c r="G1438" s="236"/>
      <c r="H1438" s="240">
        <v>2.2450000000000001</v>
      </c>
      <c r="I1438" s="241"/>
      <c r="J1438" s="236"/>
      <c r="K1438" s="236"/>
      <c r="L1438" s="242"/>
      <c r="M1438" s="243"/>
      <c r="N1438" s="244"/>
      <c r="O1438" s="244"/>
      <c r="P1438" s="244"/>
      <c r="Q1438" s="244"/>
      <c r="R1438" s="244"/>
      <c r="S1438" s="244"/>
      <c r="T1438" s="245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6" t="s">
        <v>207</v>
      </c>
      <c r="AU1438" s="246" t="s">
        <v>82</v>
      </c>
      <c r="AV1438" s="13" t="s">
        <v>82</v>
      </c>
      <c r="AW1438" s="13" t="s">
        <v>33</v>
      </c>
      <c r="AX1438" s="13" t="s">
        <v>72</v>
      </c>
      <c r="AY1438" s="246" t="s">
        <v>197</v>
      </c>
    </row>
    <row r="1439" s="13" customFormat="1">
      <c r="A1439" s="13"/>
      <c r="B1439" s="235"/>
      <c r="C1439" s="236"/>
      <c r="D1439" s="237" t="s">
        <v>207</v>
      </c>
      <c r="E1439" s="238" t="s">
        <v>19</v>
      </c>
      <c r="F1439" s="239" t="s">
        <v>2951</v>
      </c>
      <c r="G1439" s="236"/>
      <c r="H1439" s="240">
        <v>1.44</v>
      </c>
      <c r="I1439" s="241"/>
      <c r="J1439" s="236"/>
      <c r="K1439" s="236"/>
      <c r="L1439" s="242"/>
      <c r="M1439" s="243"/>
      <c r="N1439" s="244"/>
      <c r="O1439" s="244"/>
      <c r="P1439" s="244"/>
      <c r="Q1439" s="244"/>
      <c r="R1439" s="244"/>
      <c r="S1439" s="244"/>
      <c r="T1439" s="245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46" t="s">
        <v>207</v>
      </c>
      <c r="AU1439" s="246" t="s">
        <v>82</v>
      </c>
      <c r="AV1439" s="13" t="s">
        <v>82</v>
      </c>
      <c r="AW1439" s="13" t="s">
        <v>33</v>
      </c>
      <c r="AX1439" s="13" t="s">
        <v>72</v>
      </c>
      <c r="AY1439" s="246" t="s">
        <v>197</v>
      </c>
    </row>
    <row r="1440" s="13" customFormat="1">
      <c r="A1440" s="13"/>
      <c r="B1440" s="235"/>
      <c r="C1440" s="236"/>
      <c r="D1440" s="237" t="s">
        <v>207</v>
      </c>
      <c r="E1440" s="238" t="s">
        <v>19</v>
      </c>
      <c r="F1440" s="239" t="s">
        <v>2952</v>
      </c>
      <c r="G1440" s="236"/>
      <c r="H1440" s="240">
        <v>1.575</v>
      </c>
      <c r="I1440" s="241"/>
      <c r="J1440" s="236"/>
      <c r="K1440" s="236"/>
      <c r="L1440" s="242"/>
      <c r="M1440" s="243"/>
      <c r="N1440" s="244"/>
      <c r="O1440" s="244"/>
      <c r="P1440" s="244"/>
      <c r="Q1440" s="244"/>
      <c r="R1440" s="244"/>
      <c r="S1440" s="244"/>
      <c r="T1440" s="245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6" t="s">
        <v>207</v>
      </c>
      <c r="AU1440" s="246" t="s">
        <v>82</v>
      </c>
      <c r="AV1440" s="13" t="s">
        <v>82</v>
      </c>
      <c r="AW1440" s="13" t="s">
        <v>33</v>
      </c>
      <c r="AX1440" s="13" t="s">
        <v>72</v>
      </c>
      <c r="AY1440" s="246" t="s">
        <v>197</v>
      </c>
    </row>
    <row r="1441" s="13" customFormat="1">
      <c r="A1441" s="13"/>
      <c r="B1441" s="235"/>
      <c r="C1441" s="236"/>
      <c r="D1441" s="237" t="s">
        <v>207</v>
      </c>
      <c r="E1441" s="238" t="s">
        <v>19</v>
      </c>
      <c r="F1441" s="239" t="s">
        <v>2953</v>
      </c>
      <c r="G1441" s="236"/>
      <c r="H1441" s="240">
        <v>1.7330000000000001</v>
      </c>
      <c r="I1441" s="241"/>
      <c r="J1441" s="236"/>
      <c r="K1441" s="236"/>
      <c r="L1441" s="242"/>
      <c r="M1441" s="243"/>
      <c r="N1441" s="244"/>
      <c r="O1441" s="244"/>
      <c r="P1441" s="244"/>
      <c r="Q1441" s="244"/>
      <c r="R1441" s="244"/>
      <c r="S1441" s="244"/>
      <c r="T1441" s="245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6" t="s">
        <v>207</v>
      </c>
      <c r="AU1441" s="246" t="s">
        <v>82</v>
      </c>
      <c r="AV1441" s="13" t="s">
        <v>82</v>
      </c>
      <c r="AW1441" s="13" t="s">
        <v>33</v>
      </c>
      <c r="AX1441" s="13" t="s">
        <v>72</v>
      </c>
      <c r="AY1441" s="246" t="s">
        <v>197</v>
      </c>
    </row>
    <row r="1442" s="13" customFormat="1">
      <c r="A1442" s="13"/>
      <c r="B1442" s="235"/>
      <c r="C1442" s="236"/>
      <c r="D1442" s="237" t="s">
        <v>207</v>
      </c>
      <c r="E1442" s="238" t="s">
        <v>19</v>
      </c>
      <c r="F1442" s="239" t="s">
        <v>2954</v>
      </c>
      <c r="G1442" s="236"/>
      <c r="H1442" s="240">
        <v>2.206</v>
      </c>
      <c r="I1442" s="241"/>
      <c r="J1442" s="236"/>
      <c r="K1442" s="236"/>
      <c r="L1442" s="242"/>
      <c r="M1442" s="243"/>
      <c r="N1442" s="244"/>
      <c r="O1442" s="244"/>
      <c r="P1442" s="244"/>
      <c r="Q1442" s="244"/>
      <c r="R1442" s="244"/>
      <c r="S1442" s="244"/>
      <c r="T1442" s="245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6" t="s">
        <v>207</v>
      </c>
      <c r="AU1442" s="246" t="s">
        <v>82</v>
      </c>
      <c r="AV1442" s="13" t="s">
        <v>82</v>
      </c>
      <c r="AW1442" s="13" t="s">
        <v>33</v>
      </c>
      <c r="AX1442" s="13" t="s">
        <v>72</v>
      </c>
      <c r="AY1442" s="246" t="s">
        <v>197</v>
      </c>
    </row>
    <row r="1443" s="13" customFormat="1">
      <c r="A1443" s="13"/>
      <c r="B1443" s="235"/>
      <c r="C1443" s="236"/>
      <c r="D1443" s="237" t="s">
        <v>207</v>
      </c>
      <c r="E1443" s="238" t="s">
        <v>19</v>
      </c>
      <c r="F1443" s="239" t="s">
        <v>2955</v>
      </c>
      <c r="G1443" s="236"/>
      <c r="H1443" s="240">
        <v>7.3689999999999998</v>
      </c>
      <c r="I1443" s="241"/>
      <c r="J1443" s="236"/>
      <c r="K1443" s="236"/>
      <c r="L1443" s="242"/>
      <c r="M1443" s="243"/>
      <c r="N1443" s="244"/>
      <c r="O1443" s="244"/>
      <c r="P1443" s="244"/>
      <c r="Q1443" s="244"/>
      <c r="R1443" s="244"/>
      <c r="S1443" s="244"/>
      <c r="T1443" s="245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46" t="s">
        <v>207</v>
      </c>
      <c r="AU1443" s="246" t="s">
        <v>82</v>
      </c>
      <c r="AV1443" s="13" t="s">
        <v>82</v>
      </c>
      <c r="AW1443" s="13" t="s">
        <v>33</v>
      </c>
      <c r="AX1443" s="13" t="s">
        <v>72</v>
      </c>
      <c r="AY1443" s="246" t="s">
        <v>197</v>
      </c>
    </row>
    <row r="1444" s="13" customFormat="1">
      <c r="A1444" s="13"/>
      <c r="B1444" s="235"/>
      <c r="C1444" s="236"/>
      <c r="D1444" s="237" t="s">
        <v>207</v>
      </c>
      <c r="E1444" s="238" t="s">
        <v>19</v>
      </c>
      <c r="F1444" s="239" t="s">
        <v>2956</v>
      </c>
      <c r="G1444" s="236"/>
      <c r="H1444" s="240">
        <v>4.7779999999999996</v>
      </c>
      <c r="I1444" s="241"/>
      <c r="J1444" s="236"/>
      <c r="K1444" s="236"/>
      <c r="L1444" s="242"/>
      <c r="M1444" s="243"/>
      <c r="N1444" s="244"/>
      <c r="O1444" s="244"/>
      <c r="P1444" s="244"/>
      <c r="Q1444" s="244"/>
      <c r="R1444" s="244"/>
      <c r="S1444" s="244"/>
      <c r="T1444" s="245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46" t="s">
        <v>207</v>
      </c>
      <c r="AU1444" s="246" t="s">
        <v>82</v>
      </c>
      <c r="AV1444" s="13" t="s">
        <v>82</v>
      </c>
      <c r="AW1444" s="13" t="s">
        <v>33</v>
      </c>
      <c r="AX1444" s="13" t="s">
        <v>72</v>
      </c>
      <c r="AY1444" s="246" t="s">
        <v>197</v>
      </c>
    </row>
    <row r="1445" s="13" customFormat="1">
      <c r="A1445" s="13"/>
      <c r="B1445" s="235"/>
      <c r="C1445" s="236"/>
      <c r="D1445" s="237" t="s">
        <v>207</v>
      </c>
      <c r="E1445" s="238" t="s">
        <v>19</v>
      </c>
      <c r="F1445" s="239" t="s">
        <v>2957</v>
      </c>
      <c r="G1445" s="236"/>
      <c r="H1445" s="240">
        <v>7.0540000000000003</v>
      </c>
      <c r="I1445" s="241"/>
      <c r="J1445" s="236"/>
      <c r="K1445" s="236"/>
      <c r="L1445" s="242"/>
      <c r="M1445" s="243"/>
      <c r="N1445" s="244"/>
      <c r="O1445" s="244"/>
      <c r="P1445" s="244"/>
      <c r="Q1445" s="244"/>
      <c r="R1445" s="244"/>
      <c r="S1445" s="244"/>
      <c r="T1445" s="245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6" t="s">
        <v>207</v>
      </c>
      <c r="AU1445" s="246" t="s">
        <v>82</v>
      </c>
      <c r="AV1445" s="13" t="s">
        <v>82</v>
      </c>
      <c r="AW1445" s="13" t="s">
        <v>33</v>
      </c>
      <c r="AX1445" s="13" t="s">
        <v>72</v>
      </c>
      <c r="AY1445" s="246" t="s">
        <v>197</v>
      </c>
    </row>
    <row r="1446" s="13" customFormat="1">
      <c r="A1446" s="13"/>
      <c r="B1446" s="235"/>
      <c r="C1446" s="236"/>
      <c r="D1446" s="237" t="s">
        <v>207</v>
      </c>
      <c r="E1446" s="238" t="s">
        <v>19</v>
      </c>
      <c r="F1446" s="239" t="s">
        <v>2958</v>
      </c>
      <c r="G1446" s="236"/>
      <c r="H1446" s="240">
        <v>3.7429999999999999</v>
      </c>
      <c r="I1446" s="241"/>
      <c r="J1446" s="236"/>
      <c r="K1446" s="236"/>
      <c r="L1446" s="242"/>
      <c r="M1446" s="243"/>
      <c r="N1446" s="244"/>
      <c r="O1446" s="244"/>
      <c r="P1446" s="244"/>
      <c r="Q1446" s="244"/>
      <c r="R1446" s="244"/>
      <c r="S1446" s="244"/>
      <c r="T1446" s="245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46" t="s">
        <v>207</v>
      </c>
      <c r="AU1446" s="246" t="s">
        <v>82</v>
      </c>
      <c r="AV1446" s="13" t="s">
        <v>82</v>
      </c>
      <c r="AW1446" s="13" t="s">
        <v>33</v>
      </c>
      <c r="AX1446" s="13" t="s">
        <v>72</v>
      </c>
      <c r="AY1446" s="246" t="s">
        <v>197</v>
      </c>
    </row>
    <row r="1447" s="13" customFormat="1">
      <c r="A1447" s="13"/>
      <c r="B1447" s="235"/>
      <c r="C1447" s="236"/>
      <c r="D1447" s="237" t="s">
        <v>207</v>
      </c>
      <c r="E1447" s="238" t="s">
        <v>19</v>
      </c>
      <c r="F1447" s="239" t="s">
        <v>2959</v>
      </c>
      <c r="G1447" s="236"/>
      <c r="H1447" s="240">
        <v>54.18</v>
      </c>
      <c r="I1447" s="241"/>
      <c r="J1447" s="236"/>
      <c r="K1447" s="236"/>
      <c r="L1447" s="242"/>
      <c r="M1447" s="243"/>
      <c r="N1447" s="244"/>
      <c r="O1447" s="244"/>
      <c r="P1447" s="244"/>
      <c r="Q1447" s="244"/>
      <c r="R1447" s="244"/>
      <c r="S1447" s="244"/>
      <c r="T1447" s="245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6" t="s">
        <v>207</v>
      </c>
      <c r="AU1447" s="246" t="s">
        <v>82</v>
      </c>
      <c r="AV1447" s="13" t="s">
        <v>82</v>
      </c>
      <c r="AW1447" s="13" t="s">
        <v>33</v>
      </c>
      <c r="AX1447" s="13" t="s">
        <v>72</v>
      </c>
      <c r="AY1447" s="246" t="s">
        <v>197</v>
      </c>
    </row>
    <row r="1448" s="16" customFormat="1">
      <c r="A1448" s="16"/>
      <c r="B1448" s="268"/>
      <c r="C1448" s="269"/>
      <c r="D1448" s="237" t="s">
        <v>207</v>
      </c>
      <c r="E1448" s="270" t="s">
        <v>19</v>
      </c>
      <c r="F1448" s="271" t="s">
        <v>248</v>
      </c>
      <c r="G1448" s="269"/>
      <c r="H1448" s="272">
        <v>109.712</v>
      </c>
      <c r="I1448" s="273"/>
      <c r="J1448" s="269"/>
      <c r="K1448" s="269"/>
      <c r="L1448" s="274"/>
      <c r="M1448" s="275"/>
      <c r="N1448" s="276"/>
      <c r="O1448" s="276"/>
      <c r="P1448" s="276"/>
      <c r="Q1448" s="276"/>
      <c r="R1448" s="276"/>
      <c r="S1448" s="276"/>
      <c r="T1448" s="277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T1448" s="278" t="s">
        <v>207</v>
      </c>
      <c r="AU1448" s="278" t="s">
        <v>82</v>
      </c>
      <c r="AV1448" s="16" t="s">
        <v>103</v>
      </c>
      <c r="AW1448" s="16" t="s">
        <v>33</v>
      </c>
      <c r="AX1448" s="16" t="s">
        <v>72</v>
      </c>
      <c r="AY1448" s="278" t="s">
        <v>197</v>
      </c>
    </row>
    <row r="1449" s="13" customFormat="1">
      <c r="A1449" s="13"/>
      <c r="B1449" s="235"/>
      <c r="C1449" s="236"/>
      <c r="D1449" s="237" t="s">
        <v>207</v>
      </c>
      <c r="E1449" s="238" t="s">
        <v>19</v>
      </c>
      <c r="F1449" s="239" t="s">
        <v>3162</v>
      </c>
      <c r="G1449" s="236"/>
      <c r="H1449" s="240">
        <v>223.81200000000001</v>
      </c>
      <c r="I1449" s="241"/>
      <c r="J1449" s="236"/>
      <c r="K1449" s="236"/>
      <c r="L1449" s="242"/>
      <c r="M1449" s="243"/>
      <c r="N1449" s="244"/>
      <c r="O1449" s="244"/>
      <c r="P1449" s="244"/>
      <c r="Q1449" s="244"/>
      <c r="R1449" s="244"/>
      <c r="S1449" s="244"/>
      <c r="T1449" s="245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6" t="s">
        <v>207</v>
      </c>
      <c r="AU1449" s="246" t="s">
        <v>82</v>
      </c>
      <c r="AV1449" s="13" t="s">
        <v>82</v>
      </c>
      <c r="AW1449" s="13" t="s">
        <v>33</v>
      </c>
      <c r="AX1449" s="13" t="s">
        <v>80</v>
      </c>
      <c r="AY1449" s="246" t="s">
        <v>197</v>
      </c>
    </row>
    <row r="1450" s="2" customFormat="1" ht="55.5" customHeight="1">
      <c r="A1450" s="40"/>
      <c r="B1450" s="41"/>
      <c r="C1450" s="282" t="s">
        <v>1720</v>
      </c>
      <c r="D1450" s="282" t="s">
        <v>602</v>
      </c>
      <c r="E1450" s="283" t="s">
        <v>1325</v>
      </c>
      <c r="F1450" s="284" t="s">
        <v>1326</v>
      </c>
      <c r="G1450" s="285" t="s">
        <v>202</v>
      </c>
      <c r="H1450" s="286">
        <v>392.05700000000002</v>
      </c>
      <c r="I1450" s="287"/>
      <c r="J1450" s="288">
        <f>ROUND(I1450*H1450,2)</f>
        <v>0</v>
      </c>
      <c r="K1450" s="289"/>
      <c r="L1450" s="290"/>
      <c r="M1450" s="291" t="s">
        <v>19</v>
      </c>
      <c r="N1450" s="292" t="s">
        <v>43</v>
      </c>
      <c r="O1450" s="86"/>
      <c r="P1450" s="226">
        <f>O1450*H1450</f>
        <v>0</v>
      </c>
      <c r="Q1450" s="226">
        <v>0.00038999999999999999</v>
      </c>
      <c r="R1450" s="226">
        <f>Q1450*H1450</f>
        <v>0.15290223</v>
      </c>
      <c r="S1450" s="226">
        <v>0</v>
      </c>
      <c r="T1450" s="227">
        <f>S1450*H1450</f>
        <v>0</v>
      </c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R1450" s="228" t="s">
        <v>658</v>
      </c>
      <c r="AT1450" s="228" t="s">
        <v>602</v>
      </c>
      <c r="AU1450" s="228" t="s">
        <v>82</v>
      </c>
      <c r="AY1450" s="19" t="s">
        <v>197</v>
      </c>
      <c r="BE1450" s="229">
        <f>IF(N1450="základní",J1450,0)</f>
        <v>0</v>
      </c>
      <c r="BF1450" s="229">
        <f>IF(N1450="snížená",J1450,0)</f>
        <v>0</v>
      </c>
      <c r="BG1450" s="229">
        <f>IF(N1450="zákl. přenesená",J1450,0)</f>
        <v>0</v>
      </c>
      <c r="BH1450" s="229">
        <f>IF(N1450="sníž. přenesená",J1450,0)</f>
        <v>0</v>
      </c>
      <c r="BI1450" s="229">
        <f>IF(N1450="nulová",J1450,0)</f>
        <v>0</v>
      </c>
      <c r="BJ1450" s="19" t="s">
        <v>80</v>
      </c>
      <c r="BK1450" s="229">
        <f>ROUND(I1450*H1450,2)</f>
        <v>0</v>
      </c>
      <c r="BL1450" s="19" t="s">
        <v>385</v>
      </c>
      <c r="BM1450" s="228" t="s">
        <v>3163</v>
      </c>
    </row>
    <row r="1451" s="14" customFormat="1">
      <c r="A1451" s="14"/>
      <c r="B1451" s="247"/>
      <c r="C1451" s="248"/>
      <c r="D1451" s="237" t="s">
        <v>207</v>
      </c>
      <c r="E1451" s="249" t="s">
        <v>19</v>
      </c>
      <c r="F1451" s="250" t="s">
        <v>802</v>
      </c>
      <c r="G1451" s="248"/>
      <c r="H1451" s="249" t="s">
        <v>19</v>
      </c>
      <c r="I1451" s="251"/>
      <c r="J1451" s="248"/>
      <c r="K1451" s="248"/>
      <c r="L1451" s="252"/>
      <c r="M1451" s="253"/>
      <c r="N1451" s="254"/>
      <c r="O1451" s="254"/>
      <c r="P1451" s="254"/>
      <c r="Q1451" s="254"/>
      <c r="R1451" s="254"/>
      <c r="S1451" s="254"/>
      <c r="T1451" s="255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56" t="s">
        <v>207</v>
      </c>
      <c r="AU1451" s="256" t="s">
        <v>82</v>
      </c>
      <c r="AV1451" s="14" t="s">
        <v>80</v>
      </c>
      <c r="AW1451" s="14" t="s">
        <v>33</v>
      </c>
      <c r="AX1451" s="14" t="s">
        <v>72</v>
      </c>
      <c r="AY1451" s="256" t="s">
        <v>197</v>
      </c>
    </row>
    <row r="1452" s="13" customFormat="1">
      <c r="A1452" s="13"/>
      <c r="B1452" s="235"/>
      <c r="C1452" s="236"/>
      <c r="D1452" s="237" t="s">
        <v>207</v>
      </c>
      <c r="E1452" s="238" t="s">
        <v>19</v>
      </c>
      <c r="F1452" s="239" t="s">
        <v>2927</v>
      </c>
      <c r="G1452" s="236"/>
      <c r="H1452" s="240">
        <v>23.773</v>
      </c>
      <c r="I1452" s="241"/>
      <c r="J1452" s="236"/>
      <c r="K1452" s="236"/>
      <c r="L1452" s="242"/>
      <c r="M1452" s="243"/>
      <c r="N1452" s="244"/>
      <c r="O1452" s="244"/>
      <c r="P1452" s="244"/>
      <c r="Q1452" s="244"/>
      <c r="R1452" s="244"/>
      <c r="S1452" s="244"/>
      <c r="T1452" s="245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46" t="s">
        <v>207</v>
      </c>
      <c r="AU1452" s="246" t="s">
        <v>82</v>
      </c>
      <c r="AV1452" s="13" t="s">
        <v>82</v>
      </c>
      <c r="AW1452" s="13" t="s">
        <v>33</v>
      </c>
      <c r="AX1452" s="13" t="s">
        <v>72</v>
      </c>
      <c r="AY1452" s="246" t="s">
        <v>197</v>
      </c>
    </row>
    <row r="1453" s="13" customFormat="1">
      <c r="A1453" s="13"/>
      <c r="B1453" s="235"/>
      <c r="C1453" s="236"/>
      <c r="D1453" s="237" t="s">
        <v>207</v>
      </c>
      <c r="E1453" s="238" t="s">
        <v>19</v>
      </c>
      <c r="F1453" s="239" t="s">
        <v>2928</v>
      </c>
      <c r="G1453" s="236"/>
      <c r="H1453" s="240">
        <v>3.1930000000000001</v>
      </c>
      <c r="I1453" s="241"/>
      <c r="J1453" s="236"/>
      <c r="K1453" s="236"/>
      <c r="L1453" s="242"/>
      <c r="M1453" s="243"/>
      <c r="N1453" s="244"/>
      <c r="O1453" s="244"/>
      <c r="P1453" s="244"/>
      <c r="Q1453" s="244"/>
      <c r="R1453" s="244"/>
      <c r="S1453" s="244"/>
      <c r="T1453" s="245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6" t="s">
        <v>207</v>
      </c>
      <c r="AU1453" s="246" t="s">
        <v>82</v>
      </c>
      <c r="AV1453" s="13" t="s">
        <v>82</v>
      </c>
      <c r="AW1453" s="13" t="s">
        <v>33</v>
      </c>
      <c r="AX1453" s="13" t="s">
        <v>72</v>
      </c>
      <c r="AY1453" s="246" t="s">
        <v>197</v>
      </c>
    </row>
    <row r="1454" s="13" customFormat="1">
      <c r="A1454" s="13"/>
      <c r="B1454" s="235"/>
      <c r="C1454" s="236"/>
      <c r="D1454" s="237" t="s">
        <v>207</v>
      </c>
      <c r="E1454" s="238" t="s">
        <v>19</v>
      </c>
      <c r="F1454" s="239" t="s">
        <v>2920</v>
      </c>
      <c r="G1454" s="236"/>
      <c r="H1454" s="240">
        <v>14.25</v>
      </c>
      <c r="I1454" s="241"/>
      <c r="J1454" s="236"/>
      <c r="K1454" s="236"/>
      <c r="L1454" s="242"/>
      <c r="M1454" s="243"/>
      <c r="N1454" s="244"/>
      <c r="O1454" s="244"/>
      <c r="P1454" s="244"/>
      <c r="Q1454" s="244"/>
      <c r="R1454" s="244"/>
      <c r="S1454" s="244"/>
      <c r="T1454" s="245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46" t="s">
        <v>207</v>
      </c>
      <c r="AU1454" s="246" t="s">
        <v>82</v>
      </c>
      <c r="AV1454" s="13" t="s">
        <v>82</v>
      </c>
      <c r="AW1454" s="13" t="s">
        <v>33</v>
      </c>
      <c r="AX1454" s="13" t="s">
        <v>72</v>
      </c>
      <c r="AY1454" s="246" t="s">
        <v>197</v>
      </c>
    </row>
    <row r="1455" s="13" customFormat="1">
      <c r="A1455" s="13"/>
      <c r="B1455" s="235"/>
      <c r="C1455" s="236"/>
      <c r="D1455" s="237" t="s">
        <v>207</v>
      </c>
      <c r="E1455" s="238" t="s">
        <v>19</v>
      </c>
      <c r="F1455" s="239" t="s">
        <v>2921</v>
      </c>
      <c r="G1455" s="236"/>
      <c r="H1455" s="240">
        <v>17.940000000000001</v>
      </c>
      <c r="I1455" s="241"/>
      <c r="J1455" s="236"/>
      <c r="K1455" s="236"/>
      <c r="L1455" s="242"/>
      <c r="M1455" s="243"/>
      <c r="N1455" s="244"/>
      <c r="O1455" s="244"/>
      <c r="P1455" s="244"/>
      <c r="Q1455" s="244"/>
      <c r="R1455" s="244"/>
      <c r="S1455" s="244"/>
      <c r="T1455" s="245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6" t="s">
        <v>207</v>
      </c>
      <c r="AU1455" s="246" t="s">
        <v>82</v>
      </c>
      <c r="AV1455" s="13" t="s">
        <v>82</v>
      </c>
      <c r="AW1455" s="13" t="s">
        <v>33</v>
      </c>
      <c r="AX1455" s="13" t="s">
        <v>72</v>
      </c>
      <c r="AY1455" s="246" t="s">
        <v>197</v>
      </c>
    </row>
    <row r="1456" s="13" customFormat="1">
      <c r="A1456" s="13"/>
      <c r="B1456" s="235"/>
      <c r="C1456" s="236"/>
      <c r="D1456" s="237" t="s">
        <v>207</v>
      </c>
      <c r="E1456" s="238" t="s">
        <v>19</v>
      </c>
      <c r="F1456" s="239" t="s">
        <v>2922</v>
      </c>
      <c r="G1456" s="236"/>
      <c r="H1456" s="240">
        <v>25.190999999999999</v>
      </c>
      <c r="I1456" s="241"/>
      <c r="J1456" s="236"/>
      <c r="K1456" s="236"/>
      <c r="L1456" s="242"/>
      <c r="M1456" s="243"/>
      <c r="N1456" s="244"/>
      <c r="O1456" s="244"/>
      <c r="P1456" s="244"/>
      <c r="Q1456" s="244"/>
      <c r="R1456" s="244"/>
      <c r="S1456" s="244"/>
      <c r="T1456" s="245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6" t="s">
        <v>207</v>
      </c>
      <c r="AU1456" s="246" t="s">
        <v>82</v>
      </c>
      <c r="AV1456" s="13" t="s">
        <v>82</v>
      </c>
      <c r="AW1456" s="13" t="s">
        <v>33</v>
      </c>
      <c r="AX1456" s="13" t="s">
        <v>72</v>
      </c>
      <c r="AY1456" s="246" t="s">
        <v>197</v>
      </c>
    </row>
    <row r="1457" s="13" customFormat="1">
      <c r="A1457" s="13"/>
      <c r="B1457" s="235"/>
      <c r="C1457" s="236"/>
      <c r="D1457" s="237" t="s">
        <v>207</v>
      </c>
      <c r="E1457" s="238" t="s">
        <v>19</v>
      </c>
      <c r="F1457" s="239" t="s">
        <v>2923</v>
      </c>
      <c r="G1457" s="236"/>
      <c r="H1457" s="240">
        <v>17.733000000000001</v>
      </c>
      <c r="I1457" s="241"/>
      <c r="J1457" s="236"/>
      <c r="K1457" s="236"/>
      <c r="L1457" s="242"/>
      <c r="M1457" s="243"/>
      <c r="N1457" s="244"/>
      <c r="O1457" s="244"/>
      <c r="P1457" s="244"/>
      <c r="Q1457" s="244"/>
      <c r="R1457" s="244"/>
      <c r="S1457" s="244"/>
      <c r="T1457" s="245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6" t="s">
        <v>207</v>
      </c>
      <c r="AU1457" s="246" t="s">
        <v>82</v>
      </c>
      <c r="AV1457" s="13" t="s">
        <v>82</v>
      </c>
      <c r="AW1457" s="13" t="s">
        <v>33</v>
      </c>
      <c r="AX1457" s="13" t="s">
        <v>72</v>
      </c>
      <c r="AY1457" s="246" t="s">
        <v>197</v>
      </c>
    </row>
    <row r="1458" s="13" customFormat="1">
      <c r="A1458" s="13"/>
      <c r="B1458" s="235"/>
      <c r="C1458" s="236"/>
      <c r="D1458" s="237" t="s">
        <v>207</v>
      </c>
      <c r="E1458" s="238" t="s">
        <v>19</v>
      </c>
      <c r="F1458" s="239" t="s">
        <v>2924</v>
      </c>
      <c r="G1458" s="236"/>
      <c r="H1458" s="240">
        <v>9.7710000000000008</v>
      </c>
      <c r="I1458" s="241"/>
      <c r="J1458" s="236"/>
      <c r="K1458" s="236"/>
      <c r="L1458" s="242"/>
      <c r="M1458" s="243"/>
      <c r="N1458" s="244"/>
      <c r="O1458" s="244"/>
      <c r="P1458" s="244"/>
      <c r="Q1458" s="244"/>
      <c r="R1458" s="244"/>
      <c r="S1458" s="244"/>
      <c r="T1458" s="245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6" t="s">
        <v>207</v>
      </c>
      <c r="AU1458" s="246" t="s">
        <v>82</v>
      </c>
      <c r="AV1458" s="13" t="s">
        <v>82</v>
      </c>
      <c r="AW1458" s="13" t="s">
        <v>33</v>
      </c>
      <c r="AX1458" s="13" t="s">
        <v>72</v>
      </c>
      <c r="AY1458" s="246" t="s">
        <v>197</v>
      </c>
    </row>
    <row r="1459" s="13" customFormat="1">
      <c r="A1459" s="13"/>
      <c r="B1459" s="235"/>
      <c r="C1459" s="236"/>
      <c r="D1459" s="237" t="s">
        <v>207</v>
      </c>
      <c r="E1459" s="238" t="s">
        <v>19</v>
      </c>
      <c r="F1459" s="239" t="s">
        <v>2925</v>
      </c>
      <c r="G1459" s="236"/>
      <c r="H1459" s="240">
        <v>6.5549999999999997</v>
      </c>
      <c r="I1459" s="241"/>
      <c r="J1459" s="236"/>
      <c r="K1459" s="236"/>
      <c r="L1459" s="242"/>
      <c r="M1459" s="243"/>
      <c r="N1459" s="244"/>
      <c r="O1459" s="244"/>
      <c r="P1459" s="244"/>
      <c r="Q1459" s="244"/>
      <c r="R1459" s="244"/>
      <c r="S1459" s="244"/>
      <c r="T1459" s="245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6" t="s">
        <v>207</v>
      </c>
      <c r="AU1459" s="246" t="s">
        <v>82</v>
      </c>
      <c r="AV1459" s="13" t="s">
        <v>82</v>
      </c>
      <c r="AW1459" s="13" t="s">
        <v>33</v>
      </c>
      <c r="AX1459" s="13" t="s">
        <v>72</v>
      </c>
      <c r="AY1459" s="246" t="s">
        <v>197</v>
      </c>
    </row>
    <row r="1460" s="13" customFormat="1">
      <c r="A1460" s="13"/>
      <c r="B1460" s="235"/>
      <c r="C1460" s="236"/>
      <c r="D1460" s="237" t="s">
        <v>207</v>
      </c>
      <c r="E1460" s="238" t="s">
        <v>19</v>
      </c>
      <c r="F1460" s="239" t="s">
        <v>2926</v>
      </c>
      <c r="G1460" s="236"/>
      <c r="H1460" s="240">
        <v>8.8200000000000003</v>
      </c>
      <c r="I1460" s="241"/>
      <c r="J1460" s="236"/>
      <c r="K1460" s="236"/>
      <c r="L1460" s="242"/>
      <c r="M1460" s="243"/>
      <c r="N1460" s="244"/>
      <c r="O1460" s="244"/>
      <c r="P1460" s="244"/>
      <c r="Q1460" s="244"/>
      <c r="R1460" s="244"/>
      <c r="S1460" s="244"/>
      <c r="T1460" s="245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46" t="s">
        <v>207</v>
      </c>
      <c r="AU1460" s="246" t="s">
        <v>82</v>
      </c>
      <c r="AV1460" s="13" t="s">
        <v>82</v>
      </c>
      <c r="AW1460" s="13" t="s">
        <v>33</v>
      </c>
      <c r="AX1460" s="13" t="s">
        <v>72</v>
      </c>
      <c r="AY1460" s="246" t="s">
        <v>197</v>
      </c>
    </row>
    <row r="1461" s="13" customFormat="1">
      <c r="A1461" s="13"/>
      <c r="B1461" s="235"/>
      <c r="C1461" s="236"/>
      <c r="D1461" s="237" t="s">
        <v>207</v>
      </c>
      <c r="E1461" s="238" t="s">
        <v>19</v>
      </c>
      <c r="F1461" s="239" t="s">
        <v>2929</v>
      </c>
      <c r="G1461" s="236"/>
      <c r="H1461" s="240">
        <v>1.544</v>
      </c>
      <c r="I1461" s="241"/>
      <c r="J1461" s="236"/>
      <c r="K1461" s="236"/>
      <c r="L1461" s="242"/>
      <c r="M1461" s="243"/>
      <c r="N1461" s="244"/>
      <c r="O1461" s="244"/>
      <c r="P1461" s="244"/>
      <c r="Q1461" s="244"/>
      <c r="R1461" s="244"/>
      <c r="S1461" s="244"/>
      <c r="T1461" s="245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6" t="s">
        <v>207</v>
      </c>
      <c r="AU1461" s="246" t="s">
        <v>82</v>
      </c>
      <c r="AV1461" s="13" t="s">
        <v>82</v>
      </c>
      <c r="AW1461" s="13" t="s">
        <v>33</v>
      </c>
      <c r="AX1461" s="13" t="s">
        <v>72</v>
      </c>
      <c r="AY1461" s="246" t="s">
        <v>197</v>
      </c>
    </row>
    <row r="1462" s="13" customFormat="1">
      <c r="A1462" s="13"/>
      <c r="B1462" s="235"/>
      <c r="C1462" s="236"/>
      <c r="D1462" s="237" t="s">
        <v>207</v>
      </c>
      <c r="E1462" s="238" t="s">
        <v>19</v>
      </c>
      <c r="F1462" s="239" t="s">
        <v>2930</v>
      </c>
      <c r="G1462" s="236"/>
      <c r="H1462" s="240">
        <v>2.9900000000000002</v>
      </c>
      <c r="I1462" s="241"/>
      <c r="J1462" s="236"/>
      <c r="K1462" s="236"/>
      <c r="L1462" s="242"/>
      <c r="M1462" s="243"/>
      <c r="N1462" s="244"/>
      <c r="O1462" s="244"/>
      <c r="P1462" s="244"/>
      <c r="Q1462" s="244"/>
      <c r="R1462" s="244"/>
      <c r="S1462" s="244"/>
      <c r="T1462" s="245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6" t="s">
        <v>207</v>
      </c>
      <c r="AU1462" s="246" t="s">
        <v>82</v>
      </c>
      <c r="AV1462" s="13" t="s">
        <v>82</v>
      </c>
      <c r="AW1462" s="13" t="s">
        <v>33</v>
      </c>
      <c r="AX1462" s="13" t="s">
        <v>72</v>
      </c>
      <c r="AY1462" s="246" t="s">
        <v>197</v>
      </c>
    </row>
    <row r="1463" s="13" customFormat="1">
      <c r="A1463" s="13"/>
      <c r="B1463" s="235"/>
      <c r="C1463" s="236"/>
      <c r="D1463" s="237" t="s">
        <v>207</v>
      </c>
      <c r="E1463" s="238" t="s">
        <v>19</v>
      </c>
      <c r="F1463" s="239" t="s">
        <v>2931</v>
      </c>
      <c r="G1463" s="236"/>
      <c r="H1463" s="240">
        <v>1.95</v>
      </c>
      <c r="I1463" s="241"/>
      <c r="J1463" s="236"/>
      <c r="K1463" s="236"/>
      <c r="L1463" s="242"/>
      <c r="M1463" s="243"/>
      <c r="N1463" s="244"/>
      <c r="O1463" s="244"/>
      <c r="P1463" s="244"/>
      <c r="Q1463" s="244"/>
      <c r="R1463" s="244"/>
      <c r="S1463" s="244"/>
      <c r="T1463" s="245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6" t="s">
        <v>207</v>
      </c>
      <c r="AU1463" s="246" t="s">
        <v>82</v>
      </c>
      <c r="AV1463" s="13" t="s">
        <v>82</v>
      </c>
      <c r="AW1463" s="13" t="s">
        <v>33</v>
      </c>
      <c r="AX1463" s="13" t="s">
        <v>72</v>
      </c>
      <c r="AY1463" s="246" t="s">
        <v>197</v>
      </c>
    </row>
    <row r="1464" s="13" customFormat="1">
      <c r="A1464" s="13"/>
      <c r="B1464" s="235"/>
      <c r="C1464" s="236"/>
      <c r="D1464" s="237" t="s">
        <v>207</v>
      </c>
      <c r="E1464" s="238" t="s">
        <v>19</v>
      </c>
      <c r="F1464" s="239" t="s">
        <v>2961</v>
      </c>
      <c r="G1464" s="236"/>
      <c r="H1464" s="240">
        <v>15.382</v>
      </c>
      <c r="I1464" s="241"/>
      <c r="J1464" s="236"/>
      <c r="K1464" s="236"/>
      <c r="L1464" s="242"/>
      <c r="M1464" s="243"/>
      <c r="N1464" s="244"/>
      <c r="O1464" s="244"/>
      <c r="P1464" s="244"/>
      <c r="Q1464" s="244"/>
      <c r="R1464" s="244"/>
      <c r="S1464" s="244"/>
      <c r="T1464" s="245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6" t="s">
        <v>207</v>
      </c>
      <c r="AU1464" s="246" t="s">
        <v>82</v>
      </c>
      <c r="AV1464" s="13" t="s">
        <v>82</v>
      </c>
      <c r="AW1464" s="13" t="s">
        <v>33</v>
      </c>
      <c r="AX1464" s="13" t="s">
        <v>72</v>
      </c>
      <c r="AY1464" s="246" t="s">
        <v>197</v>
      </c>
    </row>
    <row r="1465" s="13" customFormat="1">
      <c r="A1465" s="13"/>
      <c r="B1465" s="235"/>
      <c r="C1465" s="236"/>
      <c r="D1465" s="237" t="s">
        <v>207</v>
      </c>
      <c r="E1465" s="238" t="s">
        <v>19</v>
      </c>
      <c r="F1465" s="239" t="s">
        <v>2962</v>
      </c>
      <c r="G1465" s="236"/>
      <c r="H1465" s="240">
        <v>16.314</v>
      </c>
      <c r="I1465" s="241"/>
      <c r="J1465" s="236"/>
      <c r="K1465" s="236"/>
      <c r="L1465" s="242"/>
      <c r="M1465" s="243"/>
      <c r="N1465" s="244"/>
      <c r="O1465" s="244"/>
      <c r="P1465" s="244"/>
      <c r="Q1465" s="244"/>
      <c r="R1465" s="244"/>
      <c r="S1465" s="244"/>
      <c r="T1465" s="245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6" t="s">
        <v>207</v>
      </c>
      <c r="AU1465" s="246" t="s">
        <v>82</v>
      </c>
      <c r="AV1465" s="13" t="s">
        <v>82</v>
      </c>
      <c r="AW1465" s="13" t="s">
        <v>33</v>
      </c>
      <c r="AX1465" s="13" t="s">
        <v>72</v>
      </c>
      <c r="AY1465" s="246" t="s">
        <v>197</v>
      </c>
    </row>
    <row r="1466" s="13" customFormat="1">
      <c r="A1466" s="13"/>
      <c r="B1466" s="235"/>
      <c r="C1466" s="236"/>
      <c r="D1466" s="237" t="s">
        <v>207</v>
      </c>
      <c r="E1466" s="238" t="s">
        <v>19</v>
      </c>
      <c r="F1466" s="239" t="s">
        <v>2963</v>
      </c>
      <c r="G1466" s="236"/>
      <c r="H1466" s="240">
        <v>3.4689999999999999</v>
      </c>
      <c r="I1466" s="241"/>
      <c r="J1466" s="236"/>
      <c r="K1466" s="236"/>
      <c r="L1466" s="242"/>
      <c r="M1466" s="243"/>
      <c r="N1466" s="244"/>
      <c r="O1466" s="244"/>
      <c r="P1466" s="244"/>
      <c r="Q1466" s="244"/>
      <c r="R1466" s="244"/>
      <c r="S1466" s="244"/>
      <c r="T1466" s="245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6" t="s">
        <v>207</v>
      </c>
      <c r="AU1466" s="246" t="s">
        <v>82</v>
      </c>
      <c r="AV1466" s="13" t="s">
        <v>82</v>
      </c>
      <c r="AW1466" s="13" t="s">
        <v>33</v>
      </c>
      <c r="AX1466" s="13" t="s">
        <v>72</v>
      </c>
      <c r="AY1466" s="246" t="s">
        <v>197</v>
      </c>
    </row>
    <row r="1467" s="13" customFormat="1">
      <c r="A1467" s="13"/>
      <c r="B1467" s="235"/>
      <c r="C1467" s="236"/>
      <c r="D1467" s="237" t="s">
        <v>207</v>
      </c>
      <c r="E1467" s="238" t="s">
        <v>19</v>
      </c>
      <c r="F1467" s="239" t="s">
        <v>2964</v>
      </c>
      <c r="G1467" s="236"/>
      <c r="H1467" s="240">
        <v>23.309999999999999</v>
      </c>
      <c r="I1467" s="241"/>
      <c r="J1467" s="236"/>
      <c r="K1467" s="236"/>
      <c r="L1467" s="242"/>
      <c r="M1467" s="243"/>
      <c r="N1467" s="244"/>
      <c r="O1467" s="244"/>
      <c r="P1467" s="244"/>
      <c r="Q1467" s="244"/>
      <c r="R1467" s="244"/>
      <c r="S1467" s="244"/>
      <c r="T1467" s="245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6" t="s">
        <v>207</v>
      </c>
      <c r="AU1467" s="246" t="s">
        <v>82</v>
      </c>
      <c r="AV1467" s="13" t="s">
        <v>82</v>
      </c>
      <c r="AW1467" s="13" t="s">
        <v>33</v>
      </c>
      <c r="AX1467" s="13" t="s">
        <v>72</v>
      </c>
      <c r="AY1467" s="246" t="s">
        <v>197</v>
      </c>
    </row>
    <row r="1468" s="16" customFormat="1">
      <c r="A1468" s="16"/>
      <c r="B1468" s="268"/>
      <c r="C1468" s="269"/>
      <c r="D1468" s="237" t="s">
        <v>207</v>
      </c>
      <c r="E1468" s="270" t="s">
        <v>19</v>
      </c>
      <c r="F1468" s="271" t="s">
        <v>248</v>
      </c>
      <c r="G1468" s="269"/>
      <c r="H1468" s="272">
        <v>192.185</v>
      </c>
      <c r="I1468" s="273"/>
      <c r="J1468" s="269"/>
      <c r="K1468" s="269"/>
      <c r="L1468" s="274"/>
      <c r="M1468" s="275"/>
      <c r="N1468" s="276"/>
      <c r="O1468" s="276"/>
      <c r="P1468" s="276"/>
      <c r="Q1468" s="276"/>
      <c r="R1468" s="276"/>
      <c r="S1468" s="276"/>
      <c r="T1468" s="277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T1468" s="278" t="s">
        <v>207</v>
      </c>
      <c r="AU1468" s="278" t="s">
        <v>82</v>
      </c>
      <c r="AV1468" s="16" t="s">
        <v>103</v>
      </c>
      <c r="AW1468" s="16" t="s">
        <v>33</v>
      </c>
      <c r="AX1468" s="16" t="s">
        <v>72</v>
      </c>
      <c r="AY1468" s="278" t="s">
        <v>197</v>
      </c>
    </row>
    <row r="1469" s="13" customFormat="1">
      <c r="A1469" s="13"/>
      <c r="B1469" s="235"/>
      <c r="C1469" s="236"/>
      <c r="D1469" s="237" t="s">
        <v>207</v>
      </c>
      <c r="E1469" s="238" t="s">
        <v>19</v>
      </c>
      <c r="F1469" s="239" t="s">
        <v>3164</v>
      </c>
      <c r="G1469" s="236"/>
      <c r="H1469" s="240">
        <v>392.05700000000002</v>
      </c>
      <c r="I1469" s="241"/>
      <c r="J1469" s="236"/>
      <c r="K1469" s="236"/>
      <c r="L1469" s="242"/>
      <c r="M1469" s="243"/>
      <c r="N1469" s="244"/>
      <c r="O1469" s="244"/>
      <c r="P1469" s="244"/>
      <c r="Q1469" s="244"/>
      <c r="R1469" s="244"/>
      <c r="S1469" s="244"/>
      <c r="T1469" s="245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6" t="s">
        <v>207</v>
      </c>
      <c r="AU1469" s="246" t="s">
        <v>82</v>
      </c>
      <c r="AV1469" s="13" t="s">
        <v>82</v>
      </c>
      <c r="AW1469" s="13" t="s">
        <v>33</v>
      </c>
      <c r="AX1469" s="13" t="s">
        <v>80</v>
      </c>
      <c r="AY1469" s="246" t="s">
        <v>197</v>
      </c>
    </row>
    <row r="1470" s="2" customFormat="1" ht="24.15" customHeight="1">
      <c r="A1470" s="40"/>
      <c r="B1470" s="41"/>
      <c r="C1470" s="216" t="s">
        <v>1726</v>
      </c>
      <c r="D1470" s="216" t="s">
        <v>199</v>
      </c>
      <c r="E1470" s="217" t="s">
        <v>1331</v>
      </c>
      <c r="F1470" s="218" t="s">
        <v>1332</v>
      </c>
      <c r="G1470" s="219" t="s">
        <v>661</v>
      </c>
      <c r="H1470" s="220">
        <v>432.245</v>
      </c>
      <c r="I1470" s="221"/>
      <c r="J1470" s="222">
        <f>ROUND(I1470*H1470,2)</f>
        <v>0</v>
      </c>
      <c r="K1470" s="223"/>
      <c r="L1470" s="46"/>
      <c r="M1470" s="224" t="s">
        <v>19</v>
      </c>
      <c r="N1470" s="225" t="s">
        <v>43</v>
      </c>
      <c r="O1470" s="86"/>
      <c r="P1470" s="226">
        <f>O1470*H1470</f>
        <v>0</v>
      </c>
      <c r="Q1470" s="226">
        <v>0</v>
      </c>
      <c r="R1470" s="226">
        <f>Q1470*H1470</f>
        <v>0</v>
      </c>
      <c r="S1470" s="226">
        <v>0</v>
      </c>
      <c r="T1470" s="227">
        <f>S1470*H1470</f>
        <v>0</v>
      </c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R1470" s="228" t="s">
        <v>385</v>
      </c>
      <c r="AT1470" s="228" t="s">
        <v>199</v>
      </c>
      <c r="AU1470" s="228" t="s">
        <v>82</v>
      </c>
      <c r="AY1470" s="19" t="s">
        <v>197</v>
      </c>
      <c r="BE1470" s="229">
        <f>IF(N1470="základní",J1470,0)</f>
        <v>0</v>
      </c>
      <c r="BF1470" s="229">
        <f>IF(N1470="snížená",J1470,0)</f>
        <v>0</v>
      </c>
      <c r="BG1470" s="229">
        <f>IF(N1470="zákl. přenesená",J1470,0)</f>
        <v>0</v>
      </c>
      <c r="BH1470" s="229">
        <f>IF(N1470="sníž. přenesená",J1470,0)</f>
        <v>0</v>
      </c>
      <c r="BI1470" s="229">
        <f>IF(N1470="nulová",J1470,0)</f>
        <v>0</v>
      </c>
      <c r="BJ1470" s="19" t="s">
        <v>80</v>
      </c>
      <c r="BK1470" s="229">
        <f>ROUND(I1470*H1470,2)</f>
        <v>0</v>
      </c>
      <c r="BL1470" s="19" t="s">
        <v>385</v>
      </c>
      <c r="BM1470" s="228" t="s">
        <v>3165</v>
      </c>
    </row>
    <row r="1471" s="2" customFormat="1">
      <c r="A1471" s="40"/>
      <c r="B1471" s="41"/>
      <c r="C1471" s="42"/>
      <c r="D1471" s="230" t="s">
        <v>205</v>
      </c>
      <c r="E1471" s="42"/>
      <c r="F1471" s="231" t="s">
        <v>1334</v>
      </c>
      <c r="G1471" s="42"/>
      <c r="H1471" s="42"/>
      <c r="I1471" s="232"/>
      <c r="J1471" s="42"/>
      <c r="K1471" s="42"/>
      <c r="L1471" s="46"/>
      <c r="M1471" s="233"/>
      <c r="N1471" s="234"/>
      <c r="O1471" s="86"/>
      <c r="P1471" s="86"/>
      <c r="Q1471" s="86"/>
      <c r="R1471" s="86"/>
      <c r="S1471" s="86"/>
      <c r="T1471" s="87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T1471" s="19" t="s">
        <v>205</v>
      </c>
      <c r="AU1471" s="19" t="s">
        <v>82</v>
      </c>
    </row>
    <row r="1472" s="14" customFormat="1">
      <c r="A1472" s="14"/>
      <c r="B1472" s="247"/>
      <c r="C1472" s="248"/>
      <c r="D1472" s="237" t="s">
        <v>207</v>
      </c>
      <c r="E1472" s="249" t="s">
        <v>19</v>
      </c>
      <c r="F1472" s="250" t="s">
        <v>519</v>
      </c>
      <c r="G1472" s="248"/>
      <c r="H1472" s="249" t="s">
        <v>19</v>
      </c>
      <c r="I1472" s="251"/>
      <c r="J1472" s="248"/>
      <c r="K1472" s="248"/>
      <c r="L1472" s="252"/>
      <c r="M1472" s="253"/>
      <c r="N1472" s="254"/>
      <c r="O1472" s="254"/>
      <c r="P1472" s="254"/>
      <c r="Q1472" s="254"/>
      <c r="R1472" s="254"/>
      <c r="S1472" s="254"/>
      <c r="T1472" s="255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6" t="s">
        <v>207</v>
      </c>
      <c r="AU1472" s="256" t="s">
        <v>82</v>
      </c>
      <c r="AV1472" s="14" t="s">
        <v>80</v>
      </c>
      <c r="AW1472" s="14" t="s">
        <v>33</v>
      </c>
      <c r="AX1472" s="14" t="s">
        <v>72</v>
      </c>
      <c r="AY1472" s="256" t="s">
        <v>197</v>
      </c>
    </row>
    <row r="1473" s="14" customFormat="1">
      <c r="A1473" s="14"/>
      <c r="B1473" s="247"/>
      <c r="C1473" s="248"/>
      <c r="D1473" s="237" t="s">
        <v>207</v>
      </c>
      <c r="E1473" s="249" t="s">
        <v>19</v>
      </c>
      <c r="F1473" s="250" t="s">
        <v>3149</v>
      </c>
      <c r="G1473" s="248"/>
      <c r="H1473" s="249" t="s">
        <v>19</v>
      </c>
      <c r="I1473" s="251"/>
      <c r="J1473" s="248"/>
      <c r="K1473" s="248"/>
      <c r="L1473" s="252"/>
      <c r="M1473" s="253"/>
      <c r="N1473" s="254"/>
      <c r="O1473" s="254"/>
      <c r="P1473" s="254"/>
      <c r="Q1473" s="254"/>
      <c r="R1473" s="254"/>
      <c r="S1473" s="254"/>
      <c r="T1473" s="255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6" t="s">
        <v>207</v>
      </c>
      <c r="AU1473" s="256" t="s">
        <v>82</v>
      </c>
      <c r="AV1473" s="14" t="s">
        <v>80</v>
      </c>
      <c r="AW1473" s="14" t="s">
        <v>33</v>
      </c>
      <c r="AX1473" s="14" t="s">
        <v>72</v>
      </c>
      <c r="AY1473" s="256" t="s">
        <v>197</v>
      </c>
    </row>
    <row r="1474" s="13" customFormat="1">
      <c r="A1474" s="13"/>
      <c r="B1474" s="235"/>
      <c r="C1474" s="236"/>
      <c r="D1474" s="237" t="s">
        <v>207</v>
      </c>
      <c r="E1474" s="238" t="s">
        <v>19</v>
      </c>
      <c r="F1474" s="239" t="s">
        <v>3166</v>
      </c>
      <c r="G1474" s="236"/>
      <c r="H1474" s="240">
        <v>9.1799999999999997</v>
      </c>
      <c r="I1474" s="241"/>
      <c r="J1474" s="236"/>
      <c r="K1474" s="236"/>
      <c r="L1474" s="242"/>
      <c r="M1474" s="243"/>
      <c r="N1474" s="244"/>
      <c r="O1474" s="244"/>
      <c r="P1474" s="244"/>
      <c r="Q1474" s="244"/>
      <c r="R1474" s="244"/>
      <c r="S1474" s="244"/>
      <c r="T1474" s="245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6" t="s">
        <v>207</v>
      </c>
      <c r="AU1474" s="246" t="s">
        <v>82</v>
      </c>
      <c r="AV1474" s="13" t="s">
        <v>82</v>
      </c>
      <c r="AW1474" s="13" t="s">
        <v>33</v>
      </c>
      <c r="AX1474" s="13" t="s">
        <v>72</v>
      </c>
      <c r="AY1474" s="246" t="s">
        <v>197</v>
      </c>
    </row>
    <row r="1475" s="13" customFormat="1">
      <c r="A1475" s="13"/>
      <c r="B1475" s="235"/>
      <c r="C1475" s="236"/>
      <c r="D1475" s="237" t="s">
        <v>207</v>
      </c>
      <c r="E1475" s="238" t="s">
        <v>19</v>
      </c>
      <c r="F1475" s="239" t="s">
        <v>3167</v>
      </c>
      <c r="G1475" s="236"/>
      <c r="H1475" s="240">
        <v>5.7000000000000002</v>
      </c>
      <c r="I1475" s="241"/>
      <c r="J1475" s="236"/>
      <c r="K1475" s="236"/>
      <c r="L1475" s="242"/>
      <c r="M1475" s="243"/>
      <c r="N1475" s="244"/>
      <c r="O1475" s="244"/>
      <c r="P1475" s="244"/>
      <c r="Q1475" s="244"/>
      <c r="R1475" s="244"/>
      <c r="S1475" s="244"/>
      <c r="T1475" s="245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6" t="s">
        <v>207</v>
      </c>
      <c r="AU1475" s="246" t="s">
        <v>82</v>
      </c>
      <c r="AV1475" s="13" t="s">
        <v>82</v>
      </c>
      <c r="AW1475" s="13" t="s">
        <v>33</v>
      </c>
      <c r="AX1475" s="13" t="s">
        <v>72</v>
      </c>
      <c r="AY1475" s="246" t="s">
        <v>197</v>
      </c>
    </row>
    <row r="1476" s="13" customFormat="1">
      <c r="A1476" s="13"/>
      <c r="B1476" s="235"/>
      <c r="C1476" s="236"/>
      <c r="D1476" s="237" t="s">
        <v>207</v>
      </c>
      <c r="E1476" s="238" t="s">
        <v>19</v>
      </c>
      <c r="F1476" s="239" t="s">
        <v>3168</v>
      </c>
      <c r="G1476" s="236"/>
      <c r="H1476" s="240">
        <v>6.9500000000000002</v>
      </c>
      <c r="I1476" s="241"/>
      <c r="J1476" s="236"/>
      <c r="K1476" s="236"/>
      <c r="L1476" s="242"/>
      <c r="M1476" s="243"/>
      <c r="N1476" s="244"/>
      <c r="O1476" s="244"/>
      <c r="P1476" s="244"/>
      <c r="Q1476" s="244"/>
      <c r="R1476" s="244"/>
      <c r="S1476" s="244"/>
      <c r="T1476" s="245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6" t="s">
        <v>207</v>
      </c>
      <c r="AU1476" s="246" t="s">
        <v>82</v>
      </c>
      <c r="AV1476" s="13" t="s">
        <v>82</v>
      </c>
      <c r="AW1476" s="13" t="s">
        <v>33</v>
      </c>
      <c r="AX1476" s="13" t="s">
        <v>72</v>
      </c>
      <c r="AY1476" s="246" t="s">
        <v>197</v>
      </c>
    </row>
    <row r="1477" s="13" customFormat="1">
      <c r="A1477" s="13"/>
      <c r="B1477" s="235"/>
      <c r="C1477" s="236"/>
      <c r="D1477" s="237" t="s">
        <v>207</v>
      </c>
      <c r="E1477" s="238" t="s">
        <v>19</v>
      </c>
      <c r="F1477" s="239" t="s">
        <v>3169</v>
      </c>
      <c r="G1477" s="236"/>
      <c r="H1477" s="240">
        <v>15.310000000000001</v>
      </c>
      <c r="I1477" s="241"/>
      <c r="J1477" s="236"/>
      <c r="K1477" s="236"/>
      <c r="L1477" s="242"/>
      <c r="M1477" s="243"/>
      <c r="N1477" s="244"/>
      <c r="O1477" s="244"/>
      <c r="P1477" s="244"/>
      <c r="Q1477" s="244"/>
      <c r="R1477" s="244"/>
      <c r="S1477" s="244"/>
      <c r="T1477" s="245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6" t="s">
        <v>207</v>
      </c>
      <c r="AU1477" s="246" t="s">
        <v>82</v>
      </c>
      <c r="AV1477" s="13" t="s">
        <v>82</v>
      </c>
      <c r="AW1477" s="13" t="s">
        <v>33</v>
      </c>
      <c r="AX1477" s="13" t="s">
        <v>72</v>
      </c>
      <c r="AY1477" s="246" t="s">
        <v>197</v>
      </c>
    </row>
    <row r="1478" s="13" customFormat="1">
      <c r="A1478" s="13"/>
      <c r="B1478" s="235"/>
      <c r="C1478" s="236"/>
      <c r="D1478" s="237" t="s">
        <v>207</v>
      </c>
      <c r="E1478" s="238" t="s">
        <v>19</v>
      </c>
      <c r="F1478" s="239" t="s">
        <v>3170</v>
      </c>
      <c r="G1478" s="236"/>
      <c r="H1478" s="240">
        <v>6.2599999999999998</v>
      </c>
      <c r="I1478" s="241"/>
      <c r="J1478" s="236"/>
      <c r="K1478" s="236"/>
      <c r="L1478" s="242"/>
      <c r="M1478" s="243"/>
      <c r="N1478" s="244"/>
      <c r="O1478" s="244"/>
      <c r="P1478" s="244"/>
      <c r="Q1478" s="244"/>
      <c r="R1478" s="244"/>
      <c r="S1478" s="244"/>
      <c r="T1478" s="245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6" t="s">
        <v>207</v>
      </c>
      <c r="AU1478" s="246" t="s">
        <v>82</v>
      </c>
      <c r="AV1478" s="13" t="s">
        <v>82</v>
      </c>
      <c r="AW1478" s="13" t="s">
        <v>33</v>
      </c>
      <c r="AX1478" s="13" t="s">
        <v>72</v>
      </c>
      <c r="AY1478" s="246" t="s">
        <v>197</v>
      </c>
    </row>
    <row r="1479" s="13" customFormat="1">
      <c r="A1479" s="13"/>
      <c r="B1479" s="235"/>
      <c r="C1479" s="236"/>
      <c r="D1479" s="237" t="s">
        <v>207</v>
      </c>
      <c r="E1479" s="238" t="s">
        <v>19</v>
      </c>
      <c r="F1479" s="239" t="s">
        <v>3171</v>
      </c>
      <c r="G1479" s="236"/>
      <c r="H1479" s="240">
        <v>5</v>
      </c>
      <c r="I1479" s="241"/>
      <c r="J1479" s="236"/>
      <c r="K1479" s="236"/>
      <c r="L1479" s="242"/>
      <c r="M1479" s="243"/>
      <c r="N1479" s="244"/>
      <c r="O1479" s="244"/>
      <c r="P1479" s="244"/>
      <c r="Q1479" s="244"/>
      <c r="R1479" s="244"/>
      <c r="S1479" s="244"/>
      <c r="T1479" s="245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6" t="s">
        <v>207</v>
      </c>
      <c r="AU1479" s="246" t="s">
        <v>82</v>
      </c>
      <c r="AV1479" s="13" t="s">
        <v>82</v>
      </c>
      <c r="AW1479" s="13" t="s">
        <v>33</v>
      </c>
      <c r="AX1479" s="13" t="s">
        <v>72</v>
      </c>
      <c r="AY1479" s="246" t="s">
        <v>197</v>
      </c>
    </row>
    <row r="1480" s="13" customFormat="1">
      <c r="A1480" s="13"/>
      <c r="B1480" s="235"/>
      <c r="C1480" s="236"/>
      <c r="D1480" s="237" t="s">
        <v>207</v>
      </c>
      <c r="E1480" s="238" t="s">
        <v>19</v>
      </c>
      <c r="F1480" s="239" t="s">
        <v>3172</v>
      </c>
      <c r="G1480" s="236"/>
      <c r="H1480" s="240">
        <v>5.2999999999999998</v>
      </c>
      <c r="I1480" s="241"/>
      <c r="J1480" s="236"/>
      <c r="K1480" s="236"/>
      <c r="L1480" s="242"/>
      <c r="M1480" s="243"/>
      <c r="N1480" s="244"/>
      <c r="O1480" s="244"/>
      <c r="P1480" s="244"/>
      <c r="Q1480" s="244"/>
      <c r="R1480" s="244"/>
      <c r="S1480" s="244"/>
      <c r="T1480" s="245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6" t="s">
        <v>207</v>
      </c>
      <c r="AU1480" s="246" t="s">
        <v>82</v>
      </c>
      <c r="AV1480" s="13" t="s">
        <v>82</v>
      </c>
      <c r="AW1480" s="13" t="s">
        <v>33</v>
      </c>
      <c r="AX1480" s="13" t="s">
        <v>72</v>
      </c>
      <c r="AY1480" s="246" t="s">
        <v>197</v>
      </c>
    </row>
    <row r="1481" s="13" customFormat="1">
      <c r="A1481" s="13"/>
      <c r="B1481" s="235"/>
      <c r="C1481" s="236"/>
      <c r="D1481" s="237" t="s">
        <v>207</v>
      </c>
      <c r="E1481" s="238" t="s">
        <v>19</v>
      </c>
      <c r="F1481" s="239" t="s">
        <v>3173</v>
      </c>
      <c r="G1481" s="236"/>
      <c r="H1481" s="240">
        <v>5.6500000000000004</v>
      </c>
      <c r="I1481" s="241"/>
      <c r="J1481" s="236"/>
      <c r="K1481" s="236"/>
      <c r="L1481" s="242"/>
      <c r="M1481" s="243"/>
      <c r="N1481" s="244"/>
      <c r="O1481" s="244"/>
      <c r="P1481" s="244"/>
      <c r="Q1481" s="244"/>
      <c r="R1481" s="244"/>
      <c r="S1481" s="244"/>
      <c r="T1481" s="245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6" t="s">
        <v>207</v>
      </c>
      <c r="AU1481" s="246" t="s">
        <v>82</v>
      </c>
      <c r="AV1481" s="13" t="s">
        <v>82</v>
      </c>
      <c r="AW1481" s="13" t="s">
        <v>33</v>
      </c>
      <c r="AX1481" s="13" t="s">
        <v>72</v>
      </c>
      <c r="AY1481" s="246" t="s">
        <v>197</v>
      </c>
    </row>
    <row r="1482" s="13" customFormat="1">
      <c r="A1482" s="13"/>
      <c r="B1482" s="235"/>
      <c r="C1482" s="236"/>
      <c r="D1482" s="237" t="s">
        <v>207</v>
      </c>
      <c r="E1482" s="238" t="s">
        <v>19</v>
      </c>
      <c r="F1482" s="239" t="s">
        <v>3174</v>
      </c>
      <c r="G1482" s="236"/>
      <c r="H1482" s="240">
        <v>6.21</v>
      </c>
      <c r="I1482" s="241"/>
      <c r="J1482" s="236"/>
      <c r="K1482" s="236"/>
      <c r="L1482" s="242"/>
      <c r="M1482" s="243"/>
      <c r="N1482" s="244"/>
      <c r="O1482" s="244"/>
      <c r="P1482" s="244"/>
      <c r="Q1482" s="244"/>
      <c r="R1482" s="244"/>
      <c r="S1482" s="244"/>
      <c r="T1482" s="245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6" t="s">
        <v>207</v>
      </c>
      <c r="AU1482" s="246" t="s">
        <v>82</v>
      </c>
      <c r="AV1482" s="13" t="s">
        <v>82</v>
      </c>
      <c r="AW1482" s="13" t="s">
        <v>33</v>
      </c>
      <c r="AX1482" s="13" t="s">
        <v>72</v>
      </c>
      <c r="AY1482" s="246" t="s">
        <v>197</v>
      </c>
    </row>
    <row r="1483" s="13" customFormat="1">
      <c r="A1483" s="13"/>
      <c r="B1483" s="235"/>
      <c r="C1483" s="236"/>
      <c r="D1483" s="237" t="s">
        <v>207</v>
      </c>
      <c r="E1483" s="238" t="s">
        <v>19</v>
      </c>
      <c r="F1483" s="239" t="s">
        <v>3175</v>
      </c>
      <c r="G1483" s="236"/>
      <c r="H1483" s="240">
        <v>11.32</v>
      </c>
      <c r="I1483" s="241"/>
      <c r="J1483" s="236"/>
      <c r="K1483" s="236"/>
      <c r="L1483" s="242"/>
      <c r="M1483" s="243"/>
      <c r="N1483" s="244"/>
      <c r="O1483" s="244"/>
      <c r="P1483" s="244"/>
      <c r="Q1483" s="244"/>
      <c r="R1483" s="244"/>
      <c r="S1483" s="244"/>
      <c r="T1483" s="245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6" t="s">
        <v>207</v>
      </c>
      <c r="AU1483" s="246" t="s">
        <v>82</v>
      </c>
      <c r="AV1483" s="13" t="s">
        <v>82</v>
      </c>
      <c r="AW1483" s="13" t="s">
        <v>33</v>
      </c>
      <c r="AX1483" s="13" t="s">
        <v>72</v>
      </c>
      <c r="AY1483" s="246" t="s">
        <v>197</v>
      </c>
    </row>
    <row r="1484" s="13" customFormat="1">
      <c r="A1484" s="13"/>
      <c r="B1484" s="235"/>
      <c r="C1484" s="236"/>
      <c r="D1484" s="237" t="s">
        <v>207</v>
      </c>
      <c r="E1484" s="238" t="s">
        <v>19</v>
      </c>
      <c r="F1484" s="239" t="s">
        <v>3176</v>
      </c>
      <c r="G1484" s="236"/>
      <c r="H1484" s="240">
        <v>8.9199999999999999</v>
      </c>
      <c r="I1484" s="241"/>
      <c r="J1484" s="236"/>
      <c r="K1484" s="236"/>
      <c r="L1484" s="242"/>
      <c r="M1484" s="243"/>
      <c r="N1484" s="244"/>
      <c r="O1484" s="244"/>
      <c r="P1484" s="244"/>
      <c r="Q1484" s="244"/>
      <c r="R1484" s="244"/>
      <c r="S1484" s="244"/>
      <c r="T1484" s="245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46" t="s">
        <v>207</v>
      </c>
      <c r="AU1484" s="246" t="s">
        <v>82</v>
      </c>
      <c r="AV1484" s="13" t="s">
        <v>82</v>
      </c>
      <c r="AW1484" s="13" t="s">
        <v>33</v>
      </c>
      <c r="AX1484" s="13" t="s">
        <v>72</v>
      </c>
      <c r="AY1484" s="246" t="s">
        <v>197</v>
      </c>
    </row>
    <row r="1485" s="13" customFormat="1">
      <c r="A1485" s="13"/>
      <c r="B1485" s="235"/>
      <c r="C1485" s="236"/>
      <c r="D1485" s="237" t="s">
        <v>207</v>
      </c>
      <c r="E1485" s="238" t="s">
        <v>19</v>
      </c>
      <c r="F1485" s="239" t="s">
        <v>3177</v>
      </c>
      <c r="G1485" s="236"/>
      <c r="H1485" s="240">
        <v>10.77</v>
      </c>
      <c r="I1485" s="241"/>
      <c r="J1485" s="236"/>
      <c r="K1485" s="236"/>
      <c r="L1485" s="242"/>
      <c r="M1485" s="243"/>
      <c r="N1485" s="244"/>
      <c r="O1485" s="244"/>
      <c r="P1485" s="244"/>
      <c r="Q1485" s="244"/>
      <c r="R1485" s="244"/>
      <c r="S1485" s="244"/>
      <c r="T1485" s="245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6" t="s">
        <v>207</v>
      </c>
      <c r="AU1485" s="246" t="s">
        <v>82</v>
      </c>
      <c r="AV1485" s="13" t="s">
        <v>82</v>
      </c>
      <c r="AW1485" s="13" t="s">
        <v>33</v>
      </c>
      <c r="AX1485" s="13" t="s">
        <v>72</v>
      </c>
      <c r="AY1485" s="246" t="s">
        <v>197</v>
      </c>
    </row>
    <row r="1486" s="13" customFormat="1">
      <c r="A1486" s="13"/>
      <c r="B1486" s="235"/>
      <c r="C1486" s="236"/>
      <c r="D1486" s="237" t="s">
        <v>207</v>
      </c>
      <c r="E1486" s="238" t="s">
        <v>19</v>
      </c>
      <c r="F1486" s="239" t="s">
        <v>3178</v>
      </c>
      <c r="G1486" s="236"/>
      <c r="H1486" s="240">
        <v>8.1600000000000001</v>
      </c>
      <c r="I1486" s="241"/>
      <c r="J1486" s="236"/>
      <c r="K1486" s="236"/>
      <c r="L1486" s="242"/>
      <c r="M1486" s="243"/>
      <c r="N1486" s="244"/>
      <c r="O1486" s="244"/>
      <c r="P1486" s="244"/>
      <c r="Q1486" s="244"/>
      <c r="R1486" s="244"/>
      <c r="S1486" s="244"/>
      <c r="T1486" s="245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6" t="s">
        <v>207</v>
      </c>
      <c r="AU1486" s="246" t="s">
        <v>82</v>
      </c>
      <c r="AV1486" s="13" t="s">
        <v>82</v>
      </c>
      <c r="AW1486" s="13" t="s">
        <v>33</v>
      </c>
      <c r="AX1486" s="13" t="s">
        <v>72</v>
      </c>
      <c r="AY1486" s="246" t="s">
        <v>197</v>
      </c>
    </row>
    <row r="1487" s="13" customFormat="1">
      <c r="A1487" s="13"/>
      <c r="B1487" s="235"/>
      <c r="C1487" s="236"/>
      <c r="D1487" s="237" t="s">
        <v>207</v>
      </c>
      <c r="E1487" s="238" t="s">
        <v>19</v>
      </c>
      <c r="F1487" s="239" t="s">
        <v>3179</v>
      </c>
      <c r="G1487" s="236"/>
      <c r="H1487" s="240">
        <v>29.48</v>
      </c>
      <c r="I1487" s="241"/>
      <c r="J1487" s="236"/>
      <c r="K1487" s="236"/>
      <c r="L1487" s="242"/>
      <c r="M1487" s="243"/>
      <c r="N1487" s="244"/>
      <c r="O1487" s="244"/>
      <c r="P1487" s="244"/>
      <c r="Q1487" s="244"/>
      <c r="R1487" s="244"/>
      <c r="S1487" s="244"/>
      <c r="T1487" s="245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46" t="s">
        <v>207</v>
      </c>
      <c r="AU1487" s="246" t="s">
        <v>82</v>
      </c>
      <c r="AV1487" s="13" t="s">
        <v>82</v>
      </c>
      <c r="AW1487" s="13" t="s">
        <v>33</v>
      </c>
      <c r="AX1487" s="13" t="s">
        <v>72</v>
      </c>
      <c r="AY1487" s="246" t="s">
        <v>197</v>
      </c>
    </row>
    <row r="1488" s="16" customFormat="1">
      <c r="A1488" s="16"/>
      <c r="B1488" s="268"/>
      <c r="C1488" s="269"/>
      <c r="D1488" s="237" t="s">
        <v>207</v>
      </c>
      <c r="E1488" s="270" t="s">
        <v>19</v>
      </c>
      <c r="F1488" s="271" t="s">
        <v>248</v>
      </c>
      <c r="G1488" s="269"/>
      <c r="H1488" s="272">
        <v>134.20999999999998</v>
      </c>
      <c r="I1488" s="273"/>
      <c r="J1488" s="269"/>
      <c r="K1488" s="269"/>
      <c r="L1488" s="274"/>
      <c r="M1488" s="275"/>
      <c r="N1488" s="276"/>
      <c r="O1488" s="276"/>
      <c r="P1488" s="276"/>
      <c r="Q1488" s="276"/>
      <c r="R1488" s="276"/>
      <c r="S1488" s="276"/>
      <c r="T1488" s="277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T1488" s="278" t="s">
        <v>207</v>
      </c>
      <c r="AU1488" s="278" t="s">
        <v>82</v>
      </c>
      <c r="AV1488" s="16" t="s">
        <v>103</v>
      </c>
      <c r="AW1488" s="16" t="s">
        <v>33</v>
      </c>
      <c r="AX1488" s="16" t="s">
        <v>72</v>
      </c>
      <c r="AY1488" s="278" t="s">
        <v>197</v>
      </c>
    </row>
    <row r="1489" s="13" customFormat="1">
      <c r="A1489" s="13"/>
      <c r="B1489" s="235"/>
      <c r="C1489" s="236"/>
      <c r="D1489" s="237" t="s">
        <v>207</v>
      </c>
      <c r="E1489" s="238" t="s">
        <v>19</v>
      </c>
      <c r="F1489" s="239" t="s">
        <v>3180</v>
      </c>
      <c r="G1489" s="236"/>
      <c r="H1489" s="240">
        <v>6.5999999999999996</v>
      </c>
      <c r="I1489" s="241"/>
      <c r="J1489" s="236"/>
      <c r="K1489" s="236"/>
      <c r="L1489" s="242"/>
      <c r="M1489" s="243"/>
      <c r="N1489" s="244"/>
      <c r="O1489" s="244"/>
      <c r="P1489" s="244"/>
      <c r="Q1489" s="244"/>
      <c r="R1489" s="244"/>
      <c r="S1489" s="244"/>
      <c r="T1489" s="245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46" t="s">
        <v>207</v>
      </c>
      <c r="AU1489" s="246" t="s">
        <v>82</v>
      </c>
      <c r="AV1489" s="13" t="s">
        <v>82</v>
      </c>
      <c r="AW1489" s="13" t="s">
        <v>33</v>
      </c>
      <c r="AX1489" s="13" t="s">
        <v>72</v>
      </c>
      <c r="AY1489" s="246" t="s">
        <v>197</v>
      </c>
    </row>
    <row r="1490" s="13" customFormat="1">
      <c r="A1490" s="13"/>
      <c r="B1490" s="235"/>
      <c r="C1490" s="236"/>
      <c r="D1490" s="237" t="s">
        <v>207</v>
      </c>
      <c r="E1490" s="238" t="s">
        <v>19</v>
      </c>
      <c r="F1490" s="239" t="s">
        <v>3181</v>
      </c>
      <c r="G1490" s="236"/>
      <c r="H1490" s="240">
        <v>16.649999999999999</v>
      </c>
      <c r="I1490" s="241"/>
      <c r="J1490" s="236"/>
      <c r="K1490" s="236"/>
      <c r="L1490" s="242"/>
      <c r="M1490" s="243"/>
      <c r="N1490" s="244"/>
      <c r="O1490" s="244"/>
      <c r="P1490" s="244"/>
      <c r="Q1490" s="244"/>
      <c r="R1490" s="244"/>
      <c r="S1490" s="244"/>
      <c r="T1490" s="245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6" t="s">
        <v>207</v>
      </c>
      <c r="AU1490" s="246" t="s">
        <v>82</v>
      </c>
      <c r="AV1490" s="13" t="s">
        <v>82</v>
      </c>
      <c r="AW1490" s="13" t="s">
        <v>33</v>
      </c>
      <c r="AX1490" s="13" t="s">
        <v>72</v>
      </c>
      <c r="AY1490" s="246" t="s">
        <v>197</v>
      </c>
    </row>
    <row r="1491" s="13" customFormat="1">
      <c r="A1491" s="13"/>
      <c r="B1491" s="235"/>
      <c r="C1491" s="236"/>
      <c r="D1491" s="237" t="s">
        <v>207</v>
      </c>
      <c r="E1491" s="238" t="s">
        <v>19</v>
      </c>
      <c r="F1491" s="239" t="s">
        <v>3182</v>
      </c>
      <c r="G1491" s="236"/>
      <c r="H1491" s="240">
        <v>16.649999999999999</v>
      </c>
      <c r="I1491" s="241"/>
      <c r="J1491" s="236"/>
      <c r="K1491" s="236"/>
      <c r="L1491" s="242"/>
      <c r="M1491" s="243"/>
      <c r="N1491" s="244"/>
      <c r="O1491" s="244"/>
      <c r="P1491" s="244"/>
      <c r="Q1491" s="244"/>
      <c r="R1491" s="244"/>
      <c r="S1491" s="244"/>
      <c r="T1491" s="245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6" t="s">
        <v>207</v>
      </c>
      <c r="AU1491" s="246" t="s">
        <v>82</v>
      </c>
      <c r="AV1491" s="13" t="s">
        <v>82</v>
      </c>
      <c r="AW1491" s="13" t="s">
        <v>33</v>
      </c>
      <c r="AX1491" s="13" t="s">
        <v>72</v>
      </c>
      <c r="AY1491" s="246" t="s">
        <v>197</v>
      </c>
    </row>
    <row r="1492" s="13" customFormat="1">
      <c r="A1492" s="13"/>
      <c r="B1492" s="235"/>
      <c r="C1492" s="236"/>
      <c r="D1492" s="237" t="s">
        <v>207</v>
      </c>
      <c r="E1492" s="238" t="s">
        <v>19</v>
      </c>
      <c r="F1492" s="239" t="s">
        <v>3183</v>
      </c>
      <c r="G1492" s="236"/>
      <c r="H1492" s="240">
        <v>10.859999999999999</v>
      </c>
      <c r="I1492" s="241"/>
      <c r="J1492" s="236"/>
      <c r="K1492" s="236"/>
      <c r="L1492" s="242"/>
      <c r="M1492" s="243"/>
      <c r="N1492" s="244"/>
      <c r="O1492" s="244"/>
      <c r="P1492" s="244"/>
      <c r="Q1492" s="244"/>
      <c r="R1492" s="244"/>
      <c r="S1492" s="244"/>
      <c r="T1492" s="245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6" t="s">
        <v>207</v>
      </c>
      <c r="AU1492" s="246" t="s">
        <v>82</v>
      </c>
      <c r="AV1492" s="13" t="s">
        <v>82</v>
      </c>
      <c r="AW1492" s="13" t="s">
        <v>33</v>
      </c>
      <c r="AX1492" s="13" t="s">
        <v>72</v>
      </c>
      <c r="AY1492" s="246" t="s">
        <v>197</v>
      </c>
    </row>
    <row r="1493" s="13" customFormat="1">
      <c r="A1493" s="13"/>
      <c r="B1493" s="235"/>
      <c r="C1493" s="236"/>
      <c r="D1493" s="237" t="s">
        <v>207</v>
      </c>
      <c r="E1493" s="238" t="s">
        <v>19</v>
      </c>
      <c r="F1493" s="239" t="s">
        <v>3184</v>
      </c>
      <c r="G1493" s="236"/>
      <c r="H1493" s="240">
        <v>12.43</v>
      </c>
      <c r="I1493" s="241"/>
      <c r="J1493" s="236"/>
      <c r="K1493" s="236"/>
      <c r="L1493" s="242"/>
      <c r="M1493" s="243"/>
      <c r="N1493" s="244"/>
      <c r="O1493" s="244"/>
      <c r="P1493" s="244"/>
      <c r="Q1493" s="244"/>
      <c r="R1493" s="244"/>
      <c r="S1493" s="244"/>
      <c r="T1493" s="245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6" t="s">
        <v>207</v>
      </c>
      <c r="AU1493" s="246" t="s">
        <v>82</v>
      </c>
      <c r="AV1493" s="13" t="s">
        <v>82</v>
      </c>
      <c r="AW1493" s="13" t="s">
        <v>33</v>
      </c>
      <c r="AX1493" s="13" t="s">
        <v>72</v>
      </c>
      <c r="AY1493" s="246" t="s">
        <v>197</v>
      </c>
    </row>
    <row r="1494" s="13" customFormat="1">
      <c r="A1494" s="13"/>
      <c r="B1494" s="235"/>
      <c r="C1494" s="236"/>
      <c r="D1494" s="237" t="s">
        <v>207</v>
      </c>
      <c r="E1494" s="238" t="s">
        <v>19</v>
      </c>
      <c r="F1494" s="239" t="s">
        <v>3185</v>
      </c>
      <c r="G1494" s="236"/>
      <c r="H1494" s="240">
        <v>4.5099999999999998</v>
      </c>
      <c r="I1494" s="241"/>
      <c r="J1494" s="236"/>
      <c r="K1494" s="236"/>
      <c r="L1494" s="242"/>
      <c r="M1494" s="243"/>
      <c r="N1494" s="244"/>
      <c r="O1494" s="244"/>
      <c r="P1494" s="244"/>
      <c r="Q1494" s="244"/>
      <c r="R1494" s="244"/>
      <c r="S1494" s="244"/>
      <c r="T1494" s="245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6" t="s">
        <v>207</v>
      </c>
      <c r="AU1494" s="246" t="s">
        <v>82</v>
      </c>
      <c r="AV1494" s="13" t="s">
        <v>82</v>
      </c>
      <c r="AW1494" s="13" t="s">
        <v>33</v>
      </c>
      <c r="AX1494" s="13" t="s">
        <v>72</v>
      </c>
      <c r="AY1494" s="246" t="s">
        <v>197</v>
      </c>
    </row>
    <row r="1495" s="13" customFormat="1">
      <c r="A1495" s="13"/>
      <c r="B1495" s="235"/>
      <c r="C1495" s="236"/>
      <c r="D1495" s="237" t="s">
        <v>207</v>
      </c>
      <c r="E1495" s="238" t="s">
        <v>19</v>
      </c>
      <c r="F1495" s="239" t="s">
        <v>3186</v>
      </c>
      <c r="G1495" s="236"/>
      <c r="H1495" s="240">
        <v>12.51</v>
      </c>
      <c r="I1495" s="241"/>
      <c r="J1495" s="236"/>
      <c r="K1495" s="236"/>
      <c r="L1495" s="242"/>
      <c r="M1495" s="243"/>
      <c r="N1495" s="244"/>
      <c r="O1495" s="244"/>
      <c r="P1495" s="244"/>
      <c r="Q1495" s="244"/>
      <c r="R1495" s="244"/>
      <c r="S1495" s="244"/>
      <c r="T1495" s="245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6" t="s">
        <v>207</v>
      </c>
      <c r="AU1495" s="246" t="s">
        <v>82</v>
      </c>
      <c r="AV1495" s="13" t="s">
        <v>82</v>
      </c>
      <c r="AW1495" s="13" t="s">
        <v>33</v>
      </c>
      <c r="AX1495" s="13" t="s">
        <v>72</v>
      </c>
      <c r="AY1495" s="246" t="s">
        <v>197</v>
      </c>
    </row>
    <row r="1496" s="16" customFormat="1">
      <c r="A1496" s="16"/>
      <c r="B1496" s="268"/>
      <c r="C1496" s="269"/>
      <c r="D1496" s="237" t="s">
        <v>207</v>
      </c>
      <c r="E1496" s="270" t="s">
        <v>19</v>
      </c>
      <c r="F1496" s="271" t="s">
        <v>248</v>
      </c>
      <c r="G1496" s="269"/>
      <c r="H1496" s="272">
        <v>80.210000000000008</v>
      </c>
      <c r="I1496" s="273"/>
      <c r="J1496" s="269"/>
      <c r="K1496" s="269"/>
      <c r="L1496" s="274"/>
      <c r="M1496" s="275"/>
      <c r="N1496" s="276"/>
      <c r="O1496" s="276"/>
      <c r="P1496" s="276"/>
      <c r="Q1496" s="276"/>
      <c r="R1496" s="276"/>
      <c r="S1496" s="276"/>
      <c r="T1496" s="277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T1496" s="278" t="s">
        <v>207</v>
      </c>
      <c r="AU1496" s="278" t="s">
        <v>82</v>
      </c>
      <c r="AV1496" s="16" t="s">
        <v>103</v>
      </c>
      <c r="AW1496" s="16" t="s">
        <v>33</v>
      </c>
      <c r="AX1496" s="16" t="s">
        <v>72</v>
      </c>
      <c r="AY1496" s="278" t="s">
        <v>197</v>
      </c>
    </row>
    <row r="1497" s="14" customFormat="1">
      <c r="A1497" s="14"/>
      <c r="B1497" s="247"/>
      <c r="C1497" s="248"/>
      <c r="D1497" s="237" t="s">
        <v>207</v>
      </c>
      <c r="E1497" s="249" t="s">
        <v>19</v>
      </c>
      <c r="F1497" s="250" t="s">
        <v>802</v>
      </c>
      <c r="G1497" s="248"/>
      <c r="H1497" s="249" t="s">
        <v>19</v>
      </c>
      <c r="I1497" s="251"/>
      <c r="J1497" s="248"/>
      <c r="K1497" s="248"/>
      <c r="L1497" s="252"/>
      <c r="M1497" s="253"/>
      <c r="N1497" s="254"/>
      <c r="O1497" s="254"/>
      <c r="P1497" s="254"/>
      <c r="Q1497" s="254"/>
      <c r="R1497" s="254"/>
      <c r="S1497" s="254"/>
      <c r="T1497" s="255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6" t="s">
        <v>207</v>
      </c>
      <c r="AU1497" s="256" t="s">
        <v>82</v>
      </c>
      <c r="AV1497" s="14" t="s">
        <v>80</v>
      </c>
      <c r="AW1497" s="14" t="s">
        <v>33</v>
      </c>
      <c r="AX1497" s="14" t="s">
        <v>72</v>
      </c>
      <c r="AY1497" s="256" t="s">
        <v>197</v>
      </c>
    </row>
    <row r="1498" s="13" customFormat="1">
      <c r="A1498" s="13"/>
      <c r="B1498" s="235"/>
      <c r="C1498" s="236"/>
      <c r="D1498" s="237" t="s">
        <v>207</v>
      </c>
      <c r="E1498" s="238" t="s">
        <v>19</v>
      </c>
      <c r="F1498" s="239" t="s">
        <v>3187</v>
      </c>
      <c r="G1498" s="236"/>
      <c r="H1498" s="240">
        <v>25.829999999999998</v>
      </c>
      <c r="I1498" s="241"/>
      <c r="J1498" s="236"/>
      <c r="K1498" s="236"/>
      <c r="L1498" s="242"/>
      <c r="M1498" s="243"/>
      <c r="N1498" s="244"/>
      <c r="O1498" s="244"/>
      <c r="P1498" s="244"/>
      <c r="Q1498" s="244"/>
      <c r="R1498" s="244"/>
      <c r="S1498" s="244"/>
      <c r="T1498" s="245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6" t="s">
        <v>207</v>
      </c>
      <c r="AU1498" s="246" t="s">
        <v>82</v>
      </c>
      <c r="AV1498" s="13" t="s">
        <v>82</v>
      </c>
      <c r="AW1498" s="13" t="s">
        <v>33</v>
      </c>
      <c r="AX1498" s="13" t="s">
        <v>72</v>
      </c>
      <c r="AY1498" s="246" t="s">
        <v>197</v>
      </c>
    </row>
    <row r="1499" s="13" customFormat="1">
      <c r="A1499" s="13"/>
      <c r="B1499" s="235"/>
      <c r="C1499" s="236"/>
      <c r="D1499" s="237" t="s">
        <v>207</v>
      </c>
      <c r="E1499" s="238" t="s">
        <v>19</v>
      </c>
      <c r="F1499" s="239" t="s">
        <v>3188</v>
      </c>
      <c r="G1499" s="236"/>
      <c r="H1499" s="240">
        <v>23.09</v>
      </c>
      <c r="I1499" s="241"/>
      <c r="J1499" s="236"/>
      <c r="K1499" s="236"/>
      <c r="L1499" s="242"/>
      <c r="M1499" s="243"/>
      <c r="N1499" s="244"/>
      <c r="O1499" s="244"/>
      <c r="P1499" s="244"/>
      <c r="Q1499" s="244"/>
      <c r="R1499" s="244"/>
      <c r="S1499" s="244"/>
      <c r="T1499" s="245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46" t="s">
        <v>207</v>
      </c>
      <c r="AU1499" s="246" t="s">
        <v>82</v>
      </c>
      <c r="AV1499" s="13" t="s">
        <v>82</v>
      </c>
      <c r="AW1499" s="13" t="s">
        <v>33</v>
      </c>
      <c r="AX1499" s="13" t="s">
        <v>72</v>
      </c>
      <c r="AY1499" s="246" t="s">
        <v>197</v>
      </c>
    </row>
    <row r="1500" s="13" customFormat="1">
      <c r="A1500" s="13"/>
      <c r="B1500" s="235"/>
      <c r="C1500" s="236"/>
      <c r="D1500" s="237" t="s">
        <v>207</v>
      </c>
      <c r="E1500" s="238" t="s">
        <v>19</v>
      </c>
      <c r="F1500" s="239" t="s">
        <v>3189</v>
      </c>
      <c r="G1500" s="236"/>
      <c r="H1500" s="240">
        <v>17.300000000000001</v>
      </c>
      <c r="I1500" s="241"/>
      <c r="J1500" s="236"/>
      <c r="K1500" s="236"/>
      <c r="L1500" s="242"/>
      <c r="M1500" s="243"/>
      <c r="N1500" s="244"/>
      <c r="O1500" s="244"/>
      <c r="P1500" s="244"/>
      <c r="Q1500" s="244"/>
      <c r="R1500" s="244"/>
      <c r="S1500" s="244"/>
      <c r="T1500" s="245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46" t="s">
        <v>207</v>
      </c>
      <c r="AU1500" s="246" t="s">
        <v>82</v>
      </c>
      <c r="AV1500" s="13" t="s">
        <v>82</v>
      </c>
      <c r="AW1500" s="13" t="s">
        <v>33</v>
      </c>
      <c r="AX1500" s="13" t="s">
        <v>72</v>
      </c>
      <c r="AY1500" s="246" t="s">
        <v>197</v>
      </c>
    </row>
    <row r="1501" s="13" customFormat="1">
      <c r="A1501" s="13"/>
      <c r="B1501" s="235"/>
      <c r="C1501" s="236"/>
      <c r="D1501" s="237" t="s">
        <v>207</v>
      </c>
      <c r="E1501" s="238" t="s">
        <v>19</v>
      </c>
      <c r="F1501" s="239" t="s">
        <v>3190</v>
      </c>
      <c r="G1501" s="236"/>
      <c r="H1501" s="240">
        <v>21.41</v>
      </c>
      <c r="I1501" s="241"/>
      <c r="J1501" s="236"/>
      <c r="K1501" s="236"/>
      <c r="L1501" s="242"/>
      <c r="M1501" s="243"/>
      <c r="N1501" s="244"/>
      <c r="O1501" s="244"/>
      <c r="P1501" s="244"/>
      <c r="Q1501" s="244"/>
      <c r="R1501" s="244"/>
      <c r="S1501" s="244"/>
      <c r="T1501" s="245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6" t="s">
        <v>207</v>
      </c>
      <c r="AU1501" s="246" t="s">
        <v>82</v>
      </c>
      <c r="AV1501" s="13" t="s">
        <v>82</v>
      </c>
      <c r="AW1501" s="13" t="s">
        <v>33</v>
      </c>
      <c r="AX1501" s="13" t="s">
        <v>72</v>
      </c>
      <c r="AY1501" s="246" t="s">
        <v>197</v>
      </c>
    </row>
    <row r="1502" s="13" customFormat="1">
      <c r="A1502" s="13"/>
      <c r="B1502" s="235"/>
      <c r="C1502" s="236"/>
      <c r="D1502" s="237" t="s">
        <v>207</v>
      </c>
      <c r="E1502" s="238" t="s">
        <v>19</v>
      </c>
      <c r="F1502" s="239" t="s">
        <v>3191</v>
      </c>
      <c r="G1502" s="236"/>
      <c r="H1502" s="240">
        <v>16.920000000000002</v>
      </c>
      <c r="I1502" s="241"/>
      <c r="J1502" s="236"/>
      <c r="K1502" s="236"/>
      <c r="L1502" s="242"/>
      <c r="M1502" s="243"/>
      <c r="N1502" s="244"/>
      <c r="O1502" s="244"/>
      <c r="P1502" s="244"/>
      <c r="Q1502" s="244"/>
      <c r="R1502" s="244"/>
      <c r="S1502" s="244"/>
      <c r="T1502" s="245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6" t="s">
        <v>207</v>
      </c>
      <c r="AU1502" s="246" t="s">
        <v>82</v>
      </c>
      <c r="AV1502" s="13" t="s">
        <v>82</v>
      </c>
      <c r="AW1502" s="13" t="s">
        <v>33</v>
      </c>
      <c r="AX1502" s="13" t="s">
        <v>72</v>
      </c>
      <c r="AY1502" s="246" t="s">
        <v>197</v>
      </c>
    </row>
    <row r="1503" s="13" customFormat="1">
      <c r="A1503" s="13"/>
      <c r="B1503" s="235"/>
      <c r="C1503" s="236"/>
      <c r="D1503" s="237" t="s">
        <v>207</v>
      </c>
      <c r="E1503" s="238" t="s">
        <v>19</v>
      </c>
      <c r="F1503" s="239" t="s">
        <v>3192</v>
      </c>
      <c r="G1503" s="236"/>
      <c r="H1503" s="240">
        <v>12.51</v>
      </c>
      <c r="I1503" s="241"/>
      <c r="J1503" s="236"/>
      <c r="K1503" s="236"/>
      <c r="L1503" s="242"/>
      <c r="M1503" s="243"/>
      <c r="N1503" s="244"/>
      <c r="O1503" s="244"/>
      <c r="P1503" s="244"/>
      <c r="Q1503" s="244"/>
      <c r="R1503" s="244"/>
      <c r="S1503" s="244"/>
      <c r="T1503" s="245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6" t="s">
        <v>207</v>
      </c>
      <c r="AU1503" s="246" t="s">
        <v>82</v>
      </c>
      <c r="AV1503" s="13" t="s">
        <v>82</v>
      </c>
      <c r="AW1503" s="13" t="s">
        <v>33</v>
      </c>
      <c r="AX1503" s="13" t="s">
        <v>72</v>
      </c>
      <c r="AY1503" s="246" t="s">
        <v>197</v>
      </c>
    </row>
    <row r="1504" s="13" customFormat="1">
      <c r="A1504" s="13"/>
      <c r="B1504" s="235"/>
      <c r="C1504" s="236"/>
      <c r="D1504" s="237" t="s">
        <v>207</v>
      </c>
      <c r="E1504" s="238" t="s">
        <v>19</v>
      </c>
      <c r="F1504" s="239" t="s">
        <v>3193</v>
      </c>
      <c r="G1504" s="236"/>
      <c r="H1504" s="240">
        <v>10.66</v>
      </c>
      <c r="I1504" s="241"/>
      <c r="J1504" s="236"/>
      <c r="K1504" s="236"/>
      <c r="L1504" s="242"/>
      <c r="M1504" s="243"/>
      <c r="N1504" s="244"/>
      <c r="O1504" s="244"/>
      <c r="P1504" s="244"/>
      <c r="Q1504" s="244"/>
      <c r="R1504" s="244"/>
      <c r="S1504" s="244"/>
      <c r="T1504" s="245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6" t="s">
        <v>207</v>
      </c>
      <c r="AU1504" s="246" t="s">
        <v>82</v>
      </c>
      <c r="AV1504" s="13" t="s">
        <v>82</v>
      </c>
      <c r="AW1504" s="13" t="s">
        <v>33</v>
      </c>
      <c r="AX1504" s="13" t="s">
        <v>72</v>
      </c>
      <c r="AY1504" s="246" t="s">
        <v>197</v>
      </c>
    </row>
    <row r="1505" s="13" customFormat="1">
      <c r="A1505" s="13"/>
      <c r="B1505" s="235"/>
      <c r="C1505" s="236"/>
      <c r="D1505" s="237" t="s">
        <v>207</v>
      </c>
      <c r="E1505" s="238" t="s">
        <v>19</v>
      </c>
      <c r="F1505" s="239" t="s">
        <v>3194</v>
      </c>
      <c r="G1505" s="236"/>
      <c r="H1505" s="240">
        <v>11.880000000000001</v>
      </c>
      <c r="I1505" s="241"/>
      <c r="J1505" s="236"/>
      <c r="K1505" s="236"/>
      <c r="L1505" s="242"/>
      <c r="M1505" s="243"/>
      <c r="N1505" s="244"/>
      <c r="O1505" s="244"/>
      <c r="P1505" s="244"/>
      <c r="Q1505" s="244"/>
      <c r="R1505" s="244"/>
      <c r="S1505" s="244"/>
      <c r="T1505" s="245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6" t="s">
        <v>207</v>
      </c>
      <c r="AU1505" s="246" t="s">
        <v>82</v>
      </c>
      <c r="AV1505" s="13" t="s">
        <v>82</v>
      </c>
      <c r="AW1505" s="13" t="s">
        <v>33</v>
      </c>
      <c r="AX1505" s="13" t="s">
        <v>72</v>
      </c>
      <c r="AY1505" s="246" t="s">
        <v>197</v>
      </c>
    </row>
    <row r="1506" s="13" customFormat="1">
      <c r="A1506" s="13"/>
      <c r="B1506" s="235"/>
      <c r="C1506" s="236"/>
      <c r="D1506" s="237" t="s">
        <v>207</v>
      </c>
      <c r="E1506" s="238" t="s">
        <v>19</v>
      </c>
      <c r="F1506" s="239" t="s">
        <v>3195</v>
      </c>
      <c r="G1506" s="236"/>
      <c r="H1506" s="240">
        <v>5.1500000000000004</v>
      </c>
      <c r="I1506" s="241"/>
      <c r="J1506" s="236"/>
      <c r="K1506" s="236"/>
      <c r="L1506" s="242"/>
      <c r="M1506" s="243"/>
      <c r="N1506" s="244"/>
      <c r="O1506" s="244"/>
      <c r="P1506" s="244"/>
      <c r="Q1506" s="244"/>
      <c r="R1506" s="244"/>
      <c r="S1506" s="244"/>
      <c r="T1506" s="245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46" t="s">
        <v>207</v>
      </c>
      <c r="AU1506" s="246" t="s">
        <v>82</v>
      </c>
      <c r="AV1506" s="13" t="s">
        <v>82</v>
      </c>
      <c r="AW1506" s="13" t="s">
        <v>33</v>
      </c>
      <c r="AX1506" s="13" t="s">
        <v>72</v>
      </c>
      <c r="AY1506" s="246" t="s">
        <v>197</v>
      </c>
    </row>
    <row r="1507" s="13" customFormat="1">
      <c r="A1507" s="13"/>
      <c r="B1507" s="235"/>
      <c r="C1507" s="236"/>
      <c r="D1507" s="237" t="s">
        <v>207</v>
      </c>
      <c r="E1507" s="238" t="s">
        <v>19</v>
      </c>
      <c r="F1507" s="239" t="s">
        <v>3196</v>
      </c>
      <c r="G1507" s="236"/>
      <c r="H1507" s="240">
        <v>6.9299999999999997</v>
      </c>
      <c r="I1507" s="241"/>
      <c r="J1507" s="236"/>
      <c r="K1507" s="236"/>
      <c r="L1507" s="242"/>
      <c r="M1507" s="243"/>
      <c r="N1507" s="244"/>
      <c r="O1507" s="244"/>
      <c r="P1507" s="244"/>
      <c r="Q1507" s="244"/>
      <c r="R1507" s="244"/>
      <c r="S1507" s="244"/>
      <c r="T1507" s="245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6" t="s">
        <v>207</v>
      </c>
      <c r="AU1507" s="246" t="s">
        <v>82</v>
      </c>
      <c r="AV1507" s="13" t="s">
        <v>82</v>
      </c>
      <c r="AW1507" s="13" t="s">
        <v>33</v>
      </c>
      <c r="AX1507" s="13" t="s">
        <v>72</v>
      </c>
      <c r="AY1507" s="246" t="s">
        <v>197</v>
      </c>
    </row>
    <row r="1508" s="13" customFormat="1">
      <c r="A1508" s="13"/>
      <c r="B1508" s="235"/>
      <c r="C1508" s="236"/>
      <c r="D1508" s="237" t="s">
        <v>207</v>
      </c>
      <c r="E1508" s="238" t="s">
        <v>19</v>
      </c>
      <c r="F1508" s="239" t="s">
        <v>3197</v>
      </c>
      <c r="G1508" s="236"/>
      <c r="H1508" s="240">
        <v>2.8250000000000002</v>
      </c>
      <c r="I1508" s="241"/>
      <c r="J1508" s="236"/>
      <c r="K1508" s="236"/>
      <c r="L1508" s="242"/>
      <c r="M1508" s="243"/>
      <c r="N1508" s="244"/>
      <c r="O1508" s="244"/>
      <c r="P1508" s="244"/>
      <c r="Q1508" s="244"/>
      <c r="R1508" s="244"/>
      <c r="S1508" s="244"/>
      <c r="T1508" s="245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6" t="s">
        <v>207</v>
      </c>
      <c r="AU1508" s="246" t="s">
        <v>82</v>
      </c>
      <c r="AV1508" s="13" t="s">
        <v>82</v>
      </c>
      <c r="AW1508" s="13" t="s">
        <v>33</v>
      </c>
      <c r="AX1508" s="13" t="s">
        <v>72</v>
      </c>
      <c r="AY1508" s="246" t="s">
        <v>197</v>
      </c>
    </row>
    <row r="1509" s="13" customFormat="1">
      <c r="A1509" s="13"/>
      <c r="B1509" s="235"/>
      <c r="C1509" s="236"/>
      <c r="D1509" s="237" t="s">
        <v>207</v>
      </c>
      <c r="E1509" s="238" t="s">
        <v>19</v>
      </c>
      <c r="F1509" s="239" t="s">
        <v>3198</v>
      </c>
      <c r="G1509" s="236"/>
      <c r="H1509" s="240">
        <v>17.379999999999999</v>
      </c>
      <c r="I1509" s="241"/>
      <c r="J1509" s="236"/>
      <c r="K1509" s="236"/>
      <c r="L1509" s="242"/>
      <c r="M1509" s="243"/>
      <c r="N1509" s="244"/>
      <c r="O1509" s="244"/>
      <c r="P1509" s="244"/>
      <c r="Q1509" s="244"/>
      <c r="R1509" s="244"/>
      <c r="S1509" s="244"/>
      <c r="T1509" s="245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6" t="s">
        <v>207</v>
      </c>
      <c r="AU1509" s="246" t="s">
        <v>82</v>
      </c>
      <c r="AV1509" s="13" t="s">
        <v>82</v>
      </c>
      <c r="AW1509" s="13" t="s">
        <v>33</v>
      </c>
      <c r="AX1509" s="13" t="s">
        <v>72</v>
      </c>
      <c r="AY1509" s="246" t="s">
        <v>197</v>
      </c>
    </row>
    <row r="1510" s="13" customFormat="1">
      <c r="A1510" s="13"/>
      <c r="B1510" s="235"/>
      <c r="C1510" s="236"/>
      <c r="D1510" s="237" t="s">
        <v>207</v>
      </c>
      <c r="E1510" s="238" t="s">
        <v>19</v>
      </c>
      <c r="F1510" s="239" t="s">
        <v>3199</v>
      </c>
      <c r="G1510" s="236"/>
      <c r="H1510" s="240">
        <v>17.68</v>
      </c>
      <c r="I1510" s="241"/>
      <c r="J1510" s="236"/>
      <c r="K1510" s="236"/>
      <c r="L1510" s="242"/>
      <c r="M1510" s="243"/>
      <c r="N1510" s="244"/>
      <c r="O1510" s="244"/>
      <c r="P1510" s="244"/>
      <c r="Q1510" s="244"/>
      <c r="R1510" s="244"/>
      <c r="S1510" s="244"/>
      <c r="T1510" s="245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6" t="s">
        <v>207</v>
      </c>
      <c r="AU1510" s="246" t="s">
        <v>82</v>
      </c>
      <c r="AV1510" s="13" t="s">
        <v>82</v>
      </c>
      <c r="AW1510" s="13" t="s">
        <v>33</v>
      </c>
      <c r="AX1510" s="13" t="s">
        <v>72</v>
      </c>
      <c r="AY1510" s="246" t="s">
        <v>197</v>
      </c>
    </row>
    <row r="1511" s="13" customFormat="1">
      <c r="A1511" s="13"/>
      <c r="B1511" s="235"/>
      <c r="C1511" s="236"/>
      <c r="D1511" s="237" t="s">
        <v>207</v>
      </c>
      <c r="E1511" s="238" t="s">
        <v>19</v>
      </c>
      <c r="F1511" s="239" t="s">
        <v>3200</v>
      </c>
      <c r="G1511" s="236"/>
      <c r="H1511" s="240">
        <v>7.5999999999999996</v>
      </c>
      <c r="I1511" s="241"/>
      <c r="J1511" s="236"/>
      <c r="K1511" s="236"/>
      <c r="L1511" s="242"/>
      <c r="M1511" s="243"/>
      <c r="N1511" s="244"/>
      <c r="O1511" s="244"/>
      <c r="P1511" s="244"/>
      <c r="Q1511" s="244"/>
      <c r="R1511" s="244"/>
      <c r="S1511" s="244"/>
      <c r="T1511" s="245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46" t="s">
        <v>207</v>
      </c>
      <c r="AU1511" s="246" t="s">
        <v>82</v>
      </c>
      <c r="AV1511" s="13" t="s">
        <v>82</v>
      </c>
      <c r="AW1511" s="13" t="s">
        <v>33</v>
      </c>
      <c r="AX1511" s="13" t="s">
        <v>72</v>
      </c>
      <c r="AY1511" s="246" t="s">
        <v>197</v>
      </c>
    </row>
    <row r="1512" s="13" customFormat="1">
      <c r="A1512" s="13"/>
      <c r="B1512" s="235"/>
      <c r="C1512" s="236"/>
      <c r="D1512" s="237" t="s">
        <v>207</v>
      </c>
      <c r="E1512" s="238" t="s">
        <v>19</v>
      </c>
      <c r="F1512" s="239" t="s">
        <v>3201</v>
      </c>
      <c r="G1512" s="236"/>
      <c r="H1512" s="240">
        <v>20.66</v>
      </c>
      <c r="I1512" s="241"/>
      <c r="J1512" s="236"/>
      <c r="K1512" s="236"/>
      <c r="L1512" s="242"/>
      <c r="M1512" s="243"/>
      <c r="N1512" s="244"/>
      <c r="O1512" s="244"/>
      <c r="P1512" s="244"/>
      <c r="Q1512" s="244"/>
      <c r="R1512" s="244"/>
      <c r="S1512" s="244"/>
      <c r="T1512" s="245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46" t="s">
        <v>207</v>
      </c>
      <c r="AU1512" s="246" t="s">
        <v>82</v>
      </c>
      <c r="AV1512" s="13" t="s">
        <v>82</v>
      </c>
      <c r="AW1512" s="13" t="s">
        <v>33</v>
      </c>
      <c r="AX1512" s="13" t="s">
        <v>72</v>
      </c>
      <c r="AY1512" s="246" t="s">
        <v>197</v>
      </c>
    </row>
    <row r="1513" s="16" customFormat="1">
      <c r="A1513" s="16"/>
      <c r="B1513" s="268"/>
      <c r="C1513" s="269"/>
      <c r="D1513" s="237" t="s">
        <v>207</v>
      </c>
      <c r="E1513" s="270" t="s">
        <v>19</v>
      </c>
      <c r="F1513" s="271" t="s">
        <v>248</v>
      </c>
      <c r="G1513" s="269"/>
      <c r="H1513" s="272">
        <v>217.82499999999999</v>
      </c>
      <c r="I1513" s="273"/>
      <c r="J1513" s="269"/>
      <c r="K1513" s="269"/>
      <c r="L1513" s="274"/>
      <c r="M1513" s="275"/>
      <c r="N1513" s="276"/>
      <c r="O1513" s="276"/>
      <c r="P1513" s="276"/>
      <c r="Q1513" s="276"/>
      <c r="R1513" s="276"/>
      <c r="S1513" s="276"/>
      <c r="T1513" s="277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T1513" s="278" t="s">
        <v>207</v>
      </c>
      <c r="AU1513" s="278" t="s">
        <v>82</v>
      </c>
      <c r="AV1513" s="16" t="s">
        <v>103</v>
      </c>
      <c r="AW1513" s="16" t="s">
        <v>33</v>
      </c>
      <c r="AX1513" s="16" t="s">
        <v>72</v>
      </c>
      <c r="AY1513" s="278" t="s">
        <v>197</v>
      </c>
    </row>
    <row r="1514" s="15" customFormat="1">
      <c r="A1514" s="15"/>
      <c r="B1514" s="257"/>
      <c r="C1514" s="258"/>
      <c r="D1514" s="237" t="s">
        <v>207</v>
      </c>
      <c r="E1514" s="259" t="s">
        <v>19</v>
      </c>
      <c r="F1514" s="260" t="s">
        <v>234</v>
      </c>
      <c r="G1514" s="258"/>
      <c r="H1514" s="261">
        <v>432.245</v>
      </c>
      <c r="I1514" s="262"/>
      <c r="J1514" s="258"/>
      <c r="K1514" s="258"/>
      <c r="L1514" s="263"/>
      <c r="M1514" s="264"/>
      <c r="N1514" s="265"/>
      <c r="O1514" s="265"/>
      <c r="P1514" s="265"/>
      <c r="Q1514" s="265"/>
      <c r="R1514" s="265"/>
      <c r="S1514" s="265"/>
      <c r="T1514" s="266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T1514" s="267" t="s">
        <v>207</v>
      </c>
      <c r="AU1514" s="267" t="s">
        <v>82</v>
      </c>
      <c r="AV1514" s="15" t="s">
        <v>203</v>
      </c>
      <c r="AW1514" s="15" t="s">
        <v>33</v>
      </c>
      <c r="AX1514" s="15" t="s">
        <v>80</v>
      </c>
      <c r="AY1514" s="267" t="s">
        <v>197</v>
      </c>
    </row>
    <row r="1515" s="2" customFormat="1" ht="24.15" customHeight="1">
      <c r="A1515" s="40"/>
      <c r="B1515" s="41"/>
      <c r="C1515" s="282" t="s">
        <v>1731</v>
      </c>
      <c r="D1515" s="282" t="s">
        <v>602</v>
      </c>
      <c r="E1515" s="283" t="s">
        <v>1352</v>
      </c>
      <c r="F1515" s="284" t="s">
        <v>1353</v>
      </c>
      <c r="G1515" s="285" t="s">
        <v>661</v>
      </c>
      <c r="H1515" s="286">
        <v>453.85700000000003</v>
      </c>
      <c r="I1515" s="287"/>
      <c r="J1515" s="288">
        <f>ROUND(I1515*H1515,2)</f>
        <v>0</v>
      </c>
      <c r="K1515" s="289"/>
      <c r="L1515" s="290"/>
      <c r="M1515" s="291" t="s">
        <v>19</v>
      </c>
      <c r="N1515" s="292" t="s">
        <v>43</v>
      </c>
      <c r="O1515" s="86"/>
      <c r="P1515" s="226">
        <f>O1515*H1515</f>
        <v>0</v>
      </c>
      <c r="Q1515" s="226">
        <v>5.0000000000000002E-05</v>
      </c>
      <c r="R1515" s="226">
        <f>Q1515*H1515</f>
        <v>0.022692850000000004</v>
      </c>
      <c r="S1515" s="226">
        <v>0</v>
      </c>
      <c r="T1515" s="227">
        <f>S1515*H1515</f>
        <v>0</v>
      </c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R1515" s="228" t="s">
        <v>658</v>
      </c>
      <c r="AT1515" s="228" t="s">
        <v>602</v>
      </c>
      <c r="AU1515" s="228" t="s">
        <v>82</v>
      </c>
      <c r="AY1515" s="19" t="s">
        <v>197</v>
      </c>
      <c r="BE1515" s="229">
        <f>IF(N1515="základní",J1515,0)</f>
        <v>0</v>
      </c>
      <c r="BF1515" s="229">
        <f>IF(N1515="snížená",J1515,0)</f>
        <v>0</v>
      </c>
      <c r="BG1515" s="229">
        <f>IF(N1515="zákl. přenesená",J1515,0)</f>
        <v>0</v>
      </c>
      <c r="BH1515" s="229">
        <f>IF(N1515="sníž. přenesená",J1515,0)</f>
        <v>0</v>
      </c>
      <c r="BI1515" s="229">
        <f>IF(N1515="nulová",J1515,0)</f>
        <v>0</v>
      </c>
      <c r="BJ1515" s="19" t="s">
        <v>80</v>
      </c>
      <c r="BK1515" s="229">
        <f>ROUND(I1515*H1515,2)</f>
        <v>0</v>
      </c>
      <c r="BL1515" s="19" t="s">
        <v>385</v>
      </c>
      <c r="BM1515" s="228" t="s">
        <v>3202</v>
      </c>
    </row>
    <row r="1516" s="13" customFormat="1">
      <c r="A1516" s="13"/>
      <c r="B1516" s="235"/>
      <c r="C1516" s="236"/>
      <c r="D1516" s="237" t="s">
        <v>207</v>
      </c>
      <c r="E1516" s="238" t="s">
        <v>19</v>
      </c>
      <c r="F1516" s="239" t="s">
        <v>3203</v>
      </c>
      <c r="G1516" s="236"/>
      <c r="H1516" s="240">
        <v>453.85700000000003</v>
      </c>
      <c r="I1516" s="241"/>
      <c r="J1516" s="236"/>
      <c r="K1516" s="236"/>
      <c r="L1516" s="242"/>
      <c r="M1516" s="243"/>
      <c r="N1516" s="244"/>
      <c r="O1516" s="244"/>
      <c r="P1516" s="244"/>
      <c r="Q1516" s="244"/>
      <c r="R1516" s="244"/>
      <c r="S1516" s="244"/>
      <c r="T1516" s="245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46" t="s">
        <v>207</v>
      </c>
      <c r="AU1516" s="246" t="s">
        <v>82</v>
      </c>
      <c r="AV1516" s="13" t="s">
        <v>82</v>
      </c>
      <c r="AW1516" s="13" t="s">
        <v>33</v>
      </c>
      <c r="AX1516" s="13" t="s">
        <v>80</v>
      </c>
      <c r="AY1516" s="246" t="s">
        <v>197</v>
      </c>
    </row>
    <row r="1517" s="2" customFormat="1" ht="33" customHeight="1">
      <c r="A1517" s="40"/>
      <c r="B1517" s="41"/>
      <c r="C1517" s="216" t="s">
        <v>1744</v>
      </c>
      <c r="D1517" s="216" t="s">
        <v>199</v>
      </c>
      <c r="E1517" s="217" t="s">
        <v>1357</v>
      </c>
      <c r="F1517" s="218" t="s">
        <v>1358</v>
      </c>
      <c r="G1517" s="219" t="s">
        <v>661</v>
      </c>
      <c r="H1517" s="220">
        <v>80.370000000000005</v>
      </c>
      <c r="I1517" s="221"/>
      <c r="J1517" s="222">
        <f>ROUND(I1517*H1517,2)</f>
        <v>0</v>
      </c>
      <c r="K1517" s="223"/>
      <c r="L1517" s="46"/>
      <c r="M1517" s="224" t="s">
        <v>19</v>
      </c>
      <c r="N1517" s="225" t="s">
        <v>43</v>
      </c>
      <c r="O1517" s="86"/>
      <c r="P1517" s="226">
        <f>O1517*H1517</f>
        <v>0</v>
      </c>
      <c r="Q1517" s="226">
        <v>3.0000000000000001E-05</v>
      </c>
      <c r="R1517" s="226">
        <f>Q1517*H1517</f>
        <v>0.0024111000000000002</v>
      </c>
      <c r="S1517" s="226">
        <v>0</v>
      </c>
      <c r="T1517" s="227">
        <f>S1517*H1517</f>
        <v>0</v>
      </c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R1517" s="228" t="s">
        <v>385</v>
      </c>
      <c r="AT1517" s="228" t="s">
        <v>199</v>
      </c>
      <c r="AU1517" s="228" t="s">
        <v>82</v>
      </c>
      <c r="AY1517" s="19" t="s">
        <v>197</v>
      </c>
      <c r="BE1517" s="229">
        <f>IF(N1517="základní",J1517,0)</f>
        <v>0</v>
      </c>
      <c r="BF1517" s="229">
        <f>IF(N1517="snížená",J1517,0)</f>
        <v>0</v>
      </c>
      <c r="BG1517" s="229">
        <f>IF(N1517="zákl. přenesená",J1517,0)</f>
        <v>0</v>
      </c>
      <c r="BH1517" s="229">
        <f>IF(N1517="sníž. přenesená",J1517,0)</f>
        <v>0</v>
      </c>
      <c r="BI1517" s="229">
        <f>IF(N1517="nulová",J1517,0)</f>
        <v>0</v>
      </c>
      <c r="BJ1517" s="19" t="s">
        <v>80</v>
      </c>
      <c r="BK1517" s="229">
        <f>ROUND(I1517*H1517,2)</f>
        <v>0</v>
      </c>
      <c r="BL1517" s="19" t="s">
        <v>385</v>
      </c>
      <c r="BM1517" s="228" t="s">
        <v>3204</v>
      </c>
    </row>
    <row r="1518" s="2" customFormat="1">
      <c r="A1518" s="40"/>
      <c r="B1518" s="41"/>
      <c r="C1518" s="42"/>
      <c r="D1518" s="230" t="s">
        <v>205</v>
      </c>
      <c r="E1518" s="42"/>
      <c r="F1518" s="231" t="s">
        <v>1360</v>
      </c>
      <c r="G1518" s="42"/>
      <c r="H1518" s="42"/>
      <c r="I1518" s="232"/>
      <c r="J1518" s="42"/>
      <c r="K1518" s="42"/>
      <c r="L1518" s="46"/>
      <c r="M1518" s="233"/>
      <c r="N1518" s="234"/>
      <c r="O1518" s="86"/>
      <c r="P1518" s="86"/>
      <c r="Q1518" s="86"/>
      <c r="R1518" s="86"/>
      <c r="S1518" s="86"/>
      <c r="T1518" s="87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T1518" s="19" t="s">
        <v>205</v>
      </c>
      <c r="AU1518" s="19" t="s">
        <v>82</v>
      </c>
    </row>
    <row r="1519" s="14" customFormat="1">
      <c r="A1519" s="14"/>
      <c r="B1519" s="247"/>
      <c r="C1519" s="248"/>
      <c r="D1519" s="237" t="s">
        <v>207</v>
      </c>
      <c r="E1519" s="249" t="s">
        <v>19</v>
      </c>
      <c r="F1519" s="250" t="s">
        <v>1361</v>
      </c>
      <c r="G1519" s="248"/>
      <c r="H1519" s="249" t="s">
        <v>19</v>
      </c>
      <c r="I1519" s="251"/>
      <c r="J1519" s="248"/>
      <c r="K1519" s="248"/>
      <c r="L1519" s="252"/>
      <c r="M1519" s="253"/>
      <c r="N1519" s="254"/>
      <c r="O1519" s="254"/>
      <c r="P1519" s="254"/>
      <c r="Q1519" s="254"/>
      <c r="R1519" s="254"/>
      <c r="S1519" s="254"/>
      <c r="T1519" s="255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6" t="s">
        <v>207</v>
      </c>
      <c r="AU1519" s="256" t="s">
        <v>82</v>
      </c>
      <c r="AV1519" s="14" t="s">
        <v>80</v>
      </c>
      <c r="AW1519" s="14" t="s">
        <v>33</v>
      </c>
      <c r="AX1519" s="14" t="s">
        <v>72</v>
      </c>
      <c r="AY1519" s="256" t="s">
        <v>197</v>
      </c>
    </row>
    <row r="1520" s="13" customFormat="1">
      <c r="A1520" s="13"/>
      <c r="B1520" s="235"/>
      <c r="C1520" s="236"/>
      <c r="D1520" s="237" t="s">
        <v>207</v>
      </c>
      <c r="E1520" s="238" t="s">
        <v>19</v>
      </c>
      <c r="F1520" s="239" t="s">
        <v>1362</v>
      </c>
      <c r="G1520" s="236"/>
      <c r="H1520" s="240">
        <v>9.2300000000000004</v>
      </c>
      <c r="I1520" s="241"/>
      <c r="J1520" s="236"/>
      <c r="K1520" s="236"/>
      <c r="L1520" s="242"/>
      <c r="M1520" s="243"/>
      <c r="N1520" s="244"/>
      <c r="O1520" s="244"/>
      <c r="P1520" s="244"/>
      <c r="Q1520" s="244"/>
      <c r="R1520" s="244"/>
      <c r="S1520" s="244"/>
      <c r="T1520" s="245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46" t="s">
        <v>207</v>
      </c>
      <c r="AU1520" s="246" t="s">
        <v>82</v>
      </c>
      <c r="AV1520" s="13" t="s">
        <v>82</v>
      </c>
      <c r="AW1520" s="13" t="s">
        <v>33</v>
      </c>
      <c r="AX1520" s="13" t="s">
        <v>72</v>
      </c>
      <c r="AY1520" s="246" t="s">
        <v>197</v>
      </c>
    </row>
    <row r="1521" s="13" customFormat="1">
      <c r="A1521" s="13"/>
      <c r="B1521" s="235"/>
      <c r="C1521" s="236"/>
      <c r="D1521" s="237" t="s">
        <v>207</v>
      </c>
      <c r="E1521" s="238" t="s">
        <v>19</v>
      </c>
      <c r="F1521" s="239" t="s">
        <v>3205</v>
      </c>
      <c r="G1521" s="236"/>
      <c r="H1521" s="240">
        <v>30.100000000000001</v>
      </c>
      <c r="I1521" s="241"/>
      <c r="J1521" s="236"/>
      <c r="K1521" s="236"/>
      <c r="L1521" s="242"/>
      <c r="M1521" s="243"/>
      <c r="N1521" s="244"/>
      <c r="O1521" s="244"/>
      <c r="P1521" s="244"/>
      <c r="Q1521" s="244"/>
      <c r="R1521" s="244"/>
      <c r="S1521" s="244"/>
      <c r="T1521" s="245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46" t="s">
        <v>207</v>
      </c>
      <c r="AU1521" s="246" t="s">
        <v>82</v>
      </c>
      <c r="AV1521" s="13" t="s">
        <v>82</v>
      </c>
      <c r="AW1521" s="13" t="s">
        <v>33</v>
      </c>
      <c r="AX1521" s="13" t="s">
        <v>72</v>
      </c>
      <c r="AY1521" s="246" t="s">
        <v>197</v>
      </c>
    </row>
    <row r="1522" s="13" customFormat="1">
      <c r="A1522" s="13"/>
      <c r="B1522" s="235"/>
      <c r="C1522" s="236"/>
      <c r="D1522" s="237" t="s">
        <v>207</v>
      </c>
      <c r="E1522" s="238" t="s">
        <v>19</v>
      </c>
      <c r="F1522" s="239" t="s">
        <v>3206</v>
      </c>
      <c r="G1522" s="236"/>
      <c r="H1522" s="240">
        <v>41.039999999999999</v>
      </c>
      <c r="I1522" s="241"/>
      <c r="J1522" s="236"/>
      <c r="K1522" s="236"/>
      <c r="L1522" s="242"/>
      <c r="M1522" s="243"/>
      <c r="N1522" s="244"/>
      <c r="O1522" s="244"/>
      <c r="P1522" s="244"/>
      <c r="Q1522" s="244"/>
      <c r="R1522" s="244"/>
      <c r="S1522" s="244"/>
      <c r="T1522" s="245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6" t="s">
        <v>207</v>
      </c>
      <c r="AU1522" s="246" t="s">
        <v>82</v>
      </c>
      <c r="AV1522" s="13" t="s">
        <v>82</v>
      </c>
      <c r="AW1522" s="13" t="s">
        <v>33</v>
      </c>
      <c r="AX1522" s="13" t="s">
        <v>72</v>
      </c>
      <c r="AY1522" s="246" t="s">
        <v>197</v>
      </c>
    </row>
    <row r="1523" s="15" customFormat="1">
      <c r="A1523" s="15"/>
      <c r="B1523" s="257"/>
      <c r="C1523" s="258"/>
      <c r="D1523" s="237" t="s">
        <v>207</v>
      </c>
      <c r="E1523" s="259" t="s">
        <v>19</v>
      </c>
      <c r="F1523" s="260" t="s">
        <v>234</v>
      </c>
      <c r="G1523" s="258"/>
      <c r="H1523" s="261">
        <v>80.370000000000005</v>
      </c>
      <c r="I1523" s="262"/>
      <c r="J1523" s="258"/>
      <c r="K1523" s="258"/>
      <c r="L1523" s="263"/>
      <c r="M1523" s="264"/>
      <c r="N1523" s="265"/>
      <c r="O1523" s="265"/>
      <c r="P1523" s="265"/>
      <c r="Q1523" s="265"/>
      <c r="R1523" s="265"/>
      <c r="S1523" s="265"/>
      <c r="T1523" s="266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T1523" s="267" t="s">
        <v>207</v>
      </c>
      <c r="AU1523" s="267" t="s">
        <v>82</v>
      </c>
      <c r="AV1523" s="15" t="s">
        <v>203</v>
      </c>
      <c r="AW1523" s="15" t="s">
        <v>33</v>
      </c>
      <c r="AX1523" s="15" t="s">
        <v>80</v>
      </c>
      <c r="AY1523" s="267" t="s">
        <v>197</v>
      </c>
    </row>
    <row r="1524" s="2" customFormat="1" ht="24.15" customHeight="1">
      <c r="A1524" s="40"/>
      <c r="B1524" s="41"/>
      <c r="C1524" s="282" t="s">
        <v>1747</v>
      </c>
      <c r="D1524" s="282" t="s">
        <v>602</v>
      </c>
      <c r="E1524" s="283" t="s">
        <v>1365</v>
      </c>
      <c r="F1524" s="284" t="s">
        <v>1366</v>
      </c>
      <c r="G1524" s="285" t="s">
        <v>661</v>
      </c>
      <c r="H1524" s="286">
        <v>81.977000000000004</v>
      </c>
      <c r="I1524" s="287"/>
      <c r="J1524" s="288">
        <f>ROUND(I1524*H1524,2)</f>
        <v>0</v>
      </c>
      <c r="K1524" s="289"/>
      <c r="L1524" s="290"/>
      <c r="M1524" s="291" t="s">
        <v>19</v>
      </c>
      <c r="N1524" s="292" t="s">
        <v>43</v>
      </c>
      <c r="O1524" s="86"/>
      <c r="P1524" s="226">
        <f>O1524*H1524</f>
        <v>0</v>
      </c>
      <c r="Q1524" s="226">
        <v>0.0015</v>
      </c>
      <c r="R1524" s="226">
        <f>Q1524*H1524</f>
        <v>0.12296550000000001</v>
      </c>
      <c r="S1524" s="226">
        <v>0</v>
      </c>
      <c r="T1524" s="227">
        <f>S1524*H1524</f>
        <v>0</v>
      </c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R1524" s="228" t="s">
        <v>658</v>
      </c>
      <c r="AT1524" s="228" t="s">
        <v>602</v>
      </c>
      <c r="AU1524" s="228" t="s">
        <v>82</v>
      </c>
      <c r="AY1524" s="19" t="s">
        <v>197</v>
      </c>
      <c r="BE1524" s="229">
        <f>IF(N1524="základní",J1524,0)</f>
        <v>0</v>
      </c>
      <c r="BF1524" s="229">
        <f>IF(N1524="snížená",J1524,0)</f>
        <v>0</v>
      </c>
      <c r="BG1524" s="229">
        <f>IF(N1524="zákl. přenesená",J1524,0)</f>
        <v>0</v>
      </c>
      <c r="BH1524" s="229">
        <f>IF(N1524="sníž. přenesená",J1524,0)</f>
        <v>0</v>
      </c>
      <c r="BI1524" s="229">
        <f>IF(N1524="nulová",J1524,0)</f>
        <v>0</v>
      </c>
      <c r="BJ1524" s="19" t="s">
        <v>80</v>
      </c>
      <c r="BK1524" s="229">
        <f>ROUND(I1524*H1524,2)</f>
        <v>0</v>
      </c>
      <c r="BL1524" s="19" t="s">
        <v>385</v>
      </c>
      <c r="BM1524" s="228" t="s">
        <v>3207</v>
      </c>
    </row>
    <row r="1525" s="13" customFormat="1">
      <c r="A1525" s="13"/>
      <c r="B1525" s="235"/>
      <c r="C1525" s="236"/>
      <c r="D1525" s="237" t="s">
        <v>207</v>
      </c>
      <c r="E1525" s="236"/>
      <c r="F1525" s="239" t="s">
        <v>3208</v>
      </c>
      <c r="G1525" s="236"/>
      <c r="H1525" s="240">
        <v>81.977000000000004</v>
      </c>
      <c r="I1525" s="241"/>
      <c r="J1525" s="236"/>
      <c r="K1525" s="236"/>
      <c r="L1525" s="242"/>
      <c r="M1525" s="243"/>
      <c r="N1525" s="244"/>
      <c r="O1525" s="244"/>
      <c r="P1525" s="244"/>
      <c r="Q1525" s="244"/>
      <c r="R1525" s="244"/>
      <c r="S1525" s="244"/>
      <c r="T1525" s="245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46" t="s">
        <v>207</v>
      </c>
      <c r="AU1525" s="246" t="s">
        <v>82</v>
      </c>
      <c r="AV1525" s="13" t="s">
        <v>82</v>
      </c>
      <c r="AW1525" s="13" t="s">
        <v>4</v>
      </c>
      <c r="AX1525" s="13" t="s">
        <v>80</v>
      </c>
      <c r="AY1525" s="246" t="s">
        <v>197</v>
      </c>
    </row>
    <row r="1526" s="2" customFormat="1" ht="37.8" customHeight="1">
      <c r="A1526" s="40"/>
      <c r="B1526" s="41"/>
      <c r="C1526" s="216" t="s">
        <v>1757</v>
      </c>
      <c r="D1526" s="216" t="s">
        <v>199</v>
      </c>
      <c r="E1526" s="217" t="s">
        <v>1370</v>
      </c>
      <c r="F1526" s="218" t="s">
        <v>1371</v>
      </c>
      <c r="G1526" s="219" t="s">
        <v>202</v>
      </c>
      <c r="H1526" s="220">
        <v>18.393000000000001</v>
      </c>
      <c r="I1526" s="221"/>
      <c r="J1526" s="222">
        <f>ROUND(I1526*H1526,2)</f>
        <v>0</v>
      </c>
      <c r="K1526" s="223"/>
      <c r="L1526" s="46"/>
      <c r="M1526" s="224" t="s">
        <v>19</v>
      </c>
      <c r="N1526" s="225" t="s">
        <v>43</v>
      </c>
      <c r="O1526" s="86"/>
      <c r="P1526" s="226">
        <f>O1526*H1526</f>
        <v>0</v>
      </c>
      <c r="Q1526" s="226">
        <v>0.00012</v>
      </c>
      <c r="R1526" s="226">
        <f>Q1526*H1526</f>
        <v>0.0022071600000000001</v>
      </c>
      <c r="S1526" s="226">
        <v>0</v>
      </c>
      <c r="T1526" s="227">
        <f>S1526*H1526</f>
        <v>0</v>
      </c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R1526" s="228" t="s">
        <v>385</v>
      </c>
      <c r="AT1526" s="228" t="s">
        <v>199</v>
      </c>
      <c r="AU1526" s="228" t="s">
        <v>82</v>
      </c>
      <c r="AY1526" s="19" t="s">
        <v>197</v>
      </c>
      <c r="BE1526" s="229">
        <f>IF(N1526="základní",J1526,0)</f>
        <v>0</v>
      </c>
      <c r="BF1526" s="229">
        <f>IF(N1526="snížená",J1526,0)</f>
        <v>0</v>
      </c>
      <c r="BG1526" s="229">
        <f>IF(N1526="zákl. přenesená",J1526,0)</f>
        <v>0</v>
      </c>
      <c r="BH1526" s="229">
        <f>IF(N1526="sníž. přenesená",J1526,0)</f>
        <v>0</v>
      </c>
      <c r="BI1526" s="229">
        <f>IF(N1526="nulová",J1526,0)</f>
        <v>0</v>
      </c>
      <c r="BJ1526" s="19" t="s">
        <v>80</v>
      </c>
      <c r="BK1526" s="229">
        <f>ROUND(I1526*H1526,2)</f>
        <v>0</v>
      </c>
      <c r="BL1526" s="19" t="s">
        <v>385</v>
      </c>
      <c r="BM1526" s="228" t="s">
        <v>3209</v>
      </c>
    </row>
    <row r="1527" s="2" customFormat="1">
      <c r="A1527" s="40"/>
      <c r="B1527" s="41"/>
      <c r="C1527" s="42"/>
      <c r="D1527" s="230" t="s">
        <v>205</v>
      </c>
      <c r="E1527" s="42"/>
      <c r="F1527" s="231" t="s">
        <v>1373</v>
      </c>
      <c r="G1527" s="42"/>
      <c r="H1527" s="42"/>
      <c r="I1527" s="232"/>
      <c r="J1527" s="42"/>
      <c r="K1527" s="42"/>
      <c r="L1527" s="46"/>
      <c r="M1527" s="233"/>
      <c r="N1527" s="234"/>
      <c r="O1527" s="86"/>
      <c r="P1527" s="86"/>
      <c r="Q1527" s="86"/>
      <c r="R1527" s="86"/>
      <c r="S1527" s="86"/>
      <c r="T1527" s="87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T1527" s="19" t="s">
        <v>205</v>
      </c>
      <c r="AU1527" s="19" t="s">
        <v>82</v>
      </c>
    </row>
    <row r="1528" s="14" customFormat="1">
      <c r="A1528" s="14"/>
      <c r="B1528" s="247"/>
      <c r="C1528" s="248"/>
      <c r="D1528" s="237" t="s">
        <v>207</v>
      </c>
      <c r="E1528" s="249" t="s">
        <v>19</v>
      </c>
      <c r="F1528" s="250" t="s">
        <v>634</v>
      </c>
      <c r="G1528" s="248"/>
      <c r="H1528" s="249" t="s">
        <v>19</v>
      </c>
      <c r="I1528" s="251"/>
      <c r="J1528" s="248"/>
      <c r="K1528" s="248"/>
      <c r="L1528" s="252"/>
      <c r="M1528" s="253"/>
      <c r="N1528" s="254"/>
      <c r="O1528" s="254"/>
      <c r="P1528" s="254"/>
      <c r="Q1528" s="254"/>
      <c r="R1528" s="254"/>
      <c r="S1528" s="254"/>
      <c r="T1528" s="255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6" t="s">
        <v>207</v>
      </c>
      <c r="AU1528" s="256" t="s">
        <v>82</v>
      </c>
      <c r="AV1528" s="14" t="s">
        <v>80</v>
      </c>
      <c r="AW1528" s="14" t="s">
        <v>33</v>
      </c>
      <c r="AX1528" s="14" t="s">
        <v>72</v>
      </c>
      <c r="AY1528" s="256" t="s">
        <v>197</v>
      </c>
    </row>
    <row r="1529" s="13" customFormat="1">
      <c r="A1529" s="13"/>
      <c r="B1529" s="235"/>
      <c r="C1529" s="236"/>
      <c r="D1529" s="237" t="s">
        <v>207</v>
      </c>
      <c r="E1529" s="238" t="s">
        <v>19</v>
      </c>
      <c r="F1529" s="239" t="s">
        <v>3210</v>
      </c>
      <c r="G1529" s="236"/>
      <c r="H1529" s="240">
        <v>13.656000000000001</v>
      </c>
      <c r="I1529" s="241"/>
      <c r="J1529" s="236"/>
      <c r="K1529" s="236"/>
      <c r="L1529" s="242"/>
      <c r="M1529" s="243"/>
      <c r="N1529" s="244"/>
      <c r="O1529" s="244"/>
      <c r="P1529" s="244"/>
      <c r="Q1529" s="244"/>
      <c r="R1529" s="244"/>
      <c r="S1529" s="244"/>
      <c r="T1529" s="245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6" t="s">
        <v>207</v>
      </c>
      <c r="AU1529" s="246" t="s">
        <v>82</v>
      </c>
      <c r="AV1529" s="13" t="s">
        <v>82</v>
      </c>
      <c r="AW1529" s="13" t="s">
        <v>33</v>
      </c>
      <c r="AX1529" s="13" t="s">
        <v>72</v>
      </c>
      <c r="AY1529" s="246" t="s">
        <v>197</v>
      </c>
    </row>
    <row r="1530" s="13" customFormat="1">
      <c r="A1530" s="13"/>
      <c r="B1530" s="235"/>
      <c r="C1530" s="236"/>
      <c r="D1530" s="237" t="s">
        <v>207</v>
      </c>
      <c r="E1530" s="238" t="s">
        <v>19</v>
      </c>
      <c r="F1530" s="239" t="s">
        <v>3211</v>
      </c>
      <c r="G1530" s="236"/>
      <c r="H1530" s="240">
        <v>4.7370000000000001</v>
      </c>
      <c r="I1530" s="241"/>
      <c r="J1530" s="236"/>
      <c r="K1530" s="236"/>
      <c r="L1530" s="242"/>
      <c r="M1530" s="243"/>
      <c r="N1530" s="244"/>
      <c r="O1530" s="244"/>
      <c r="P1530" s="244"/>
      <c r="Q1530" s="244"/>
      <c r="R1530" s="244"/>
      <c r="S1530" s="244"/>
      <c r="T1530" s="245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6" t="s">
        <v>207</v>
      </c>
      <c r="AU1530" s="246" t="s">
        <v>82</v>
      </c>
      <c r="AV1530" s="13" t="s">
        <v>82</v>
      </c>
      <c r="AW1530" s="13" t="s">
        <v>33</v>
      </c>
      <c r="AX1530" s="13" t="s">
        <v>72</v>
      </c>
      <c r="AY1530" s="246" t="s">
        <v>197</v>
      </c>
    </row>
    <row r="1531" s="15" customFormat="1">
      <c r="A1531" s="15"/>
      <c r="B1531" s="257"/>
      <c r="C1531" s="258"/>
      <c r="D1531" s="237" t="s">
        <v>207</v>
      </c>
      <c r="E1531" s="259" t="s">
        <v>19</v>
      </c>
      <c r="F1531" s="260" t="s">
        <v>234</v>
      </c>
      <c r="G1531" s="258"/>
      <c r="H1531" s="261">
        <v>18.393000000000001</v>
      </c>
      <c r="I1531" s="262"/>
      <c r="J1531" s="258"/>
      <c r="K1531" s="258"/>
      <c r="L1531" s="263"/>
      <c r="M1531" s="264"/>
      <c r="N1531" s="265"/>
      <c r="O1531" s="265"/>
      <c r="P1531" s="265"/>
      <c r="Q1531" s="265"/>
      <c r="R1531" s="265"/>
      <c r="S1531" s="265"/>
      <c r="T1531" s="266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T1531" s="267" t="s">
        <v>207</v>
      </c>
      <c r="AU1531" s="267" t="s">
        <v>82</v>
      </c>
      <c r="AV1531" s="15" t="s">
        <v>203</v>
      </c>
      <c r="AW1531" s="15" t="s">
        <v>33</v>
      </c>
      <c r="AX1531" s="15" t="s">
        <v>80</v>
      </c>
      <c r="AY1531" s="267" t="s">
        <v>197</v>
      </c>
    </row>
    <row r="1532" s="2" customFormat="1" ht="16.5" customHeight="1">
      <c r="A1532" s="40"/>
      <c r="B1532" s="41"/>
      <c r="C1532" s="282" t="s">
        <v>1761</v>
      </c>
      <c r="D1532" s="282" t="s">
        <v>602</v>
      </c>
      <c r="E1532" s="283" t="s">
        <v>1376</v>
      </c>
      <c r="F1532" s="284" t="s">
        <v>1377</v>
      </c>
      <c r="G1532" s="285" t="s">
        <v>202</v>
      </c>
      <c r="H1532" s="286">
        <v>18.760999999999999</v>
      </c>
      <c r="I1532" s="287"/>
      <c r="J1532" s="288">
        <f>ROUND(I1532*H1532,2)</f>
        <v>0</v>
      </c>
      <c r="K1532" s="289"/>
      <c r="L1532" s="290"/>
      <c r="M1532" s="291" t="s">
        <v>19</v>
      </c>
      <c r="N1532" s="292" t="s">
        <v>43</v>
      </c>
      <c r="O1532" s="86"/>
      <c r="P1532" s="226">
        <f>O1532*H1532</f>
        <v>0</v>
      </c>
      <c r="Q1532" s="226">
        <v>0.0037000000000000002</v>
      </c>
      <c r="R1532" s="226">
        <f>Q1532*H1532</f>
        <v>0.069415699999999997</v>
      </c>
      <c r="S1532" s="226">
        <v>0</v>
      </c>
      <c r="T1532" s="227">
        <f>S1532*H1532</f>
        <v>0</v>
      </c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R1532" s="228" t="s">
        <v>658</v>
      </c>
      <c r="AT1532" s="228" t="s">
        <v>602</v>
      </c>
      <c r="AU1532" s="228" t="s">
        <v>82</v>
      </c>
      <c r="AY1532" s="19" t="s">
        <v>197</v>
      </c>
      <c r="BE1532" s="229">
        <f>IF(N1532="základní",J1532,0)</f>
        <v>0</v>
      </c>
      <c r="BF1532" s="229">
        <f>IF(N1532="snížená",J1532,0)</f>
        <v>0</v>
      </c>
      <c r="BG1532" s="229">
        <f>IF(N1532="zákl. přenesená",J1532,0)</f>
        <v>0</v>
      </c>
      <c r="BH1532" s="229">
        <f>IF(N1532="sníž. přenesená",J1532,0)</f>
        <v>0</v>
      </c>
      <c r="BI1532" s="229">
        <f>IF(N1532="nulová",J1532,0)</f>
        <v>0</v>
      </c>
      <c r="BJ1532" s="19" t="s">
        <v>80</v>
      </c>
      <c r="BK1532" s="229">
        <f>ROUND(I1532*H1532,2)</f>
        <v>0</v>
      </c>
      <c r="BL1532" s="19" t="s">
        <v>385</v>
      </c>
      <c r="BM1532" s="228" t="s">
        <v>3212</v>
      </c>
    </row>
    <row r="1533" s="13" customFormat="1">
      <c r="A1533" s="13"/>
      <c r="B1533" s="235"/>
      <c r="C1533" s="236"/>
      <c r="D1533" s="237" t="s">
        <v>207</v>
      </c>
      <c r="E1533" s="236"/>
      <c r="F1533" s="239" t="s">
        <v>3213</v>
      </c>
      <c r="G1533" s="236"/>
      <c r="H1533" s="240">
        <v>18.760999999999999</v>
      </c>
      <c r="I1533" s="241"/>
      <c r="J1533" s="236"/>
      <c r="K1533" s="236"/>
      <c r="L1533" s="242"/>
      <c r="M1533" s="243"/>
      <c r="N1533" s="244"/>
      <c r="O1533" s="244"/>
      <c r="P1533" s="244"/>
      <c r="Q1533" s="244"/>
      <c r="R1533" s="244"/>
      <c r="S1533" s="244"/>
      <c r="T1533" s="245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6" t="s">
        <v>207</v>
      </c>
      <c r="AU1533" s="246" t="s">
        <v>82</v>
      </c>
      <c r="AV1533" s="13" t="s">
        <v>82</v>
      </c>
      <c r="AW1533" s="13" t="s">
        <v>4</v>
      </c>
      <c r="AX1533" s="13" t="s">
        <v>80</v>
      </c>
      <c r="AY1533" s="246" t="s">
        <v>197</v>
      </c>
    </row>
    <row r="1534" s="2" customFormat="1" ht="44.25" customHeight="1">
      <c r="A1534" s="40"/>
      <c r="B1534" s="41"/>
      <c r="C1534" s="216" t="s">
        <v>1769</v>
      </c>
      <c r="D1534" s="216" t="s">
        <v>199</v>
      </c>
      <c r="E1534" s="217" t="s">
        <v>1381</v>
      </c>
      <c r="F1534" s="218" t="s">
        <v>1382</v>
      </c>
      <c r="G1534" s="219" t="s">
        <v>1253</v>
      </c>
      <c r="H1534" s="293"/>
      <c r="I1534" s="221"/>
      <c r="J1534" s="222">
        <f>ROUND(I1534*H1534,2)</f>
        <v>0</v>
      </c>
      <c r="K1534" s="223"/>
      <c r="L1534" s="46"/>
      <c r="M1534" s="224" t="s">
        <v>19</v>
      </c>
      <c r="N1534" s="225" t="s">
        <v>43</v>
      </c>
      <c r="O1534" s="86"/>
      <c r="P1534" s="226">
        <f>O1534*H1534</f>
        <v>0</v>
      </c>
      <c r="Q1534" s="226">
        <v>0</v>
      </c>
      <c r="R1534" s="226">
        <f>Q1534*H1534</f>
        <v>0</v>
      </c>
      <c r="S1534" s="226">
        <v>0</v>
      </c>
      <c r="T1534" s="227">
        <f>S1534*H1534</f>
        <v>0</v>
      </c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R1534" s="228" t="s">
        <v>385</v>
      </c>
      <c r="AT1534" s="228" t="s">
        <v>199</v>
      </c>
      <c r="AU1534" s="228" t="s">
        <v>82</v>
      </c>
      <c r="AY1534" s="19" t="s">
        <v>197</v>
      </c>
      <c r="BE1534" s="229">
        <f>IF(N1534="základní",J1534,0)</f>
        <v>0</v>
      </c>
      <c r="BF1534" s="229">
        <f>IF(N1534="snížená",J1534,0)</f>
        <v>0</v>
      </c>
      <c r="BG1534" s="229">
        <f>IF(N1534="zákl. přenesená",J1534,0)</f>
        <v>0</v>
      </c>
      <c r="BH1534" s="229">
        <f>IF(N1534="sníž. přenesená",J1534,0)</f>
        <v>0</v>
      </c>
      <c r="BI1534" s="229">
        <f>IF(N1534="nulová",J1534,0)</f>
        <v>0</v>
      </c>
      <c r="BJ1534" s="19" t="s">
        <v>80</v>
      </c>
      <c r="BK1534" s="229">
        <f>ROUND(I1534*H1534,2)</f>
        <v>0</v>
      </c>
      <c r="BL1534" s="19" t="s">
        <v>385</v>
      </c>
      <c r="BM1534" s="228" t="s">
        <v>3214</v>
      </c>
    </row>
    <row r="1535" s="2" customFormat="1">
      <c r="A1535" s="40"/>
      <c r="B1535" s="41"/>
      <c r="C1535" s="42"/>
      <c r="D1535" s="230" t="s">
        <v>205</v>
      </c>
      <c r="E1535" s="42"/>
      <c r="F1535" s="231" t="s">
        <v>1384</v>
      </c>
      <c r="G1535" s="42"/>
      <c r="H1535" s="42"/>
      <c r="I1535" s="232"/>
      <c r="J1535" s="42"/>
      <c r="K1535" s="42"/>
      <c r="L1535" s="46"/>
      <c r="M1535" s="233"/>
      <c r="N1535" s="234"/>
      <c r="O1535" s="86"/>
      <c r="P1535" s="86"/>
      <c r="Q1535" s="86"/>
      <c r="R1535" s="86"/>
      <c r="S1535" s="86"/>
      <c r="T1535" s="87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T1535" s="19" t="s">
        <v>205</v>
      </c>
      <c r="AU1535" s="19" t="s">
        <v>82</v>
      </c>
    </row>
    <row r="1536" s="12" customFormat="1" ht="22.8" customHeight="1">
      <c r="A1536" s="12"/>
      <c r="B1536" s="200"/>
      <c r="C1536" s="201"/>
      <c r="D1536" s="202" t="s">
        <v>71</v>
      </c>
      <c r="E1536" s="214" t="s">
        <v>1385</v>
      </c>
      <c r="F1536" s="214" t="s">
        <v>1386</v>
      </c>
      <c r="G1536" s="201"/>
      <c r="H1536" s="201"/>
      <c r="I1536" s="204"/>
      <c r="J1536" s="215">
        <f>BK1536</f>
        <v>0</v>
      </c>
      <c r="K1536" s="201"/>
      <c r="L1536" s="206"/>
      <c r="M1536" s="207"/>
      <c r="N1536" s="208"/>
      <c r="O1536" s="208"/>
      <c r="P1536" s="209">
        <f>SUM(P1537:P1544)</f>
        <v>0</v>
      </c>
      <c r="Q1536" s="208"/>
      <c r="R1536" s="209">
        <f>SUM(R1537:R1544)</f>
        <v>0.008369999999999999</v>
      </c>
      <c r="S1536" s="208"/>
      <c r="T1536" s="210">
        <f>SUM(T1537:T1544)</f>
        <v>0</v>
      </c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R1536" s="211" t="s">
        <v>82</v>
      </c>
      <c r="AT1536" s="212" t="s">
        <v>71</v>
      </c>
      <c r="AU1536" s="212" t="s">
        <v>80</v>
      </c>
      <c r="AY1536" s="211" t="s">
        <v>197</v>
      </c>
      <c r="BK1536" s="213">
        <f>SUM(BK1537:BK1544)</f>
        <v>0</v>
      </c>
    </row>
    <row r="1537" s="2" customFormat="1" ht="24.15" customHeight="1">
      <c r="A1537" s="40"/>
      <c r="B1537" s="41"/>
      <c r="C1537" s="216" t="s">
        <v>1773</v>
      </c>
      <c r="D1537" s="216" t="s">
        <v>199</v>
      </c>
      <c r="E1537" s="217" t="s">
        <v>3215</v>
      </c>
      <c r="F1537" s="218" t="s">
        <v>3216</v>
      </c>
      <c r="G1537" s="219" t="s">
        <v>211</v>
      </c>
      <c r="H1537" s="220">
        <v>2</v>
      </c>
      <c r="I1537" s="221"/>
      <c r="J1537" s="222">
        <f>ROUND(I1537*H1537,2)</f>
        <v>0</v>
      </c>
      <c r="K1537" s="223"/>
      <c r="L1537" s="46"/>
      <c r="M1537" s="224" t="s">
        <v>19</v>
      </c>
      <c r="N1537" s="225" t="s">
        <v>43</v>
      </c>
      <c r="O1537" s="86"/>
      <c r="P1537" s="226">
        <f>O1537*H1537</f>
        <v>0</v>
      </c>
      <c r="Q1537" s="226">
        <v>0.00115</v>
      </c>
      <c r="R1537" s="226">
        <f>Q1537*H1537</f>
        <v>0.0023</v>
      </c>
      <c r="S1537" s="226">
        <v>0</v>
      </c>
      <c r="T1537" s="227">
        <f>S1537*H1537</f>
        <v>0</v>
      </c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R1537" s="228" t="s">
        <v>385</v>
      </c>
      <c r="AT1537" s="228" t="s">
        <v>199</v>
      </c>
      <c r="AU1537" s="228" t="s">
        <v>82</v>
      </c>
      <c r="AY1537" s="19" t="s">
        <v>197</v>
      </c>
      <c r="BE1537" s="229">
        <f>IF(N1537="základní",J1537,0)</f>
        <v>0</v>
      </c>
      <c r="BF1537" s="229">
        <f>IF(N1537="snížená",J1537,0)</f>
        <v>0</v>
      </c>
      <c r="BG1537" s="229">
        <f>IF(N1537="zákl. přenesená",J1537,0)</f>
        <v>0</v>
      </c>
      <c r="BH1537" s="229">
        <f>IF(N1537="sníž. přenesená",J1537,0)</f>
        <v>0</v>
      </c>
      <c r="BI1537" s="229">
        <f>IF(N1537="nulová",J1537,0)</f>
        <v>0</v>
      </c>
      <c r="BJ1537" s="19" t="s">
        <v>80</v>
      </c>
      <c r="BK1537" s="229">
        <f>ROUND(I1537*H1537,2)</f>
        <v>0</v>
      </c>
      <c r="BL1537" s="19" t="s">
        <v>385</v>
      </c>
      <c r="BM1537" s="228" t="s">
        <v>3217</v>
      </c>
    </row>
    <row r="1538" s="2" customFormat="1">
      <c r="A1538" s="40"/>
      <c r="B1538" s="41"/>
      <c r="C1538" s="42"/>
      <c r="D1538" s="230" t="s">
        <v>205</v>
      </c>
      <c r="E1538" s="42"/>
      <c r="F1538" s="231" t="s">
        <v>3218</v>
      </c>
      <c r="G1538" s="42"/>
      <c r="H1538" s="42"/>
      <c r="I1538" s="232"/>
      <c r="J1538" s="42"/>
      <c r="K1538" s="42"/>
      <c r="L1538" s="46"/>
      <c r="M1538" s="233"/>
      <c r="N1538" s="234"/>
      <c r="O1538" s="86"/>
      <c r="P1538" s="86"/>
      <c r="Q1538" s="86"/>
      <c r="R1538" s="86"/>
      <c r="S1538" s="86"/>
      <c r="T1538" s="87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T1538" s="19" t="s">
        <v>205</v>
      </c>
      <c r="AU1538" s="19" t="s">
        <v>82</v>
      </c>
    </row>
    <row r="1539" s="13" customFormat="1">
      <c r="A1539" s="13"/>
      <c r="B1539" s="235"/>
      <c r="C1539" s="236"/>
      <c r="D1539" s="237" t="s">
        <v>207</v>
      </c>
      <c r="E1539" s="238" t="s">
        <v>19</v>
      </c>
      <c r="F1539" s="239" t="s">
        <v>3219</v>
      </c>
      <c r="G1539" s="236"/>
      <c r="H1539" s="240">
        <v>2</v>
      </c>
      <c r="I1539" s="241"/>
      <c r="J1539" s="236"/>
      <c r="K1539" s="236"/>
      <c r="L1539" s="242"/>
      <c r="M1539" s="243"/>
      <c r="N1539" s="244"/>
      <c r="O1539" s="244"/>
      <c r="P1539" s="244"/>
      <c r="Q1539" s="244"/>
      <c r="R1539" s="244"/>
      <c r="S1539" s="244"/>
      <c r="T1539" s="245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6" t="s">
        <v>207</v>
      </c>
      <c r="AU1539" s="246" t="s">
        <v>82</v>
      </c>
      <c r="AV1539" s="13" t="s">
        <v>82</v>
      </c>
      <c r="AW1539" s="13" t="s">
        <v>33</v>
      </c>
      <c r="AX1539" s="13" t="s">
        <v>80</v>
      </c>
      <c r="AY1539" s="246" t="s">
        <v>197</v>
      </c>
    </row>
    <row r="1540" s="2" customFormat="1" ht="33" customHeight="1">
      <c r="A1540" s="40"/>
      <c r="B1540" s="41"/>
      <c r="C1540" s="282" t="s">
        <v>1783</v>
      </c>
      <c r="D1540" s="282" t="s">
        <v>602</v>
      </c>
      <c r="E1540" s="283" t="s">
        <v>3220</v>
      </c>
      <c r="F1540" s="284" t="s">
        <v>3221</v>
      </c>
      <c r="G1540" s="285" t="s">
        <v>211</v>
      </c>
      <c r="H1540" s="286">
        <v>2</v>
      </c>
      <c r="I1540" s="287"/>
      <c r="J1540" s="288">
        <f>ROUND(I1540*H1540,2)</f>
        <v>0</v>
      </c>
      <c r="K1540" s="289"/>
      <c r="L1540" s="290"/>
      <c r="M1540" s="291" t="s">
        <v>19</v>
      </c>
      <c r="N1540" s="292" t="s">
        <v>43</v>
      </c>
      <c r="O1540" s="86"/>
      <c r="P1540" s="226">
        <f>O1540*H1540</f>
        <v>0</v>
      </c>
      <c r="Q1540" s="226">
        <v>0.00181</v>
      </c>
      <c r="R1540" s="226">
        <f>Q1540*H1540</f>
        <v>0.00362</v>
      </c>
      <c r="S1540" s="226">
        <v>0</v>
      </c>
      <c r="T1540" s="227">
        <f>S1540*H1540</f>
        <v>0</v>
      </c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R1540" s="228" t="s">
        <v>658</v>
      </c>
      <c r="AT1540" s="228" t="s">
        <v>602</v>
      </c>
      <c r="AU1540" s="228" t="s">
        <v>82</v>
      </c>
      <c r="AY1540" s="19" t="s">
        <v>197</v>
      </c>
      <c r="BE1540" s="229">
        <f>IF(N1540="základní",J1540,0)</f>
        <v>0</v>
      </c>
      <c r="BF1540" s="229">
        <f>IF(N1540="snížená",J1540,0)</f>
        <v>0</v>
      </c>
      <c r="BG1540" s="229">
        <f>IF(N1540="zákl. přenesená",J1540,0)</f>
        <v>0</v>
      </c>
      <c r="BH1540" s="229">
        <f>IF(N1540="sníž. přenesená",J1540,0)</f>
        <v>0</v>
      </c>
      <c r="BI1540" s="229">
        <f>IF(N1540="nulová",J1540,0)</f>
        <v>0</v>
      </c>
      <c r="BJ1540" s="19" t="s">
        <v>80</v>
      </c>
      <c r="BK1540" s="229">
        <f>ROUND(I1540*H1540,2)</f>
        <v>0</v>
      </c>
      <c r="BL1540" s="19" t="s">
        <v>385</v>
      </c>
      <c r="BM1540" s="228" t="s">
        <v>3222</v>
      </c>
    </row>
    <row r="1541" s="2" customFormat="1" ht="16.5" customHeight="1">
      <c r="A1541" s="40"/>
      <c r="B1541" s="41"/>
      <c r="C1541" s="282" t="s">
        <v>1787</v>
      </c>
      <c r="D1541" s="282" t="s">
        <v>602</v>
      </c>
      <c r="E1541" s="283" t="s">
        <v>3223</v>
      </c>
      <c r="F1541" s="284" t="s">
        <v>3224</v>
      </c>
      <c r="G1541" s="285" t="s">
        <v>211</v>
      </c>
      <c r="H1541" s="286">
        <v>2</v>
      </c>
      <c r="I1541" s="287"/>
      <c r="J1541" s="288">
        <f>ROUND(I1541*H1541,2)</f>
        <v>0</v>
      </c>
      <c r="K1541" s="289"/>
      <c r="L1541" s="290"/>
      <c r="M1541" s="291" t="s">
        <v>19</v>
      </c>
      <c r="N1541" s="292" t="s">
        <v>43</v>
      </c>
      <c r="O1541" s="86"/>
      <c r="P1541" s="226">
        <f>O1541*H1541</f>
        <v>0</v>
      </c>
      <c r="Q1541" s="226">
        <v>0.00050000000000000001</v>
      </c>
      <c r="R1541" s="226">
        <f>Q1541*H1541</f>
        <v>0.001</v>
      </c>
      <c r="S1541" s="226">
        <v>0</v>
      </c>
      <c r="T1541" s="227">
        <f>S1541*H1541</f>
        <v>0</v>
      </c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R1541" s="228" t="s">
        <v>658</v>
      </c>
      <c r="AT1541" s="228" t="s">
        <v>602</v>
      </c>
      <c r="AU1541" s="228" t="s">
        <v>82</v>
      </c>
      <c r="AY1541" s="19" t="s">
        <v>197</v>
      </c>
      <c r="BE1541" s="229">
        <f>IF(N1541="základní",J1541,0)</f>
        <v>0</v>
      </c>
      <c r="BF1541" s="229">
        <f>IF(N1541="snížená",J1541,0)</f>
        <v>0</v>
      </c>
      <c r="BG1541" s="229">
        <f>IF(N1541="zákl. přenesená",J1541,0)</f>
        <v>0</v>
      </c>
      <c r="BH1541" s="229">
        <f>IF(N1541="sníž. přenesená",J1541,0)</f>
        <v>0</v>
      </c>
      <c r="BI1541" s="229">
        <f>IF(N1541="nulová",J1541,0)</f>
        <v>0</v>
      </c>
      <c r="BJ1541" s="19" t="s">
        <v>80</v>
      </c>
      <c r="BK1541" s="229">
        <f>ROUND(I1541*H1541,2)</f>
        <v>0</v>
      </c>
      <c r="BL1541" s="19" t="s">
        <v>385</v>
      </c>
      <c r="BM1541" s="228" t="s">
        <v>3225</v>
      </c>
    </row>
    <row r="1542" s="2" customFormat="1" ht="16.5" customHeight="1">
      <c r="A1542" s="40"/>
      <c r="B1542" s="41"/>
      <c r="C1542" s="216" t="s">
        <v>1791</v>
      </c>
      <c r="D1542" s="216" t="s">
        <v>199</v>
      </c>
      <c r="E1542" s="217" t="s">
        <v>1388</v>
      </c>
      <c r="F1542" s="218" t="s">
        <v>1389</v>
      </c>
      <c r="G1542" s="219" t="s">
        <v>211</v>
      </c>
      <c r="H1542" s="220">
        <v>5</v>
      </c>
      <c r="I1542" s="221"/>
      <c r="J1542" s="222">
        <f>ROUND(I1542*H1542,2)</f>
        <v>0</v>
      </c>
      <c r="K1542" s="223"/>
      <c r="L1542" s="46"/>
      <c r="M1542" s="224" t="s">
        <v>19</v>
      </c>
      <c r="N1542" s="225" t="s">
        <v>43</v>
      </c>
      <c r="O1542" s="86"/>
      <c r="P1542" s="226">
        <f>O1542*H1542</f>
        <v>0</v>
      </c>
      <c r="Q1542" s="226">
        <v>0.00029</v>
      </c>
      <c r="R1542" s="226">
        <f>Q1542*H1542</f>
        <v>0.0014499999999999999</v>
      </c>
      <c r="S1542" s="226">
        <v>0</v>
      </c>
      <c r="T1542" s="227">
        <f>S1542*H1542</f>
        <v>0</v>
      </c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R1542" s="228" t="s">
        <v>385</v>
      </c>
      <c r="AT1542" s="228" t="s">
        <v>199</v>
      </c>
      <c r="AU1542" s="228" t="s">
        <v>82</v>
      </c>
      <c r="AY1542" s="19" t="s">
        <v>197</v>
      </c>
      <c r="BE1542" s="229">
        <f>IF(N1542="základní",J1542,0)</f>
        <v>0</v>
      </c>
      <c r="BF1542" s="229">
        <f>IF(N1542="snížená",J1542,0)</f>
        <v>0</v>
      </c>
      <c r="BG1542" s="229">
        <f>IF(N1542="zákl. přenesená",J1542,0)</f>
        <v>0</v>
      </c>
      <c r="BH1542" s="229">
        <f>IF(N1542="sníž. přenesená",J1542,0)</f>
        <v>0</v>
      </c>
      <c r="BI1542" s="229">
        <f>IF(N1542="nulová",J1542,0)</f>
        <v>0</v>
      </c>
      <c r="BJ1542" s="19" t="s">
        <v>80</v>
      </c>
      <c r="BK1542" s="229">
        <f>ROUND(I1542*H1542,2)</f>
        <v>0</v>
      </c>
      <c r="BL1542" s="19" t="s">
        <v>385</v>
      </c>
      <c r="BM1542" s="228" t="s">
        <v>3226</v>
      </c>
    </row>
    <row r="1543" s="2" customFormat="1">
      <c r="A1543" s="40"/>
      <c r="B1543" s="41"/>
      <c r="C1543" s="42"/>
      <c r="D1543" s="230" t="s">
        <v>205</v>
      </c>
      <c r="E1543" s="42"/>
      <c r="F1543" s="231" t="s">
        <v>1391</v>
      </c>
      <c r="G1543" s="42"/>
      <c r="H1543" s="42"/>
      <c r="I1543" s="232"/>
      <c r="J1543" s="42"/>
      <c r="K1543" s="42"/>
      <c r="L1543" s="46"/>
      <c r="M1543" s="233"/>
      <c r="N1543" s="234"/>
      <c r="O1543" s="86"/>
      <c r="P1543" s="86"/>
      <c r="Q1543" s="86"/>
      <c r="R1543" s="86"/>
      <c r="S1543" s="86"/>
      <c r="T1543" s="87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T1543" s="19" t="s">
        <v>205</v>
      </c>
      <c r="AU1543" s="19" t="s">
        <v>82</v>
      </c>
    </row>
    <row r="1544" s="13" customFormat="1">
      <c r="A1544" s="13"/>
      <c r="B1544" s="235"/>
      <c r="C1544" s="236"/>
      <c r="D1544" s="237" t="s">
        <v>207</v>
      </c>
      <c r="E1544" s="238" t="s">
        <v>19</v>
      </c>
      <c r="F1544" s="239" t="s">
        <v>235</v>
      </c>
      <c r="G1544" s="236"/>
      <c r="H1544" s="240">
        <v>5</v>
      </c>
      <c r="I1544" s="241"/>
      <c r="J1544" s="236"/>
      <c r="K1544" s="236"/>
      <c r="L1544" s="242"/>
      <c r="M1544" s="243"/>
      <c r="N1544" s="244"/>
      <c r="O1544" s="244"/>
      <c r="P1544" s="244"/>
      <c r="Q1544" s="244"/>
      <c r="R1544" s="244"/>
      <c r="S1544" s="244"/>
      <c r="T1544" s="245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46" t="s">
        <v>207</v>
      </c>
      <c r="AU1544" s="246" t="s">
        <v>82</v>
      </c>
      <c r="AV1544" s="13" t="s">
        <v>82</v>
      </c>
      <c r="AW1544" s="13" t="s">
        <v>33</v>
      </c>
      <c r="AX1544" s="13" t="s">
        <v>80</v>
      </c>
      <c r="AY1544" s="246" t="s">
        <v>197</v>
      </c>
    </row>
    <row r="1545" s="12" customFormat="1" ht="22.8" customHeight="1">
      <c r="A1545" s="12"/>
      <c r="B1545" s="200"/>
      <c r="C1545" s="201"/>
      <c r="D1545" s="202" t="s">
        <v>71</v>
      </c>
      <c r="E1545" s="214" t="s">
        <v>1400</v>
      </c>
      <c r="F1545" s="214" t="s">
        <v>1401</v>
      </c>
      <c r="G1545" s="201"/>
      <c r="H1545" s="201"/>
      <c r="I1545" s="204"/>
      <c r="J1545" s="215">
        <f>BK1545</f>
        <v>0</v>
      </c>
      <c r="K1545" s="201"/>
      <c r="L1545" s="206"/>
      <c r="M1545" s="207"/>
      <c r="N1545" s="208"/>
      <c r="O1545" s="208"/>
      <c r="P1545" s="209">
        <f>SUM(P1546:P1660)</f>
        <v>0</v>
      </c>
      <c r="Q1545" s="208"/>
      <c r="R1545" s="209">
        <f>SUM(R1546:R1660)</f>
        <v>10.23825504</v>
      </c>
      <c r="S1545" s="208"/>
      <c r="T1545" s="210">
        <f>SUM(T1546:T1660)</f>
        <v>0</v>
      </c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R1545" s="211" t="s">
        <v>82</v>
      </c>
      <c r="AT1545" s="212" t="s">
        <v>71</v>
      </c>
      <c r="AU1545" s="212" t="s">
        <v>80</v>
      </c>
      <c r="AY1545" s="211" t="s">
        <v>197</v>
      </c>
      <c r="BK1545" s="213">
        <f>SUM(BK1546:BK1660)</f>
        <v>0</v>
      </c>
    </row>
    <row r="1546" s="2" customFormat="1" ht="37.8" customHeight="1">
      <c r="A1546" s="40"/>
      <c r="B1546" s="41"/>
      <c r="C1546" s="216" t="s">
        <v>1795</v>
      </c>
      <c r="D1546" s="216" t="s">
        <v>199</v>
      </c>
      <c r="E1546" s="217" t="s">
        <v>1403</v>
      </c>
      <c r="F1546" s="218" t="s">
        <v>1404</v>
      </c>
      <c r="G1546" s="219" t="s">
        <v>225</v>
      </c>
      <c r="H1546" s="220">
        <v>10.683</v>
      </c>
      <c r="I1546" s="221"/>
      <c r="J1546" s="222">
        <f>ROUND(I1546*H1546,2)</f>
        <v>0</v>
      </c>
      <c r="K1546" s="223"/>
      <c r="L1546" s="46"/>
      <c r="M1546" s="224" t="s">
        <v>19</v>
      </c>
      <c r="N1546" s="225" t="s">
        <v>43</v>
      </c>
      <c r="O1546" s="86"/>
      <c r="P1546" s="226">
        <f>O1546*H1546</f>
        <v>0</v>
      </c>
      <c r="Q1546" s="226">
        <v>0.00122</v>
      </c>
      <c r="R1546" s="226">
        <f>Q1546*H1546</f>
        <v>0.01303326</v>
      </c>
      <c r="S1546" s="226">
        <v>0</v>
      </c>
      <c r="T1546" s="227">
        <f>S1546*H1546</f>
        <v>0</v>
      </c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R1546" s="228" t="s">
        <v>385</v>
      </c>
      <c r="AT1546" s="228" t="s">
        <v>199</v>
      </c>
      <c r="AU1546" s="228" t="s">
        <v>82</v>
      </c>
      <c r="AY1546" s="19" t="s">
        <v>197</v>
      </c>
      <c r="BE1546" s="229">
        <f>IF(N1546="základní",J1546,0)</f>
        <v>0</v>
      </c>
      <c r="BF1546" s="229">
        <f>IF(N1546="snížená",J1546,0)</f>
        <v>0</v>
      </c>
      <c r="BG1546" s="229">
        <f>IF(N1546="zákl. přenesená",J1546,0)</f>
        <v>0</v>
      </c>
      <c r="BH1546" s="229">
        <f>IF(N1546="sníž. přenesená",J1546,0)</f>
        <v>0</v>
      </c>
      <c r="BI1546" s="229">
        <f>IF(N1546="nulová",J1546,0)</f>
        <v>0</v>
      </c>
      <c r="BJ1546" s="19" t="s">
        <v>80</v>
      </c>
      <c r="BK1546" s="229">
        <f>ROUND(I1546*H1546,2)</f>
        <v>0</v>
      </c>
      <c r="BL1546" s="19" t="s">
        <v>385</v>
      </c>
      <c r="BM1546" s="228" t="s">
        <v>3227</v>
      </c>
    </row>
    <row r="1547" s="2" customFormat="1">
      <c r="A1547" s="40"/>
      <c r="B1547" s="41"/>
      <c r="C1547" s="42"/>
      <c r="D1547" s="230" t="s">
        <v>205</v>
      </c>
      <c r="E1547" s="42"/>
      <c r="F1547" s="231" t="s">
        <v>1406</v>
      </c>
      <c r="G1547" s="42"/>
      <c r="H1547" s="42"/>
      <c r="I1547" s="232"/>
      <c r="J1547" s="42"/>
      <c r="K1547" s="42"/>
      <c r="L1547" s="46"/>
      <c r="M1547" s="233"/>
      <c r="N1547" s="234"/>
      <c r="O1547" s="86"/>
      <c r="P1547" s="86"/>
      <c r="Q1547" s="86"/>
      <c r="R1547" s="86"/>
      <c r="S1547" s="86"/>
      <c r="T1547" s="87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T1547" s="19" t="s">
        <v>205</v>
      </c>
      <c r="AU1547" s="19" t="s">
        <v>82</v>
      </c>
    </row>
    <row r="1548" s="14" customFormat="1">
      <c r="A1548" s="14"/>
      <c r="B1548" s="247"/>
      <c r="C1548" s="248"/>
      <c r="D1548" s="237" t="s">
        <v>207</v>
      </c>
      <c r="E1548" s="249" t="s">
        <v>19</v>
      </c>
      <c r="F1548" s="250" t="s">
        <v>1407</v>
      </c>
      <c r="G1548" s="248"/>
      <c r="H1548" s="249" t="s">
        <v>19</v>
      </c>
      <c r="I1548" s="251"/>
      <c r="J1548" s="248"/>
      <c r="K1548" s="248"/>
      <c r="L1548" s="252"/>
      <c r="M1548" s="253"/>
      <c r="N1548" s="254"/>
      <c r="O1548" s="254"/>
      <c r="P1548" s="254"/>
      <c r="Q1548" s="254"/>
      <c r="R1548" s="254"/>
      <c r="S1548" s="254"/>
      <c r="T1548" s="255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6" t="s">
        <v>207</v>
      </c>
      <c r="AU1548" s="256" t="s">
        <v>82</v>
      </c>
      <c r="AV1548" s="14" t="s">
        <v>80</v>
      </c>
      <c r="AW1548" s="14" t="s">
        <v>33</v>
      </c>
      <c r="AX1548" s="14" t="s">
        <v>72</v>
      </c>
      <c r="AY1548" s="256" t="s">
        <v>197</v>
      </c>
    </row>
    <row r="1549" s="13" customFormat="1">
      <c r="A1549" s="13"/>
      <c r="B1549" s="235"/>
      <c r="C1549" s="236"/>
      <c r="D1549" s="237" t="s">
        <v>207</v>
      </c>
      <c r="E1549" s="238" t="s">
        <v>19</v>
      </c>
      <c r="F1549" s="239" t="s">
        <v>1408</v>
      </c>
      <c r="G1549" s="236"/>
      <c r="H1549" s="240">
        <v>0.25900000000000001</v>
      </c>
      <c r="I1549" s="241"/>
      <c r="J1549" s="236"/>
      <c r="K1549" s="236"/>
      <c r="L1549" s="242"/>
      <c r="M1549" s="243"/>
      <c r="N1549" s="244"/>
      <c r="O1549" s="244"/>
      <c r="P1549" s="244"/>
      <c r="Q1549" s="244"/>
      <c r="R1549" s="244"/>
      <c r="S1549" s="244"/>
      <c r="T1549" s="245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46" t="s">
        <v>207</v>
      </c>
      <c r="AU1549" s="246" t="s">
        <v>82</v>
      </c>
      <c r="AV1549" s="13" t="s">
        <v>82</v>
      </c>
      <c r="AW1549" s="13" t="s">
        <v>33</v>
      </c>
      <c r="AX1549" s="13" t="s">
        <v>72</v>
      </c>
      <c r="AY1549" s="246" t="s">
        <v>197</v>
      </c>
    </row>
    <row r="1550" s="13" customFormat="1">
      <c r="A1550" s="13"/>
      <c r="B1550" s="235"/>
      <c r="C1550" s="236"/>
      <c r="D1550" s="237" t="s">
        <v>207</v>
      </c>
      <c r="E1550" s="238" t="s">
        <v>19</v>
      </c>
      <c r="F1550" s="239" t="s">
        <v>3228</v>
      </c>
      <c r="G1550" s="236"/>
      <c r="H1550" s="240">
        <v>0.129</v>
      </c>
      <c r="I1550" s="241"/>
      <c r="J1550" s="236"/>
      <c r="K1550" s="236"/>
      <c r="L1550" s="242"/>
      <c r="M1550" s="243"/>
      <c r="N1550" s="244"/>
      <c r="O1550" s="244"/>
      <c r="P1550" s="244"/>
      <c r="Q1550" s="244"/>
      <c r="R1550" s="244"/>
      <c r="S1550" s="244"/>
      <c r="T1550" s="245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6" t="s">
        <v>207</v>
      </c>
      <c r="AU1550" s="246" t="s">
        <v>82</v>
      </c>
      <c r="AV1550" s="13" t="s">
        <v>82</v>
      </c>
      <c r="AW1550" s="13" t="s">
        <v>33</v>
      </c>
      <c r="AX1550" s="13" t="s">
        <v>72</v>
      </c>
      <c r="AY1550" s="246" t="s">
        <v>197</v>
      </c>
    </row>
    <row r="1551" s="13" customFormat="1">
      <c r="A1551" s="13"/>
      <c r="B1551" s="235"/>
      <c r="C1551" s="236"/>
      <c r="D1551" s="237" t="s">
        <v>207</v>
      </c>
      <c r="E1551" s="238" t="s">
        <v>19</v>
      </c>
      <c r="F1551" s="239" t="s">
        <v>3229</v>
      </c>
      <c r="G1551" s="236"/>
      <c r="H1551" s="240">
        <v>0.053999999999999999</v>
      </c>
      <c r="I1551" s="241"/>
      <c r="J1551" s="236"/>
      <c r="K1551" s="236"/>
      <c r="L1551" s="242"/>
      <c r="M1551" s="243"/>
      <c r="N1551" s="244"/>
      <c r="O1551" s="244"/>
      <c r="P1551" s="244"/>
      <c r="Q1551" s="244"/>
      <c r="R1551" s="244"/>
      <c r="S1551" s="244"/>
      <c r="T1551" s="245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6" t="s">
        <v>207</v>
      </c>
      <c r="AU1551" s="246" t="s">
        <v>82</v>
      </c>
      <c r="AV1551" s="13" t="s">
        <v>82</v>
      </c>
      <c r="AW1551" s="13" t="s">
        <v>33</v>
      </c>
      <c r="AX1551" s="13" t="s">
        <v>72</v>
      </c>
      <c r="AY1551" s="246" t="s">
        <v>197</v>
      </c>
    </row>
    <row r="1552" s="13" customFormat="1">
      <c r="A1552" s="13"/>
      <c r="B1552" s="235"/>
      <c r="C1552" s="236"/>
      <c r="D1552" s="237" t="s">
        <v>207</v>
      </c>
      <c r="E1552" s="238" t="s">
        <v>19</v>
      </c>
      <c r="F1552" s="239" t="s">
        <v>1409</v>
      </c>
      <c r="G1552" s="236"/>
      <c r="H1552" s="240">
        <v>0.29599999999999999</v>
      </c>
      <c r="I1552" s="241"/>
      <c r="J1552" s="236"/>
      <c r="K1552" s="236"/>
      <c r="L1552" s="242"/>
      <c r="M1552" s="243"/>
      <c r="N1552" s="244"/>
      <c r="O1552" s="244"/>
      <c r="P1552" s="244"/>
      <c r="Q1552" s="244"/>
      <c r="R1552" s="244"/>
      <c r="S1552" s="244"/>
      <c r="T1552" s="245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6" t="s">
        <v>207</v>
      </c>
      <c r="AU1552" s="246" t="s">
        <v>82</v>
      </c>
      <c r="AV1552" s="13" t="s">
        <v>82</v>
      </c>
      <c r="AW1552" s="13" t="s">
        <v>33</v>
      </c>
      <c r="AX1552" s="13" t="s">
        <v>72</v>
      </c>
      <c r="AY1552" s="246" t="s">
        <v>197</v>
      </c>
    </row>
    <row r="1553" s="13" customFormat="1">
      <c r="A1553" s="13"/>
      <c r="B1553" s="235"/>
      <c r="C1553" s="236"/>
      <c r="D1553" s="237" t="s">
        <v>207</v>
      </c>
      <c r="E1553" s="238" t="s">
        <v>19</v>
      </c>
      <c r="F1553" s="239" t="s">
        <v>3230</v>
      </c>
      <c r="G1553" s="236"/>
      <c r="H1553" s="240">
        <v>0.65000000000000002</v>
      </c>
      <c r="I1553" s="241"/>
      <c r="J1553" s="236"/>
      <c r="K1553" s="236"/>
      <c r="L1553" s="242"/>
      <c r="M1553" s="243"/>
      <c r="N1553" s="244"/>
      <c r="O1553" s="244"/>
      <c r="P1553" s="244"/>
      <c r="Q1553" s="244"/>
      <c r="R1553" s="244"/>
      <c r="S1553" s="244"/>
      <c r="T1553" s="245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46" t="s">
        <v>207</v>
      </c>
      <c r="AU1553" s="246" t="s">
        <v>82</v>
      </c>
      <c r="AV1553" s="13" t="s">
        <v>82</v>
      </c>
      <c r="AW1553" s="13" t="s">
        <v>33</v>
      </c>
      <c r="AX1553" s="13" t="s">
        <v>72</v>
      </c>
      <c r="AY1553" s="246" t="s">
        <v>197</v>
      </c>
    </row>
    <row r="1554" s="13" customFormat="1">
      <c r="A1554" s="13"/>
      <c r="B1554" s="235"/>
      <c r="C1554" s="236"/>
      <c r="D1554" s="237" t="s">
        <v>207</v>
      </c>
      <c r="E1554" s="238" t="s">
        <v>19</v>
      </c>
      <c r="F1554" s="239" t="s">
        <v>3231</v>
      </c>
      <c r="G1554" s="236"/>
      <c r="H1554" s="240">
        <v>1.321</v>
      </c>
      <c r="I1554" s="241"/>
      <c r="J1554" s="236"/>
      <c r="K1554" s="236"/>
      <c r="L1554" s="242"/>
      <c r="M1554" s="243"/>
      <c r="N1554" s="244"/>
      <c r="O1554" s="244"/>
      <c r="P1554" s="244"/>
      <c r="Q1554" s="244"/>
      <c r="R1554" s="244"/>
      <c r="S1554" s="244"/>
      <c r="T1554" s="245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6" t="s">
        <v>207</v>
      </c>
      <c r="AU1554" s="246" t="s">
        <v>82</v>
      </c>
      <c r="AV1554" s="13" t="s">
        <v>82</v>
      </c>
      <c r="AW1554" s="13" t="s">
        <v>33</v>
      </c>
      <c r="AX1554" s="13" t="s">
        <v>72</v>
      </c>
      <c r="AY1554" s="246" t="s">
        <v>197</v>
      </c>
    </row>
    <row r="1555" s="13" customFormat="1">
      <c r="A1555" s="13"/>
      <c r="B1555" s="235"/>
      <c r="C1555" s="236"/>
      <c r="D1555" s="237" t="s">
        <v>207</v>
      </c>
      <c r="E1555" s="238" t="s">
        <v>19</v>
      </c>
      <c r="F1555" s="239" t="s">
        <v>3232</v>
      </c>
      <c r="G1555" s="236"/>
      <c r="H1555" s="240">
        <v>2.609</v>
      </c>
      <c r="I1555" s="241"/>
      <c r="J1555" s="236"/>
      <c r="K1555" s="236"/>
      <c r="L1555" s="242"/>
      <c r="M1555" s="243"/>
      <c r="N1555" s="244"/>
      <c r="O1555" s="244"/>
      <c r="P1555" s="244"/>
      <c r="Q1555" s="244"/>
      <c r="R1555" s="244"/>
      <c r="S1555" s="244"/>
      <c r="T1555" s="245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6" t="s">
        <v>207</v>
      </c>
      <c r="AU1555" s="246" t="s">
        <v>82</v>
      </c>
      <c r="AV1555" s="13" t="s">
        <v>82</v>
      </c>
      <c r="AW1555" s="13" t="s">
        <v>33</v>
      </c>
      <c r="AX1555" s="13" t="s">
        <v>72</v>
      </c>
      <c r="AY1555" s="246" t="s">
        <v>197</v>
      </c>
    </row>
    <row r="1556" s="13" customFormat="1">
      <c r="A1556" s="13"/>
      <c r="B1556" s="235"/>
      <c r="C1556" s="236"/>
      <c r="D1556" s="237" t="s">
        <v>207</v>
      </c>
      <c r="E1556" s="238" t="s">
        <v>19</v>
      </c>
      <c r="F1556" s="239" t="s">
        <v>3233</v>
      </c>
      <c r="G1556" s="236"/>
      <c r="H1556" s="240">
        <v>2.6240000000000001</v>
      </c>
      <c r="I1556" s="241"/>
      <c r="J1556" s="236"/>
      <c r="K1556" s="236"/>
      <c r="L1556" s="242"/>
      <c r="M1556" s="243"/>
      <c r="N1556" s="244"/>
      <c r="O1556" s="244"/>
      <c r="P1556" s="244"/>
      <c r="Q1556" s="244"/>
      <c r="R1556" s="244"/>
      <c r="S1556" s="244"/>
      <c r="T1556" s="245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46" t="s">
        <v>207</v>
      </c>
      <c r="AU1556" s="246" t="s">
        <v>82</v>
      </c>
      <c r="AV1556" s="13" t="s">
        <v>82</v>
      </c>
      <c r="AW1556" s="13" t="s">
        <v>33</v>
      </c>
      <c r="AX1556" s="13" t="s">
        <v>72</v>
      </c>
      <c r="AY1556" s="246" t="s">
        <v>197</v>
      </c>
    </row>
    <row r="1557" s="14" customFormat="1">
      <c r="A1557" s="14"/>
      <c r="B1557" s="247"/>
      <c r="C1557" s="248"/>
      <c r="D1557" s="237" t="s">
        <v>207</v>
      </c>
      <c r="E1557" s="249" t="s">
        <v>19</v>
      </c>
      <c r="F1557" s="250" t="s">
        <v>3102</v>
      </c>
      <c r="G1557" s="248"/>
      <c r="H1557" s="249" t="s">
        <v>19</v>
      </c>
      <c r="I1557" s="251"/>
      <c r="J1557" s="248"/>
      <c r="K1557" s="248"/>
      <c r="L1557" s="252"/>
      <c r="M1557" s="253"/>
      <c r="N1557" s="254"/>
      <c r="O1557" s="254"/>
      <c r="P1557" s="254"/>
      <c r="Q1557" s="254"/>
      <c r="R1557" s="254"/>
      <c r="S1557" s="254"/>
      <c r="T1557" s="255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6" t="s">
        <v>207</v>
      </c>
      <c r="AU1557" s="256" t="s">
        <v>82</v>
      </c>
      <c r="AV1557" s="14" t="s">
        <v>80</v>
      </c>
      <c r="AW1557" s="14" t="s">
        <v>33</v>
      </c>
      <c r="AX1557" s="14" t="s">
        <v>72</v>
      </c>
      <c r="AY1557" s="256" t="s">
        <v>197</v>
      </c>
    </row>
    <row r="1558" s="13" customFormat="1">
      <c r="A1558" s="13"/>
      <c r="B1558" s="235"/>
      <c r="C1558" s="236"/>
      <c r="D1558" s="237" t="s">
        <v>207</v>
      </c>
      <c r="E1558" s="238" t="s">
        <v>19</v>
      </c>
      <c r="F1558" s="239" t="s">
        <v>3234</v>
      </c>
      <c r="G1558" s="236"/>
      <c r="H1558" s="240">
        <v>2.7410000000000001</v>
      </c>
      <c r="I1558" s="241"/>
      <c r="J1558" s="236"/>
      <c r="K1558" s="236"/>
      <c r="L1558" s="242"/>
      <c r="M1558" s="243"/>
      <c r="N1558" s="244"/>
      <c r="O1558" s="244"/>
      <c r="P1558" s="244"/>
      <c r="Q1558" s="244"/>
      <c r="R1558" s="244"/>
      <c r="S1558" s="244"/>
      <c r="T1558" s="245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46" t="s">
        <v>207</v>
      </c>
      <c r="AU1558" s="246" t="s">
        <v>82</v>
      </c>
      <c r="AV1558" s="13" t="s">
        <v>82</v>
      </c>
      <c r="AW1558" s="13" t="s">
        <v>33</v>
      </c>
      <c r="AX1558" s="13" t="s">
        <v>72</v>
      </c>
      <c r="AY1558" s="246" t="s">
        <v>197</v>
      </c>
    </row>
    <row r="1559" s="15" customFormat="1">
      <c r="A1559" s="15"/>
      <c r="B1559" s="257"/>
      <c r="C1559" s="258"/>
      <c r="D1559" s="237" t="s">
        <v>207</v>
      </c>
      <c r="E1559" s="259" t="s">
        <v>19</v>
      </c>
      <c r="F1559" s="260" t="s">
        <v>234</v>
      </c>
      <c r="G1559" s="258"/>
      <c r="H1559" s="261">
        <v>10.683</v>
      </c>
      <c r="I1559" s="262"/>
      <c r="J1559" s="258"/>
      <c r="K1559" s="258"/>
      <c r="L1559" s="263"/>
      <c r="M1559" s="264"/>
      <c r="N1559" s="265"/>
      <c r="O1559" s="265"/>
      <c r="P1559" s="265"/>
      <c r="Q1559" s="265"/>
      <c r="R1559" s="265"/>
      <c r="S1559" s="265"/>
      <c r="T1559" s="266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T1559" s="267" t="s">
        <v>207</v>
      </c>
      <c r="AU1559" s="267" t="s">
        <v>82</v>
      </c>
      <c r="AV1559" s="15" t="s">
        <v>203</v>
      </c>
      <c r="AW1559" s="15" t="s">
        <v>33</v>
      </c>
      <c r="AX1559" s="15" t="s">
        <v>80</v>
      </c>
      <c r="AY1559" s="267" t="s">
        <v>197</v>
      </c>
    </row>
    <row r="1560" s="2" customFormat="1" ht="37.8" customHeight="1">
      <c r="A1560" s="40"/>
      <c r="B1560" s="41"/>
      <c r="C1560" s="216" t="s">
        <v>1799</v>
      </c>
      <c r="D1560" s="216" t="s">
        <v>199</v>
      </c>
      <c r="E1560" s="217" t="s">
        <v>1416</v>
      </c>
      <c r="F1560" s="218" t="s">
        <v>1417</v>
      </c>
      <c r="G1560" s="219" t="s">
        <v>211</v>
      </c>
      <c r="H1560" s="220">
        <v>25</v>
      </c>
      <c r="I1560" s="221"/>
      <c r="J1560" s="222">
        <f>ROUND(I1560*H1560,2)</f>
        <v>0</v>
      </c>
      <c r="K1560" s="223"/>
      <c r="L1560" s="46"/>
      <c r="M1560" s="224" t="s">
        <v>19</v>
      </c>
      <c r="N1560" s="225" t="s">
        <v>43</v>
      </c>
      <c r="O1560" s="86"/>
      <c r="P1560" s="226">
        <f>O1560*H1560</f>
        <v>0</v>
      </c>
      <c r="Q1560" s="226">
        <v>0</v>
      </c>
      <c r="R1560" s="226">
        <f>Q1560*H1560</f>
        <v>0</v>
      </c>
      <c r="S1560" s="226">
        <v>0</v>
      </c>
      <c r="T1560" s="227">
        <f>S1560*H1560</f>
        <v>0</v>
      </c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R1560" s="228" t="s">
        <v>385</v>
      </c>
      <c r="AT1560" s="228" t="s">
        <v>199</v>
      </c>
      <c r="AU1560" s="228" t="s">
        <v>82</v>
      </c>
      <c r="AY1560" s="19" t="s">
        <v>197</v>
      </c>
      <c r="BE1560" s="229">
        <f>IF(N1560="základní",J1560,0)</f>
        <v>0</v>
      </c>
      <c r="BF1560" s="229">
        <f>IF(N1560="snížená",J1560,0)</f>
        <v>0</v>
      </c>
      <c r="BG1560" s="229">
        <f>IF(N1560="zákl. přenesená",J1560,0)</f>
        <v>0</v>
      </c>
      <c r="BH1560" s="229">
        <f>IF(N1560="sníž. přenesená",J1560,0)</f>
        <v>0</v>
      </c>
      <c r="BI1560" s="229">
        <f>IF(N1560="nulová",J1560,0)</f>
        <v>0</v>
      </c>
      <c r="BJ1560" s="19" t="s">
        <v>80</v>
      </c>
      <c r="BK1560" s="229">
        <f>ROUND(I1560*H1560,2)</f>
        <v>0</v>
      </c>
      <c r="BL1560" s="19" t="s">
        <v>385</v>
      </c>
      <c r="BM1560" s="228" t="s">
        <v>3235</v>
      </c>
    </row>
    <row r="1561" s="2" customFormat="1">
      <c r="A1561" s="40"/>
      <c r="B1561" s="41"/>
      <c r="C1561" s="42"/>
      <c r="D1561" s="230" t="s">
        <v>205</v>
      </c>
      <c r="E1561" s="42"/>
      <c r="F1561" s="231" t="s">
        <v>1419</v>
      </c>
      <c r="G1561" s="42"/>
      <c r="H1561" s="42"/>
      <c r="I1561" s="232"/>
      <c r="J1561" s="42"/>
      <c r="K1561" s="42"/>
      <c r="L1561" s="46"/>
      <c r="M1561" s="233"/>
      <c r="N1561" s="234"/>
      <c r="O1561" s="86"/>
      <c r="P1561" s="86"/>
      <c r="Q1561" s="86"/>
      <c r="R1561" s="86"/>
      <c r="S1561" s="86"/>
      <c r="T1561" s="87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T1561" s="19" t="s">
        <v>205</v>
      </c>
      <c r="AU1561" s="19" t="s">
        <v>82</v>
      </c>
    </row>
    <row r="1562" s="14" customFormat="1">
      <c r="A1562" s="14"/>
      <c r="B1562" s="247"/>
      <c r="C1562" s="248"/>
      <c r="D1562" s="237" t="s">
        <v>207</v>
      </c>
      <c r="E1562" s="249" t="s">
        <v>19</v>
      </c>
      <c r="F1562" s="250" t="s">
        <v>1420</v>
      </c>
      <c r="G1562" s="248"/>
      <c r="H1562" s="249" t="s">
        <v>19</v>
      </c>
      <c r="I1562" s="251"/>
      <c r="J1562" s="248"/>
      <c r="K1562" s="248"/>
      <c r="L1562" s="252"/>
      <c r="M1562" s="253"/>
      <c r="N1562" s="254"/>
      <c r="O1562" s="254"/>
      <c r="P1562" s="254"/>
      <c r="Q1562" s="254"/>
      <c r="R1562" s="254"/>
      <c r="S1562" s="254"/>
      <c r="T1562" s="255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6" t="s">
        <v>207</v>
      </c>
      <c r="AU1562" s="256" t="s">
        <v>82</v>
      </c>
      <c r="AV1562" s="14" t="s">
        <v>80</v>
      </c>
      <c r="AW1562" s="14" t="s">
        <v>33</v>
      </c>
      <c r="AX1562" s="14" t="s">
        <v>72</v>
      </c>
      <c r="AY1562" s="256" t="s">
        <v>197</v>
      </c>
    </row>
    <row r="1563" s="13" customFormat="1">
      <c r="A1563" s="13"/>
      <c r="B1563" s="235"/>
      <c r="C1563" s="236"/>
      <c r="D1563" s="237" t="s">
        <v>207</v>
      </c>
      <c r="E1563" s="238" t="s">
        <v>19</v>
      </c>
      <c r="F1563" s="239" t="s">
        <v>3236</v>
      </c>
      <c r="G1563" s="236"/>
      <c r="H1563" s="240">
        <v>25.332999999999998</v>
      </c>
      <c r="I1563" s="241"/>
      <c r="J1563" s="236"/>
      <c r="K1563" s="236"/>
      <c r="L1563" s="242"/>
      <c r="M1563" s="243"/>
      <c r="N1563" s="244"/>
      <c r="O1563" s="244"/>
      <c r="P1563" s="244"/>
      <c r="Q1563" s="244"/>
      <c r="R1563" s="244"/>
      <c r="S1563" s="244"/>
      <c r="T1563" s="245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6" t="s">
        <v>207</v>
      </c>
      <c r="AU1563" s="246" t="s">
        <v>82</v>
      </c>
      <c r="AV1563" s="13" t="s">
        <v>82</v>
      </c>
      <c r="AW1563" s="13" t="s">
        <v>33</v>
      </c>
      <c r="AX1563" s="13" t="s">
        <v>72</v>
      </c>
      <c r="AY1563" s="246" t="s">
        <v>197</v>
      </c>
    </row>
    <row r="1564" s="13" customFormat="1">
      <c r="A1564" s="13"/>
      <c r="B1564" s="235"/>
      <c r="C1564" s="236"/>
      <c r="D1564" s="237" t="s">
        <v>207</v>
      </c>
      <c r="E1564" s="238" t="s">
        <v>19</v>
      </c>
      <c r="F1564" s="239" t="s">
        <v>601</v>
      </c>
      <c r="G1564" s="236"/>
      <c r="H1564" s="240">
        <v>25</v>
      </c>
      <c r="I1564" s="241"/>
      <c r="J1564" s="236"/>
      <c r="K1564" s="236"/>
      <c r="L1564" s="242"/>
      <c r="M1564" s="243"/>
      <c r="N1564" s="244"/>
      <c r="O1564" s="244"/>
      <c r="P1564" s="244"/>
      <c r="Q1564" s="244"/>
      <c r="R1564" s="244"/>
      <c r="S1564" s="244"/>
      <c r="T1564" s="245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6" t="s">
        <v>207</v>
      </c>
      <c r="AU1564" s="246" t="s">
        <v>82</v>
      </c>
      <c r="AV1564" s="13" t="s">
        <v>82</v>
      </c>
      <c r="AW1564" s="13" t="s">
        <v>33</v>
      </c>
      <c r="AX1564" s="13" t="s">
        <v>80</v>
      </c>
      <c r="AY1564" s="246" t="s">
        <v>197</v>
      </c>
    </row>
    <row r="1565" s="2" customFormat="1" ht="33" customHeight="1">
      <c r="A1565" s="40"/>
      <c r="B1565" s="41"/>
      <c r="C1565" s="216" t="s">
        <v>1806</v>
      </c>
      <c r="D1565" s="216" t="s">
        <v>199</v>
      </c>
      <c r="E1565" s="217" t="s">
        <v>1428</v>
      </c>
      <c r="F1565" s="218" t="s">
        <v>1429</v>
      </c>
      <c r="G1565" s="219" t="s">
        <v>211</v>
      </c>
      <c r="H1565" s="220">
        <v>25</v>
      </c>
      <c r="I1565" s="221"/>
      <c r="J1565" s="222">
        <f>ROUND(I1565*H1565,2)</f>
        <v>0</v>
      </c>
      <c r="K1565" s="223"/>
      <c r="L1565" s="46"/>
      <c r="M1565" s="224" t="s">
        <v>19</v>
      </c>
      <c r="N1565" s="225" t="s">
        <v>43</v>
      </c>
      <c r="O1565" s="86"/>
      <c r="P1565" s="226">
        <f>O1565*H1565</f>
        <v>0</v>
      </c>
      <c r="Q1565" s="226">
        <v>0</v>
      </c>
      <c r="R1565" s="226">
        <f>Q1565*H1565</f>
        <v>0</v>
      </c>
      <c r="S1565" s="226">
        <v>0</v>
      </c>
      <c r="T1565" s="227">
        <f>S1565*H1565</f>
        <v>0</v>
      </c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R1565" s="228" t="s">
        <v>385</v>
      </c>
      <c r="AT1565" s="228" t="s">
        <v>199</v>
      </c>
      <c r="AU1565" s="228" t="s">
        <v>82</v>
      </c>
      <c r="AY1565" s="19" t="s">
        <v>197</v>
      </c>
      <c r="BE1565" s="229">
        <f>IF(N1565="základní",J1565,0)</f>
        <v>0</v>
      </c>
      <c r="BF1565" s="229">
        <f>IF(N1565="snížená",J1565,0)</f>
        <v>0</v>
      </c>
      <c r="BG1565" s="229">
        <f>IF(N1565="zákl. přenesená",J1565,0)</f>
        <v>0</v>
      </c>
      <c r="BH1565" s="229">
        <f>IF(N1565="sníž. přenesená",J1565,0)</f>
        <v>0</v>
      </c>
      <c r="BI1565" s="229">
        <f>IF(N1565="nulová",J1565,0)</f>
        <v>0</v>
      </c>
      <c r="BJ1565" s="19" t="s">
        <v>80</v>
      </c>
      <c r="BK1565" s="229">
        <f>ROUND(I1565*H1565,2)</f>
        <v>0</v>
      </c>
      <c r="BL1565" s="19" t="s">
        <v>385</v>
      </c>
      <c r="BM1565" s="228" t="s">
        <v>3237</v>
      </c>
    </row>
    <row r="1566" s="14" customFormat="1">
      <c r="A1566" s="14"/>
      <c r="B1566" s="247"/>
      <c r="C1566" s="248"/>
      <c r="D1566" s="237" t="s">
        <v>207</v>
      </c>
      <c r="E1566" s="249" t="s">
        <v>19</v>
      </c>
      <c r="F1566" s="250" t="s">
        <v>1420</v>
      </c>
      <c r="G1566" s="248"/>
      <c r="H1566" s="249" t="s">
        <v>19</v>
      </c>
      <c r="I1566" s="251"/>
      <c r="J1566" s="248"/>
      <c r="K1566" s="248"/>
      <c r="L1566" s="252"/>
      <c r="M1566" s="253"/>
      <c r="N1566" s="254"/>
      <c r="O1566" s="254"/>
      <c r="P1566" s="254"/>
      <c r="Q1566" s="254"/>
      <c r="R1566" s="254"/>
      <c r="S1566" s="254"/>
      <c r="T1566" s="255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6" t="s">
        <v>207</v>
      </c>
      <c r="AU1566" s="256" t="s">
        <v>82</v>
      </c>
      <c r="AV1566" s="14" t="s">
        <v>80</v>
      </c>
      <c r="AW1566" s="14" t="s">
        <v>33</v>
      </c>
      <c r="AX1566" s="14" t="s">
        <v>72</v>
      </c>
      <c r="AY1566" s="256" t="s">
        <v>197</v>
      </c>
    </row>
    <row r="1567" s="13" customFormat="1">
      <c r="A1567" s="13"/>
      <c r="B1567" s="235"/>
      <c r="C1567" s="236"/>
      <c r="D1567" s="237" t="s">
        <v>207</v>
      </c>
      <c r="E1567" s="238" t="s">
        <v>19</v>
      </c>
      <c r="F1567" s="239" t="s">
        <v>3236</v>
      </c>
      <c r="G1567" s="236"/>
      <c r="H1567" s="240">
        <v>25.332999999999998</v>
      </c>
      <c r="I1567" s="241"/>
      <c r="J1567" s="236"/>
      <c r="K1567" s="236"/>
      <c r="L1567" s="242"/>
      <c r="M1567" s="243"/>
      <c r="N1567" s="244"/>
      <c r="O1567" s="244"/>
      <c r="P1567" s="244"/>
      <c r="Q1567" s="244"/>
      <c r="R1567" s="244"/>
      <c r="S1567" s="244"/>
      <c r="T1567" s="245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6" t="s">
        <v>207</v>
      </c>
      <c r="AU1567" s="246" t="s">
        <v>82</v>
      </c>
      <c r="AV1567" s="13" t="s">
        <v>82</v>
      </c>
      <c r="AW1567" s="13" t="s">
        <v>33</v>
      </c>
      <c r="AX1567" s="13" t="s">
        <v>72</v>
      </c>
      <c r="AY1567" s="246" t="s">
        <v>197</v>
      </c>
    </row>
    <row r="1568" s="13" customFormat="1">
      <c r="A1568" s="13"/>
      <c r="B1568" s="235"/>
      <c r="C1568" s="236"/>
      <c r="D1568" s="237" t="s">
        <v>207</v>
      </c>
      <c r="E1568" s="238" t="s">
        <v>19</v>
      </c>
      <c r="F1568" s="239" t="s">
        <v>601</v>
      </c>
      <c r="G1568" s="236"/>
      <c r="H1568" s="240">
        <v>25</v>
      </c>
      <c r="I1568" s="241"/>
      <c r="J1568" s="236"/>
      <c r="K1568" s="236"/>
      <c r="L1568" s="242"/>
      <c r="M1568" s="243"/>
      <c r="N1568" s="244"/>
      <c r="O1568" s="244"/>
      <c r="P1568" s="244"/>
      <c r="Q1568" s="244"/>
      <c r="R1568" s="244"/>
      <c r="S1568" s="244"/>
      <c r="T1568" s="245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46" t="s">
        <v>207</v>
      </c>
      <c r="AU1568" s="246" t="s">
        <v>82</v>
      </c>
      <c r="AV1568" s="13" t="s">
        <v>82</v>
      </c>
      <c r="AW1568" s="13" t="s">
        <v>33</v>
      </c>
      <c r="AX1568" s="13" t="s">
        <v>80</v>
      </c>
      <c r="AY1568" s="246" t="s">
        <v>197</v>
      </c>
    </row>
    <row r="1569" s="2" customFormat="1" ht="49.05" customHeight="1">
      <c r="A1569" s="40"/>
      <c r="B1569" s="41"/>
      <c r="C1569" s="216" t="s">
        <v>1812</v>
      </c>
      <c r="D1569" s="216" t="s">
        <v>199</v>
      </c>
      <c r="E1569" s="217" t="s">
        <v>1445</v>
      </c>
      <c r="F1569" s="218" t="s">
        <v>1446</v>
      </c>
      <c r="G1569" s="219" t="s">
        <v>661</v>
      </c>
      <c r="H1569" s="220">
        <v>26</v>
      </c>
      <c r="I1569" s="221"/>
      <c r="J1569" s="222">
        <f>ROUND(I1569*H1569,2)</f>
        <v>0</v>
      </c>
      <c r="K1569" s="223"/>
      <c r="L1569" s="46"/>
      <c r="M1569" s="224" t="s">
        <v>19</v>
      </c>
      <c r="N1569" s="225" t="s">
        <v>43</v>
      </c>
      <c r="O1569" s="86"/>
      <c r="P1569" s="226">
        <f>O1569*H1569</f>
        <v>0</v>
      </c>
      <c r="Q1569" s="226">
        <v>0</v>
      </c>
      <c r="R1569" s="226">
        <f>Q1569*H1569</f>
        <v>0</v>
      </c>
      <c r="S1569" s="226">
        <v>0</v>
      </c>
      <c r="T1569" s="227">
        <f>S1569*H1569</f>
        <v>0</v>
      </c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R1569" s="228" t="s">
        <v>385</v>
      </c>
      <c r="AT1569" s="228" t="s">
        <v>199</v>
      </c>
      <c r="AU1569" s="228" t="s">
        <v>82</v>
      </c>
      <c r="AY1569" s="19" t="s">
        <v>197</v>
      </c>
      <c r="BE1569" s="229">
        <f>IF(N1569="základní",J1569,0)</f>
        <v>0</v>
      </c>
      <c r="BF1569" s="229">
        <f>IF(N1569="snížená",J1569,0)</f>
        <v>0</v>
      </c>
      <c r="BG1569" s="229">
        <f>IF(N1569="zákl. přenesená",J1569,0)</f>
        <v>0</v>
      </c>
      <c r="BH1569" s="229">
        <f>IF(N1569="sníž. přenesená",J1569,0)</f>
        <v>0</v>
      </c>
      <c r="BI1569" s="229">
        <f>IF(N1569="nulová",J1569,0)</f>
        <v>0</v>
      </c>
      <c r="BJ1569" s="19" t="s">
        <v>80</v>
      </c>
      <c r="BK1569" s="229">
        <f>ROUND(I1569*H1569,2)</f>
        <v>0</v>
      </c>
      <c r="BL1569" s="19" t="s">
        <v>385</v>
      </c>
      <c r="BM1569" s="228" t="s">
        <v>3238</v>
      </c>
    </row>
    <row r="1570" s="2" customFormat="1">
      <c r="A1570" s="40"/>
      <c r="B1570" s="41"/>
      <c r="C1570" s="42"/>
      <c r="D1570" s="230" t="s">
        <v>205</v>
      </c>
      <c r="E1570" s="42"/>
      <c r="F1570" s="231" t="s">
        <v>1448</v>
      </c>
      <c r="G1570" s="42"/>
      <c r="H1570" s="42"/>
      <c r="I1570" s="232"/>
      <c r="J1570" s="42"/>
      <c r="K1570" s="42"/>
      <c r="L1570" s="46"/>
      <c r="M1570" s="233"/>
      <c r="N1570" s="234"/>
      <c r="O1570" s="86"/>
      <c r="P1570" s="86"/>
      <c r="Q1570" s="86"/>
      <c r="R1570" s="86"/>
      <c r="S1570" s="86"/>
      <c r="T1570" s="87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T1570" s="19" t="s">
        <v>205</v>
      </c>
      <c r="AU1570" s="19" t="s">
        <v>82</v>
      </c>
    </row>
    <row r="1571" s="14" customFormat="1">
      <c r="A1571" s="14"/>
      <c r="B1571" s="247"/>
      <c r="C1571" s="248"/>
      <c r="D1571" s="237" t="s">
        <v>207</v>
      </c>
      <c r="E1571" s="249" t="s">
        <v>19</v>
      </c>
      <c r="F1571" s="250" t="s">
        <v>1407</v>
      </c>
      <c r="G1571" s="248"/>
      <c r="H1571" s="249" t="s">
        <v>19</v>
      </c>
      <c r="I1571" s="251"/>
      <c r="J1571" s="248"/>
      <c r="K1571" s="248"/>
      <c r="L1571" s="252"/>
      <c r="M1571" s="253"/>
      <c r="N1571" s="254"/>
      <c r="O1571" s="254"/>
      <c r="P1571" s="254"/>
      <c r="Q1571" s="254"/>
      <c r="R1571" s="254"/>
      <c r="S1571" s="254"/>
      <c r="T1571" s="255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6" t="s">
        <v>207</v>
      </c>
      <c r="AU1571" s="256" t="s">
        <v>82</v>
      </c>
      <c r="AV1571" s="14" t="s">
        <v>80</v>
      </c>
      <c r="AW1571" s="14" t="s">
        <v>33</v>
      </c>
      <c r="AX1571" s="14" t="s">
        <v>72</v>
      </c>
      <c r="AY1571" s="256" t="s">
        <v>197</v>
      </c>
    </row>
    <row r="1572" s="13" customFormat="1">
      <c r="A1572" s="13"/>
      <c r="B1572" s="235"/>
      <c r="C1572" s="236"/>
      <c r="D1572" s="237" t="s">
        <v>207</v>
      </c>
      <c r="E1572" s="238" t="s">
        <v>19</v>
      </c>
      <c r="F1572" s="239" t="s">
        <v>1449</v>
      </c>
      <c r="G1572" s="236"/>
      <c r="H1572" s="240">
        <v>12</v>
      </c>
      <c r="I1572" s="241"/>
      <c r="J1572" s="236"/>
      <c r="K1572" s="236"/>
      <c r="L1572" s="242"/>
      <c r="M1572" s="243"/>
      <c r="N1572" s="244"/>
      <c r="O1572" s="244"/>
      <c r="P1572" s="244"/>
      <c r="Q1572" s="244"/>
      <c r="R1572" s="244"/>
      <c r="S1572" s="244"/>
      <c r="T1572" s="245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46" t="s">
        <v>207</v>
      </c>
      <c r="AU1572" s="246" t="s">
        <v>82</v>
      </c>
      <c r="AV1572" s="13" t="s">
        <v>82</v>
      </c>
      <c r="AW1572" s="13" t="s">
        <v>33</v>
      </c>
      <c r="AX1572" s="13" t="s">
        <v>72</v>
      </c>
      <c r="AY1572" s="246" t="s">
        <v>197</v>
      </c>
    </row>
    <row r="1573" s="13" customFormat="1">
      <c r="A1573" s="13"/>
      <c r="B1573" s="235"/>
      <c r="C1573" s="236"/>
      <c r="D1573" s="237" t="s">
        <v>207</v>
      </c>
      <c r="E1573" s="238" t="s">
        <v>19</v>
      </c>
      <c r="F1573" s="239" t="s">
        <v>3239</v>
      </c>
      <c r="G1573" s="236"/>
      <c r="H1573" s="240">
        <v>7</v>
      </c>
      <c r="I1573" s="241"/>
      <c r="J1573" s="236"/>
      <c r="K1573" s="236"/>
      <c r="L1573" s="242"/>
      <c r="M1573" s="243"/>
      <c r="N1573" s="244"/>
      <c r="O1573" s="244"/>
      <c r="P1573" s="244"/>
      <c r="Q1573" s="244"/>
      <c r="R1573" s="244"/>
      <c r="S1573" s="244"/>
      <c r="T1573" s="245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6" t="s">
        <v>207</v>
      </c>
      <c r="AU1573" s="246" t="s">
        <v>82</v>
      </c>
      <c r="AV1573" s="13" t="s">
        <v>82</v>
      </c>
      <c r="AW1573" s="13" t="s">
        <v>33</v>
      </c>
      <c r="AX1573" s="13" t="s">
        <v>72</v>
      </c>
      <c r="AY1573" s="246" t="s">
        <v>197</v>
      </c>
    </row>
    <row r="1574" s="13" customFormat="1">
      <c r="A1574" s="13"/>
      <c r="B1574" s="235"/>
      <c r="C1574" s="236"/>
      <c r="D1574" s="237" t="s">
        <v>207</v>
      </c>
      <c r="E1574" s="238" t="s">
        <v>19</v>
      </c>
      <c r="F1574" s="239" t="s">
        <v>3240</v>
      </c>
      <c r="G1574" s="236"/>
      <c r="H1574" s="240">
        <v>7</v>
      </c>
      <c r="I1574" s="241"/>
      <c r="J1574" s="236"/>
      <c r="K1574" s="236"/>
      <c r="L1574" s="242"/>
      <c r="M1574" s="243"/>
      <c r="N1574" s="244"/>
      <c r="O1574" s="244"/>
      <c r="P1574" s="244"/>
      <c r="Q1574" s="244"/>
      <c r="R1574" s="244"/>
      <c r="S1574" s="244"/>
      <c r="T1574" s="245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6" t="s">
        <v>207</v>
      </c>
      <c r="AU1574" s="246" t="s">
        <v>82</v>
      </c>
      <c r="AV1574" s="13" t="s">
        <v>82</v>
      </c>
      <c r="AW1574" s="13" t="s">
        <v>33</v>
      </c>
      <c r="AX1574" s="13" t="s">
        <v>72</v>
      </c>
      <c r="AY1574" s="246" t="s">
        <v>197</v>
      </c>
    </row>
    <row r="1575" s="15" customFormat="1">
      <c r="A1575" s="15"/>
      <c r="B1575" s="257"/>
      <c r="C1575" s="258"/>
      <c r="D1575" s="237" t="s">
        <v>207</v>
      </c>
      <c r="E1575" s="259" t="s">
        <v>19</v>
      </c>
      <c r="F1575" s="260" t="s">
        <v>234</v>
      </c>
      <c r="G1575" s="258"/>
      <c r="H1575" s="261">
        <v>26</v>
      </c>
      <c r="I1575" s="262"/>
      <c r="J1575" s="258"/>
      <c r="K1575" s="258"/>
      <c r="L1575" s="263"/>
      <c r="M1575" s="264"/>
      <c r="N1575" s="265"/>
      <c r="O1575" s="265"/>
      <c r="P1575" s="265"/>
      <c r="Q1575" s="265"/>
      <c r="R1575" s="265"/>
      <c r="S1575" s="265"/>
      <c r="T1575" s="266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T1575" s="267" t="s">
        <v>207</v>
      </c>
      <c r="AU1575" s="267" t="s">
        <v>82</v>
      </c>
      <c r="AV1575" s="15" t="s">
        <v>203</v>
      </c>
      <c r="AW1575" s="15" t="s">
        <v>33</v>
      </c>
      <c r="AX1575" s="15" t="s">
        <v>80</v>
      </c>
      <c r="AY1575" s="267" t="s">
        <v>197</v>
      </c>
    </row>
    <row r="1576" s="2" customFormat="1" ht="21.75" customHeight="1">
      <c r="A1576" s="40"/>
      <c r="B1576" s="41"/>
      <c r="C1576" s="282" t="s">
        <v>1819</v>
      </c>
      <c r="D1576" s="282" t="s">
        <v>602</v>
      </c>
      <c r="E1576" s="283" t="s">
        <v>1451</v>
      </c>
      <c r="F1576" s="284" t="s">
        <v>1452</v>
      </c>
      <c r="G1576" s="285" t="s">
        <v>225</v>
      </c>
      <c r="H1576" s="286">
        <v>0.442</v>
      </c>
      <c r="I1576" s="287"/>
      <c r="J1576" s="288">
        <f>ROUND(I1576*H1576,2)</f>
        <v>0</v>
      </c>
      <c r="K1576" s="289"/>
      <c r="L1576" s="290"/>
      <c r="M1576" s="291" t="s">
        <v>19</v>
      </c>
      <c r="N1576" s="292" t="s">
        <v>43</v>
      </c>
      <c r="O1576" s="86"/>
      <c r="P1576" s="226">
        <f>O1576*H1576</f>
        <v>0</v>
      </c>
      <c r="Q1576" s="226">
        <v>0.55000000000000004</v>
      </c>
      <c r="R1576" s="226">
        <f>Q1576*H1576</f>
        <v>0.24310000000000001</v>
      </c>
      <c r="S1576" s="226">
        <v>0</v>
      </c>
      <c r="T1576" s="227">
        <f>S1576*H1576</f>
        <v>0</v>
      </c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R1576" s="228" t="s">
        <v>658</v>
      </c>
      <c r="AT1576" s="228" t="s">
        <v>602</v>
      </c>
      <c r="AU1576" s="228" t="s">
        <v>82</v>
      </c>
      <c r="AY1576" s="19" t="s">
        <v>197</v>
      </c>
      <c r="BE1576" s="229">
        <f>IF(N1576="základní",J1576,0)</f>
        <v>0</v>
      </c>
      <c r="BF1576" s="229">
        <f>IF(N1576="snížená",J1576,0)</f>
        <v>0</v>
      </c>
      <c r="BG1576" s="229">
        <f>IF(N1576="zákl. přenesená",J1576,0)</f>
        <v>0</v>
      </c>
      <c r="BH1576" s="229">
        <f>IF(N1576="sníž. přenesená",J1576,0)</f>
        <v>0</v>
      </c>
      <c r="BI1576" s="229">
        <f>IF(N1576="nulová",J1576,0)</f>
        <v>0</v>
      </c>
      <c r="BJ1576" s="19" t="s">
        <v>80</v>
      </c>
      <c r="BK1576" s="229">
        <f>ROUND(I1576*H1576,2)</f>
        <v>0</v>
      </c>
      <c r="BL1576" s="19" t="s">
        <v>385</v>
      </c>
      <c r="BM1576" s="228" t="s">
        <v>3241</v>
      </c>
    </row>
    <row r="1577" s="14" customFormat="1">
      <c r="A1577" s="14"/>
      <c r="B1577" s="247"/>
      <c r="C1577" s="248"/>
      <c r="D1577" s="237" t="s">
        <v>207</v>
      </c>
      <c r="E1577" s="249" t="s">
        <v>19</v>
      </c>
      <c r="F1577" s="250" t="s">
        <v>1407</v>
      </c>
      <c r="G1577" s="248"/>
      <c r="H1577" s="249" t="s">
        <v>19</v>
      </c>
      <c r="I1577" s="251"/>
      <c r="J1577" s="248"/>
      <c r="K1577" s="248"/>
      <c r="L1577" s="252"/>
      <c r="M1577" s="253"/>
      <c r="N1577" s="254"/>
      <c r="O1577" s="254"/>
      <c r="P1577" s="254"/>
      <c r="Q1577" s="254"/>
      <c r="R1577" s="254"/>
      <c r="S1577" s="254"/>
      <c r="T1577" s="255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6" t="s">
        <v>207</v>
      </c>
      <c r="AU1577" s="256" t="s">
        <v>82</v>
      </c>
      <c r="AV1577" s="14" t="s">
        <v>80</v>
      </c>
      <c r="AW1577" s="14" t="s">
        <v>33</v>
      </c>
      <c r="AX1577" s="14" t="s">
        <v>72</v>
      </c>
      <c r="AY1577" s="256" t="s">
        <v>197</v>
      </c>
    </row>
    <row r="1578" s="13" customFormat="1">
      <c r="A1578" s="13"/>
      <c r="B1578" s="235"/>
      <c r="C1578" s="236"/>
      <c r="D1578" s="237" t="s">
        <v>207</v>
      </c>
      <c r="E1578" s="238" t="s">
        <v>19</v>
      </c>
      <c r="F1578" s="239" t="s">
        <v>1408</v>
      </c>
      <c r="G1578" s="236"/>
      <c r="H1578" s="240">
        <v>0.25900000000000001</v>
      </c>
      <c r="I1578" s="241"/>
      <c r="J1578" s="236"/>
      <c r="K1578" s="236"/>
      <c r="L1578" s="242"/>
      <c r="M1578" s="243"/>
      <c r="N1578" s="244"/>
      <c r="O1578" s="244"/>
      <c r="P1578" s="244"/>
      <c r="Q1578" s="244"/>
      <c r="R1578" s="244"/>
      <c r="S1578" s="244"/>
      <c r="T1578" s="245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6" t="s">
        <v>207</v>
      </c>
      <c r="AU1578" s="246" t="s">
        <v>82</v>
      </c>
      <c r="AV1578" s="13" t="s">
        <v>82</v>
      </c>
      <c r="AW1578" s="13" t="s">
        <v>33</v>
      </c>
      <c r="AX1578" s="13" t="s">
        <v>72</v>
      </c>
      <c r="AY1578" s="246" t="s">
        <v>197</v>
      </c>
    </row>
    <row r="1579" s="13" customFormat="1">
      <c r="A1579" s="13"/>
      <c r="B1579" s="235"/>
      <c r="C1579" s="236"/>
      <c r="D1579" s="237" t="s">
        <v>207</v>
      </c>
      <c r="E1579" s="238" t="s">
        <v>19</v>
      </c>
      <c r="F1579" s="239" t="s">
        <v>3228</v>
      </c>
      <c r="G1579" s="236"/>
      <c r="H1579" s="240">
        <v>0.129</v>
      </c>
      <c r="I1579" s="241"/>
      <c r="J1579" s="236"/>
      <c r="K1579" s="236"/>
      <c r="L1579" s="242"/>
      <c r="M1579" s="243"/>
      <c r="N1579" s="244"/>
      <c r="O1579" s="244"/>
      <c r="P1579" s="244"/>
      <c r="Q1579" s="244"/>
      <c r="R1579" s="244"/>
      <c r="S1579" s="244"/>
      <c r="T1579" s="245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46" t="s">
        <v>207</v>
      </c>
      <c r="AU1579" s="246" t="s">
        <v>82</v>
      </c>
      <c r="AV1579" s="13" t="s">
        <v>82</v>
      </c>
      <c r="AW1579" s="13" t="s">
        <v>33</v>
      </c>
      <c r="AX1579" s="13" t="s">
        <v>72</v>
      </c>
      <c r="AY1579" s="246" t="s">
        <v>197</v>
      </c>
    </row>
    <row r="1580" s="13" customFormat="1">
      <c r="A1580" s="13"/>
      <c r="B1580" s="235"/>
      <c r="C1580" s="236"/>
      <c r="D1580" s="237" t="s">
        <v>207</v>
      </c>
      <c r="E1580" s="238" t="s">
        <v>19</v>
      </c>
      <c r="F1580" s="239" t="s">
        <v>3229</v>
      </c>
      <c r="G1580" s="236"/>
      <c r="H1580" s="240">
        <v>0.053999999999999999</v>
      </c>
      <c r="I1580" s="241"/>
      <c r="J1580" s="236"/>
      <c r="K1580" s="236"/>
      <c r="L1580" s="242"/>
      <c r="M1580" s="243"/>
      <c r="N1580" s="244"/>
      <c r="O1580" s="244"/>
      <c r="P1580" s="244"/>
      <c r="Q1580" s="244"/>
      <c r="R1580" s="244"/>
      <c r="S1580" s="244"/>
      <c r="T1580" s="245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6" t="s">
        <v>207</v>
      </c>
      <c r="AU1580" s="246" t="s">
        <v>82</v>
      </c>
      <c r="AV1580" s="13" t="s">
        <v>82</v>
      </c>
      <c r="AW1580" s="13" t="s">
        <v>33</v>
      </c>
      <c r="AX1580" s="13" t="s">
        <v>72</v>
      </c>
      <c r="AY1580" s="246" t="s">
        <v>197</v>
      </c>
    </row>
    <row r="1581" s="15" customFormat="1">
      <c r="A1581" s="15"/>
      <c r="B1581" s="257"/>
      <c r="C1581" s="258"/>
      <c r="D1581" s="237" t="s">
        <v>207</v>
      </c>
      <c r="E1581" s="259" t="s">
        <v>19</v>
      </c>
      <c r="F1581" s="260" t="s">
        <v>234</v>
      </c>
      <c r="G1581" s="258"/>
      <c r="H1581" s="261">
        <v>0.442</v>
      </c>
      <c r="I1581" s="262"/>
      <c r="J1581" s="258"/>
      <c r="K1581" s="258"/>
      <c r="L1581" s="263"/>
      <c r="M1581" s="264"/>
      <c r="N1581" s="265"/>
      <c r="O1581" s="265"/>
      <c r="P1581" s="265"/>
      <c r="Q1581" s="265"/>
      <c r="R1581" s="265"/>
      <c r="S1581" s="265"/>
      <c r="T1581" s="266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T1581" s="267" t="s">
        <v>207</v>
      </c>
      <c r="AU1581" s="267" t="s">
        <v>82</v>
      </c>
      <c r="AV1581" s="15" t="s">
        <v>203</v>
      </c>
      <c r="AW1581" s="15" t="s">
        <v>33</v>
      </c>
      <c r="AX1581" s="15" t="s">
        <v>80</v>
      </c>
      <c r="AY1581" s="267" t="s">
        <v>197</v>
      </c>
    </row>
    <row r="1582" s="2" customFormat="1" ht="55.5" customHeight="1">
      <c r="A1582" s="40"/>
      <c r="B1582" s="41"/>
      <c r="C1582" s="216" t="s">
        <v>1825</v>
      </c>
      <c r="D1582" s="216" t="s">
        <v>199</v>
      </c>
      <c r="E1582" s="217" t="s">
        <v>1455</v>
      </c>
      <c r="F1582" s="218" t="s">
        <v>1456</v>
      </c>
      <c r="G1582" s="219" t="s">
        <v>661</v>
      </c>
      <c r="H1582" s="220">
        <v>99.450000000000003</v>
      </c>
      <c r="I1582" s="221"/>
      <c r="J1582" s="222">
        <f>ROUND(I1582*H1582,2)</f>
        <v>0</v>
      </c>
      <c r="K1582" s="223"/>
      <c r="L1582" s="46"/>
      <c r="M1582" s="224" t="s">
        <v>19</v>
      </c>
      <c r="N1582" s="225" t="s">
        <v>43</v>
      </c>
      <c r="O1582" s="86"/>
      <c r="P1582" s="226">
        <f>O1582*H1582</f>
        <v>0</v>
      </c>
      <c r="Q1582" s="226">
        <v>0</v>
      </c>
      <c r="R1582" s="226">
        <f>Q1582*H1582</f>
        <v>0</v>
      </c>
      <c r="S1582" s="226">
        <v>0</v>
      </c>
      <c r="T1582" s="227">
        <f>S1582*H1582</f>
        <v>0</v>
      </c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R1582" s="228" t="s">
        <v>385</v>
      </c>
      <c r="AT1582" s="228" t="s">
        <v>199</v>
      </c>
      <c r="AU1582" s="228" t="s">
        <v>82</v>
      </c>
      <c r="AY1582" s="19" t="s">
        <v>197</v>
      </c>
      <c r="BE1582" s="229">
        <f>IF(N1582="základní",J1582,0)</f>
        <v>0</v>
      </c>
      <c r="BF1582" s="229">
        <f>IF(N1582="snížená",J1582,0)</f>
        <v>0</v>
      </c>
      <c r="BG1582" s="229">
        <f>IF(N1582="zákl. přenesená",J1582,0)</f>
        <v>0</v>
      </c>
      <c r="BH1582" s="229">
        <f>IF(N1582="sníž. přenesená",J1582,0)</f>
        <v>0</v>
      </c>
      <c r="BI1582" s="229">
        <f>IF(N1582="nulová",J1582,0)</f>
        <v>0</v>
      </c>
      <c r="BJ1582" s="19" t="s">
        <v>80</v>
      </c>
      <c r="BK1582" s="229">
        <f>ROUND(I1582*H1582,2)</f>
        <v>0</v>
      </c>
      <c r="BL1582" s="19" t="s">
        <v>385</v>
      </c>
      <c r="BM1582" s="228" t="s">
        <v>3242</v>
      </c>
    </row>
    <row r="1583" s="2" customFormat="1">
      <c r="A1583" s="40"/>
      <c r="B1583" s="41"/>
      <c r="C1583" s="42"/>
      <c r="D1583" s="230" t="s">
        <v>205</v>
      </c>
      <c r="E1583" s="42"/>
      <c r="F1583" s="231" t="s">
        <v>1458</v>
      </c>
      <c r="G1583" s="42"/>
      <c r="H1583" s="42"/>
      <c r="I1583" s="232"/>
      <c r="J1583" s="42"/>
      <c r="K1583" s="42"/>
      <c r="L1583" s="46"/>
      <c r="M1583" s="233"/>
      <c r="N1583" s="234"/>
      <c r="O1583" s="86"/>
      <c r="P1583" s="86"/>
      <c r="Q1583" s="86"/>
      <c r="R1583" s="86"/>
      <c r="S1583" s="86"/>
      <c r="T1583" s="87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T1583" s="19" t="s">
        <v>205</v>
      </c>
      <c r="AU1583" s="19" t="s">
        <v>82</v>
      </c>
    </row>
    <row r="1584" s="14" customFormat="1">
      <c r="A1584" s="14"/>
      <c r="B1584" s="247"/>
      <c r="C1584" s="248"/>
      <c r="D1584" s="237" t="s">
        <v>207</v>
      </c>
      <c r="E1584" s="249" t="s">
        <v>19</v>
      </c>
      <c r="F1584" s="250" t="s">
        <v>1407</v>
      </c>
      <c r="G1584" s="248"/>
      <c r="H1584" s="249" t="s">
        <v>19</v>
      </c>
      <c r="I1584" s="251"/>
      <c r="J1584" s="248"/>
      <c r="K1584" s="248"/>
      <c r="L1584" s="252"/>
      <c r="M1584" s="253"/>
      <c r="N1584" s="254"/>
      <c r="O1584" s="254"/>
      <c r="P1584" s="254"/>
      <c r="Q1584" s="254"/>
      <c r="R1584" s="254"/>
      <c r="S1584" s="254"/>
      <c r="T1584" s="255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6" t="s">
        <v>207</v>
      </c>
      <c r="AU1584" s="256" t="s">
        <v>82</v>
      </c>
      <c r="AV1584" s="14" t="s">
        <v>80</v>
      </c>
      <c r="AW1584" s="14" t="s">
        <v>33</v>
      </c>
      <c r="AX1584" s="14" t="s">
        <v>72</v>
      </c>
      <c r="AY1584" s="256" t="s">
        <v>197</v>
      </c>
    </row>
    <row r="1585" s="13" customFormat="1">
      <c r="A1585" s="13"/>
      <c r="B1585" s="235"/>
      <c r="C1585" s="236"/>
      <c r="D1585" s="237" t="s">
        <v>207</v>
      </c>
      <c r="E1585" s="238" t="s">
        <v>19</v>
      </c>
      <c r="F1585" s="239" t="s">
        <v>1459</v>
      </c>
      <c r="G1585" s="236"/>
      <c r="H1585" s="240">
        <v>12</v>
      </c>
      <c r="I1585" s="241"/>
      <c r="J1585" s="236"/>
      <c r="K1585" s="236"/>
      <c r="L1585" s="242"/>
      <c r="M1585" s="243"/>
      <c r="N1585" s="244"/>
      <c r="O1585" s="244"/>
      <c r="P1585" s="244"/>
      <c r="Q1585" s="244"/>
      <c r="R1585" s="244"/>
      <c r="S1585" s="244"/>
      <c r="T1585" s="245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46" t="s">
        <v>207</v>
      </c>
      <c r="AU1585" s="246" t="s">
        <v>82</v>
      </c>
      <c r="AV1585" s="13" t="s">
        <v>82</v>
      </c>
      <c r="AW1585" s="13" t="s">
        <v>33</v>
      </c>
      <c r="AX1585" s="13" t="s">
        <v>72</v>
      </c>
      <c r="AY1585" s="246" t="s">
        <v>197</v>
      </c>
    </row>
    <row r="1586" s="13" customFormat="1">
      <c r="A1586" s="13"/>
      <c r="B1586" s="235"/>
      <c r="C1586" s="236"/>
      <c r="D1586" s="237" t="s">
        <v>207</v>
      </c>
      <c r="E1586" s="238" t="s">
        <v>19</v>
      </c>
      <c r="F1586" s="239" t="s">
        <v>3243</v>
      </c>
      <c r="G1586" s="236"/>
      <c r="H1586" s="240">
        <v>32.850000000000001</v>
      </c>
      <c r="I1586" s="241"/>
      <c r="J1586" s="236"/>
      <c r="K1586" s="236"/>
      <c r="L1586" s="242"/>
      <c r="M1586" s="243"/>
      <c r="N1586" s="244"/>
      <c r="O1586" s="244"/>
      <c r="P1586" s="244"/>
      <c r="Q1586" s="244"/>
      <c r="R1586" s="244"/>
      <c r="S1586" s="244"/>
      <c r="T1586" s="245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6" t="s">
        <v>207</v>
      </c>
      <c r="AU1586" s="246" t="s">
        <v>82</v>
      </c>
      <c r="AV1586" s="13" t="s">
        <v>82</v>
      </c>
      <c r="AW1586" s="13" t="s">
        <v>33</v>
      </c>
      <c r="AX1586" s="13" t="s">
        <v>72</v>
      </c>
      <c r="AY1586" s="246" t="s">
        <v>197</v>
      </c>
    </row>
    <row r="1587" s="13" customFormat="1">
      <c r="A1587" s="13"/>
      <c r="B1587" s="235"/>
      <c r="C1587" s="236"/>
      <c r="D1587" s="237" t="s">
        <v>207</v>
      </c>
      <c r="E1587" s="238" t="s">
        <v>19</v>
      </c>
      <c r="F1587" s="239" t="s">
        <v>3244</v>
      </c>
      <c r="G1587" s="236"/>
      <c r="H1587" s="240">
        <v>54.600000000000001</v>
      </c>
      <c r="I1587" s="241"/>
      <c r="J1587" s="236"/>
      <c r="K1587" s="236"/>
      <c r="L1587" s="242"/>
      <c r="M1587" s="243"/>
      <c r="N1587" s="244"/>
      <c r="O1587" s="244"/>
      <c r="P1587" s="244"/>
      <c r="Q1587" s="244"/>
      <c r="R1587" s="244"/>
      <c r="S1587" s="244"/>
      <c r="T1587" s="245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6" t="s">
        <v>207</v>
      </c>
      <c r="AU1587" s="246" t="s">
        <v>82</v>
      </c>
      <c r="AV1587" s="13" t="s">
        <v>82</v>
      </c>
      <c r="AW1587" s="13" t="s">
        <v>33</v>
      </c>
      <c r="AX1587" s="13" t="s">
        <v>72</v>
      </c>
      <c r="AY1587" s="246" t="s">
        <v>197</v>
      </c>
    </row>
    <row r="1588" s="15" customFormat="1">
      <c r="A1588" s="15"/>
      <c r="B1588" s="257"/>
      <c r="C1588" s="258"/>
      <c r="D1588" s="237" t="s">
        <v>207</v>
      </c>
      <c r="E1588" s="259" t="s">
        <v>19</v>
      </c>
      <c r="F1588" s="260" t="s">
        <v>234</v>
      </c>
      <c r="G1588" s="258"/>
      <c r="H1588" s="261">
        <v>99.450000000000003</v>
      </c>
      <c r="I1588" s="262"/>
      <c r="J1588" s="258"/>
      <c r="K1588" s="258"/>
      <c r="L1588" s="263"/>
      <c r="M1588" s="264"/>
      <c r="N1588" s="265"/>
      <c r="O1588" s="265"/>
      <c r="P1588" s="265"/>
      <c r="Q1588" s="265"/>
      <c r="R1588" s="265"/>
      <c r="S1588" s="265"/>
      <c r="T1588" s="266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T1588" s="267" t="s">
        <v>207</v>
      </c>
      <c r="AU1588" s="267" t="s">
        <v>82</v>
      </c>
      <c r="AV1588" s="15" t="s">
        <v>203</v>
      </c>
      <c r="AW1588" s="15" t="s">
        <v>33</v>
      </c>
      <c r="AX1588" s="15" t="s">
        <v>80</v>
      </c>
      <c r="AY1588" s="267" t="s">
        <v>197</v>
      </c>
    </row>
    <row r="1589" s="2" customFormat="1" ht="21.75" customHeight="1">
      <c r="A1589" s="40"/>
      <c r="B1589" s="41"/>
      <c r="C1589" s="282" t="s">
        <v>1829</v>
      </c>
      <c r="D1589" s="282" t="s">
        <v>602</v>
      </c>
      <c r="E1589" s="283" t="s">
        <v>1463</v>
      </c>
      <c r="F1589" s="284" t="s">
        <v>1464</v>
      </c>
      <c r="G1589" s="285" t="s">
        <v>225</v>
      </c>
      <c r="H1589" s="286">
        <v>2.2669999999999999</v>
      </c>
      <c r="I1589" s="287"/>
      <c r="J1589" s="288">
        <f>ROUND(I1589*H1589,2)</f>
        <v>0</v>
      </c>
      <c r="K1589" s="289"/>
      <c r="L1589" s="290"/>
      <c r="M1589" s="291" t="s">
        <v>19</v>
      </c>
      <c r="N1589" s="292" t="s">
        <v>43</v>
      </c>
      <c r="O1589" s="86"/>
      <c r="P1589" s="226">
        <f>O1589*H1589</f>
        <v>0</v>
      </c>
      <c r="Q1589" s="226">
        <v>0.55000000000000004</v>
      </c>
      <c r="R1589" s="226">
        <f>Q1589*H1589</f>
        <v>1.24685</v>
      </c>
      <c r="S1589" s="226">
        <v>0</v>
      </c>
      <c r="T1589" s="227">
        <f>S1589*H1589</f>
        <v>0</v>
      </c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R1589" s="228" t="s">
        <v>658</v>
      </c>
      <c r="AT1589" s="228" t="s">
        <v>602</v>
      </c>
      <c r="AU1589" s="228" t="s">
        <v>82</v>
      </c>
      <c r="AY1589" s="19" t="s">
        <v>197</v>
      </c>
      <c r="BE1589" s="229">
        <f>IF(N1589="základní",J1589,0)</f>
        <v>0</v>
      </c>
      <c r="BF1589" s="229">
        <f>IF(N1589="snížená",J1589,0)</f>
        <v>0</v>
      </c>
      <c r="BG1589" s="229">
        <f>IF(N1589="zákl. přenesená",J1589,0)</f>
        <v>0</v>
      </c>
      <c r="BH1589" s="229">
        <f>IF(N1589="sníž. přenesená",J1589,0)</f>
        <v>0</v>
      </c>
      <c r="BI1589" s="229">
        <f>IF(N1589="nulová",J1589,0)</f>
        <v>0</v>
      </c>
      <c r="BJ1589" s="19" t="s">
        <v>80</v>
      </c>
      <c r="BK1589" s="229">
        <f>ROUND(I1589*H1589,2)</f>
        <v>0</v>
      </c>
      <c r="BL1589" s="19" t="s">
        <v>385</v>
      </c>
      <c r="BM1589" s="228" t="s">
        <v>3245</v>
      </c>
    </row>
    <row r="1590" s="14" customFormat="1">
      <c r="A1590" s="14"/>
      <c r="B1590" s="247"/>
      <c r="C1590" s="248"/>
      <c r="D1590" s="237" t="s">
        <v>207</v>
      </c>
      <c r="E1590" s="249" t="s">
        <v>19</v>
      </c>
      <c r="F1590" s="250" t="s">
        <v>1407</v>
      </c>
      <c r="G1590" s="248"/>
      <c r="H1590" s="249" t="s">
        <v>19</v>
      </c>
      <c r="I1590" s="251"/>
      <c r="J1590" s="248"/>
      <c r="K1590" s="248"/>
      <c r="L1590" s="252"/>
      <c r="M1590" s="253"/>
      <c r="N1590" s="254"/>
      <c r="O1590" s="254"/>
      <c r="P1590" s="254"/>
      <c r="Q1590" s="254"/>
      <c r="R1590" s="254"/>
      <c r="S1590" s="254"/>
      <c r="T1590" s="255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6" t="s">
        <v>207</v>
      </c>
      <c r="AU1590" s="256" t="s">
        <v>82</v>
      </c>
      <c r="AV1590" s="14" t="s">
        <v>80</v>
      </c>
      <c r="AW1590" s="14" t="s">
        <v>33</v>
      </c>
      <c r="AX1590" s="14" t="s">
        <v>72</v>
      </c>
      <c r="AY1590" s="256" t="s">
        <v>197</v>
      </c>
    </row>
    <row r="1591" s="13" customFormat="1">
      <c r="A1591" s="13"/>
      <c r="B1591" s="235"/>
      <c r="C1591" s="236"/>
      <c r="D1591" s="237" t="s">
        <v>207</v>
      </c>
      <c r="E1591" s="238" t="s">
        <v>19</v>
      </c>
      <c r="F1591" s="239" t="s">
        <v>1409</v>
      </c>
      <c r="G1591" s="236"/>
      <c r="H1591" s="240">
        <v>0.29599999999999999</v>
      </c>
      <c r="I1591" s="241"/>
      <c r="J1591" s="236"/>
      <c r="K1591" s="236"/>
      <c r="L1591" s="242"/>
      <c r="M1591" s="243"/>
      <c r="N1591" s="244"/>
      <c r="O1591" s="244"/>
      <c r="P1591" s="244"/>
      <c r="Q1591" s="244"/>
      <c r="R1591" s="244"/>
      <c r="S1591" s="244"/>
      <c r="T1591" s="245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6" t="s">
        <v>207</v>
      </c>
      <c r="AU1591" s="246" t="s">
        <v>82</v>
      </c>
      <c r="AV1591" s="13" t="s">
        <v>82</v>
      </c>
      <c r="AW1591" s="13" t="s">
        <v>33</v>
      </c>
      <c r="AX1591" s="13" t="s">
        <v>72</v>
      </c>
      <c r="AY1591" s="246" t="s">
        <v>197</v>
      </c>
    </row>
    <row r="1592" s="13" customFormat="1">
      <c r="A1592" s="13"/>
      <c r="B1592" s="235"/>
      <c r="C1592" s="236"/>
      <c r="D1592" s="237" t="s">
        <v>207</v>
      </c>
      <c r="E1592" s="238" t="s">
        <v>19</v>
      </c>
      <c r="F1592" s="239" t="s">
        <v>3230</v>
      </c>
      <c r="G1592" s="236"/>
      <c r="H1592" s="240">
        <v>0.65000000000000002</v>
      </c>
      <c r="I1592" s="241"/>
      <c r="J1592" s="236"/>
      <c r="K1592" s="236"/>
      <c r="L1592" s="242"/>
      <c r="M1592" s="243"/>
      <c r="N1592" s="244"/>
      <c r="O1592" s="244"/>
      <c r="P1592" s="244"/>
      <c r="Q1592" s="244"/>
      <c r="R1592" s="244"/>
      <c r="S1592" s="244"/>
      <c r="T1592" s="245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6" t="s">
        <v>207</v>
      </c>
      <c r="AU1592" s="246" t="s">
        <v>82</v>
      </c>
      <c r="AV1592" s="13" t="s">
        <v>82</v>
      </c>
      <c r="AW1592" s="13" t="s">
        <v>33</v>
      </c>
      <c r="AX1592" s="13" t="s">
        <v>72</v>
      </c>
      <c r="AY1592" s="246" t="s">
        <v>197</v>
      </c>
    </row>
    <row r="1593" s="13" customFormat="1">
      <c r="A1593" s="13"/>
      <c r="B1593" s="235"/>
      <c r="C1593" s="236"/>
      <c r="D1593" s="237" t="s">
        <v>207</v>
      </c>
      <c r="E1593" s="238" t="s">
        <v>19</v>
      </c>
      <c r="F1593" s="239" t="s">
        <v>3231</v>
      </c>
      <c r="G1593" s="236"/>
      <c r="H1593" s="240">
        <v>1.321</v>
      </c>
      <c r="I1593" s="241"/>
      <c r="J1593" s="236"/>
      <c r="K1593" s="236"/>
      <c r="L1593" s="242"/>
      <c r="M1593" s="243"/>
      <c r="N1593" s="244"/>
      <c r="O1593" s="244"/>
      <c r="P1593" s="244"/>
      <c r="Q1593" s="244"/>
      <c r="R1593" s="244"/>
      <c r="S1593" s="244"/>
      <c r="T1593" s="245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46" t="s">
        <v>207</v>
      </c>
      <c r="AU1593" s="246" t="s">
        <v>82</v>
      </c>
      <c r="AV1593" s="13" t="s">
        <v>82</v>
      </c>
      <c r="AW1593" s="13" t="s">
        <v>33</v>
      </c>
      <c r="AX1593" s="13" t="s">
        <v>72</v>
      </c>
      <c r="AY1593" s="246" t="s">
        <v>197</v>
      </c>
    </row>
    <row r="1594" s="15" customFormat="1">
      <c r="A1594" s="15"/>
      <c r="B1594" s="257"/>
      <c r="C1594" s="258"/>
      <c r="D1594" s="237" t="s">
        <v>207</v>
      </c>
      <c r="E1594" s="259" t="s">
        <v>19</v>
      </c>
      <c r="F1594" s="260" t="s">
        <v>234</v>
      </c>
      <c r="G1594" s="258"/>
      <c r="H1594" s="261">
        <v>2.2669999999999999</v>
      </c>
      <c r="I1594" s="262"/>
      <c r="J1594" s="258"/>
      <c r="K1594" s="258"/>
      <c r="L1594" s="263"/>
      <c r="M1594" s="264"/>
      <c r="N1594" s="265"/>
      <c r="O1594" s="265"/>
      <c r="P1594" s="265"/>
      <c r="Q1594" s="265"/>
      <c r="R1594" s="265"/>
      <c r="S1594" s="265"/>
      <c r="T1594" s="266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T1594" s="267" t="s">
        <v>207</v>
      </c>
      <c r="AU1594" s="267" t="s">
        <v>82</v>
      </c>
      <c r="AV1594" s="15" t="s">
        <v>203</v>
      </c>
      <c r="AW1594" s="15" t="s">
        <v>33</v>
      </c>
      <c r="AX1594" s="15" t="s">
        <v>80</v>
      </c>
      <c r="AY1594" s="267" t="s">
        <v>197</v>
      </c>
    </row>
    <row r="1595" s="2" customFormat="1" ht="55.5" customHeight="1">
      <c r="A1595" s="40"/>
      <c r="B1595" s="41"/>
      <c r="C1595" s="216" t="s">
        <v>1836</v>
      </c>
      <c r="D1595" s="216" t="s">
        <v>199</v>
      </c>
      <c r="E1595" s="217" t="s">
        <v>3246</v>
      </c>
      <c r="F1595" s="218" t="s">
        <v>3247</v>
      </c>
      <c r="G1595" s="219" t="s">
        <v>661</v>
      </c>
      <c r="H1595" s="220">
        <v>95.400000000000006</v>
      </c>
      <c r="I1595" s="221"/>
      <c r="J1595" s="222">
        <f>ROUND(I1595*H1595,2)</f>
        <v>0</v>
      </c>
      <c r="K1595" s="223"/>
      <c r="L1595" s="46"/>
      <c r="M1595" s="224" t="s">
        <v>19</v>
      </c>
      <c r="N1595" s="225" t="s">
        <v>43</v>
      </c>
      <c r="O1595" s="86"/>
      <c r="P1595" s="226">
        <f>O1595*H1595</f>
        <v>0</v>
      </c>
      <c r="Q1595" s="226">
        <v>0</v>
      </c>
      <c r="R1595" s="226">
        <f>Q1595*H1595</f>
        <v>0</v>
      </c>
      <c r="S1595" s="226">
        <v>0</v>
      </c>
      <c r="T1595" s="227">
        <f>S1595*H1595</f>
        <v>0</v>
      </c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R1595" s="228" t="s">
        <v>385</v>
      </c>
      <c r="AT1595" s="228" t="s">
        <v>199</v>
      </c>
      <c r="AU1595" s="228" t="s">
        <v>82</v>
      </c>
      <c r="AY1595" s="19" t="s">
        <v>197</v>
      </c>
      <c r="BE1595" s="229">
        <f>IF(N1595="základní",J1595,0)</f>
        <v>0</v>
      </c>
      <c r="BF1595" s="229">
        <f>IF(N1595="snížená",J1595,0)</f>
        <v>0</v>
      </c>
      <c r="BG1595" s="229">
        <f>IF(N1595="zákl. přenesená",J1595,0)</f>
        <v>0</v>
      </c>
      <c r="BH1595" s="229">
        <f>IF(N1595="sníž. přenesená",J1595,0)</f>
        <v>0</v>
      </c>
      <c r="BI1595" s="229">
        <f>IF(N1595="nulová",J1595,0)</f>
        <v>0</v>
      </c>
      <c r="BJ1595" s="19" t="s">
        <v>80</v>
      </c>
      <c r="BK1595" s="229">
        <f>ROUND(I1595*H1595,2)</f>
        <v>0</v>
      </c>
      <c r="BL1595" s="19" t="s">
        <v>385</v>
      </c>
      <c r="BM1595" s="228" t="s">
        <v>3248</v>
      </c>
    </row>
    <row r="1596" s="2" customFormat="1">
      <c r="A1596" s="40"/>
      <c r="B1596" s="41"/>
      <c r="C1596" s="42"/>
      <c r="D1596" s="230" t="s">
        <v>205</v>
      </c>
      <c r="E1596" s="42"/>
      <c r="F1596" s="231" t="s">
        <v>3249</v>
      </c>
      <c r="G1596" s="42"/>
      <c r="H1596" s="42"/>
      <c r="I1596" s="232"/>
      <c r="J1596" s="42"/>
      <c r="K1596" s="42"/>
      <c r="L1596" s="46"/>
      <c r="M1596" s="233"/>
      <c r="N1596" s="234"/>
      <c r="O1596" s="86"/>
      <c r="P1596" s="86"/>
      <c r="Q1596" s="86"/>
      <c r="R1596" s="86"/>
      <c r="S1596" s="86"/>
      <c r="T1596" s="87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T1596" s="19" t="s">
        <v>205</v>
      </c>
      <c r="AU1596" s="19" t="s">
        <v>82</v>
      </c>
    </row>
    <row r="1597" s="14" customFormat="1">
      <c r="A1597" s="14"/>
      <c r="B1597" s="247"/>
      <c r="C1597" s="248"/>
      <c r="D1597" s="237" t="s">
        <v>207</v>
      </c>
      <c r="E1597" s="249" t="s">
        <v>19</v>
      </c>
      <c r="F1597" s="250" t="s">
        <v>1407</v>
      </c>
      <c r="G1597" s="248"/>
      <c r="H1597" s="249" t="s">
        <v>19</v>
      </c>
      <c r="I1597" s="251"/>
      <c r="J1597" s="248"/>
      <c r="K1597" s="248"/>
      <c r="L1597" s="252"/>
      <c r="M1597" s="253"/>
      <c r="N1597" s="254"/>
      <c r="O1597" s="254"/>
      <c r="P1597" s="254"/>
      <c r="Q1597" s="254"/>
      <c r="R1597" s="254"/>
      <c r="S1597" s="254"/>
      <c r="T1597" s="255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6" t="s">
        <v>207</v>
      </c>
      <c r="AU1597" s="256" t="s">
        <v>82</v>
      </c>
      <c r="AV1597" s="14" t="s">
        <v>80</v>
      </c>
      <c r="AW1597" s="14" t="s">
        <v>33</v>
      </c>
      <c r="AX1597" s="14" t="s">
        <v>72</v>
      </c>
      <c r="AY1597" s="256" t="s">
        <v>197</v>
      </c>
    </row>
    <row r="1598" s="13" customFormat="1">
      <c r="A1598" s="13"/>
      <c r="B1598" s="235"/>
      <c r="C1598" s="236"/>
      <c r="D1598" s="237" t="s">
        <v>207</v>
      </c>
      <c r="E1598" s="238" t="s">
        <v>19</v>
      </c>
      <c r="F1598" s="239" t="s">
        <v>3250</v>
      </c>
      <c r="G1598" s="236"/>
      <c r="H1598" s="240">
        <v>95.400000000000006</v>
      </c>
      <c r="I1598" s="241"/>
      <c r="J1598" s="236"/>
      <c r="K1598" s="236"/>
      <c r="L1598" s="242"/>
      <c r="M1598" s="243"/>
      <c r="N1598" s="244"/>
      <c r="O1598" s="244"/>
      <c r="P1598" s="244"/>
      <c r="Q1598" s="244"/>
      <c r="R1598" s="244"/>
      <c r="S1598" s="244"/>
      <c r="T1598" s="245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46" t="s">
        <v>207</v>
      </c>
      <c r="AU1598" s="246" t="s">
        <v>82</v>
      </c>
      <c r="AV1598" s="13" t="s">
        <v>82</v>
      </c>
      <c r="AW1598" s="13" t="s">
        <v>33</v>
      </c>
      <c r="AX1598" s="13" t="s">
        <v>80</v>
      </c>
      <c r="AY1598" s="246" t="s">
        <v>197</v>
      </c>
    </row>
    <row r="1599" s="2" customFormat="1" ht="21.75" customHeight="1">
      <c r="A1599" s="40"/>
      <c r="B1599" s="41"/>
      <c r="C1599" s="282" t="s">
        <v>1844</v>
      </c>
      <c r="D1599" s="282" t="s">
        <v>602</v>
      </c>
      <c r="E1599" s="283" t="s">
        <v>3251</v>
      </c>
      <c r="F1599" s="284" t="s">
        <v>3252</v>
      </c>
      <c r="G1599" s="285" t="s">
        <v>225</v>
      </c>
      <c r="H1599" s="286">
        <v>2.6240000000000001</v>
      </c>
      <c r="I1599" s="287"/>
      <c r="J1599" s="288">
        <f>ROUND(I1599*H1599,2)</f>
        <v>0</v>
      </c>
      <c r="K1599" s="289"/>
      <c r="L1599" s="290"/>
      <c r="M1599" s="291" t="s">
        <v>19</v>
      </c>
      <c r="N1599" s="292" t="s">
        <v>43</v>
      </c>
      <c r="O1599" s="86"/>
      <c r="P1599" s="226">
        <f>O1599*H1599</f>
        <v>0</v>
      </c>
      <c r="Q1599" s="226">
        <v>0.55000000000000004</v>
      </c>
      <c r="R1599" s="226">
        <f>Q1599*H1599</f>
        <v>1.4432000000000003</v>
      </c>
      <c r="S1599" s="226">
        <v>0</v>
      </c>
      <c r="T1599" s="227">
        <f>S1599*H1599</f>
        <v>0</v>
      </c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R1599" s="228" t="s">
        <v>658</v>
      </c>
      <c r="AT1599" s="228" t="s">
        <v>602</v>
      </c>
      <c r="AU1599" s="228" t="s">
        <v>82</v>
      </c>
      <c r="AY1599" s="19" t="s">
        <v>197</v>
      </c>
      <c r="BE1599" s="229">
        <f>IF(N1599="základní",J1599,0)</f>
        <v>0</v>
      </c>
      <c r="BF1599" s="229">
        <f>IF(N1599="snížená",J1599,0)</f>
        <v>0</v>
      </c>
      <c r="BG1599" s="229">
        <f>IF(N1599="zákl. přenesená",J1599,0)</f>
        <v>0</v>
      </c>
      <c r="BH1599" s="229">
        <f>IF(N1599="sníž. přenesená",J1599,0)</f>
        <v>0</v>
      </c>
      <c r="BI1599" s="229">
        <f>IF(N1599="nulová",J1599,0)</f>
        <v>0</v>
      </c>
      <c r="BJ1599" s="19" t="s">
        <v>80</v>
      </c>
      <c r="BK1599" s="229">
        <f>ROUND(I1599*H1599,2)</f>
        <v>0</v>
      </c>
      <c r="BL1599" s="19" t="s">
        <v>385</v>
      </c>
      <c r="BM1599" s="228" t="s">
        <v>3253</v>
      </c>
    </row>
    <row r="1600" s="14" customFormat="1">
      <c r="A1600" s="14"/>
      <c r="B1600" s="247"/>
      <c r="C1600" s="248"/>
      <c r="D1600" s="237" t="s">
        <v>207</v>
      </c>
      <c r="E1600" s="249" t="s">
        <v>19</v>
      </c>
      <c r="F1600" s="250" t="s">
        <v>1407</v>
      </c>
      <c r="G1600" s="248"/>
      <c r="H1600" s="249" t="s">
        <v>19</v>
      </c>
      <c r="I1600" s="251"/>
      <c r="J1600" s="248"/>
      <c r="K1600" s="248"/>
      <c r="L1600" s="252"/>
      <c r="M1600" s="253"/>
      <c r="N1600" s="254"/>
      <c r="O1600" s="254"/>
      <c r="P1600" s="254"/>
      <c r="Q1600" s="254"/>
      <c r="R1600" s="254"/>
      <c r="S1600" s="254"/>
      <c r="T1600" s="255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6" t="s">
        <v>207</v>
      </c>
      <c r="AU1600" s="256" t="s">
        <v>82</v>
      </c>
      <c r="AV1600" s="14" t="s">
        <v>80</v>
      </c>
      <c r="AW1600" s="14" t="s">
        <v>33</v>
      </c>
      <c r="AX1600" s="14" t="s">
        <v>72</v>
      </c>
      <c r="AY1600" s="256" t="s">
        <v>197</v>
      </c>
    </row>
    <row r="1601" s="13" customFormat="1">
      <c r="A1601" s="13"/>
      <c r="B1601" s="235"/>
      <c r="C1601" s="236"/>
      <c r="D1601" s="237" t="s">
        <v>207</v>
      </c>
      <c r="E1601" s="238" t="s">
        <v>19</v>
      </c>
      <c r="F1601" s="239" t="s">
        <v>3233</v>
      </c>
      <c r="G1601" s="236"/>
      <c r="H1601" s="240">
        <v>2.6240000000000001</v>
      </c>
      <c r="I1601" s="241"/>
      <c r="J1601" s="236"/>
      <c r="K1601" s="236"/>
      <c r="L1601" s="242"/>
      <c r="M1601" s="243"/>
      <c r="N1601" s="244"/>
      <c r="O1601" s="244"/>
      <c r="P1601" s="244"/>
      <c r="Q1601" s="244"/>
      <c r="R1601" s="244"/>
      <c r="S1601" s="244"/>
      <c r="T1601" s="245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6" t="s">
        <v>207</v>
      </c>
      <c r="AU1601" s="246" t="s">
        <v>82</v>
      </c>
      <c r="AV1601" s="13" t="s">
        <v>82</v>
      </c>
      <c r="AW1601" s="13" t="s">
        <v>33</v>
      </c>
      <c r="AX1601" s="13" t="s">
        <v>80</v>
      </c>
      <c r="AY1601" s="246" t="s">
        <v>197</v>
      </c>
    </row>
    <row r="1602" s="2" customFormat="1" ht="55.5" customHeight="1">
      <c r="A1602" s="40"/>
      <c r="B1602" s="41"/>
      <c r="C1602" s="216" t="s">
        <v>1848</v>
      </c>
      <c r="D1602" s="216" t="s">
        <v>199</v>
      </c>
      <c r="E1602" s="217" t="s">
        <v>3254</v>
      </c>
      <c r="F1602" s="218" t="s">
        <v>3255</v>
      </c>
      <c r="G1602" s="219" t="s">
        <v>661</v>
      </c>
      <c r="H1602" s="220">
        <v>77</v>
      </c>
      <c r="I1602" s="221"/>
      <c r="J1602" s="222">
        <f>ROUND(I1602*H1602,2)</f>
        <v>0</v>
      </c>
      <c r="K1602" s="223"/>
      <c r="L1602" s="46"/>
      <c r="M1602" s="224" t="s">
        <v>19</v>
      </c>
      <c r="N1602" s="225" t="s">
        <v>43</v>
      </c>
      <c r="O1602" s="86"/>
      <c r="P1602" s="226">
        <f>O1602*H1602</f>
        <v>0</v>
      </c>
      <c r="Q1602" s="226">
        <v>0</v>
      </c>
      <c r="R1602" s="226">
        <f>Q1602*H1602</f>
        <v>0</v>
      </c>
      <c r="S1602" s="226">
        <v>0</v>
      </c>
      <c r="T1602" s="227">
        <f>S1602*H1602</f>
        <v>0</v>
      </c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R1602" s="228" t="s">
        <v>385</v>
      </c>
      <c r="AT1602" s="228" t="s">
        <v>199</v>
      </c>
      <c r="AU1602" s="228" t="s">
        <v>82</v>
      </c>
      <c r="AY1602" s="19" t="s">
        <v>197</v>
      </c>
      <c r="BE1602" s="229">
        <f>IF(N1602="základní",J1602,0)</f>
        <v>0</v>
      </c>
      <c r="BF1602" s="229">
        <f>IF(N1602="snížená",J1602,0)</f>
        <v>0</v>
      </c>
      <c r="BG1602" s="229">
        <f>IF(N1602="zákl. přenesená",J1602,0)</f>
        <v>0</v>
      </c>
      <c r="BH1602" s="229">
        <f>IF(N1602="sníž. přenesená",J1602,0)</f>
        <v>0</v>
      </c>
      <c r="BI1602" s="229">
        <f>IF(N1602="nulová",J1602,0)</f>
        <v>0</v>
      </c>
      <c r="BJ1602" s="19" t="s">
        <v>80</v>
      </c>
      <c r="BK1602" s="229">
        <f>ROUND(I1602*H1602,2)</f>
        <v>0</v>
      </c>
      <c r="BL1602" s="19" t="s">
        <v>385</v>
      </c>
      <c r="BM1602" s="228" t="s">
        <v>3256</v>
      </c>
    </row>
    <row r="1603" s="2" customFormat="1">
      <c r="A1603" s="40"/>
      <c r="B1603" s="41"/>
      <c r="C1603" s="42"/>
      <c r="D1603" s="230" t="s">
        <v>205</v>
      </c>
      <c r="E1603" s="42"/>
      <c r="F1603" s="231" t="s">
        <v>3257</v>
      </c>
      <c r="G1603" s="42"/>
      <c r="H1603" s="42"/>
      <c r="I1603" s="232"/>
      <c r="J1603" s="42"/>
      <c r="K1603" s="42"/>
      <c r="L1603" s="46"/>
      <c r="M1603" s="233"/>
      <c r="N1603" s="234"/>
      <c r="O1603" s="86"/>
      <c r="P1603" s="86"/>
      <c r="Q1603" s="86"/>
      <c r="R1603" s="86"/>
      <c r="S1603" s="86"/>
      <c r="T1603" s="87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T1603" s="19" t="s">
        <v>205</v>
      </c>
      <c r="AU1603" s="19" t="s">
        <v>82</v>
      </c>
    </row>
    <row r="1604" s="14" customFormat="1">
      <c r="A1604" s="14"/>
      <c r="B1604" s="247"/>
      <c r="C1604" s="248"/>
      <c r="D1604" s="237" t="s">
        <v>207</v>
      </c>
      <c r="E1604" s="249" t="s">
        <v>19</v>
      </c>
      <c r="F1604" s="250" t="s">
        <v>3258</v>
      </c>
      <c r="G1604" s="248"/>
      <c r="H1604" s="249" t="s">
        <v>19</v>
      </c>
      <c r="I1604" s="251"/>
      <c r="J1604" s="248"/>
      <c r="K1604" s="248"/>
      <c r="L1604" s="252"/>
      <c r="M1604" s="253"/>
      <c r="N1604" s="254"/>
      <c r="O1604" s="254"/>
      <c r="P1604" s="254"/>
      <c r="Q1604" s="254"/>
      <c r="R1604" s="254"/>
      <c r="S1604" s="254"/>
      <c r="T1604" s="255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56" t="s">
        <v>207</v>
      </c>
      <c r="AU1604" s="256" t="s">
        <v>82</v>
      </c>
      <c r="AV1604" s="14" t="s">
        <v>80</v>
      </c>
      <c r="AW1604" s="14" t="s">
        <v>33</v>
      </c>
      <c r="AX1604" s="14" t="s">
        <v>72</v>
      </c>
      <c r="AY1604" s="256" t="s">
        <v>197</v>
      </c>
    </row>
    <row r="1605" s="13" customFormat="1">
      <c r="A1605" s="13"/>
      <c r="B1605" s="235"/>
      <c r="C1605" s="236"/>
      <c r="D1605" s="237" t="s">
        <v>207</v>
      </c>
      <c r="E1605" s="238" t="s">
        <v>19</v>
      </c>
      <c r="F1605" s="239" t="s">
        <v>3259</v>
      </c>
      <c r="G1605" s="236"/>
      <c r="H1605" s="240">
        <v>77</v>
      </c>
      <c r="I1605" s="241"/>
      <c r="J1605" s="236"/>
      <c r="K1605" s="236"/>
      <c r="L1605" s="242"/>
      <c r="M1605" s="243"/>
      <c r="N1605" s="244"/>
      <c r="O1605" s="244"/>
      <c r="P1605" s="244"/>
      <c r="Q1605" s="244"/>
      <c r="R1605" s="244"/>
      <c r="S1605" s="244"/>
      <c r="T1605" s="245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6" t="s">
        <v>207</v>
      </c>
      <c r="AU1605" s="246" t="s">
        <v>82</v>
      </c>
      <c r="AV1605" s="13" t="s">
        <v>82</v>
      </c>
      <c r="AW1605" s="13" t="s">
        <v>33</v>
      </c>
      <c r="AX1605" s="13" t="s">
        <v>80</v>
      </c>
      <c r="AY1605" s="246" t="s">
        <v>197</v>
      </c>
    </row>
    <row r="1606" s="2" customFormat="1" ht="21.75" customHeight="1">
      <c r="A1606" s="40"/>
      <c r="B1606" s="41"/>
      <c r="C1606" s="282" t="s">
        <v>1852</v>
      </c>
      <c r="D1606" s="282" t="s">
        <v>602</v>
      </c>
      <c r="E1606" s="283" t="s">
        <v>3260</v>
      </c>
      <c r="F1606" s="284" t="s">
        <v>3261</v>
      </c>
      <c r="G1606" s="285" t="s">
        <v>225</v>
      </c>
      <c r="H1606" s="286">
        <v>2.609</v>
      </c>
      <c r="I1606" s="287"/>
      <c r="J1606" s="288">
        <f>ROUND(I1606*H1606,2)</f>
        <v>0</v>
      </c>
      <c r="K1606" s="289"/>
      <c r="L1606" s="290"/>
      <c r="M1606" s="291" t="s">
        <v>19</v>
      </c>
      <c r="N1606" s="292" t="s">
        <v>43</v>
      </c>
      <c r="O1606" s="86"/>
      <c r="P1606" s="226">
        <f>O1606*H1606</f>
        <v>0</v>
      </c>
      <c r="Q1606" s="226">
        <v>0.55000000000000004</v>
      </c>
      <c r="R1606" s="226">
        <f>Q1606*H1606</f>
        <v>1.4349500000000002</v>
      </c>
      <c r="S1606" s="226">
        <v>0</v>
      </c>
      <c r="T1606" s="227">
        <f>S1606*H1606</f>
        <v>0</v>
      </c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R1606" s="228" t="s">
        <v>658</v>
      </c>
      <c r="AT1606" s="228" t="s">
        <v>602</v>
      </c>
      <c r="AU1606" s="228" t="s">
        <v>82</v>
      </c>
      <c r="AY1606" s="19" t="s">
        <v>197</v>
      </c>
      <c r="BE1606" s="229">
        <f>IF(N1606="základní",J1606,0)</f>
        <v>0</v>
      </c>
      <c r="BF1606" s="229">
        <f>IF(N1606="snížená",J1606,0)</f>
        <v>0</v>
      </c>
      <c r="BG1606" s="229">
        <f>IF(N1606="zákl. přenesená",J1606,0)</f>
        <v>0</v>
      </c>
      <c r="BH1606" s="229">
        <f>IF(N1606="sníž. přenesená",J1606,0)</f>
        <v>0</v>
      </c>
      <c r="BI1606" s="229">
        <f>IF(N1606="nulová",J1606,0)</f>
        <v>0</v>
      </c>
      <c r="BJ1606" s="19" t="s">
        <v>80</v>
      </c>
      <c r="BK1606" s="229">
        <f>ROUND(I1606*H1606,2)</f>
        <v>0</v>
      </c>
      <c r="BL1606" s="19" t="s">
        <v>385</v>
      </c>
      <c r="BM1606" s="228" t="s">
        <v>3262</v>
      </c>
    </row>
    <row r="1607" s="14" customFormat="1">
      <c r="A1607" s="14"/>
      <c r="B1607" s="247"/>
      <c r="C1607" s="248"/>
      <c r="D1607" s="237" t="s">
        <v>207</v>
      </c>
      <c r="E1607" s="249" t="s">
        <v>19</v>
      </c>
      <c r="F1607" s="250" t="s">
        <v>3258</v>
      </c>
      <c r="G1607" s="248"/>
      <c r="H1607" s="249" t="s">
        <v>19</v>
      </c>
      <c r="I1607" s="251"/>
      <c r="J1607" s="248"/>
      <c r="K1607" s="248"/>
      <c r="L1607" s="252"/>
      <c r="M1607" s="253"/>
      <c r="N1607" s="254"/>
      <c r="O1607" s="254"/>
      <c r="P1607" s="254"/>
      <c r="Q1607" s="254"/>
      <c r="R1607" s="254"/>
      <c r="S1607" s="254"/>
      <c r="T1607" s="255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6" t="s">
        <v>207</v>
      </c>
      <c r="AU1607" s="256" t="s">
        <v>82</v>
      </c>
      <c r="AV1607" s="14" t="s">
        <v>80</v>
      </c>
      <c r="AW1607" s="14" t="s">
        <v>33</v>
      </c>
      <c r="AX1607" s="14" t="s">
        <v>72</v>
      </c>
      <c r="AY1607" s="256" t="s">
        <v>197</v>
      </c>
    </row>
    <row r="1608" s="13" customFormat="1">
      <c r="A1608" s="13"/>
      <c r="B1608" s="235"/>
      <c r="C1608" s="236"/>
      <c r="D1608" s="237" t="s">
        <v>207</v>
      </c>
      <c r="E1608" s="238" t="s">
        <v>19</v>
      </c>
      <c r="F1608" s="239" t="s">
        <v>3232</v>
      </c>
      <c r="G1608" s="236"/>
      <c r="H1608" s="240">
        <v>2.609</v>
      </c>
      <c r="I1608" s="241"/>
      <c r="J1608" s="236"/>
      <c r="K1608" s="236"/>
      <c r="L1608" s="242"/>
      <c r="M1608" s="243"/>
      <c r="N1608" s="244"/>
      <c r="O1608" s="244"/>
      <c r="P1608" s="244"/>
      <c r="Q1608" s="244"/>
      <c r="R1608" s="244"/>
      <c r="S1608" s="244"/>
      <c r="T1608" s="245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6" t="s">
        <v>207</v>
      </c>
      <c r="AU1608" s="246" t="s">
        <v>82</v>
      </c>
      <c r="AV1608" s="13" t="s">
        <v>82</v>
      </c>
      <c r="AW1608" s="13" t="s">
        <v>33</v>
      </c>
      <c r="AX1608" s="13" t="s">
        <v>80</v>
      </c>
      <c r="AY1608" s="246" t="s">
        <v>197</v>
      </c>
    </row>
    <row r="1609" s="2" customFormat="1" ht="44.25" customHeight="1">
      <c r="A1609" s="40"/>
      <c r="B1609" s="41"/>
      <c r="C1609" s="216" t="s">
        <v>1856</v>
      </c>
      <c r="D1609" s="216" t="s">
        <v>199</v>
      </c>
      <c r="E1609" s="217" t="s">
        <v>3263</v>
      </c>
      <c r="F1609" s="218" t="s">
        <v>3264</v>
      </c>
      <c r="G1609" s="219" t="s">
        <v>202</v>
      </c>
      <c r="H1609" s="220">
        <v>208.30699999999999</v>
      </c>
      <c r="I1609" s="221"/>
      <c r="J1609" s="222">
        <f>ROUND(I1609*H1609,2)</f>
        <v>0</v>
      </c>
      <c r="K1609" s="223"/>
      <c r="L1609" s="46"/>
      <c r="M1609" s="224" t="s">
        <v>19</v>
      </c>
      <c r="N1609" s="225" t="s">
        <v>43</v>
      </c>
      <c r="O1609" s="86"/>
      <c r="P1609" s="226">
        <f>O1609*H1609</f>
        <v>0</v>
      </c>
      <c r="Q1609" s="226">
        <v>0.016209999999999999</v>
      </c>
      <c r="R1609" s="226">
        <f>Q1609*H1609</f>
        <v>3.3766564699999995</v>
      </c>
      <c r="S1609" s="226">
        <v>0</v>
      </c>
      <c r="T1609" s="227">
        <f>S1609*H1609</f>
        <v>0</v>
      </c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R1609" s="228" t="s">
        <v>385</v>
      </c>
      <c r="AT1609" s="228" t="s">
        <v>199</v>
      </c>
      <c r="AU1609" s="228" t="s">
        <v>82</v>
      </c>
      <c r="AY1609" s="19" t="s">
        <v>197</v>
      </c>
      <c r="BE1609" s="229">
        <f>IF(N1609="základní",J1609,0)</f>
        <v>0</v>
      </c>
      <c r="BF1609" s="229">
        <f>IF(N1609="snížená",J1609,0)</f>
        <v>0</v>
      </c>
      <c r="BG1609" s="229">
        <f>IF(N1609="zákl. přenesená",J1609,0)</f>
        <v>0</v>
      </c>
      <c r="BH1609" s="229">
        <f>IF(N1609="sníž. přenesená",J1609,0)</f>
        <v>0</v>
      </c>
      <c r="BI1609" s="229">
        <f>IF(N1609="nulová",J1609,0)</f>
        <v>0</v>
      </c>
      <c r="BJ1609" s="19" t="s">
        <v>80</v>
      </c>
      <c r="BK1609" s="229">
        <f>ROUND(I1609*H1609,2)</f>
        <v>0</v>
      </c>
      <c r="BL1609" s="19" t="s">
        <v>385</v>
      </c>
      <c r="BM1609" s="228" t="s">
        <v>3265</v>
      </c>
    </row>
    <row r="1610" s="2" customFormat="1">
      <c r="A1610" s="40"/>
      <c r="B1610" s="41"/>
      <c r="C1610" s="42"/>
      <c r="D1610" s="230" t="s">
        <v>205</v>
      </c>
      <c r="E1610" s="42"/>
      <c r="F1610" s="231" t="s">
        <v>3266</v>
      </c>
      <c r="G1610" s="42"/>
      <c r="H1610" s="42"/>
      <c r="I1610" s="232"/>
      <c r="J1610" s="42"/>
      <c r="K1610" s="42"/>
      <c r="L1610" s="46"/>
      <c r="M1610" s="233"/>
      <c r="N1610" s="234"/>
      <c r="O1610" s="86"/>
      <c r="P1610" s="86"/>
      <c r="Q1610" s="86"/>
      <c r="R1610" s="86"/>
      <c r="S1610" s="86"/>
      <c r="T1610" s="87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T1610" s="19" t="s">
        <v>205</v>
      </c>
      <c r="AU1610" s="19" t="s">
        <v>82</v>
      </c>
    </row>
    <row r="1611" s="14" customFormat="1">
      <c r="A1611" s="14"/>
      <c r="B1611" s="247"/>
      <c r="C1611" s="248"/>
      <c r="D1611" s="237" t="s">
        <v>207</v>
      </c>
      <c r="E1611" s="249" t="s">
        <v>19</v>
      </c>
      <c r="F1611" s="250" t="s">
        <v>1265</v>
      </c>
      <c r="G1611" s="248"/>
      <c r="H1611" s="249" t="s">
        <v>19</v>
      </c>
      <c r="I1611" s="251"/>
      <c r="J1611" s="248"/>
      <c r="K1611" s="248"/>
      <c r="L1611" s="252"/>
      <c r="M1611" s="253"/>
      <c r="N1611" s="254"/>
      <c r="O1611" s="254"/>
      <c r="P1611" s="254"/>
      <c r="Q1611" s="254"/>
      <c r="R1611" s="254"/>
      <c r="S1611" s="254"/>
      <c r="T1611" s="255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6" t="s">
        <v>207</v>
      </c>
      <c r="AU1611" s="256" t="s">
        <v>82</v>
      </c>
      <c r="AV1611" s="14" t="s">
        <v>80</v>
      </c>
      <c r="AW1611" s="14" t="s">
        <v>33</v>
      </c>
      <c r="AX1611" s="14" t="s">
        <v>72</v>
      </c>
      <c r="AY1611" s="256" t="s">
        <v>197</v>
      </c>
    </row>
    <row r="1612" s="13" customFormat="1">
      <c r="A1612" s="13"/>
      <c r="B1612" s="235"/>
      <c r="C1612" s="236"/>
      <c r="D1612" s="237" t="s">
        <v>207</v>
      </c>
      <c r="E1612" s="238" t="s">
        <v>19</v>
      </c>
      <c r="F1612" s="239" t="s">
        <v>3267</v>
      </c>
      <c r="G1612" s="236"/>
      <c r="H1612" s="240">
        <v>99.540000000000006</v>
      </c>
      <c r="I1612" s="241"/>
      <c r="J1612" s="236"/>
      <c r="K1612" s="236"/>
      <c r="L1612" s="242"/>
      <c r="M1612" s="243"/>
      <c r="N1612" s="244"/>
      <c r="O1612" s="244"/>
      <c r="P1612" s="244"/>
      <c r="Q1612" s="244"/>
      <c r="R1612" s="244"/>
      <c r="S1612" s="244"/>
      <c r="T1612" s="245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6" t="s">
        <v>207</v>
      </c>
      <c r="AU1612" s="246" t="s">
        <v>82</v>
      </c>
      <c r="AV1612" s="13" t="s">
        <v>82</v>
      </c>
      <c r="AW1612" s="13" t="s">
        <v>33</v>
      </c>
      <c r="AX1612" s="13" t="s">
        <v>72</v>
      </c>
      <c r="AY1612" s="246" t="s">
        <v>197</v>
      </c>
    </row>
    <row r="1613" s="13" customFormat="1">
      <c r="A1613" s="13"/>
      <c r="B1613" s="235"/>
      <c r="C1613" s="236"/>
      <c r="D1613" s="237" t="s">
        <v>207</v>
      </c>
      <c r="E1613" s="238" t="s">
        <v>19</v>
      </c>
      <c r="F1613" s="239" t="s">
        <v>3268</v>
      </c>
      <c r="G1613" s="236"/>
      <c r="H1613" s="240">
        <v>108.767</v>
      </c>
      <c r="I1613" s="241"/>
      <c r="J1613" s="236"/>
      <c r="K1613" s="236"/>
      <c r="L1613" s="242"/>
      <c r="M1613" s="243"/>
      <c r="N1613" s="244"/>
      <c r="O1613" s="244"/>
      <c r="P1613" s="244"/>
      <c r="Q1613" s="244"/>
      <c r="R1613" s="244"/>
      <c r="S1613" s="244"/>
      <c r="T1613" s="245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6" t="s">
        <v>207</v>
      </c>
      <c r="AU1613" s="246" t="s">
        <v>82</v>
      </c>
      <c r="AV1613" s="13" t="s">
        <v>82</v>
      </c>
      <c r="AW1613" s="13" t="s">
        <v>33</v>
      </c>
      <c r="AX1613" s="13" t="s">
        <v>72</v>
      </c>
      <c r="AY1613" s="246" t="s">
        <v>197</v>
      </c>
    </row>
    <row r="1614" s="15" customFormat="1">
      <c r="A1614" s="15"/>
      <c r="B1614" s="257"/>
      <c r="C1614" s="258"/>
      <c r="D1614" s="237" t="s">
        <v>207</v>
      </c>
      <c r="E1614" s="259" t="s">
        <v>19</v>
      </c>
      <c r="F1614" s="260" t="s">
        <v>234</v>
      </c>
      <c r="G1614" s="258"/>
      <c r="H1614" s="261">
        <v>208.30699999999999</v>
      </c>
      <c r="I1614" s="262"/>
      <c r="J1614" s="258"/>
      <c r="K1614" s="258"/>
      <c r="L1614" s="263"/>
      <c r="M1614" s="264"/>
      <c r="N1614" s="265"/>
      <c r="O1614" s="265"/>
      <c r="P1614" s="265"/>
      <c r="Q1614" s="265"/>
      <c r="R1614" s="265"/>
      <c r="S1614" s="265"/>
      <c r="T1614" s="266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T1614" s="267" t="s">
        <v>207</v>
      </c>
      <c r="AU1614" s="267" t="s">
        <v>82</v>
      </c>
      <c r="AV1614" s="15" t="s">
        <v>203</v>
      </c>
      <c r="AW1614" s="15" t="s">
        <v>33</v>
      </c>
      <c r="AX1614" s="15" t="s">
        <v>80</v>
      </c>
      <c r="AY1614" s="267" t="s">
        <v>197</v>
      </c>
    </row>
    <row r="1615" s="2" customFormat="1" ht="37.8" customHeight="1">
      <c r="A1615" s="40"/>
      <c r="B1615" s="41"/>
      <c r="C1615" s="216" t="s">
        <v>1862</v>
      </c>
      <c r="D1615" s="216" t="s">
        <v>199</v>
      </c>
      <c r="E1615" s="217" t="s">
        <v>1468</v>
      </c>
      <c r="F1615" s="218" t="s">
        <v>1469</v>
      </c>
      <c r="G1615" s="219" t="s">
        <v>202</v>
      </c>
      <c r="H1615" s="220">
        <v>108.35299999999999</v>
      </c>
      <c r="I1615" s="221"/>
      <c r="J1615" s="222">
        <f>ROUND(I1615*H1615,2)</f>
        <v>0</v>
      </c>
      <c r="K1615" s="223"/>
      <c r="L1615" s="46"/>
      <c r="M1615" s="224" t="s">
        <v>19</v>
      </c>
      <c r="N1615" s="225" t="s">
        <v>43</v>
      </c>
      <c r="O1615" s="86"/>
      <c r="P1615" s="226">
        <f>O1615*H1615</f>
        <v>0</v>
      </c>
      <c r="Q1615" s="226">
        <v>0</v>
      </c>
      <c r="R1615" s="226">
        <f>Q1615*H1615</f>
        <v>0</v>
      </c>
      <c r="S1615" s="226">
        <v>0</v>
      </c>
      <c r="T1615" s="227">
        <f>S1615*H1615</f>
        <v>0</v>
      </c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R1615" s="228" t="s">
        <v>385</v>
      </c>
      <c r="AT1615" s="228" t="s">
        <v>199</v>
      </c>
      <c r="AU1615" s="228" t="s">
        <v>82</v>
      </c>
      <c r="AY1615" s="19" t="s">
        <v>197</v>
      </c>
      <c r="BE1615" s="229">
        <f>IF(N1615="základní",J1615,0)</f>
        <v>0</v>
      </c>
      <c r="BF1615" s="229">
        <f>IF(N1615="snížená",J1615,0)</f>
        <v>0</v>
      </c>
      <c r="BG1615" s="229">
        <f>IF(N1615="zákl. přenesená",J1615,0)</f>
        <v>0</v>
      </c>
      <c r="BH1615" s="229">
        <f>IF(N1615="sníž. přenesená",J1615,0)</f>
        <v>0</v>
      </c>
      <c r="BI1615" s="229">
        <f>IF(N1615="nulová",J1615,0)</f>
        <v>0</v>
      </c>
      <c r="BJ1615" s="19" t="s">
        <v>80</v>
      </c>
      <c r="BK1615" s="229">
        <f>ROUND(I1615*H1615,2)</f>
        <v>0</v>
      </c>
      <c r="BL1615" s="19" t="s">
        <v>385</v>
      </c>
      <c r="BM1615" s="228" t="s">
        <v>3269</v>
      </c>
    </row>
    <row r="1616" s="2" customFormat="1">
      <c r="A1616" s="40"/>
      <c r="B1616" s="41"/>
      <c r="C1616" s="42"/>
      <c r="D1616" s="230" t="s">
        <v>205</v>
      </c>
      <c r="E1616" s="42"/>
      <c r="F1616" s="231" t="s">
        <v>1471</v>
      </c>
      <c r="G1616" s="42"/>
      <c r="H1616" s="42"/>
      <c r="I1616" s="232"/>
      <c r="J1616" s="42"/>
      <c r="K1616" s="42"/>
      <c r="L1616" s="46"/>
      <c r="M1616" s="233"/>
      <c r="N1616" s="234"/>
      <c r="O1616" s="86"/>
      <c r="P1616" s="86"/>
      <c r="Q1616" s="86"/>
      <c r="R1616" s="86"/>
      <c r="S1616" s="86"/>
      <c r="T1616" s="87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T1616" s="19" t="s">
        <v>205</v>
      </c>
      <c r="AU1616" s="19" t="s">
        <v>82</v>
      </c>
    </row>
    <row r="1617" s="14" customFormat="1">
      <c r="A1617" s="14"/>
      <c r="B1617" s="247"/>
      <c r="C1617" s="248"/>
      <c r="D1617" s="237" t="s">
        <v>207</v>
      </c>
      <c r="E1617" s="249" t="s">
        <v>19</v>
      </c>
      <c r="F1617" s="250" t="s">
        <v>3102</v>
      </c>
      <c r="G1617" s="248"/>
      <c r="H1617" s="249" t="s">
        <v>19</v>
      </c>
      <c r="I1617" s="251"/>
      <c r="J1617" s="248"/>
      <c r="K1617" s="248"/>
      <c r="L1617" s="252"/>
      <c r="M1617" s="253"/>
      <c r="N1617" s="254"/>
      <c r="O1617" s="254"/>
      <c r="P1617" s="254"/>
      <c r="Q1617" s="254"/>
      <c r="R1617" s="254"/>
      <c r="S1617" s="254"/>
      <c r="T1617" s="255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6" t="s">
        <v>207</v>
      </c>
      <c r="AU1617" s="256" t="s">
        <v>82</v>
      </c>
      <c r="AV1617" s="14" t="s">
        <v>80</v>
      </c>
      <c r="AW1617" s="14" t="s">
        <v>33</v>
      </c>
      <c r="AX1617" s="14" t="s">
        <v>72</v>
      </c>
      <c r="AY1617" s="256" t="s">
        <v>197</v>
      </c>
    </row>
    <row r="1618" s="13" customFormat="1">
      <c r="A1618" s="13"/>
      <c r="B1618" s="235"/>
      <c r="C1618" s="236"/>
      <c r="D1618" s="237" t="s">
        <v>207</v>
      </c>
      <c r="E1618" s="238" t="s">
        <v>19</v>
      </c>
      <c r="F1618" s="239" t="s">
        <v>3270</v>
      </c>
      <c r="G1618" s="236"/>
      <c r="H1618" s="240">
        <v>108.35299999999999</v>
      </c>
      <c r="I1618" s="241"/>
      <c r="J1618" s="236"/>
      <c r="K1618" s="236"/>
      <c r="L1618" s="242"/>
      <c r="M1618" s="243"/>
      <c r="N1618" s="244"/>
      <c r="O1618" s="244"/>
      <c r="P1618" s="244"/>
      <c r="Q1618" s="244"/>
      <c r="R1618" s="244"/>
      <c r="S1618" s="244"/>
      <c r="T1618" s="245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6" t="s">
        <v>207</v>
      </c>
      <c r="AU1618" s="246" t="s">
        <v>82</v>
      </c>
      <c r="AV1618" s="13" t="s">
        <v>82</v>
      </c>
      <c r="AW1618" s="13" t="s">
        <v>33</v>
      </c>
      <c r="AX1618" s="13" t="s">
        <v>80</v>
      </c>
      <c r="AY1618" s="246" t="s">
        <v>197</v>
      </c>
    </row>
    <row r="1619" s="2" customFormat="1" ht="24.15" customHeight="1">
      <c r="A1619" s="40"/>
      <c r="B1619" s="41"/>
      <c r="C1619" s="282" t="s">
        <v>1865</v>
      </c>
      <c r="D1619" s="282" t="s">
        <v>602</v>
      </c>
      <c r="E1619" s="283" t="s">
        <v>1475</v>
      </c>
      <c r="F1619" s="284" t="s">
        <v>1476</v>
      </c>
      <c r="G1619" s="285" t="s">
        <v>225</v>
      </c>
      <c r="H1619" s="286">
        <v>2.7410000000000001</v>
      </c>
      <c r="I1619" s="287"/>
      <c r="J1619" s="288">
        <f>ROUND(I1619*H1619,2)</f>
        <v>0</v>
      </c>
      <c r="K1619" s="289"/>
      <c r="L1619" s="290"/>
      <c r="M1619" s="291" t="s">
        <v>19</v>
      </c>
      <c r="N1619" s="292" t="s">
        <v>43</v>
      </c>
      <c r="O1619" s="86"/>
      <c r="P1619" s="226">
        <f>O1619*H1619</f>
        <v>0</v>
      </c>
      <c r="Q1619" s="226">
        <v>0.55000000000000004</v>
      </c>
      <c r="R1619" s="226">
        <f>Q1619*H1619</f>
        <v>1.5075500000000002</v>
      </c>
      <c r="S1619" s="226">
        <v>0</v>
      </c>
      <c r="T1619" s="227">
        <f>S1619*H1619</f>
        <v>0</v>
      </c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R1619" s="228" t="s">
        <v>658</v>
      </c>
      <c r="AT1619" s="228" t="s">
        <v>602</v>
      </c>
      <c r="AU1619" s="228" t="s">
        <v>82</v>
      </c>
      <c r="AY1619" s="19" t="s">
        <v>197</v>
      </c>
      <c r="BE1619" s="229">
        <f>IF(N1619="základní",J1619,0)</f>
        <v>0</v>
      </c>
      <c r="BF1619" s="229">
        <f>IF(N1619="snížená",J1619,0)</f>
        <v>0</v>
      </c>
      <c r="BG1619" s="229">
        <f>IF(N1619="zákl. přenesená",J1619,0)</f>
        <v>0</v>
      </c>
      <c r="BH1619" s="229">
        <f>IF(N1619="sníž. přenesená",J1619,0)</f>
        <v>0</v>
      </c>
      <c r="BI1619" s="229">
        <f>IF(N1619="nulová",J1619,0)</f>
        <v>0</v>
      </c>
      <c r="BJ1619" s="19" t="s">
        <v>80</v>
      </c>
      <c r="BK1619" s="229">
        <f>ROUND(I1619*H1619,2)</f>
        <v>0</v>
      </c>
      <c r="BL1619" s="19" t="s">
        <v>385</v>
      </c>
      <c r="BM1619" s="228" t="s">
        <v>3271</v>
      </c>
    </row>
    <row r="1620" s="14" customFormat="1">
      <c r="A1620" s="14"/>
      <c r="B1620" s="247"/>
      <c r="C1620" s="248"/>
      <c r="D1620" s="237" t="s">
        <v>207</v>
      </c>
      <c r="E1620" s="249" t="s">
        <v>19</v>
      </c>
      <c r="F1620" s="250" t="s">
        <v>3102</v>
      </c>
      <c r="G1620" s="248"/>
      <c r="H1620" s="249" t="s">
        <v>19</v>
      </c>
      <c r="I1620" s="251"/>
      <c r="J1620" s="248"/>
      <c r="K1620" s="248"/>
      <c r="L1620" s="252"/>
      <c r="M1620" s="253"/>
      <c r="N1620" s="254"/>
      <c r="O1620" s="254"/>
      <c r="P1620" s="254"/>
      <c r="Q1620" s="254"/>
      <c r="R1620" s="254"/>
      <c r="S1620" s="254"/>
      <c r="T1620" s="255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6" t="s">
        <v>207</v>
      </c>
      <c r="AU1620" s="256" t="s">
        <v>82</v>
      </c>
      <c r="AV1620" s="14" t="s">
        <v>80</v>
      </c>
      <c r="AW1620" s="14" t="s">
        <v>33</v>
      </c>
      <c r="AX1620" s="14" t="s">
        <v>72</v>
      </c>
      <c r="AY1620" s="256" t="s">
        <v>197</v>
      </c>
    </row>
    <row r="1621" s="13" customFormat="1">
      <c r="A1621" s="13"/>
      <c r="B1621" s="235"/>
      <c r="C1621" s="236"/>
      <c r="D1621" s="237" t="s">
        <v>207</v>
      </c>
      <c r="E1621" s="238" t="s">
        <v>19</v>
      </c>
      <c r="F1621" s="239" t="s">
        <v>3234</v>
      </c>
      <c r="G1621" s="236"/>
      <c r="H1621" s="240">
        <v>2.7410000000000001</v>
      </c>
      <c r="I1621" s="241"/>
      <c r="J1621" s="236"/>
      <c r="K1621" s="236"/>
      <c r="L1621" s="242"/>
      <c r="M1621" s="243"/>
      <c r="N1621" s="244"/>
      <c r="O1621" s="244"/>
      <c r="P1621" s="244"/>
      <c r="Q1621" s="244"/>
      <c r="R1621" s="244"/>
      <c r="S1621" s="244"/>
      <c r="T1621" s="245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6" t="s">
        <v>207</v>
      </c>
      <c r="AU1621" s="246" t="s">
        <v>82</v>
      </c>
      <c r="AV1621" s="13" t="s">
        <v>82</v>
      </c>
      <c r="AW1621" s="13" t="s">
        <v>33</v>
      </c>
      <c r="AX1621" s="13" t="s">
        <v>80</v>
      </c>
      <c r="AY1621" s="246" t="s">
        <v>197</v>
      </c>
    </row>
    <row r="1622" s="2" customFormat="1" ht="49.05" customHeight="1">
      <c r="A1622" s="40"/>
      <c r="B1622" s="41"/>
      <c r="C1622" s="216" t="s">
        <v>1871</v>
      </c>
      <c r="D1622" s="216" t="s">
        <v>199</v>
      </c>
      <c r="E1622" s="217" t="s">
        <v>3272</v>
      </c>
      <c r="F1622" s="218" t="s">
        <v>3273</v>
      </c>
      <c r="G1622" s="219" t="s">
        <v>202</v>
      </c>
      <c r="H1622" s="220">
        <v>6.0999999999999996</v>
      </c>
      <c r="I1622" s="221"/>
      <c r="J1622" s="222">
        <f>ROUND(I1622*H1622,2)</f>
        <v>0</v>
      </c>
      <c r="K1622" s="223"/>
      <c r="L1622" s="46"/>
      <c r="M1622" s="224" t="s">
        <v>19</v>
      </c>
      <c r="N1622" s="225" t="s">
        <v>43</v>
      </c>
      <c r="O1622" s="86"/>
      <c r="P1622" s="226">
        <f>O1622*H1622</f>
        <v>0</v>
      </c>
      <c r="Q1622" s="226">
        <v>0</v>
      </c>
      <c r="R1622" s="226">
        <f>Q1622*H1622</f>
        <v>0</v>
      </c>
      <c r="S1622" s="226">
        <v>0</v>
      </c>
      <c r="T1622" s="227">
        <f>S1622*H1622</f>
        <v>0</v>
      </c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R1622" s="228" t="s">
        <v>385</v>
      </c>
      <c r="AT1622" s="228" t="s">
        <v>199</v>
      </c>
      <c r="AU1622" s="228" t="s">
        <v>82</v>
      </c>
      <c r="AY1622" s="19" t="s">
        <v>197</v>
      </c>
      <c r="BE1622" s="229">
        <f>IF(N1622="základní",J1622,0)</f>
        <v>0</v>
      </c>
      <c r="BF1622" s="229">
        <f>IF(N1622="snížená",J1622,0)</f>
        <v>0</v>
      </c>
      <c r="BG1622" s="229">
        <f>IF(N1622="zákl. přenesená",J1622,0)</f>
        <v>0</v>
      </c>
      <c r="BH1622" s="229">
        <f>IF(N1622="sníž. přenesená",J1622,0)</f>
        <v>0</v>
      </c>
      <c r="BI1622" s="229">
        <f>IF(N1622="nulová",J1622,0)</f>
        <v>0</v>
      </c>
      <c r="BJ1622" s="19" t="s">
        <v>80</v>
      </c>
      <c r="BK1622" s="229">
        <f>ROUND(I1622*H1622,2)</f>
        <v>0</v>
      </c>
      <c r="BL1622" s="19" t="s">
        <v>385</v>
      </c>
      <c r="BM1622" s="228" t="s">
        <v>3274</v>
      </c>
    </row>
    <row r="1623" s="2" customFormat="1">
      <c r="A1623" s="40"/>
      <c r="B1623" s="41"/>
      <c r="C1623" s="42"/>
      <c r="D1623" s="230" t="s">
        <v>205</v>
      </c>
      <c r="E1623" s="42"/>
      <c r="F1623" s="231" t="s">
        <v>3275</v>
      </c>
      <c r="G1623" s="42"/>
      <c r="H1623" s="42"/>
      <c r="I1623" s="232"/>
      <c r="J1623" s="42"/>
      <c r="K1623" s="42"/>
      <c r="L1623" s="46"/>
      <c r="M1623" s="233"/>
      <c r="N1623" s="234"/>
      <c r="O1623" s="86"/>
      <c r="P1623" s="86"/>
      <c r="Q1623" s="86"/>
      <c r="R1623" s="86"/>
      <c r="S1623" s="86"/>
      <c r="T1623" s="87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T1623" s="19" t="s">
        <v>205</v>
      </c>
      <c r="AU1623" s="19" t="s">
        <v>82</v>
      </c>
    </row>
    <row r="1624" s="14" customFormat="1">
      <c r="A1624" s="14"/>
      <c r="B1624" s="247"/>
      <c r="C1624" s="248"/>
      <c r="D1624" s="237" t="s">
        <v>207</v>
      </c>
      <c r="E1624" s="249" t="s">
        <v>19</v>
      </c>
      <c r="F1624" s="250" t="s">
        <v>3276</v>
      </c>
      <c r="G1624" s="248"/>
      <c r="H1624" s="249" t="s">
        <v>19</v>
      </c>
      <c r="I1624" s="251"/>
      <c r="J1624" s="248"/>
      <c r="K1624" s="248"/>
      <c r="L1624" s="252"/>
      <c r="M1624" s="253"/>
      <c r="N1624" s="254"/>
      <c r="O1624" s="254"/>
      <c r="P1624" s="254"/>
      <c r="Q1624" s="254"/>
      <c r="R1624" s="254"/>
      <c r="S1624" s="254"/>
      <c r="T1624" s="255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6" t="s">
        <v>207</v>
      </c>
      <c r="AU1624" s="256" t="s">
        <v>82</v>
      </c>
      <c r="AV1624" s="14" t="s">
        <v>80</v>
      </c>
      <c r="AW1624" s="14" t="s">
        <v>33</v>
      </c>
      <c r="AX1624" s="14" t="s">
        <v>72</v>
      </c>
      <c r="AY1624" s="256" t="s">
        <v>197</v>
      </c>
    </row>
    <row r="1625" s="13" customFormat="1">
      <c r="A1625" s="13"/>
      <c r="B1625" s="235"/>
      <c r="C1625" s="236"/>
      <c r="D1625" s="237" t="s">
        <v>207</v>
      </c>
      <c r="E1625" s="238" t="s">
        <v>19</v>
      </c>
      <c r="F1625" s="239" t="s">
        <v>3277</v>
      </c>
      <c r="G1625" s="236"/>
      <c r="H1625" s="240">
        <v>6.0999999999999996</v>
      </c>
      <c r="I1625" s="241"/>
      <c r="J1625" s="236"/>
      <c r="K1625" s="236"/>
      <c r="L1625" s="242"/>
      <c r="M1625" s="243"/>
      <c r="N1625" s="244"/>
      <c r="O1625" s="244"/>
      <c r="P1625" s="244"/>
      <c r="Q1625" s="244"/>
      <c r="R1625" s="244"/>
      <c r="S1625" s="244"/>
      <c r="T1625" s="245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6" t="s">
        <v>207</v>
      </c>
      <c r="AU1625" s="246" t="s">
        <v>82</v>
      </c>
      <c r="AV1625" s="13" t="s">
        <v>82</v>
      </c>
      <c r="AW1625" s="13" t="s">
        <v>33</v>
      </c>
      <c r="AX1625" s="13" t="s">
        <v>80</v>
      </c>
      <c r="AY1625" s="246" t="s">
        <v>197</v>
      </c>
    </row>
    <row r="1626" s="2" customFormat="1" ht="24.15" customHeight="1">
      <c r="A1626" s="40"/>
      <c r="B1626" s="41"/>
      <c r="C1626" s="282" t="s">
        <v>1876</v>
      </c>
      <c r="D1626" s="282" t="s">
        <v>602</v>
      </c>
      <c r="E1626" s="283" t="s">
        <v>1498</v>
      </c>
      <c r="F1626" s="284" t="s">
        <v>1499</v>
      </c>
      <c r="G1626" s="285" t="s">
        <v>202</v>
      </c>
      <c r="H1626" s="286">
        <v>6.71</v>
      </c>
      <c r="I1626" s="287"/>
      <c r="J1626" s="288">
        <f>ROUND(I1626*H1626,2)</f>
        <v>0</v>
      </c>
      <c r="K1626" s="289"/>
      <c r="L1626" s="290"/>
      <c r="M1626" s="291" t="s">
        <v>19</v>
      </c>
      <c r="N1626" s="292" t="s">
        <v>43</v>
      </c>
      <c r="O1626" s="86"/>
      <c r="P1626" s="226">
        <f>O1626*H1626</f>
        <v>0</v>
      </c>
      <c r="Q1626" s="226">
        <v>0.013299999999999999</v>
      </c>
      <c r="R1626" s="226">
        <f>Q1626*H1626</f>
        <v>0.089242999999999989</v>
      </c>
      <c r="S1626" s="226">
        <v>0</v>
      </c>
      <c r="T1626" s="227">
        <f>S1626*H1626</f>
        <v>0</v>
      </c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R1626" s="228" t="s">
        <v>658</v>
      </c>
      <c r="AT1626" s="228" t="s">
        <v>602</v>
      </c>
      <c r="AU1626" s="228" t="s">
        <v>82</v>
      </c>
      <c r="AY1626" s="19" t="s">
        <v>197</v>
      </c>
      <c r="BE1626" s="229">
        <f>IF(N1626="základní",J1626,0)</f>
        <v>0</v>
      </c>
      <c r="BF1626" s="229">
        <f>IF(N1626="snížená",J1626,0)</f>
        <v>0</v>
      </c>
      <c r="BG1626" s="229">
        <f>IF(N1626="zákl. přenesená",J1626,0)</f>
        <v>0</v>
      </c>
      <c r="BH1626" s="229">
        <f>IF(N1626="sníž. přenesená",J1626,0)</f>
        <v>0</v>
      </c>
      <c r="BI1626" s="229">
        <f>IF(N1626="nulová",J1626,0)</f>
        <v>0</v>
      </c>
      <c r="BJ1626" s="19" t="s">
        <v>80</v>
      </c>
      <c r="BK1626" s="229">
        <f>ROUND(I1626*H1626,2)</f>
        <v>0</v>
      </c>
      <c r="BL1626" s="19" t="s">
        <v>385</v>
      </c>
      <c r="BM1626" s="228" t="s">
        <v>3278</v>
      </c>
    </row>
    <row r="1627" s="14" customFormat="1">
      <c r="A1627" s="14"/>
      <c r="B1627" s="247"/>
      <c r="C1627" s="248"/>
      <c r="D1627" s="237" t="s">
        <v>207</v>
      </c>
      <c r="E1627" s="249" t="s">
        <v>19</v>
      </c>
      <c r="F1627" s="250" t="s">
        <v>3276</v>
      </c>
      <c r="G1627" s="248"/>
      <c r="H1627" s="249" t="s">
        <v>19</v>
      </c>
      <c r="I1627" s="251"/>
      <c r="J1627" s="248"/>
      <c r="K1627" s="248"/>
      <c r="L1627" s="252"/>
      <c r="M1627" s="253"/>
      <c r="N1627" s="254"/>
      <c r="O1627" s="254"/>
      <c r="P1627" s="254"/>
      <c r="Q1627" s="254"/>
      <c r="R1627" s="254"/>
      <c r="S1627" s="254"/>
      <c r="T1627" s="255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6" t="s">
        <v>207</v>
      </c>
      <c r="AU1627" s="256" t="s">
        <v>82</v>
      </c>
      <c r="AV1627" s="14" t="s">
        <v>80</v>
      </c>
      <c r="AW1627" s="14" t="s">
        <v>33</v>
      </c>
      <c r="AX1627" s="14" t="s">
        <v>72</v>
      </c>
      <c r="AY1627" s="256" t="s">
        <v>197</v>
      </c>
    </row>
    <row r="1628" s="13" customFormat="1">
      <c r="A1628" s="13"/>
      <c r="B1628" s="235"/>
      <c r="C1628" s="236"/>
      <c r="D1628" s="237" t="s">
        <v>207</v>
      </c>
      <c r="E1628" s="238" t="s">
        <v>19</v>
      </c>
      <c r="F1628" s="239" t="s">
        <v>3279</v>
      </c>
      <c r="G1628" s="236"/>
      <c r="H1628" s="240">
        <v>6.71</v>
      </c>
      <c r="I1628" s="241"/>
      <c r="J1628" s="236"/>
      <c r="K1628" s="236"/>
      <c r="L1628" s="242"/>
      <c r="M1628" s="243"/>
      <c r="N1628" s="244"/>
      <c r="O1628" s="244"/>
      <c r="P1628" s="244"/>
      <c r="Q1628" s="244"/>
      <c r="R1628" s="244"/>
      <c r="S1628" s="244"/>
      <c r="T1628" s="245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6" t="s">
        <v>207</v>
      </c>
      <c r="AU1628" s="246" t="s">
        <v>82</v>
      </c>
      <c r="AV1628" s="13" t="s">
        <v>82</v>
      </c>
      <c r="AW1628" s="13" t="s">
        <v>33</v>
      </c>
      <c r="AX1628" s="13" t="s">
        <v>80</v>
      </c>
      <c r="AY1628" s="246" t="s">
        <v>197</v>
      </c>
    </row>
    <row r="1629" s="2" customFormat="1" ht="49.05" customHeight="1">
      <c r="A1629" s="40"/>
      <c r="B1629" s="41"/>
      <c r="C1629" s="216" t="s">
        <v>1882</v>
      </c>
      <c r="D1629" s="216" t="s">
        <v>199</v>
      </c>
      <c r="E1629" s="217" t="s">
        <v>1479</v>
      </c>
      <c r="F1629" s="218" t="s">
        <v>1480</v>
      </c>
      <c r="G1629" s="219" t="s">
        <v>202</v>
      </c>
      <c r="H1629" s="220">
        <v>34.158999999999999</v>
      </c>
      <c r="I1629" s="221"/>
      <c r="J1629" s="222">
        <f>ROUND(I1629*H1629,2)</f>
        <v>0</v>
      </c>
      <c r="K1629" s="223"/>
      <c r="L1629" s="46"/>
      <c r="M1629" s="224" t="s">
        <v>19</v>
      </c>
      <c r="N1629" s="225" t="s">
        <v>43</v>
      </c>
      <c r="O1629" s="86"/>
      <c r="P1629" s="226">
        <f>O1629*H1629</f>
        <v>0</v>
      </c>
      <c r="Q1629" s="226">
        <v>0.01396</v>
      </c>
      <c r="R1629" s="226">
        <f>Q1629*H1629</f>
        <v>0.47685963999999997</v>
      </c>
      <c r="S1629" s="226">
        <v>0</v>
      </c>
      <c r="T1629" s="227">
        <f>S1629*H1629</f>
        <v>0</v>
      </c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R1629" s="228" t="s">
        <v>385</v>
      </c>
      <c r="AT1629" s="228" t="s">
        <v>199</v>
      </c>
      <c r="AU1629" s="228" t="s">
        <v>82</v>
      </c>
      <c r="AY1629" s="19" t="s">
        <v>197</v>
      </c>
      <c r="BE1629" s="229">
        <f>IF(N1629="základní",J1629,0)</f>
        <v>0</v>
      </c>
      <c r="BF1629" s="229">
        <f>IF(N1629="snížená",J1629,0)</f>
        <v>0</v>
      </c>
      <c r="BG1629" s="229">
        <f>IF(N1629="zákl. přenesená",J1629,0)</f>
        <v>0</v>
      </c>
      <c r="BH1629" s="229">
        <f>IF(N1629="sníž. přenesená",J1629,0)</f>
        <v>0</v>
      </c>
      <c r="BI1629" s="229">
        <f>IF(N1629="nulová",J1629,0)</f>
        <v>0</v>
      </c>
      <c r="BJ1629" s="19" t="s">
        <v>80</v>
      </c>
      <c r="BK1629" s="229">
        <f>ROUND(I1629*H1629,2)</f>
        <v>0</v>
      </c>
      <c r="BL1629" s="19" t="s">
        <v>385</v>
      </c>
      <c r="BM1629" s="228" t="s">
        <v>3280</v>
      </c>
    </row>
    <row r="1630" s="2" customFormat="1">
      <c r="A1630" s="40"/>
      <c r="B1630" s="41"/>
      <c r="C1630" s="42"/>
      <c r="D1630" s="230" t="s">
        <v>205</v>
      </c>
      <c r="E1630" s="42"/>
      <c r="F1630" s="231" t="s">
        <v>1482</v>
      </c>
      <c r="G1630" s="42"/>
      <c r="H1630" s="42"/>
      <c r="I1630" s="232"/>
      <c r="J1630" s="42"/>
      <c r="K1630" s="42"/>
      <c r="L1630" s="46"/>
      <c r="M1630" s="233"/>
      <c r="N1630" s="234"/>
      <c r="O1630" s="86"/>
      <c r="P1630" s="86"/>
      <c r="Q1630" s="86"/>
      <c r="R1630" s="86"/>
      <c r="S1630" s="86"/>
      <c r="T1630" s="87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T1630" s="19" t="s">
        <v>205</v>
      </c>
      <c r="AU1630" s="19" t="s">
        <v>82</v>
      </c>
    </row>
    <row r="1631" s="14" customFormat="1">
      <c r="A1631" s="14"/>
      <c r="B1631" s="247"/>
      <c r="C1631" s="248"/>
      <c r="D1631" s="237" t="s">
        <v>207</v>
      </c>
      <c r="E1631" s="249" t="s">
        <v>19</v>
      </c>
      <c r="F1631" s="250" t="s">
        <v>634</v>
      </c>
      <c r="G1631" s="248"/>
      <c r="H1631" s="249" t="s">
        <v>19</v>
      </c>
      <c r="I1631" s="251"/>
      <c r="J1631" s="248"/>
      <c r="K1631" s="248"/>
      <c r="L1631" s="252"/>
      <c r="M1631" s="253"/>
      <c r="N1631" s="254"/>
      <c r="O1631" s="254"/>
      <c r="P1631" s="254"/>
      <c r="Q1631" s="254"/>
      <c r="R1631" s="254"/>
      <c r="S1631" s="254"/>
      <c r="T1631" s="255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6" t="s">
        <v>207</v>
      </c>
      <c r="AU1631" s="256" t="s">
        <v>82</v>
      </c>
      <c r="AV1631" s="14" t="s">
        <v>80</v>
      </c>
      <c r="AW1631" s="14" t="s">
        <v>33</v>
      </c>
      <c r="AX1631" s="14" t="s">
        <v>72</v>
      </c>
      <c r="AY1631" s="256" t="s">
        <v>197</v>
      </c>
    </row>
    <row r="1632" s="14" customFormat="1">
      <c r="A1632" s="14"/>
      <c r="B1632" s="247"/>
      <c r="C1632" s="248"/>
      <c r="D1632" s="237" t="s">
        <v>207</v>
      </c>
      <c r="E1632" s="249" t="s">
        <v>19</v>
      </c>
      <c r="F1632" s="250" t="s">
        <v>525</v>
      </c>
      <c r="G1632" s="248"/>
      <c r="H1632" s="249" t="s">
        <v>19</v>
      </c>
      <c r="I1632" s="251"/>
      <c r="J1632" s="248"/>
      <c r="K1632" s="248"/>
      <c r="L1632" s="252"/>
      <c r="M1632" s="253"/>
      <c r="N1632" s="254"/>
      <c r="O1632" s="254"/>
      <c r="P1632" s="254"/>
      <c r="Q1632" s="254"/>
      <c r="R1632" s="254"/>
      <c r="S1632" s="254"/>
      <c r="T1632" s="255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6" t="s">
        <v>207</v>
      </c>
      <c r="AU1632" s="256" t="s">
        <v>82</v>
      </c>
      <c r="AV1632" s="14" t="s">
        <v>80</v>
      </c>
      <c r="AW1632" s="14" t="s">
        <v>33</v>
      </c>
      <c r="AX1632" s="14" t="s">
        <v>72</v>
      </c>
      <c r="AY1632" s="256" t="s">
        <v>197</v>
      </c>
    </row>
    <row r="1633" s="13" customFormat="1">
      <c r="A1633" s="13"/>
      <c r="B1633" s="235"/>
      <c r="C1633" s="236"/>
      <c r="D1633" s="237" t="s">
        <v>207</v>
      </c>
      <c r="E1633" s="238" t="s">
        <v>19</v>
      </c>
      <c r="F1633" s="239" t="s">
        <v>3281</v>
      </c>
      <c r="G1633" s="236"/>
      <c r="H1633" s="240">
        <v>24.236999999999998</v>
      </c>
      <c r="I1633" s="241"/>
      <c r="J1633" s="236"/>
      <c r="K1633" s="236"/>
      <c r="L1633" s="242"/>
      <c r="M1633" s="243"/>
      <c r="N1633" s="244"/>
      <c r="O1633" s="244"/>
      <c r="P1633" s="244"/>
      <c r="Q1633" s="244"/>
      <c r="R1633" s="244"/>
      <c r="S1633" s="244"/>
      <c r="T1633" s="245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6" t="s">
        <v>207</v>
      </c>
      <c r="AU1633" s="246" t="s">
        <v>82</v>
      </c>
      <c r="AV1633" s="13" t="s">
        <v>82</v>
      </c>
      <c r="AW1633" s="13" t="s">
        <v>33</v>
      </c>
      <c r="AX1633" s="13" t="s">
        <v>72</v>
      </c>
      <c r="AY1633" s="246" t="s">
        <v>197</v>
      </c>
    </row>
    <row r="1634" s="13" customFormat="1">
      <c r="A1634" s="13"/>
      <c r="B1634" s="235"/>
      <c r="C1634" s="236"/>
      <c r="D1634" s="237" t="s">
        <v>207</v>
      </c>
      <c r="E1634" s="238" t="s">
        <v>19</v>
      </c>
      <c r="F1634" s="239" t="s">
        <v>3282</v>
      </c>
      <c r="G1634" s="236"/>
      <c r="H1634" s="240">
        <v>9.9220000000000006</v>
      </c>
      <c r="I1634" s="241"/>
      <c r="J1634" s="236"/>
      <c r="K1634" s="236"/>
      <c r="L1634" s="242"/>
      <c r="M1634" s="243"/>
      <c r="N1634" s="244"/>
      <c r="O1634" s="244"/>
      <c r="P1634" s="244"/>
      <c r="Q1634" s="244"/>
      <c r="R1634" s="244"/>
      <c r="S1634" s="244"/>
      <c r="T1634" s="245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46" t="s">
        <v>207</v>
      </c>
      <c r="AU1634" s="246" t="s">
        <v>82</v>
      </c>
      <c r="AV1634" s="13" t="s">
        <v>82</v>
      </c>
      <c r="AW1634" s="13" t="s">
        <v>33</v>
      </c>
      <c r="AX1634" s="13" t="s">
        <v>72</v>
      </c>
      <c r="AY1634" s="246" t="s">
        <v>197</v>
      </c>
    </row>
    <row r="1635" s="15" customFormat="1">
      <c r="A1635" s="15"/>
      <c r="B1635" s="257"/>
      <c r="C1635" s="258"/>
      <c r="D1635" s="237" t="s">
        <v>207</v>
      </c>
      <c r="E1635" s="259" t="s">
        <v>19</v>
      </c>
      <c r="F1635" s="260" t="s">
        <v>234</v>
      </c>
      <c r="G1635" s="258"/>
      <c r="H1635" s="261">
        <v>34.158999999999999</v>
      </c>
      <c r="I1635" s="262"/>
      <c r="J1635" s="258"/>
      <c r="K1635" s="258"/>
      <c r="L1635" s="263"/>
      <c r="M1635" s="264"/>
      <c r="N1635" s="265"/>
      <c r="O1635" s="265"/>
      <c r="P1635" s="265"/>
      <c r="Q1635" s="265"/>
      <c r="R1635" s="265"/>
      <c r="S1635" s="265"/>
      <c r="T1635" s="266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T1635" s="267" t="s">
        <v>207</v>
      </c>
      <c r="AU1635" s="267" t="s">
        <v>82</v>
      </c>
      <c r="AV1635" s="15" t="s">
        <v>203</v>
      </c>
      <c r="AW1635" s="15" t="s">
        <v>33</v>
      </c>
      <c r="AX1635" s="15" t="s">
        <v>80</v>
      </c>
      <c r="AY1635" s="267" t="s">
        <v>197</v>
      </c>
    </row>
    <row r="1636" s="2" customFormat="1" ht="37.8" customHeight="1">
      <c r="A1636" s="40"/>
      <c r="B1636" s="41"/>
      <c r="C1636" s="216" t="s">
        <v>1887</v>
      </c>
      <c r="D1636" s="216" t="s">
        <v>199</v>
      </c>
      <c r="E1636" s="217" t="s">
        <v>1486</v>
      </c>
      <c r="F1636" s="218" t="s">
        <v>1487</v>
      </c>
      <c r="G1636" s="219" t="s">
        <v>225</v>
      </c>
      <c r="H1636" s="220">
        <v>15.891</v>
      </c>
      <c r="I1636" s="221"/>
      <c r="J1636" s="222">
        <f>ROUND(I1636*H1636,2)</f>
        <v>0</v>
      </c>
      <c r="K1636" s="223"/>
      <c r="L1636" s="46"/>
      <c r="M1636" s="224" t="s">
        <v>19</v>
      </c>
      <c r="N1636" s="225" t="s">
        <v>43</v>
      </c>
      <c r="O1636" s="86"/>
      <c r="P1636" s="226">
        <f>O1636*H1636</f>
        <v>0</v>
      </c>
      <c r="Q1636" s="226">
        <v>0.023369999999999998</v>
      </c>
      <c r="R1636" s="226">
        <f>Q1636*H1636</f>
        <v>0.37137266999999996</v>
      </c>
      <c r="S1636" s="226">
        <v>0</v>
      </c>
      <c r="T1636" s="227">
        <f>S1636*H1636</f>
        <v>0</v>
      </c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R1636" s="228" t="s">
        <v>385</v>
      </c>
      <c r="AT1636" s="228" t="s">
        <v>199</v>
      </c>
      <c r="AU1636" s="228" t="s">
        <v>82</v>
      </c>
      <c r="AY1636" s="19" t="s">
        <v>197</v>
      </c>
      <c r="BE1636" s="229">
        <f>IF(N1636="základní",J1636,0)</f>
        <v>0</v>
      </c>
      <c r="BF1636" s="229">
        <f>IF(N1636="snížená",J1636,0)</f>
        <v>0</v>
      </c>
      <c r="BG1636" s="229">
        <f>IF(N1636="zákl. přenesená",J1636,0)</f>
        <v>0</v>
      </c>
      <c r="BH1636" s="229">
        <f>IF(N1636="sníž. přenesená",J1636,0)</f>
        <v>0</v>
      </c>
      <c r="BI1636" s="229">
        <f>IF(N1636="nulová",J1636,0)</f>
        <v>0</v>
      </c>
      <c r="BJ1636" s="19" t="s">
        <v>80</v>
      </c>
      <c r="BK1636" s="229">
        <f>ROUND(I1636*H1636,2)</f>
        <v>0</v>
      </c>
      <c r="BL1636" s="19" t="s">
        <v>385</v>
      </c>
      <c r="BM1636" s="228" t="s">
        <v>3283</v>
      </c>
    </row>
    <row r="1637" s="2" customFormat="1">
      <c r="A1637" s="40"/>
      <c r="B1637" s="41"/>
      <c r="C1637" s="42"/>
      <c r="D1637" s="230" t="s">
        <v>205</v>
      </c>
      <c r="E1637" s="42"/>
      <c r="F1637" s="231" t="s">
        <v>1489</v>
      </c>
      <c r="G1637" s="42"/>
      <c r="H1637" s="42"/>
      <c r="I1637" s="232"/>
      <c r="J1637" s="42"/>
      <c r="K1637" s="42"/>
      <c r="L1637" s="46"/>
      <c r="M1637" s="233"/>
      <c r="N1637" s="234"/>
      <c r="O1637" s="86"/>
      <c r="P1637" s="86"/>
      <c r="Q1637" s="86"/>
      <c r="R1637" s="86"/>
      <c r="S1637" s="86"/>
      <c r="T1637" s="87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T1637" s="19" t="s">
        <v>205</v>
      </c>
      <c r="AU1637" s="19" t="s">
        <v>82</v>
      </c>
    </row>
    <row r="1638" s="14" customFormat="1">
      <c r="A1638" s="14"/>
      <c r="B1638" s="247"/>
      <c r="C1638" s="248"/>
      <c r="D1638" s="237" t="s">
        <v>207</v>
      </c>
      <c r="E1638" s="249" t="s">
        <v>19</v>
      </c>
      <c r="F1638" s="250" t="s">
        <v>1407</v>
      </c>
      <c r="G1638" s="248"/>
      <c r="H1638" s="249" t="s">
        <v>19</v>
      </c>
      <c r="I1638" s="251"/>
      <c r="J1638" s="248"/>
      <c r="K1638" s="248"/>
      <c r="L1638" s="252"/>
      <c r="M1638" s="253"/>
      <c r="N1638" s="254"/>
      <c r="O1638" s="254"/>
      <c r="P1638" s="254"/>
      <c r="Q1638" s="254"/>
      <c r="R1638" s="254"/>
      <c r="S1638" s="254"/>
      <c r="T1638" s="255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56" t="s">
        <v>207</v>
      </c>
      <c r="AU1638" s="256" t="s">
        <v>82</v>
      </c>
      <c r="AV1638" s="14" t="s">
        <v>80</v>
      </c>
      <c r="AW1638" s="14" t="s">
        <v>33</v>
      </c>
      <c r="AX1638" s="14" t="s">
        <v>72</v>
      </c>
      <c r="AY1638" s="256" t="s">
        <v>197</v>
      </c>
    </row>
    <row r="1639" s="13" customFormat="1">
      <c r="A1639" s="13"/>
      <c r="B1639" s="235"/>
      <c r="C1639" s="236"/>
      <c r="D1639" s="237" t="s">
        <v>207</v>
      </c>
      <c r="E1639" s="238" t="s">
        <v>19</v>
      </c>
      <c r="F1639" s="239" t="s">
        <v>1408</v>
      </c>
      <c r="G1639" s="236"/>
      <c r="H1639" s="240">
        <v>0.25900000000000001</v>
      </c>
      <c r="I1639" s="241"/>
      <c r="J1639" s="236"/>
      <c r="K1639" s="236"/>
      <c r="L1639" s="242"/>
      <c r="M1639" s="243"/>
      <c r="N1639" s="244"/>
      <c r="O1639" s="244"/>
      <c r="P1639" s="244"/>
      <c r="Q1639" s="244"/>
      <c r="R1639" s="244"/>
      <c r="S1639" s="244"/>
      <c r="T1639" s="245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6" t="s">
        <v>207</v>
      </c>
      <c r="AU1639" s="246" t="s">
        <v>82</v>
      </c>
      <c r="AV1639" s="13" t="s">
        <v>82</v>
      </c>
      <c r="AW1639" s="13" t="s">
        <v>33</v>
      </c>
      <c r="AX1639" s="13" t="s">
        <v>72</v>
      </c>
      <c r="AY1639" s="246" t="s">
        <v>197</v>
      </c>
    </row>
    <row r="1640" s="13" customFormat="1">
      <c r="A1640" s="13"/>
      <c r="B1640" s="235"/>
      <c r="C1640" s="236"/>
      <c r="D1640" s="237" t="s">
        <v>207</v>
      </c>
      <c r="E1640" s="238" t="s">
        <v>19</v>
      </c>
      <c r="F1640" s="239" t="s">
        <v>3228</v>
      </c>
      <c r="G1640" s="236"/>
      <c r="H1640" s="240">
        <v>0.129</v>
      </c>
      <c r="I1640" s="241"/>
      <c r="J1640" s="236"/>
      <c r="K1640" s="236"/>
      <c r="L1640" s="242"/>
      <c r="M1640" s="243"/>
      <c r="N1640" s="244"/>
      <c r="O1640" s="244"/>
      <c r="P1640" s="244"/>
      <c r="Q1640" s="244"/>
      <c r="R1640" s="244"/>
      <c r="S1640" s="244"/>
      <c r="T1640" s="245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46" t="s">
        <v>207</v>
      </c>
      <c r="AU1640" s="246" t="s">
        <v>82</v>
      </c>
      <c r="AV1640" s="13" t="s">
        <v>82</v>
      </c>
      <c r="AW1640" s="13" t="s">
        <v>33</v>
      </c>
      <c r="AX1640" s="13" t="s">
        <v>72</v>
      </c>
      <c r="AY1640" s="246" t="s">
        <v>197</v>
      </c>
    </row>
    <row r="1641" s="13" customFormat="1">
      <c r="A1641" s="13"/>
      <c r="B1641" s="235"/>
      <c r="C1641" s="236"/>
      <c r="D1641" s="237" t="s">
        <v>207</v>
      </c>
      <c r="E1641" s="238" t="s">
        <v>19</v>
      </c>
      <c r="F1641" s="239" t="s">
        <v>3229</v>
      </c>
      <c r="G1641" s="236"/>
      <c r="H1641" s="240">
        <v>0.053999999999999999</v>
      </c>
      <c r="I1641" s="241"/>
      <c r="J1641" s="236"/>
      <c r="K1641" s="236"/>
      <c r="L1641" s="242"/>
      <c r="M1641" s="243"/>
      <c r="N1641" s="244"/>
      <c r="O1641" s="244"/>
      <c r="P1641" s="244"/>
      <c r="Q1641" s="244"/>
      <c r="R1641" s="244"/>
      <c r="S1641" s="244"/>
      <c r="T1641" s="245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6" t="s">
        <v>207</v>
      </c>
      <c r="AU1641" s="246" t="s">
        <v>82</v>
      </c>
      <c r="AV1641" s="13" t="s">
        <v>82</v>
      </c>
      <c r="AW1641" s="13" t="s">
        <v>33</v>
      </c>
      <c r="AX1641" s="13" t="s">
        <v>72</v>
      </c>
      <c r="AY1641" s="246" t="s">
        <v>197</v>
      </c>
    </row>
    <row r="1642" s="13" customFormat="1">
      <c r="A1642" s="13"/>
      <c r="B1642" s="235"/>
      <c r="C1642" s="236"/>
      <c r="D1642" s="237" t="s">
        <v>207</v>
      </c>
      <c r="E1642" s="238" t="s">
        <v>19</v>
      </c>
      <c r="F1642" s="239" t="s">
        <v>1409</v>
      </c>
      <c r="G1642" s="236"/>
      <c r="H1642" s="240">
        <v>0.29599999999999999</v>
      </c>
      <c r="I1642" s="241"/>
      <c r="J1642" s="236"/>
      <c r="K1642" s="236"/>
      <c r="L1642" s="242"/>
      <c r="M1642" s="243"/>
      <c r="N1642" s="244"/>
      <c r="O1642" s="244"/>
      <c r="P1642" s="244"/>
      <c r="Q1642" s="244"/>
      <c r="R1642" s="244"/>
      <c r="S1642" s="244"/>
      <c r="T1642" s="245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46" t="s">
        <v>207</v>
      </c>
      <c r="AU1642" s="246" t="s">
        <v>82</v>
      </c>
      <c r="AV1642" s="13" t="s">
        <v>82</v>
      </c>
      <c r="AW1642" s="13" t="s">
        <v>33</v>
      </c>
      <c r="AX1642" s="13" t="s">
        <v>72</v>
      </c>
      <c r="AY1642" s="246" t="s">
        <v>197</v>
      </c>
    </row>
    <row r="1643" s="13" customFormat="1">
      <c r="A1643" s="13"/>
      <c r="B1643" s="235"/>
      <c r="C1643" s="236"/>
      <c r="D1643" s="237" t="s">
        <v>207</v>
      </c>
      <c r="E1643" s="238" t="s">
        <v>19</v>
      </c>
      <c r="F1643" s="239" t="s">
        <v>3230</v>
      </c>
      <c r="G1643" s="236"/>
      <c r="H1643" s="240">
        <v>0.65000000000000002</v>
      </c>
      <c r="I1643" s="241"/>
      <c r="J1643" s="236"/>
      <c r="K1643" s="236"/>
      <c r="L1643" s="242"/>
      <c r="M1643" s="243"/>
      <c r="N1643" s="244"/>
      <c r="O1643" s="244"/>
      <c r="P1643" s="244"/>
      <c r="Q1643" s="244"/>
      <c r="R1643" s="244"/>
      <c r="S1643" s="244"/>
      <c r="T1643" s="245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6" t="s">
        <v>207</v>
      </c>
      <c r="AU1643" s="246" t="s">
        <v>82</v>
      </c>
      <c r="AV1643" s="13" t="s">
        <v>82</v>
      </c>
      <c r="AW1643" s="13" t="s">
        <v>33</v>
      </c>
      <c r="AX1643" s="13" t="s">
        <v>72</v>
      </c>
      <c r="AY1643" s="246" t="s">
        <v>197</v>
      </c>
    </row>
    <row r="1644" s="13" customFormat="1">
      <c r="A1644" s="13"/>
      <c r="B1644" s="235"/>
      <c r="C1644" s="236"/>
      <c r="D1644" s="237" t="s">
        <v>207</v>
      </c>
      <c r="E1644" s="238" t="s">
        <v>19</v>
      </c>
      <c r="F1644" s="239" t="s">
        <v>3231</v>
      </c>
      <c r="G1644" s="236"/>
      <c r="H1644" s="240">
        <v>1.321</v>
      </c>
      <c r="I1644" s="241"/>
      <c r="J1644" s="236"/>
      <c r="K1644" s="236"/>
      <c r="L1644" s="242"/>
      <c r="M1644" s="243"/>
      <c r="N1644" s="244"/>
      <c r="O1644" s="244"/>
      <c r="P1644" s="244"/>
      <c r="Q1644" s="244"/>
      <c r="R1644" s="244"/>
      <c r="S1644" s="244"/>
      <c r="T1644" s="245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6" t="s">
        <v>207</v>
      </c>
      <c r="AU1644" s="246" t="s">
        <v>82</v>
      </c>
      <c r="AV1644" s="13" t="s">
        <v>82</v>
      </c>
      <c r="AW1644" s="13" t="s">
        <v>33</v>
      </c>
      <c r="AX1644" s="13" t="s">
        <v>72</v>
      </c>
      <c r="AY1644" s="246" t="s">
        <v>197</v>
      </c>
    </row>
    <row r="1645" s="13" customFormat="1">
      <c r="A1645" s="13"/>
      <c r="B1645" s="235"/>
      <c r="C1645" s="236"/>
      <c r="D1645" s="237" t="s">
        <v>207</v>
      </c>
      <c r="E1645" s="238" t="s">
        <v>19</v>
      </c>
      <c r="F1645" s="239" t="s">
        <v>3232</v>
      </c>
      <c r="G1645" s="236"/>
      <c r="H1645" s="240">
        <v>2.609</v>
      </c>
      <c r="I1645" s="241"/>
      <c r="J1645" s="236"/>
      <c r="K1645" s="236"/>
      <c r="L1645" s="242"/>
      <c r="M1645" s="243"/>
      <c r="N1645" s="244"/>
      <c r="O1645" s="244"/>
      <c r="P1645" s="244"/>
      <c r="Q1645" s="244"/>
      <c r="R1645" s="244"/>
      <c r="S1645" s="244"/>
      <c r="T1645" s="245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6" t="s">
        <v>207</v>
      </c>
      <c r="AU1645" s="246" t="s">
        <v>82</v>
      </c>
      <c r="AV1645" s="13" t="s">
        <v>82</v>
      </c>
      <c r="AW1645" s="13" t="s">
        <v>33</v>
      </c>
      <c r="AX1645" s="13" t="s">
        <v>72</v>
      </c>
      <c r="AY1645" s="246" t="s">
        <v>197</v>
      </c>
    </row>
    <row r="1646" s="13" customFormat="1">
      <c r="A1646" s="13"/>
      <c r="B1646" s="235"/>
      <c r="C1646" s="236"/>
      <c r="D1646" s="237" t="s">
        <v>207</v>
      </c>
      <c r="E1646" s="238" t="s">
        <v>19</v>
      </c>
      <c r="F1646" s="239" t="s">
        <v>3233</v>
      </c>
      <c r="G1646" s="236"/>
      <c r="H1646" s="240">
        <v>2.6240000000000001</v>
      </c>
      <c r="I1646" s="241"/>
      <c r="J1646" s="236"/>
      <c r="K1646" s="236"/>
      <c r="L1646" s="242"/>
      <c r="M1646" s="243"/>
      <c r="N1646" s="244"/>
      <c r="O1646" s="244"/>
      <c r="P1646" s="244"/>
      <c r="Q1646" s="244"/>
      <c r="R1646" s="244"/>
      <c r="S1646" s="244"/>
      <c r="T1646" s="245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6" t="s">
        <v>207</v>
      </c>
      <c r="AU1646" s="246" t="s">
        <v>82</v>
      </c>
      <c r="AV1646" s="13" t="s">
        <v>82</v>
      </c>
      <c r="AW1646" s="13" t="s">
        <v>33</v>
      </c>
      <c r="AX1646" s="13" t="s">
        <v>72</v>
      </c>
      <c r="AY1646" s="246" t="s">
        <v>197</v>
      </c>
    </row>
    <row r="1647" s="16" customFormat="1">
      <c r="A1647" s="16"/>
      <c r="B1647" s="268"/>
      <c r="C1647" s="269"/>
      <c r="D1647" s="237" t="s">
        <v>207</v>
      </c>
      <c r="E1647" s="270" t="s">
        <v>19</v>
      </c>
      <c r="F1647" s="271" t="s">
        <v>248</v>
      </c>
      <c r="G1647" s="269"/>
      <c r="H1647" s="272">
        <v>7.9420000000000002</v>
      </c>
      <c r="I1647" s="273"/>
      <c r="J1647" s="269"/>
      <c r="K1647" s="269"/>
      <c r="L1647" s="274"/>
      <c r="M1647" s="275"/>
      <c r="N1647" s="276"/>
      <c r="O1647" s="276"/>
      <c r="P1647" s="276"/>
      <c r="Q1647" s="276"/>
      <c r="R1647" s="276"/>
      <c r="S1647" s="276"/>
      <c r="T1647" s="277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T1647" s="278" t="s">
        <v>207</v>
      </c>
      <c r="AU1647" s="278" t="s">
        <v>82</v>
      </c>
      <c r="AV1647" s="16" t="s">
        <v>103</v>
      </c>
      <c r="AW1647" s="16" t="s">
        <v>33</v>
      </c>
      <c r="AX1647" s="16" t="s">
        <v>72</v>
      </c>
      <c r="AY1647" s="278" t="s">
        <v>197</v>
      </c>
    </row>
    <row r="1648" s="13" customFormat="1">
      <c r="A1648" s="13"/>
      <c r="B1648" s="235"/>
      <c r="C1648" s="236"/>
      <c r="D1648" s="237" t="s">
        <v>207</v>
      </c>
      <c r="E1648" s="238" t="s">
        <v>19</v>
      </c>
      <c r="F1648" s="239" t="s">
        <v>3284</v>
      </c>
      <c r="G1648" s="236"/>
      <c r="H1648" s="240">
        <v>2.4889999999999999</v>
      </c>
      <c r="I1648" s="241"/>
      <c r="J1648" s="236"/>
      <c r="K1648" s="236"/>
      <c r="L1648" s="242"/>
      <c r="M1648" s="243"/>
      <c r="N1648" s="244"/>
      <c r="O1648" s="244"/>
      <c r="P1648" s="244"/>
      <c r="Q1648" s="244"/>
      <c r="R1648" s="244"/>
      <c r="S1648" s="244"/>
      <c r="T1648" s="245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6" t="s">
        <v>207</v>
      </c>
      <c r="AU1648" s="246" t="s">
        <v>82</v>
      </c>
      <c r="AV1648" s="13" t="s">
        <v>82</v>
      </c>
      <c r="AW1648" s="13" t="s">
        <v>33</v>
      </c>
      <c r="AX1648" s="13" t="s">
        <v>72</v>
      </c>
      <c r="AY1648" s="246" t="s">
        <v>197</v>
      </c>
    </row>
    <row r="1649" s="13" customFormat="1">
      <c r="A1649" s="13"/>
      <c r="B1649" s="235"/>
      <c r="C1649" s="236"/>
      <c r="D1649" s="237" t="s">
        <v>207</v>
      </c>
      <c r="E1649" s="238" t="s">
        <v>19</v>
      </c>
      <c r="F1649" s="239" t="s">
        <v>3285</v>
      </c>
      <c r="G1649" s="236"/>
      <c r="H1649" s="240">
        <v>2.7189999999999999</v>
      </c>
      <c r="I1649" s="241"/>
      <c r="J1649" s="236"/>
      <c r="K1649" s="236"/>
      <c r="L1649" s="242"/>
      <c r="M1649" s="243"/>
      <c r="N1649" s="244"/>
      <c r="O1649" s="244"/>
      <c r="P1649" s="244"/>
      <c r="Q1649" s="244"/>
      <c r="R1649" s="244"/>
      <c r="S1649" s="244"/>
      <c r="T1649" s="245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6" t="s">
        <v>207</v>
      </c>
      <c r="AU1649" s="246" t="s">
        <v>82</v>
      </c>
      <c r="AV1649" s="13" t="s">
        <v>82</v>
      </c>
      <c r="AW1649" s="13" t="s">
        <v>33</v>
      </c>
      <c r="AX1649" s="13" t="s">
        <v>72</v>
      </c>
      <c r="AY1649" s="246" t="s">
        <v>197</v>
      </c>
    </row>
    <row r="1650" s="13" customFormat="1">
      <c r="A1650" s="13"/>
      <c r="B1650" s="235"/>
      <c r="C1650" s="236"/>
      <c r="D1650" s="237" t="s">
        <v>207</v>
      </c>
      <c r="E1650" s="238" t="s">
        <v>19</v>
      </c>
      <c r="F1650" s="239" t="s">
        <v>3234</v>
      </c>
      <c r="G1650" s="236"/>
      <c r="H1650" s="240">
        <v>2.7410000000000001</v>
      </c>
      <c r="I1650" s="241"/>
      <c r="J1650" s="236"/>
      <c r="K1650" s="236"/>
      <c r="L1650" s="242"/>
      <c r="M1650" s="243"/>
      <c r="N1650" s="244"/>
      <c r="O1650" s="244"/>
      <c r="P1650" s="244"/>
      <c r="Q1650" s="244"/>
      <c r="R1650" s="244"/>
      <c r="S1650" s="244"/>
      <c r="T1650" s="245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6" t="s">
        <v>207</v>
      </c>
      <c r="AU1650" s="246" t="s">
        <v>82</v>
      </c>
      <c r="AV1650" s="13" t="s">
        <v>82</v>
      </c>
      <c r="AW1650" s="13" t="s">
        <v>33</v>
      </c>
      <c r="AX1650" s="13" t="s">
        <v>72</v>
      </c>
      <c r="AY1650" s="246" t="s">
        <v>197</v>
      </c>
    </row>
    <row r="1651" s="16" customFormat="1">
      <c r="A1651" s="16"/>
      <c r="B1651" s="268"/>
      <c r="C1651" s="269"/>
      <c r="D1651" s="237" t="s">
        <v>207</v>
      </c>
      <c r="E1651" s="270" t="s">
        <v>19</v>
      </c>
      <c r="F1651" s="271" t="s">
        <v>248</v>
      </c>
      <c r="G1651" s="269"/>
      <c r="H1651" s="272">
        <v>7.9489999999999998</v>
      </c>
      <c r="I1651" s="273"/>
      <c r="J1651" s="269"/>
      <c r="K1651" s="269"/>
      <c r="L1651" s="274"/>
      <c r="M1651" s="275"/>
      <c r="N1651" s="276"/>
      <c r="O1651" s="276"/>
      <c r="P1651" s="276"/>
      <c r="Q1651" s="276"/>
      <c r="R1651" s="276"/>
      <c r="S1651" s="276"/>
      <c r="T1651" s="277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T1651" s="278" t="s">
        <v>207</v>
      </c>
      <c r="AU1651" s="278" t="s">
        <v>82</v>
      </c>
      <c r="AV1651" s="16" t="s">
        <v>103</v>
      </c>
      <c r="AW1651" s="16" t="s">
        <v>33</v>
      </c>
      <c r="AX1651" s="16" t="s">
        <v>72</v>
      </c>
      <c r="AY1651" s="278" t="s">
        <v>197</v>
      </c>
    </row>
    <row r="1652" s="15" customFormat="1">
      <c r="A1652" s="15"/>
      <c r="B1652" s="257"/>
      <c r="C1652" s="258"/>
      <c r="D1652" s="237" t="s">
        <v>207</v>
      </c>
      <c r="E1652" s="259" t="s">
        <v>19</v>
      </c>
      <c r="F1652" s="260" t="s">
        <v>234</v>
      </c>
      <c r="G1652" s="258"/>
      <c r="H1652" s="261">
        <v>15.891</v>
      </c>
      <c r="I1652" s="262"/>
      <c r="J1652" s="258"/>
      <c r="K1652" s="258"/>
      <c r="L1652" s="263"/>
      <c r="M1652" s="264"/>
      <c r="N1652" s="265"/>
      <c r="O1652" s="265"/>
      <c r="P1652" s="265"/>
      <c r="Q1652" s="265"/>
      <c r="R1652" s="265"/>
      <c r="S1652" s="265"/>
      <c r="T1652" s="266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T1652" s="267" t="s">
        <v>207</v>
      </c>
      <c r="AU1652" s="267" t="s">
        <v>82</v>
      </c>
      <c r="AV1652" s="15" t="s">
        <v>203</v>
      </c>
      <c r="AW1652" s="15" t="s">
        <v>33</v>
      </c>
      <c r="AX1652" s="15" t="s">
        <v>80</v>
      </c>
      <c r="AY1652" s="267" t="s">
        <v>197</v>
      </c>
    </row>
    <row r="1653" s="2" customFormat="1" ht="24.15" customHeight="1">
      <c r="A1653" s="40"/>
      <c r="B1653" s="41"/>
      <c r="C1653" s="216" t="s">
        <v>1893</v>
      </c>
      <c r="D1653" s="216" t="s">
        <v>199</v>
      </c>
      <c r="E1653" s="217" t="s">
        <v>3286</v>
      </c>
      <c r="F1653" s="218" t="s">
        <v>3287</v>
      </c>
      <c r="G1653" s="219" t="s">
        <v>661</v>
      </c>
      <c r="H1653" s="220">
        <v>24</v>
      </c>
      <c r="I1653" s="221"/>
      <c r="J1653" s="222">
        <f>ROUND(I1653*H1653,2)</f>
        <v>0</v>
      </c>
      <c r="K1653" s="223"/>
      <c r="L1653" s="46"/>
      <c r="M1653" s="224" t="s">
        <v>19</v>
      </c>
      <c r="N1653" s="225" t="s">
        <v>43</v>
      </c>
      <c r="O1653" s="86"/>
      <c r="P1653" s="226">
        <f>O1653*H1653</f>
        <v>0</v>
      </c>
      <c r="Q1653" s="226">
        <v>1.0000000000000001E-05</v>
      </c>
      <c r="R1653" s="226">
        <f>Q1653*H1653</f>
        <v>0.00024000000000000003</v>
      </c>
      <c r="S1653" s="226">
        <v>0</v>
      </c>
      <c r="T1653" s="227">
        <f>S1653*H1653</f>
        <v>0</v>
      </c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R1653" s="228" t="s">
        <v>385</v>
      </c>
      <c r="AT1653" s="228" t="s">
        <v>199</v>
      </c>
      <c r="AU1653" s="228" t="s">
        <v>82</v>
      </c>
      <c r="AY1653" s="19" t="s">
        <v>197</v>
      </c>
      <c r="BE1653" s="229">
        <f>IF(N1653="základní",J1653,0)</f>
        <v>0</v>
      </c>
      <c r="BF1653" s="229">
        <f>IF(N1653="snížená",J1653,0)</f>
        <v>0</v>
      </c>
      <c r="BG1653" s="229">
        <f>IF(N1653="zákl. přenesená",J1653,0)</f>
        <v>0</v>
      </c>
      <c r="BH1653" s="229">
        <f>IF(N1653="sníž. přenesená",J1653,0)</f>
        <v>0</v>
      </c>
      <c r="BI1653" s="229">
        <f>IF(N1653="nulová",J1653,0)</f>
        <v>0</v>
      </c>
      <c r="BJ1653" s="19" t="s">
        <v>80</v>
      </c>
      <c r="BK1653" s="229">
        <f>ROUND(I1653*H1653,2)</f>
        <v>0</v>
      </c>
      <c r="BL1653" s="19" t="s">
        <v>385</v>
      </c>
      <c r="BM1653" s="228" t="s">
        <v>3288</v>
      </c>
    </row>
    <row r="1654" s="2" customFormat="1">
      <c r="A1654" s="40"/>
      <c r="B1654" s="41"/>
      <c r="C1654" s="42"/>
      <c r="D1654" s="230" t="s">
        <v>205</v>
      </c>
      <c r="E1654" s="42"/>
      <c r="F1654" s="231" t="s">
        <v>3289</v>
      </c>
      <c r="G1654" s="42"/>
      <c r="H1654" s="42"/>
      <c r="I1654" s="232"/>
      <c r="J1654" s="42"/>
      <c r="K1654" s="42"/>
      <c r="L1654" s="46"/>
      <c r="M1654" s="233"/>
      <c r="N1654" s="234"/>
      <c r="O1654" s="86"/>
      <c r="P1654" s="86"/>
      <c r="Q1654" s="86"/>
      <c r="R1654" s="86"/>
      <c r="S1654" s="86"/>
      <c r="T1654" s="87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T1654" s="19" t="s">
        <v>205</v>
      </c>
      <c r="AU1654" s="19" t="s">
        <v>82</v>
      </c>
    </row>
    <row r="1655" s="2" customFormat="1" ht="16.5" customHeight="1">
      <c r="A1655" s="40"/>
      <c r="B1655" s="41"/>
      <c r="C1655" s="282" t="s">
        <v>1898</v>
      </c>
      <c r="D1655" s="282" t="s">
        <v>602</v>
      </c>
      <c r="E1655" s="283" t="s">
        <v>1513</v>
      </c>
      <c r="F1655" s="284" t="s">
        <v>1514</v>
      </c>
      <c r="G1655" s="285" t="s">
        <v>225</v>
      </c>
      <c r="H1655" s="286">
        <v>0.064000000000000001</v>
      </c>
      <c r="I1655" s="287"/>
      <c r="J1655" s="288">
        <f>ROUND(I1655*H1655,2)</f>
        <v>0</v>
      </c>
      <c r="K1655" s="289"/>
      <c r="L1655" s="290"/>
      <c r="M1655" s="291" t="s">
        <v>19</v>
      </c>
      <c r="N1655" s="292" t="s">
        <v>43</v>
      </c>
      <c r="O1655" s="86"/>
      <c r="P1655" s="226">
        <f>O1655*H1655</f>
        <v>0</v>
      </c>
      <c r="Q1655" s="226">
        <v>0.55000000000000004</v>
      </c>
      <c r="R1655" s="226">
        <f>Q1655*H1655</f>
        <v>0.035200000000000002</v>
      </c>
      <c r="S1655" s="226">
        <v>0</v>
      </c>
      <c r="T1655" s="227">
        <f>S1655*H1655</f>
        <v>0</v>
      </c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R1655" s="228" t="s">
        <v>658</v>
      </c>
      <c r="AT1655" s="228" t="s">
        <v>602</v>
      </c>
      <c r="AU1655" s="228" t="s">
        <v>82</v>
      </c>
      <c r="AY1655" s="19" t="s">
        <v>197</v>
      </c>
      <c r="BE1655" s="229">
        <f>IF(N1655="základní",J1655,0)</f>
        <v>0</v>
      </c>
      <c r="BF1655" s="229">
        <f>IF(N1655="snížená",J1655,0)</f>
        <v>0</v>
      </c>
      <c r="BG1655" s="229">
        <f>IF(N1655="zákl. přenesená",J1655,0)</f>
        <v>0</v>
      </c>
      <c r="BH1655" s="229">
        <f>IF(N1655="sníž. přenesená",J1655,0)</f>
        <v>0</v>
      </c>
      <c r="BI1655" s="229">
        <f>IF(N1655="nulová",J1655,0)</f>
        <v>0</v>
      </c>
      <c r="BJ1655" s="19" t="s">
        <v>80</v>
      </c>
      <c r="BK1655" s="229">
        <f>ROUND(I1655*H1655,2)</f>
        <v>0</v>
      </c>
      <c r="BL1655" s="19" t="s">
        <v>385</v>
      </c>
      <c r="BM1655" s="228" t="s">
        <v>3290</v>
      </c>
    </row>
    <row r="1656" s="14" customFormat="1">
      <c r="A1656" s="14"/>
      <c r="B1656" s="247"/>
      <c r="C1656" s="248"/>
      <c r="D1656" s="237" t="s">
        <v>207</v>
      </c>
      <c r="E1656" s="249" t="s">
        <v>19</v>
      </c>
      <c r="F1656" s="250" t="s">
        <v>3276</v>
      </c>
      <c r="G1656" s="248"/>
      <c r="H1656" s="249" t="s">
        <v>19</v>
      </c>
      <c r="I1656" s="251"/>
      <c r="J1656" s="248"/>
      <c r="K1656" s="248"/>
      <c r="L1656" s="252"/>
      <c r="M1656" s="253"/>
      <c r="N1656" s="254"/>
      <c r="O1656" s="254"/>
      <c r="P1656" s="254"/>
      <c r="Q1656" s="254"/>
      <c r="R1656" s="254"/>
      <c r="S1656" s="254"/>
      <c r="T1656" s="255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56" t="s">
        <v>207</v>
      </c>
      <c r="AU1656" s="256" t="s">
        <v>82</v>
      </c>
      <c r="AV1656" s="14" t="s">
        <v>80</v>
      </c>
      <c r="AW1656" s="14" t="s">
        <v>33</v>
      </c>
      <c r="AX1656" s="14" t="s">
        <v>72</v>
      </c>
      <c r="AY1656" s="256" t="s">
        <v>197</v>
      </c>
    </row>
    <row r="1657" s="13" customFormat="1">
      <c r="A1657" s="13"/>
      <c r="B1657" s="235"/>
      <c r="C1657" s="236"/>
      <c r="D1657" s="237" t="s">
        <v>207</v>
      </c>
      <c r="E1657" s="238" t="s">
        <v>19</v>
      </c>
      <c r="F1657" s="239" t="s">
        <v>3291</v>
      </c>
      <c r="G1657" s="236"/>
      <c r="H1657" s="240">
        <v>0.058000000000000003</v>
      </c>
      <c r="I1657" s="241"/>
      <c r="J1657" s="236"/>
      <c r="K1657" s="236"/>
      <c r="L1657" s="242"/>
      <c r="M1657" s="243"/>
      <c r="N1657" s="244"/>
      <c r="O1657" s="244"/>
      <c r="P1657" s="244"/>
      <c r="Q1657" s="244"/>
      <c r="R1657" s="244"/>
      <c r="S1657" s="244"/>
      <c r="T1657" s="245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6" t="s">
        <v>207</v>
      </c>
      <c r="AU1657" s="246" t="s">
        <v>82</v>
      </c>
      <c r="AV1657" s="13" t="s">
        <v>82</v>
      </c>
      <c r="AW1657" s="13" t="s">
        <v>33</v>
      </c>
      <c r="AX1657" s="13" t="s">
        <v>80</v>
      </c>
      <c r="AY1657" s="246" t="s">
        <v>197</v>
      </c>
    </row>
    <row r="1658" s="13" customFormat="1">
      <c r="A1658" s="13"/>
      <c r="B1658" s="235"/>
      <c r="C1658" s="236"/>
      <c r="D1658" s="237" t="s">
        <v>207</v>
      </c>
      <c r="E1658" s="236"/>
      <c r="F1658" s="239" t="s">
        <v>3292</v>
      </c>
      <c r="G1658" s="236"/>
      <c r="H1658" s="240">
        <v>0.064000000000000001</v>
      </c>
      <c r="I1658" s="241"/>
      <c r="J1658" s="236"/>
      <c r="K1658" s="236"/>
      <c r="L1658" s="242"/>
      <c r="M1658" s="243"/>
      <c r="N1658" s="244"/>
      <c r="O1658" s="244"/>
      <c r="P1658" s="244"/>
      <c r="Q1658" s="244"/>
      <c r="R1658" s="244"/>
      <c r="S1658" s="244"/>
      <c r="T1658" s="245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6" t="s">
        <v>207</v>
      </c>
      <c r="AU1658" s="246" t="s">
        <v>82</v>
      </c>
      <c r="AV1658" s="13" t="s">
        <v>82</v>
      </c>
      <c r="AW1658" s="13" t="s">
        <v>4</v>
      </c>
      <c r="AX1658" s="13" t="s">
        <v>80</v>
      </c>
      <c r="AY1658" s="246" t="s">
        <v>197</v>
      </c>
    </row>
    <row r="1659" s="2" customFormat="1" ht="44.25" customHeight="1">
      <c r="A1659" s="40"/>
      <c r="B1659" s="41"/>
      <c r="C1659" s="216" t="s">
        <v>1904</v>
      </c>
      <c r="D1659" s="216" t="s">
        <v>199</v>
      </c>
      <c r="E1659" s="217" t="s">
        <v>1532</v>
      </c>
      <c r="F1659" s="218" t="s">
        <v>1533</v>
      </c>
      <c r="G1659" s="219" t="s">
        <v>1253</v>
      </c>
      <c r="H1659" s="293"/>
      <c r="I1659" s="221"/>
      <c r="J1659" s="222">
        <f>ROUND(I1659*H1659,2)</f>
        <v>0</v>
      </c>
      <c r="K1659" s="223"/>
      <c r="L1659" s="46"/>
      <c r="M1659" s="224" t="s">
        <v>19</v>
      </c>
      <c r="N1659" s="225" t="s">
        <v>43</v>
      </c>
      <c r="O1659" s="86"/>
      <c r="P1659" s="226">
        <f>O1659*H1659</f>
        <v>0</v>
      </c>
      <c r="Q1659" s="226">
        <v>0</v>
      </c>
      <c r="R1659" s="226">
        <f>Q1659*H1659</f>
        <v>0</v>
      </c>
      <c r="S1659" s="226">
        <v>0</v>
      </c>
      <c r="T1659" s="227">
        <f>S1659*H1659</f>
        <v>0</v>
      </c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R1659" s="228" t="s">
        <v>385</v>
      </c>
      <c r="AT1659" s="228" t="s">
        <v>199</v>
      </c>
      <c r="AU1659" s="228" t="s">
        <v>82</v>
      </c>
      <c r="AY1659" s="19" t="s">
        <v>197</v>
      </c>
      <c r="BE1659" s="229">
        <f>IF(N1659="základní",J1659,0)</f>
        <v>0</v>
      </c>
      <c r="BF1659" s="229">
        <f>IF(N1659="snížená",J1659,0)</f>
        <v>0</v>
      </c>
      <c r="BG1659" s="229">
        <f>IF(N1659="zákl. přenesená",J1659,0)</f>
        <v>0</v>
      </c>
      <c r="BH1659" s="229">
        <f>IF(N1659="sníž. přenesená",J1659,0)</f>
        <v>0</v>
      </c>
      <c r="BI1659" s="229">
        <f>IF(N1659="nulová",J1659,0)</f>
        <v>0</v>
      </c>
      <c r="BJ1659" s="19" t="s">
        <v>80</v>
      </c>
      <c r="BK1659" s="229">
        <f>ROUND(I1659*H1659,2)</f>
        <v>0</v>
      </c>
      <c r="BL1659" s="19" t="s">
        <v>385</v>
      </c>
      <c r="BM1659" s="228" t="s">
        <v>3293</v>
      </c>
    </row>
    <row r="1660" s="2" customFormat="1">
      <c r="A1660" s="40"/>
      <c r="B1660" s="41"/>
      <c r="C1660" s="42"/>
      <c r="D1660" s="230" t="s">
        <v>205</v>
      </c>
      <c r="E1660" s="42"/>
      <c r="F1660" s="231" t="s">
        <v>1535</v>
      </c>
      <c r="G1660" s="42"/>
      <c r="H1660" s="42"/>
      <c r="I1660" s="232"/>
      <c r="J1660" s="42"/>
      <c r="K1660" s="42"/>
      <c r="L1660" s="46"/>
      <c r="M1660" s="233"/>
      <c r="N1660" s="234"/>
      <c r="O1660" s="86"/>
      <c r="P1660" s="86"/>
      <c r="Q1660" s="86"/>
      <c r="R1660" s="86"/>
      <c r="S1660" s="86"/>
      <c r="T1660" s="87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T1660" s="19" t="s">
        <v>205</v>
      </c>
      <c r="AU1660" s="19" t="s">
        <v>82</v>
      </c>
    </row>
    <row r="1661" s="12" customFormat="1" ht="22.8" customHeight="1">
      <c r="A1661" s="12"/>
      <c r="B1661" s="200"/>
      <c r="C1661" s="201"/>
      <c r="D1661" s="202" t="s">
        <v>71</v>
      </c>
      <c r="E1661" s="214" t="s">
        <v>1536</v>
      </c>
      <c r="F1661" s="214" t="s">
        <v>1537</v>
      </c>
      <c r="G1661" s="201"/>
      <c r="H1661" s="201"/>
      <c r="I1661" s="204"/>
      <c r="J1661" s="215">
        <f>BK1661</f>
        <v>0</v>
      </c>
      <c r="K1661" s="201"/>
      <c r="L1661" s="206"/>
      <c r="M1661" s="207"/>
      <c r="N1661" s="208"/>
      <c r="O1661" s="208"/>
      <c r="P1661" s="209">
        <f>SUM(P1662:P1776)</f>
        <v>0</v>
      </c>
      <c r="Q1661" s="208"/>
      <c r="R1661" s="209">
        <f>SUM(R1662:R1776)</f>
        <v>5.9079113087000001</v>
      </c>
      <c r="S1661" s="208"/>
      <c r="T1661" s="210">
        <f>SUM(T1662:T1776)</f>
        <v>0</v>
      </c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R1661" s="211" t="s">
        <v>82</v>
      </c>
      <c r="AT1661" s="212" t="s">
        <v>71</v>
      </c>
      <c r="AU1661" s="212" t="s">
        <v>80</v>
      </c>
      <c r="AY1661" s="211" t="s">
        <v>197</v>
      </c>
      <c r="BK1661" s="213">
        <f>SUM(BK1662:BK1776)</f>
        <v>0</v>
      </c>
    </row>
    <row r="1662" s="2" customFormat="1" ht="44.25" customHeight="1">
      <c r="A1662" s="40"/>
      <c r="B1662" s="41"/>
      <c r="C1662" s="216" t="s">
        <v>1908</v>
      </c>
      <c r="D1662" s="216" t="s">
        <v>199</v>
      </c>
      <c r="E1662" s="217" t="s">
        <v>3294</v>
      </c>
      <c r="F1662" s="218" t="s">
        <v>3295</v>
      </c>
      <c r="G1662" s="219" t="s">
        <v>202</v>
      </c>
      <c r="H1662" s="220">
        <v>3.8999999999999999</v>
      </c>
      <c r="I1662" s="221"/>
      <c r="J1662" s="222">
        <f>ROUND(I1662*H1662,2)</f>
        <v>0</v>
      </c>
      <c r="K1662" s="223"/>
      <c r="L1662" s="46"/>
      <c r="M1662" s="224" t="s">
        <v>19</v>
      </c>
      <c r="N1662" s="225" t="s">
        <v>43</v>
      </c>
      <c r="O1662" s="86"/>
      <c r="P1662" s="226">
        <f>O1662*H1662</f>
        <v>0</v>
      </c>
      <c r="Q1662" s="226">
        <v>0</v>
      </c>
      <c r="R1662" s="226">
        <f>Q1662*H1662</f>
        <v>0</v>
      </c>
      <c r="S1662" s="226">
        <v>0</v>
      </c>
      <c r="T1662" s="227">
        <f>S1662*H1662</f>
        <v>0</v>
      </c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R1662" s="228" t="s">
        <v>385</v>
      </c>
      <c r="AT1662" s="228" t="s">
        <v>199</v>
      </c>
      <c r="AU1662" s="228" t="s">
        <v>82</v>
      </c>
      <c r="AY1662" s="19" t="s">
        <v>197</v>
      </c>
      <c r="BE1662" s="229">
        <f>IF(N1662="základní",J1662,0)</f>
        <v>0</v>
      </c>
      <c r="BF1662" s="229">
        <f>IF(N1662="snížená",J1662,0)</f>
        <v>0</v>
      </c>
      <c r="BG1662" s="229">
        <f>IF(N1662="zákl. přenesená",J1662,0)</f>
        <v>0</v>
      </c>
      <c r="BH1662" s="229">
        <f>IF(N1662="sníž. přenesená",J1662,0)</f>
        <v>0</v>
      </c>
      <c r="BI1662" s="229">
        <f>IF(N1662="nulová",J1662,0)</f>
        <v>0</v>
      </c>
      <c r="BJ1662" s="19" t="s">
        <v>80</v>
      </c>
      <c r="BK1662" s="229">
        <f>ROUND(I1662*H1662,2)</f>
        <v>0</v>
      </c>
      <c r="BL1662" s="19" t="s">
        <v>385</v>
      </c>
      <c r="BM1662" s="228" t="s">
        <v>3296</v>
      </c>
    </row>
    <row r="1663" s="2" customFormat="1">
      <c r="A1663" s="40"/>
      <c r="B1663" s="41"/>
      <c r="C1663" s="42"/>
      <c r="D1663" s="230" t="s">
        <v>205</v>
      </c>
      <c r="E1663" s="42"/>
      <c r="F1663" s="231" t="s">
        <v>3297</v>
      </c>
      <c r="G1663" s="42"/>
      <c r="H1663" s="42"/>
      <c r="I1663" s="232"/>
      <c r="J1663" s="42"/>
      <c r="K1663" s="42"/>
      <c r="L1663" s="46"/>
      <c r="M1663" s="233"/>
      <c r="N1663" s="234"/>
      <c r="O1663" s="86"/>
      <c r="P1663" s="86"/>
      <c r="Q1663" s="86"/>
      <c r="R1663" s="86"/>
      <c r="S1663" s="86"/>
      <c r="T1663" s="87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T1663" s="19" t="s">
        <v>205</v>
      </c>
      <c r="AU1663" s="19" t="s">
        <v>82</v>
      </c>
    </row>
    <row r="1664" s="14" customFormat="1">
      <c r="A1664" s="14"/>
      <c r="B1664" s="247"/>
      <c r="C1664" s="248"/>
      <c r="D1664" s="237" t="s">
        <v>207</v>
      </c>
      <c r="E1664" s="249" t="s">
        <v>19</v>
      </c>
      <c r="F1664" s="250" t="s">
        <v>3298</v>
      </c>
      <c r="G1664" s="248"/>
      <c r="H1664" s="249" t="s">
        <v>19</v>
      </c>
      <c r="I1664" s="251"/>
      <c r="J1664" s="248"/>
      <c r="K1664" s="248"/>
      <c r="L1664" s="252"/>
      <c r="M1664" s="253"/>
      <c r="N1664" s="254"/>
      <c r="O1664" s="254"/>
      <c r="P1664" s="254"/>
      <c r="Q1664" s="254"/>
      <c r="R1664" s="254"/>
      <c r="S1664" s="254"/>
      <c r="T1664" s="255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6" t="s">
        <v>207</v>
      </c>
      <c r="AU1664" s="256" t="s">
        <v>82</v>
      </c>
      <c r="AV1664" s="14" t="s">
        <v>80</v>
      </c>
      <c r="AW1664" s="14" t="s">
        <v>33</v>
      </c>
      <c r="AX1664" s="14" t="s">
        <v>72</v>
      </c>
      <c r="AY1664" s="256" t="s">
        <v>197</v>
      </c>
    </row>
    <row r="1665" s="13" customFormat="1">
      <c r="A1665" s="13"/>
      <c r="B1665" s="235"/>
      <c r="C1665" s="236"/>
      <c r="D1665" s="237" t="s">
        <v>207</v>
      </c>
      <c r="E1665" s="238" t="s">
        <v>19</v>
      </c>
      <c r="F1665" s="239" t="s">
        <v>3299</v>
      </c>
      <c r="G1665" s="236"/>
      <c r="H1665" s="240">
        <v>3.8999999999999999</v>
      </c>
      <c r="I1665" s="241"/>
      <c r="J1665" s="236"/>
      <c r="K1665" s="236"/>
      <c r="L1665" s="242"/>
      <c r="M1665" s="243"/>
      <c r="N1665" s="244"/>
      <c r="O1665" s="244"/>
      <c r="P1665" s="244"/>
      <c r="Q1665" s="244"/>
      <c r="R1665" s="244"/>
      <c r="S1665" s="244"/>
      <c r="T1665" s="245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6" t="s">
        <v>207</v>
      </c>
      <c r="AU1665" s="246" t="s">
        <v>82</v>
      </c>
      <c r="AV1665" s="13" t="s">
        <v>82</v>
      </c>
      <c r="AW1665" s="13" t="s">
        <v>33</v>
      </c>
      <c r="AX1665" s="13" t="s">
        <v>80</v>
      </c>
      <c r="AY1665" s="246" t="s">
        <v>197</v>
      </c>
    </row>
    <row r="1666" s="2" customFormat="1" ht="24.15" customHeight="1">
      <c r="A1666" s="40"/>
      <c r="B1666" s="41"/>
      <c r="C1666" s="282" t="s">
        <v>1913</v>
      </c>
      <c r="D1666" s="282" t="s">
        <v>602</v>
      </c>
      <c r="E1666" s="283" t="s">
        <v>3300</v>
      </c>
      <c r="F1666" s="284" t="s">
        <v>3301</v>
      </c>
      <c r="G1666" s="285" t="s">
        <v>202</v>
      </c>
      <c r="H1666" s="286">
        <v>3.9780000000000002</v>
      </c>
      <c r="I1666" s="287"/>
      <c r="J1666" s="288">
        <f>ROUND(I1666*H1666,2)</f>
        <v>0</v>
      </c>
      <c r="K1666" s="289"/>
      <c r="L1666" s="290"/>
      <c r="M1666" s="291" t="s">
        <v>19</v>
      </c>
      <c r="N1666" s="292" t="s">
        <v>43</v>
      </c>
      <c r="O1666" s="86"/>
      <c r="P1666" s="226">
        <f>O1666*H1666</f>
        <v>0</v>
      </c>
      <c r="Q1666" s="226">
        <v>0.0030000000000000001</v>
      </c>
      <c r="R1666" s="226">
        <f>Q1666*H1666</f>
        <v>0.011934</v>
      </c>
      <c r="S1666" s="226">
        <v>0</v>
      </c>
      <c r="T1666" s="227">
        <f>S1666*H1666</f>
        <v>0</v>
      </c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R1666" s="228" t="s">
        <v>658</v>
      </c>
      <c r="AT1666" s="228" t="s">
        <v>602</v>
      </c>
      <c r="AU1666" s="228" t="s">
        <v>82</v>
      </c>
      <c r="AY1666" s="19" t="s">
        <v>197</v>
      </c>
      <c r="BE1666" s="229">
        <f>IF(N1666="základní",J1666,0)</f>
        <v>0</v>
      </c>
      <c r="BF1666" s="229">
        <f>IF(N1666="snížená",J1666,0)</f>
        <v>0</v>
      </c>
      <c r="BG1666" s="229">
        <f>IF(N1666="zákl. přenesená",J1666,0)</f>
        <v>0</v>
      </c>
      <c r="BH1666" s="229">
        <f>IF(N1666="sníž. přenesená",J1666,0)</f>
        <v>0</v>
      </c>
      <c r="BI1666" s="229">
        <f>IF(N1666="nulová",J1666,0)</f>
        <v>0</v>
      </c>
      <c r="BJ1666" s="19" t="s">
        <v>80</v>
      </c>
      <c r="BK1666" s="229">
        <f>ROUND(I1666*H1666,2)</f>
        <v>0</v>
      </c>
      <c r="BL1666" s="19" t="s">
        <v>385</v>
      </c>
      <c r="BM1666" s="228" t="s">
        <v>3302</v>
      </c>
    </row>
    <row r="1667" s="13" customFormat="1">
      <c r="A1667" s="13"/>
      <c r="B1667" s="235"/>
      <c r="C1667" s="236"/>
      <c r="D1667" s="237" t="s">
        <v>207</v>
      </c>
      <c r="E1667" s="236"/>
      <c r="F1667" s="239" t="s">
        <v>3303</v>
      </c>
      <c r="G1667" s="236"/>
      <c r="H1667" s="240">
        <v>3.9780000000000002</v>
      </c>
      <c r="I1667" s="241"/>
      <c r="J1667" s="236"/>
      <c r="K1667" s="236"/>
      <c r="L1667" s="242"/>
      <c r="M1667" s="243"/>
      <c r="N1667" s="244"/>
      <c r="O1667" s="244"/>
      <c r="P1667" s="244"/>
      <c r="Q1667" s="244"/>
      <c r="R1667" s="244"/>
      <c r="S1667" s="244"/>
      <c r="T1667" s="245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46" t="s">
        <v>207</v>
      </c>
      <c r="AU1667" s="246" t="s">
        <v>82</v>
      </c>
      <c r="AV1667" s="13" t="s">
        <v>82</v>
      </c>
      <c r="AW1667" s="13" t="s">
        <v>4</v>
      </c>
      <c r="AX1667" s="13" t="s">
        <v>80</v>
      </c>
      <c r="AY1667" s="246" t="s">
        <v>197</v>
      </c>
    </row>
    <row r="1668" s="2" customFormat="1" ht="49.05" customHeight="1">
      <c r="A1668" s="40"/>
      <c r="B1668" s="41"/>
      <c r="C1668" s="216" t="s">
        <v>1918</v>
      </c>
      <c r="D1668" s="216" t="s">
        <v>199</v>
      </c>
      <c r="E1668" s="217" t="s">
        <v>3304</v>
      </c>
      <c r="F1668" s="218" t="s">
        <v>3305</v>
      </c>
      <c r="G1668" s="219" t="s">
        <v>202</v>
      </c>
      <c r="H1668" s="220">
        <v>73.599999999999994</v>
      </c>
      <c r="I1668" s="221"/>
      <c r="J1668" s="222">
        <f>ROUND(I1668*H1668,2)</f>
        <v>0</v>
      </c>
      <c r="K1668" s="223"/>
      <c r="L1668" s="46"/>
      <c r="M1668" s="224" t="s">
        <v>19</v>
      </c>
      <c r="N1668" s="225" t="s">
        <v>43</v>
      </c>
      <c r="O1668" s="86"/>
      <c r="P1668" s="226">
        <f>O1668*H1668</f>
        <v>0</v>
      </c>
      <c r="Q1668" s="226">
        <v>0.012200000000000001</v>
      </c>
      <c r="R1668" s="226">
        <f>Q1668*H1668</f>
        <v>0.89791999999999994</v>
      </c>
      <c r="S1668" s="226">
        <v>0</v>
      </c>
      <c r="T1668" s="227">
        <f>S1668*H1668</f>
        <v>0</v>
      </c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R1668" s="228" t="s">
        <v>385</v>
      </c>
      <c r="AT1668" s="228" t="s">
        <v>199</v>
      </c>
      <c r="AU1668" s="228" t="s">
        <v>82</v>
      </c>
      <c r="AY1668" s="19" t="s">
        <v>197</v>
      </c>
      <c r="BE1668" s="229">
        <f>IF(N1668="základní",J1668,0)</f>
        <v>0</v>
      </c>
      <c r="BF1668" s="229">
        <f>IF(N1668="snížená",J1668,0)</f>
        <v>0</v>
      </c>
      <c r="BG1668" s="229">
        <f>IF(N1668="zákl. přenesená",J1668,0)</f>
        <v>0</v>
      </c>
      <c r="BH1668" s="229">
        <f>IF(N1668="sníž. přenesená",J1668,0)</f>
        <v>0</v>
      </c>
      <c r="BI1668" s="229">
        <f>IF(N1668="nulová",J1668,0)</f>
        <v>0</v>
      </c>
      <c r="BJ1668" s="19" t="s">
        <v>80</v>
      </c>
      <c r="BK1668" s="229">
        <f>ROUND(I1668*H1668,2)</f>
        <v>0</v>
      </c>
      <c r="BL1668" s="19" t="s">
        <v>385</v>
      </c>
      <c r="BM1668" s="228" t="s">
        <v>3306</v>
      </c>
    </row>
    <row r="1669" s="2" customFormat="1">
      <c r="A1669" s="40"/>
      <c r="B1669" s="41"/>
      <c r="C1669" s="42"/>
      <c r="D1669" s="230" t="s">
        <v>205</v>
      </c>
      <c r="E1669" s="42"/>
      <c r="F1669" s="231" t="s">
        <v>3307</v>
      </c>
      <c r="G1669" s="42"/>
      <c r="H1669" s="42"/>
      <c r="I1669" s="232"/>
      <c r="J1669" s="42"/>
      <c r="K1669" s="42"/>
      <c r="L1669" s="46"/>
      <c r="M1669" s="233"/>
      <c r="N1669" s="234"/>
      <c r="O1669" s="86"/>
      <c r="P1669" s="86"/>
      <c r="Q1669" s="86"/>
      <c r="R1669" s="86"/>
      <c r="S1669" s="86"/>
      <c r="T1669" s="87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T1669" s="19" t="s">
        <v>205</v>
      </c>
      <c r="AU1669" s="19" t="s">
        <v>82</v>
      </c>
    </row>
    <row r="1670" s="14" customFormat="1">
      <c r="A1670" s="14"/>
      <c r="B1670" s="247"/>
      <c r="C1670" s="248"/>
      <c r="D1670" s="237" t="s">
        <v>207</v>
      </c>
      <c r="E1670" s="249" t="s">
        <v>19</v>
      </c>
      <c r="F1670" s="250" t="s">
        <v>3308</v>
      </c>
      <c r="G1670" s="248"/>
      <c r="H1670" s="249" t="s">
        <v>19</v>
      </c>
      <c r="I1670" s="251"/>
      <c r="J1670" s="248"/>
      <c r="K1670" s="248"/>
      <c r="L1670" s="252"/>
      <c r="M1670" s="253"/>
      <c r="N1670" s="254"/>
      <c r="O1670" s="254"/>
      <c r="P1670" s="254"/>
      <c r="Q1670" s="254"/>
      <c r="R1670" s="254"/>
      <c r="S1670" s="254"/>
      <c r="T1670" s="255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6" t="s">
        <v>207</v>
      </c>
      <c r="AU1670" s="256" t="s">
        <v>82</v>
      </c>
      <c r="AV1670" s="14" t="s">
        <v>80</v>
      </c>
      <c r="AW1670" s="14" t="s">
        <v>33</v>
      </c>
      <c r="AX1670" s="14" t="s">
        <v>72</v>
      </c>
      <c r="AY1670" s="256" t="s">
        <v>197</v>
      </c>
    </row>
    <row r="1671" s="14" customFormat="1">
      <c r="A1671" s="14"/>
      <c r="B1671" s="247"/>
      <c r="C1671" s="248"/>
      <c r="D1671" s="237" t="s">
        <v>207</v>
      </c>
      <c r="E1671" s="249" t="s">
        <v>19</v>
      </c>
      <c r="F1671" s="250" t="s">
        <v>519</v>
      </c>
      <c r="G1671" s="248"/>
      <c r="H1671" s="249" t="s">
        <v>19</v>
      </c>
      <c r="I1671" s="251"/>
      <c r="J1671" s="248"/>
      <c r="K1671" s="248"/>
      <c r="L1671" s="252"/>
      <c r="M1671" s="253"/>
      <c r="N1671" s="254"/>
      <c r="O1671" s="254"/>
      <c r="P1671" s="254"/>
      <c r="Q1671" s="254"/>
      <c r="R1671" s="254"/>
      <c r="S1671" s="254"/>
      <c r="T1671" s="255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6" t="s">
        <v>207</v>
      </c>
      <c r="AU1671" s="256" t="s">
        <v>82</v>
      </c>
      <c r="AV1671" s="14" t="s">
        <v>80</v>
      </c>
      <c r="AW1671" s="14" t="s">
        <v>33</v>
      </c>
      <c r="AX1671" s="14" t="s">
        <v>72</v>
      </c>
      <c r="AY1671" s="256" t="s">
        <v>197</v>
      </c>
    </row>
    <row r="1672" s="13" customFormat="1">
      <c r="A1672" s="13"/>
      <c r="B1672" s="235"/>
      <c r="C1672" s="236"/>
      <c r="D1672" s="237" t="s">
        <v>207</v>
      </c>
      <c r="E1672" s="238" t="s">
        <v>19</v>
      </c>
      <c r="F1672" s="239" t="s">
        <v>3042</v>
      </c>
      <c r="G1672" s="236"/>
      <c r="H1672" s="240">
        <v>2.0249999999999999</v>
      </c>
      <c r="I1672" s="241"/>
      <c r="J1672" s="236"/>
      <c r="K1672" s="236"/>
      <c r="L1672" s="242"/>
      <c r="M1672" s="243"/>
      <c r="N1672" s="244"/>
      <c r="O1672" s="244"/>
      <c r="P1672" s="244"/>
      <c r="Q1672" s="244"/>
      <c r="R1672" s="244"/>
      <c r="S1672" s="244"/>
      <c r="T1672" s="245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6" t="s">
        <v>207</v>
      </c>
      <c r="AU1672" s="246" t="s">
        <v>82</v>
      </c>
      <c r="AV1672" s="13" t="s">
        <v>82</v>
      </c>
      <c r="AW1672" s="13" t="s">
        <v>33</v>
      </c>
      <c r="AX1672" s="13" t="s">
        <v>72</v>
      </c>
      <c r="AY1672" s="246" t="s">
        <v>197</v>
      </c>
    </row>
    <row r="1673" s="13" customFormat="1">
      <c r="A1673" s="13"/>
      <c r="B1673" s="235"/>
      <c r="C1673" s="236"/>
      <c r="D1673" s="237" t="s">
        <v>207</v>
      </c>
      <c r="E1673" s="238" t="s">
        <v>19</v>
      </c>
      <c r="F1673" s="239" t="s">
        <v>3043</v>
      </c>
      <c r="G1673" s="236"/>
      <c r="H1673" s="240">
        <v>2.9630000000000001</v>
      </c>
      <c r="I1673" s="241"/>
      <c r="J1673" s="236"/>
      <c r="K1673" s="236"/>
      <c r="L1673" s="242"/>
      <c r="M1673" s="243"/>
      <c r="N1673" s="244"/>
      <c r="O1673" s="244"/>
      <c r="P1673" s="244"/>
      <c r="Q1673" s="244"/>
      <c r="R1673" s="244"/>
      <c r="S1673" s="244"/>
      <c r="T1673" s="245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46" t="s">
        <v>207</v>
      </c>
      <c r="AU1673" s="246" t="s">
        <v>82</v>
      </c>
      <c r="AV1673" s="13" t="s">
        <v>82</v>
      </c>
      <c r="AW1673" s="13" t="s">
        <v>33</v>
      </c>
      <c r="AX1673" s="13" t="s">
        <v>72</v>
      </c>
      <c r="AY1673" s="246" t="s">
        <v>197</v>
      </c>
    </row>
    <row r="1674" s="13" customFormat="1">
      <c r="A1674" s="13"/>
      <c r="B1674" s="235"/>
      <c r="C1674" s="236"/>
      <c r="D1674" s="237" t="s">
        <v>207</v>
      </c>
      <c r="E1674" s="238" t="s">
        <v>19</v>
      </c>
      <c r="F1674" s="239" t="s">
        <v>3044</v>
      </c>
      <c r="G1674" s="236"/>
      <c r="H1674" s="240">
        <v>16.448</v>
      </c>
      <c r="I1674" s="241"/>
      <c r="J1674" s="236"/>
      <c r="K1674" s="236"/>
      <c r="L1674" s="242"/>
      <c r="M1674" s="243"/>
      <c r="N1674" s="244"/>
      <c r="O1674" s="244"/>
      <c r="P1674" s="244"/>
      <c r="Q1674" s="244"/>
      <c r="R1674" s="244"/>
      <c r="S1674" s="244"/>
      <c r="T1674" s="245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6" t="s">
        <v>207</v>
      </c>
      <c r="AU1674" s="246" t="s">
        <v>82</v>
      </c>
      <c r="AV1674" s="13" t="s">
        <v>82</v>
      </c>
      <c r="AW1674" s="13" t="s">
        <v>33</v>
      </c>
      <c r="AX1674" s="13" t="s">
        <v>72</v>
      </c>
      <c r="AY1674" s="246" t="s">
        <v>197</v>
      </c>
    </row>
    <row r="1675" s="13" customFormat="1">
      <c r="A1675" s="13"/>
      <c r="B1675" s="235"/>
      <c r="C1675" s="236"/>
      <c r="D1675" s="237" t="s">
        <v>207</v>
      </c>
      <c r="E1675" s="238" t="s">
        <v>19</v>
      </c>
      <c r="F1675" s="239" t="s">
        <v>3045</v>
      </c>
      <c r="G1675" s="236"/>
      <c r="H1675" s="240">
        <v>16.448</v>
      </c>
      <c r="I1675" s="241"/>
      <c r="J1675" s="236"/>
      <c r="K1675" s="236"/>
      <c r="L1675" s="242"/>
      <c r="M1675" s="243"/>
      <c r="N1675" s="244"/>
      <c r="O1675" s="244"/>
      <c r="P1675" s="244"/>
      <c r="Q1675" s="244"/>
      <c r="R1675" s="244"/>
      <c r="S1675" s="244"/>
      <c r="T1675" s="245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46" t="s">
        <v>207</v>
      </c>
      <c r="AU1675" s="246" t="s">
        <v>82</v>
      </c>
      <c r="AV1675" s="13" t="s">
        <v>82</v>
      </c>
      <c r="AW1675" s="13" t="s">
        <v>33</v>
      </c>
      <c r="AX1675" s="13" t="s">
        <v>72</v>
      </c>
      <c r="AY1675" s="246" t="s">
        <v>197</v>
      </c>
    </row>
    <row r="1676" s="13" customFormat="1">
      <c r="A1676" s="13"/>
      <c r="B1676" s="235"/>
      <c r="C1676" s="236"/>
      <c r="D1676" s="237" t="s">
        <v>207</v>
      </c>
      <c r="E1676" s="238" t="s">
        <v>19</v>
      </c>
      <c r="F1676" s="239" t="s">
        <v>3051</v>
      </c>
      <c r="G1676" s="236"/>
      <c r="H1676" s="240">
        <v>13.522</v>
      </c>
      <c r="I1676" s="241"/>
      <c r="J1676" s="236"/>
      <c r="K1676" s="236"/>
      <c r="L1676" s="242"/>
      <c r="M1676" s="243"/>
      <c r="N1676" s="244"/>
      <c r="O1676" s="244"/>
      <c r="P1676" s="244"/>
      <c r="Q1676" s="244"/>
      <c r="R1676" s="244"/>
      <c r="S1676" s="244"/>
      <c r="T1676" s="245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6" t="s">
        <v>207</v>
      </c>
      <c r="AU1676" s="246" t="s">
        <v>82</v>
      </c>
      <c r="AV1676" s="13" t="s">
        <v>82</v>
      </c>
      <c r="AW1676" s="13" t="s">
        <v>33</v>
      </c>
      <c r="AX1676" s="13" t="s">
        <v>72</v>
      </c>
      <c r="AY1676" s="246" t="s">
        <v>197</v>
      </c>
    </row>
    <row r="1677" s="13" customFormat="1">
      <c r="A1677" s="13"/>
      <c r="B1677" s="235"/>
      <c r="C1677" s="236"/>
      <c r="D1677" s="237" t="s">
        <v>207</v>
      </c>
      <c r="E1677" s="238" t="s">
        <v>19</v>
      </c>
      <c r="F1677" s="239" t="s">
        <v>3052</v>
      </c>
      <c r="G1677" s="236"/>
      <c r="H1677" s="240">
        <v>1.9750000000000001</v>
      </c>
      <c r="I1677" s="241"/>
      <c r="J1677" s="236"/>
      <c r="K1677" s="236"/>
      <c r="L1677" s="242"/>
      <c r="M1677" s="243"/>
      <c r="N1677" s="244"/>
      <c r="O1677" s="244"/>
      <c r="P1677" s="244"/>
      <c r="Q1677" s="244"/>
      <c r="R1677" s="244"/>
      <c r="S1677" s="244"/>
      <c r="T1677" s="245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46" t="s">
        <v>207</v>
      </c>
      <c r="AU1677" s="246" t="s">
        <v>82</v>
      </c>
      <c r="AV1677" s="13" t="s">
        <v>82</v>
      </c>
      <c r="AW1677" s="13" t="s">
        <v>33</v>
      </c>
      <c r="AX1677" s="13" t="s">
        <v>72</v>
      </c>
      <c r="AY1677" s="246" t="s">
        <v>197</v>
      </c>
    </row>
    <row r="1678" s="13" customFormat="1">
      <c r="A1678" s="13"/>
      <c r="B1678" s="235"/>
      <c r="C1678" s="236"/>
      <c r="D1678" s="237" t="s">
        <v>207</v>
      </c>
      <c r="E1678" s="238" t="s">
        <v>19</v>
      </c>
      <c r="F1678" s="239" t="s">
        <v>2951</v>
      </c>
      <c r="G1678" s="236"/>
      <c r="H1678" s="240">
        <v>1.44</v>
      </c>
      <c r="I1678" s="241"/>
      <c r="J1678" s="236"/>
      <c r="K1678" s="236"/>
      <c r="L1678" s="242"/>
      <c r="M1678" s="243"/>
      <c r="N1678" s="244"/>
      <c r="O1678" s="244"/>
      <c r="P1678" s="244"/>
      <c r="Q1678" s="244"/>
      <c r="R1678" s="244"/>
      <c r="S1678" s="244"/>
      <c r="T1678" s="245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46" t="s">
        <v>207</v>
      </c>
      <c r="AU1678" s="246" t="s">
        <v>82</v>
      </c>
      <c r="AV1678" s="13" t="s">
        <v>82</v>
      </c>
      <c r="AW1678" s="13" t="s">
        <v>33</v>
      </c>
      <c r="AX1678" s="13" t="s">
        <v>72</v>
      </c>
      <c r="AY1678" s="246" t="s">
        <v>197</v>
      </c>
    </row>
    <row r="1679" s="13" customFormat="1">
      <c r="A1679" s="13"/>
      <c r="B1679" s="235"/>
      <c r="C1679" s="236"/>
      <c r="D1679" s="237" t="s">
        <v>207</v>
      </c>
      <c r="E1679" s="238" t="s">
        <v>19</v>
      </c>
      <c r="F1679" s="239" t="s">
        <v>2953</v>
      </c>
      <c r="G1679" s="236"/>
      <c r="H1679" s="240">
        <v>1.7330000000000001</v>
      </c>
      <c r="I1679" s="241"/>
      <c r="J1679" s="236"/>
      <c r="K1679" s="236"/>
      <c r="L1679" s="242"/>
      <c r="M1679" s="243"/>
      <c r="N1679" s="244"/>
      <c r="O1679" s="244"/>
      <c r="P1679" s="244"/>
      <c r="Q1679" s="244"/>
      <c r="R1679" s="244"/>
      <c r="S1679" s="244"/>
      <c r="T1679" s="245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6" t="s">
        <v>207</v>
      </c>
      <c r="AU1679" s="246" t="s">
        <v>82</v>
      </c>
      <c r="AV1679" s="13" t="s">
        <v>82</v>
      </c>
      <c r="AW1679" s="13" t="s">
        <v>33</v>
      </c>
      <c r="AX1679" s="13" t="s">
        <v>72</v>
      </c>
      <c r="AY1679" s="246" t="s">
        <v>197</v>
      </c>
    </row>
    <row r="1680" s="13" customFormat="1">
      <c r="A1680" s="13"/>
      <c r="B1680" s="235"/>
      <c r="C1680" s="236"/>
      <c r="D1680" s="237" t="s">
        <v>207</v>
      </c>
      <c r="E1680" s="238" t="s">
        <v>19</v>
      </c>
      <c r="F1680" s="239" t="s">
        <v>3054</v>
      </c>
      <c r="G1680" s="236"/>
      <c r="H1680" s="240">
        <v>1.9359999999999999</v>
      </c>
      <c r="I1680" s="241"/>
      <c r="J1680" s="236"/>
      <c r="K1680" s="236"/>
      <c r="L1680" s="242"/>
      <c r="M1680" s="243"/>
      <c r="N1680" s="244"/>
      <c r="O1680" s="244"/>
      <c r="P1680" s="244"/>
      <c r="Q1680" s="244"/>
      <c r="R1680" s="244"/>
      <c r="S1680" s="244"/>
      <c r="T1680" s="245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46" t="s">
        <v>207</v>
      </c>
      <c r="AU1680" s="246" t="s">
        <v>82</v>
      </c>
      <c r="AV1680" s="13" t="s">
        <v>82</v>
      </c>
      <c r="AW1680" s="13" t="s">
        <v>33</v>
      </c>
      <c r="AX1680" s="13" t="s">
        <v>72</v>
      </c>
      <c r="AY1680" s="246" t="s">
        <v>197</v>
      </c>
    </row>
    <row r="1681" s="13" customFormat="1">
      <c r="A1681" s="13"/>
      <c r="B1681" s="235"/>
      <c r="C1681" s="236"/>
      <c r="D1681" s="237" t="s">
        <v>207</v>
      </c>
      <c r="E1681" s="238" t="s">
        <v>19</v>
      </c>
      <c r="F1681" s="239" t="s">
        <v>2955</v>
      </c>
      <c r="G1681" s="236"/>
      <c r="H1681" s="240">
        <v>7.3689999999999998</v>
      </c>
      <c r="I1681" s="241"/>
      <c r="J1681" s="236"/>
      <c r="K1681" s="236"/>
      <c r="L1681" s="242"/>
      <c r="M1681" s="243"/>
      <c r="N1681" s="244"/>
      <c r="O1681" s="244"/>
      <c r="P1681" s="244"/>
      <c r="Q1681" s="244"/>
      <c r="R1681" s="244"/>
      <c r="S1681" s="244"/>
      <c r="T1681" s="245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46" t="s">
        <v>207</v>
      </c>
      <c r="AU1681" s="246" t="s">
        <v>82</v>
      </c>
      <c r="AV1681" s="13" t="s">
        <v>82</v>
      </c>
      <c r="AW1681" s="13" t="s">
        <v>33</v>
      </c>
      <c r="AX1681" s="13" t="s">
        <v>72</v>
      </c>
      <c r="AY1681" s="246" t="s">
        <v>197</v>
      </c>
    </row>
    <row r="1682" s="13" customFormat="1">
      <c r="A1682" s="13"/>
      <c r="B1682" s="235"/>
      <c r="C1682" s="236"/>
      <c r="D1682" s="237" t="s">
        <v>207</v>
      </c>
      <c r="E1682" s="238" t="s">
        <v>19</v>
      </c>
      <c r="F1682" s="239" t="s">
        <v>3055</v>
      </c>
      <c r="G1682" s="236"/>
      <c r="H1682" s="240">
        <v>4.298</v>
      </c>
      <c r="I1682" s="241"/>
      <c r="J1682" s="236"/>
      <c r="K1682" s="236"/>
      <c r="L1682" s="242"/>
      <c r="M1682" s="243"/>
      <c r="N1682" s="244"/>
      <c r="O1682" s="244"/>
      <c r="P1682" s="244"/>
      <c r="Q1682" s="244"/>
      <c r="R1682" s="244"/>
      <c r="S1682" s="244"/>
      <c r="T1682" s="245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46" t="s">
        <v>207</v>
      </c>
      <c r="AU1682" s="246" t="s">
        <v>82</v>
      </c>
      <c r="AV1682" s="13" t="s">
        <v>82</v>
      </c>
      <c r="AW1682" s="13" t="s">
        <v>33</v>
      </c>
      <c r="AX1682" s="13" t="s">
        <v>72</v>
      </c>
      <c r="AY1682" s="246" t="s">
        <v>197</v>
      </c>
    </row>
    <row r="1683" s="13" customFormat="1">
      <c r="A1683" s="13"/>
      <c r="B1683" s="235"/>
      <c r="C1683" s="236"/>
      <c r="D1683" s="237" t="s">
        <v>207</v>
      </c>
      <c r="E1683" s="238" t="s">
        <v>19</v>
      </c>
      <c r="F1683" s="239" t="s">
        <v>3056</v>
      </c>
      <c r="G1683" s="236"/>
      <c r="H1683" s="240">
        <v>3.4430000000000001</v>
      </c>
      <c r="I1683" s="241"/>
      <c r="J1683" s="236"/>
      <c r="K1683" s="236"/>
      <c r="L1683" s="242"/>
      <c r="M1683" s="243"/>
      <c r="N1683" s="244"/>
      <c r="O1683" s="244"/>
      <c r="P1683" s="244"/>
      <c r="Q1683" s="244"/>
      <c r="R1683" s="244"/>
      <c r="S1683" s="244"/>
      <c r="T1683" s="245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46" t="s">
        <v>207</v>
      </c>
      <c r="AU1683" s="246" t="s">
        <v>82</v>
      </c>
      <c r="AV1683" s="13" t="s">
        <v>82</v>
      </c>
      <c r="AW1683" s="13" t="s">
        <v>33</v>
      </c>
      <c r="AX1683" s="13" t="s">
        <v>72</v>
      </c>
      <c r="AY1683" s="246" t="s">
        <v>197</v>
      </c>
    </row>
    <row r="1684" s="15" customFormat="1">
      <c r="A1684" s="15"/>
      <c r="B1684" s="257"/>
      <c r="C1684" s="258"/>
      <c r="D1684" s="237" t="s">
        <v>207</v>
      </c>
      <c r="E1684" s="259" t="s">
        <v>19</v>
      </c>
      <c r="F1684" s="260" t="s">
        <v>234</v>
      </c>
      <c r="G1684" s="258"/>
      <c r="H1684" s="261">
        <v>73.599999999999994</v>
      </c>
      <c r="I1684" s="262"/>
      <c r="J1684" s="258"/>
      <c r="K1684" s="258"/>
      <c r="L1684" s="263"/>
      <c r="M1684" s="264"/>
      <c r="N1684" s="265"/>
      <c r="O1684" s="265"/>
      <c r="P1684" s="265"/>
      <c r="Q1684" s="265"/>
      <c r="R1684" s="265"/>
      <c r="S1684" s="265"/>
      <c r="T1684" s="266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T1684" s="267" t="s">
        <v>207</v>
      </c>
      <c r="AU1684" s="267" t="s">
        <v>82</v>
      </c>
      <c r="AV1684" s="15" t="s">
        <v>203</v>
      </c>
      <c r="AW1684" s="15" t="s">
        <v>33</v>
      </c>
      <c r="AX1684" s="15" t="s">
        <v>80</v>
      </c>
      <c r="AY1684" s="267" t="s">
        <v>197</v>
      </c>
    </row>
    <row r="1685" s="2" customFormat="1" ht="49.05" customHeight="1">
      <c r="A1685" s="40"/>
      <c r="B1685" s="41"/>
      <c r="C1685" s="216" t="s">
        <v>1923</v>
      </c>
      <c r="D1685" s="216" t="s">
        <v>199</v>
      </c>
      <c r="E1685" s="217" t="s">
        <v>1539</v>
      </c>
      <c r="F1685" s="218" t="s">
        <v>1540</v>
      </c>
      <c r="G1685" s="219" t="s">
        <v>202</v>
      </c>
      <c r="H1685" s="220">
        <v>145.50700000000001</v>
      </c>
      <c r="I1685" s="221"/>
      <c r="J1685" s="222">
        <f>ROUND(I1685*H1685,2)</f>
        <v>0</v>
      </c>
      <c r="K1685" s="223"/>
      <c r="L1685" s="46"/>
      <c r="M1685" s="224" t="s">
        <v>19</v>
      </c>
      <c r="N1685" s="225" t="s">
        <v>43</v>
      </c>
      <c r="O1685" s="86"/>
      <c r="P1685" s="226">
        <f>O1685*H1685</f>
        <v>0</v>
      </c>
      <c r="Q1685" s="226">
        <v>0.01385</v>
      </c>
      <c r="R1685" s="226">
        <f>Q1685*H1685</f>
        <v>2.0152719499999998</v>
      </c>
      <c r="S1685" s="226">
        <v>0</v>
      </c>
      <c r="T1685" s="227">
        <f>S1685*H1685</f>
        <v>0</v>
      </c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R1685" s="228" t="s">
        <v>385</v>
      </c>
      <c r="AT1685" s="228" t="s">
        <v>199</v>
      </c>
      <c r="AU1685" s="228" t="s">
        <v>82</v>
      </c>
      <c r="AY1685" s="19" t="s">
        <v>197</v>
      </c>
      <c r="BE1685" s="229">
        <f>IF(N1685="základní",J1685,0)</f>
        <v>0</v>
      </c>
      <c r="BF1685" s="229">
        <f>IF(N1685="snížená",J1685,0)</f>
        <v>0</v>
      </c>
      <c r="BG1685" s="229">
        <f>IF(N1685="zákl. přenesená",J1685,0)</f>
        <v>0</v>
      </c>
      <c r="BH1685" s="229">
        <f>IF(N1685="sníž. přenesená",J1685,0)</f>
        <v>0</v>
      </c>
      <c r="BI1685" s="229">
        <f>IF(N1685="nulová",J1685,0)</f>
        <v>0</v>
      </c>
      <c r="BJ1685" s="19" t="s">
        <v>80</v>
      </c>
      <c r="BK1685" s="229">
        <f>ROUND(I1685*H1685,2)</f>
        <v>0</v>
      </c>
      <c r="BL1685" s="19" t="s">
        <v>385</v>
      </c>
      <c r="BM1685" s="228" t="s">
        <v>3309</v>
      </c>
    </row>
    <row r="1686" s="2" customFormat="1">
      <c r="A1686" s="40"/>
      <c r="B1686" s="41"/>
      <c r="C1686" s="42"/>
      <c r="D1686" s="230" t="s">
        <v>205</v>
      </c>
      <c r="E1686" s="42"/>
      <c r="F1686" s="231" t="s">
        <v>1542</v>
      </c>
      <c r="G1686" s="42"/>
      <c r="H1686" s="42"/>
      <c r="I1686" s="232"/>
      <c r="J1686" s="42"/>
      <c r="K1686" s="42"/>
      <c r="L1686" s="46"/>
      <c r="M1686" s="233"/>
      <c r="N1686" s="234"/>
      <c r="O1686" s="86"/>
      <c r="P1686" s="86"/>
      <c r="Q1686" s="86"/>
      <c r="R1686" s="86"/>
      <c r="S1686" s="86"/>
      <c r="T1686" s="87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T1686" s="19" t="s">
        <v>205</v>
      </c>
      <c r="AU1686" s="19" t="s">
        <v>82</v>
      </c>
    </row>
    <row r="1687" s="14" customFormat="1">
      <c r="A1687" s="14"/>
      <c r="B1687" s="247"/>
      <c r="C1687" s="248"/>
      <c r="D1687" s="237" t="s">
        <v>207</v>
      </c>
      <c r="E1687" s="249" t="s">
        <v>19</v>
      </c>
      <c r="F1687" s="250" t="s">
        <v>1543</v>
      </c>
      <c r="G1687" s="248"/>
      <c r="H1687" s="249" t="s">
        <v>19</v>
      </c>
      <c r="I1687" s="251"/>
      <c r="J1687" s="248"/>
      <c r="K1687" s="248"/>
      <c r="L1687" s="252"/>
      <c r="M1687" s="253"/>
      <c r="N1687" s="254"/>
      <c r="O1687" s="254"/>
      <c r="P1687" s="254"/>
      <c r="Q1687" s="254"/>
      <c r="R1687" s="254"/>
      <c r="S1687" s="254"/>
      <c r="T1687" s="255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6" t="s">
        <v>207</v>
      </c>
      <c r="AU1687" s="256" t="s">
        <v>82</v>
      </c>
      <c r="AV1687" s="14" t="s">
        <v>80</v>
      </c>
      <c r="AW1687" s="14" t="s">
        <v>33</v>
      </c>
      <c r="AX1687" s="14" t="s">
        <v>72</v>
      </c>
      <c r="AY1687" s="256" t="s">
        <v>197</v>
      </c>
    </row>
    <row r="1688" s="14" customFormat="1">
      <c r="A1688" s="14"/>
      <c r="B1688" s="247"/>
      <c r="C1688" s="248"/>
      <c r="D1688" s="237" t="s">
        <v>207</v>
      </c>
      <c r="E1688" s="249" t="s">
        <v>19</v>
      </c>
      <c r="F1688" s="250" t="s">
        <v>525</v>
      </c>
      <c r="G1688" s="248"/>
      <c r="H1688" s="249" t="s">
        <v>19</v>
      </c>
      <c r="I1688" s="251"/>
      <c r="J1688" s="248"/>
      <c r="K1688" s="248"/>
      <c r="L1688" s="252"/>
      <c r="M1688" s="253"/>
      <c r="N1688" s="254"/>
      <c r="O1688" s="254"/>
      <c r="P1688" s="254"/>
      <c r="Q1688" s="254"/>
      <c r="R1688" s="254"/>
      <c r="S1688" s="254"/>
      <c r="T1688" s="255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6" t="s">
        <v>207</v>
      </c>
      <c r="AU1688" s="256" t="s">
        <v>82</v>
      </c>
      <c r="AV1688" s="14" t="s">
        <v>80</v>
      </c>
      <c r="AW1688" s="14" t="s">
        <v>33</v>
      </c>
      <c r="AX1688" s="14" t="s">
        <v>72</v>
      </c>
      <c r="AY1688" s="256" t="s">
        <v>197</v>
      </c>
    </row>
    <row r="1689" s="13" customFormat="1">
      <c r="A1689" s="13"/>
      <c r="B1689" s="235"/>
      <c r="C1689" s="236"/>
      <c r="D1689" s="237" t="s">
        <v>207</v>
      </c>
      <c r="E1689" s="238" t="s">
        <v>19</v>
      </c>
      <c r="F1689" s="239" t="s">
        <v>3310</v>
      </c>
      <c r="G1689" s="236"/>
      <c r="H1689" s="240">
        <v>23.773</v>
      </c>
      <c r="I1689" s="241"/>
      <c r="J1689" s="236"/>
      <c r="K1689" s="236"/>
      <c r="L1689" s="242"/>
      <c r="M1689" s="243"/>
      <c r="N1689" s="244"/>
      <c r="O1689" s="244"/>
      <c r="P1689" s="244"/>
      <c r="Q1689" s="244"/>
      <c r="R1689" s="244"/>
      <c r="S1689" s="244"/>
      <c r="T1689" s="245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46" t="s">
        <v>207</v>
      </c>
      <c r="AU1689" s="246" t="s">
        <v>82</v>
      </c>
      <c r="AV1689" s="13" t="s">
        <v>82</v>
      </c>
      <c r="AW1689" s="13" t="s">
        <v>33</v>
      </c>
      <c r="AX1689" s="13" t="s">
        <v>72</v>
      </c>
      <c r="AY1689" s="246" t="s">
        <v>197</v>
      </c>
    </row>
    <row r="1690" s="13" customFormat="1">
      <c r="A1690" s="13"/>
      <c r="B1690" s="235"/>
      <c r="C1690" s="236"/>
      <c r="D1690" s="237" t="s">
        <v>207</v>
      </c>
      <c r="E1690" s="238" t="s">
        <v>19</v>
      </c>
      <c r="F1690" s="239" t="s">
        <v>3311</v>
      </c>
      <c r="G1690" s="236"/>
      <c r="H1690" s="240">
        <v>3.1930000000000001</v>
      </c>
      <c r="I1690" s="241"/>
      <c r="J1690" s="236"/>
      <c r="K1690" s="236"/>
      <c r="L1690" s="242"/>
      <c r="M1690" s="243"/>
      <c r="N1690" s="244"/>
      <c r="O1690" s="244"/>
      <c r="P1690" s="244"/>
      <c r="Q1690" s="244"/>
      <c r="R1690" s="244"/>
      <c r="S1690" s="244"/>
      <c r="T1690" s="245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6" t="s">
        <v>207</v>
      </c>
      <c r="AU1690" s="246" t="s">
        <v>82</v>
      </c>
      <c r="AV1690" s="13" t="s">
        <v>82</v>
      </c>
      <c r="AW1690" s="13" t="s">
        <v>33</v>
      </c>
      <c r="AX1690" s="13" t="s">
        <v>72</v>
      </c>
      <c r="AY1690" s="246" t="s">
        <v>197</v>
      </c>
    </row>
    <row r="1691" s="13" customFormat="1">
      <c r="A1691" s="13"/>
      <c r="B1691" s="235"/>
      <c r="C1691" s="236"/>
      <c r="D1691" s="237" t="s">
        <v>207</v>
      </c>
      <c r="E1691" s="238" t="s">
        <v>19</v>
      </c>
      <c r="F1691" s="239" t="s">
        <v>3312</v>
      </c>
      <c r="G1691" s="236"/>
      <c r="H1691" s="240">
        <v>13.92</v>
      </c>
      <c r="I1691" s="241"/>
      <c r="J1691" s="236"/>
      <c r="K1691" s="236"/>
      <c r="L1691" s="242"/>
      <c r="M1691" s="243"/>
      <c r="N1691" s="244"/>
      <c r="O1691" s="244"/>
      <c r="P1691" s="244"/>
      <c r="Q1691" s="244"/>
      <c r="R1691" s="244"/>
      <c r="S1691" s="244"/>
      <c r="T1691" s="245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6" t="s">
        <v>207</v>
      </c>
      <c r="AU1691" s="246" t="s">
        <v>82</v>
      </c>
      <c r="AV1691" s="13" t="s">
        <v>82</v>
      </c>
      <c r="AW1691" s="13" t="s">
        <v>33</v>
      </c>
      <c r="AX1691" s="13" t="s">
        <v>72</v>
      </c>
      <c r="AY1691" s="246" t="s">
        <v>197</v>
      </c>
    </row>
    <row r="1692" s="13" customFormat="1">
      <c r="A1692" s="13"/>
      <c r="B1692" s="235"/>
      <c r="C1692" s="236"/>
      <c r="D1692" s="237" t="s">
        <v>207</v>
      </c>
      <c r="E1692" s="238" t="s">
        <v>19</v>
      </c>
      <c r="F1692" s="239" t="s">
        <v>2921</v>
      </c>
      <c r="G1692" s="236"/>
      <c r="H1692" s="240">
        <v>17.940000000000001</v>
      </c>
      <c r="I1692" s="241"/>
      <c r="J1692" s="236"/>
      <c r="K1692" s="236"/>
      <c r="L1692" s="242"/>
      <c r="M1692" s="243"/>
      <c r="N1692" s="244"/>
      <c r="O1692" s="244"/>
      <c r="P1692" s="244"/>
      <c r="Q1692" s="244"/>
      <c r="R1692" s="244"/>
      <c r="S1692" s="244"/>
      <c r="T1692" s="245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6" t="s">
        <v>207</v>
      </c>
      <c r="AU1692" s="246" t="s">
        <v>82</v>
      </c>
      <c r="AV1692" s="13" t="s">
        <v>82</v>
      </c>
      <c r="AW1692" s="13" t="s">
        <v>33</v>
      </c>
      <c r="AX1692" s="13" t="s">
        <v>72</v>
      </c>
      <c r="AY1692" s="246" t="s">
        <v>197</v>
      </c>
    </row>
    <row r="1693" s="13" customFormat="1">
      <c r="A1693" s="13"/>
      <c r="B1693" s="235"/>
      <c r="C1693" s="236"/>
      <c r="D1693" s="237" t="s">
        <v>207</v>
      </c>
      <c r="E1693" s="238" t="s">
        <v>19</v>
      </c>
      <c r="F1693" s="239" t="s">
        <v>2922</v>
      </c>
      <c r="G1693" s="236"/>
      <c r="H1693" s="240">
        <v>25.190999999999999</v>
      </c>
      <c r="I1693" s="241"/>
      <c r="J1693" s="236"/>
      <c r="K1693" s="236"/>
      <c r="L1693" s="242"/>
      <c r="M1693" s="243"/>
      <c r="N1693" s="244"/>
      <c r="O1693" s="244"/>
      <c r="P1693" s="244"/>
      <c r="Q1693" s="244"/>
      <c r="R1693" s="244"/>
      <c r="S1693" s="244"/>
      <c r="T1693" s="245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6" t="s">
        <v>207</v>
      </c>
      <c r="AU1693" s="246" t="s">
        <v>82</v>
      </c>
      <c r="AV1693" s="13" t="s">
        <v>82</v>
      </c>
      <c r="AW1693" s="13" t="s">
        <v>33</v>
      </c>
      <c r="AX1693" s="13" t="s">
        <v>72</v>
      </c>
      <c r="AY1693" s="246" t="s">
        <v>197</v>
      </c>
    </row>
    <row r="1694" s="13" customFormat="1">
      <c r="A1694" s="13"/>
      <c r="B1694" s="235"/>
      <c r="C1694" s="236"/>
      <c r="D1694" s="237" t="s">
        <v>207</v>
      </c>
      <c r="E1694" s="238" t="s">
        <v>19</v>
      </c>
      <c r="F1694" s="239" t="s">
        <v>2929</v>
      </c>
      <c r="G1694" s="236"/>
      <c r="H1694" s="240">
        <v>1.544</v>
      </c>
      <c r="I1694" s="241"/>
      <c r="J1694" s="236"/>
      <c r="K1694" s="236"/>
      <c r="L1694" s="242"/>
      <c r="M1694" s="243"/>
      <c r="N1694" s="244"/>
      <c r="O1694" s="244"/>
      <c r="P1694" s="244"/>
      <c r="Q1694" s="244"/>
      <c r="R1694" s="244"/>
      <c r="S1694" s="244"/>
      <c r="T1694" s="245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46" t="s">
        <v>207</v>
      </c>
      <c r="AU1694" s="246" t="s">
        <v>82</v>
      </c>
      <c r="AV1694" s="13" t="s">
        <v>82</v>
      </c>
      <c r="AW1694" s="13" t="s">
        <v>33</v>
      </c>
      <c r="AX1694" s="13" t="s">
        <v>72</v>
      </c>
      <c r="AY1694" s="246" t="s">
        <v>197</v>
      </c>
    </row>
    <row r="1695" s="13" customFormat="1">
      <c r="A1695" s="13"/>
      <c r="B1695" s="235"/>
      <c r="C1695" s="236"/>
      <c r="D1695" s="237" t="s">
        <v>207</v>
      </c>
      <c r="E1695" s="238" t="s">
        <v>19</v>
      </c>
      <c r="F1695" s="239" t="s">
        <v>2930</v>
      </c>
      <c r="G1695" s="236"/>
      <c r="H1695" s="240">
        <v>2.9900000000000002</v>
      </c>
      <c r="I1695" s="241"/>
      <c r="J1695" s="236"/>
      <c r="K1695" s="236"/>
      <c r="L1695" s="242"/>
      <c r="M1695" s="243"/>
      <c r="N1695" s="244"/>
      <c r="O1695" s="244"/>
      <c r="P1695" s="244"/>
      <c r="Q1695" s="244"/>
      <c r="R1695" s="244"/>
      <c r="S1695" s="244"/>
      <c r="T1695" s="245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6" t="s">
        <v>207</v>
      </c>
      <c r="AU1695" s="246" t="s">
        <v>82</v>
      </c>
      <c r="AV1695" s="13" t="s">
        <v>82</v>
      </c>
      <c r="AW1695" s="13" t="s">
        <v>33</v>
      </c>
      <c r="AX1695" s="13" t="s">
        <v>72</v>
      </c>
      <c r="AY1695" s="246" t="s">
        <v>197</v>
      </c>
    </row>
    <row r="1696" s="13" customFormat="1">
      <c r="A1696" s="13"/>
      <c r="B1696" s="235"/>
      <c r="C1696" s="236"/>
      <c r="D1696" s="237" t="s">
        <v>207</v>
      </c>
      <c r="E1696" s="238" t="s">
        <v>19</v>
      </c>
      <c r="F1696" s="239" t="s">
        <v>2931</v>
      </c>
      <c r="G1696" s="236"/>
      <c r="H1696" s="240">
        <v>1.95</v>
      </c>
      <c r="I1696" s="241"/>
      <c r="J1696" s="236"/>
      <c r="K1696" s="236"/>
      <c r="L1696" s="242"/>
      <c r="M1696" s="243"/>
      <c r="N1696" s="244"/>
      <c r="O1696" s="244"/>
      <c r="P1696" s="244"/>
      <c r="Q1696" s="244"/>
      <c r="R1696" s="244"/>
      <c r="S1696" s="244"/>
      <c r="T1696" s="245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46" t="s">
        <v>207</v>
      </c>
      <c r="AU1696" s="246" t="s">
        <v>82</v>
      </c>
      <c r="AV1696" s="13" t="s">
        <v>82</v>
      </c>
      <c r="AW1696" s="13" t="s">
        <v>33</v>
      </c>
      <c r="AX1696" s="13" t="s">
        <v>72</v>
      </c>
      <c r="AY1696" s="246" t="s">
        <v>197</v>
      </c>
    </row>
    <row r="1697" s="13" customFormat="1">
      <c r="A1697" s="13"/>
      <c r="B1697" s="235"/>
      <c r="C1697" s="236"/>
      <c r="D1697" s="237" t="s">
        <v>207</v>
      </c>
      <c r="E1697" s="238" t="s">
        <v>19</v>
      </c>
      <c r="F1697" s="239" t="s">
        <v>2961</v>
      </c>
      <c r="G1697" s="236"/>
      <c r="H1697" s="240">
        <v>15.382</v>
      </c>
      <c r="I1697" s="241"/>
      <c r="J1697" s="236"/>
      <c r="K1697" s="236"/>
      <c r="L1697" s="242"/>
      <c r="M1697" s="243"/>
      <c r="N1697" s="244"/>
      <c r="O1697" s="244"/>
      <c r="P1697" s="244"/>
      <c r="Q1697" s="244"/>
      <c r="R1697" s="244"/>
      <c r="S1697" s="244"/>
      <c r="T1697" s="245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6" t="s">
        <v>207</v>
      </c>
      <c r="AU1697" s="246" t="s">
        <v>82</v>
      </c>
      <c r="AV1697" s="13" t="s">
        <v>82</v>
      </c>
      <c r="AW1697" s="13" t="s">
        <v>33</v>
      </c>
      <c r="AX1697" s="13" t="s">
        <v>72</v>
      </c>
      <c r="AY1697" s="246" t="s">
        <v>197</v>
      </c>
    </row>
    <row r="1698" s="13" customFormat="1">
      <c r="A1698" s="13"/>
      <c r="B1698" s="235"/>
      <c r="C1698" s="236"/>
      <c r="D1698" s="237" t="s">
        <v>207</v>
      </c>
      <c r="E1698" s="238" t="s">
        <v>19</v>
      </c>
      <c r="F1698" s="239" t="s">
        <v>2962</v>
      </c>
      <c r="G1698" s="236"/>
      <c r="H1698" s="240">
        <v>16.314</v>
      </c>
      <c r="I1698" s="241"/>
      <c r="J1698" s="236"/>
      <c r="K1698" s="236"/>
      <c r="L1698" s="242"/>
      <c r="M1698" s="243"/>
      <c r="N1698" s="244"/>
      <c r="O1698" s="244"/>
      <c r="P1698" s="244"/>
      <c r="Q1698" s="244"/>
      <c r="R1698" s="244"/>
      <c r="S1698" s="244"/>
      <c r="T1698" s="245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46" t="s">
        <v>207</v>
      </c>
      <c r="AU1698" s="246" t="s">
        <v>82</v>
      </c>
      <c r="AV1698" s="13" t="s">
        <v>82</v>
      </c>
      <c r="AW1698" s="13" t="s">
        <v>33</v>
      </c>
      <c r="AX1698" s="13" t="s">
        <v>72</v>
      </c>
      <c r="AY1698" s="246" t="s">
        <v>197</v>
      </c>
    </row>
    <row r="1699" s="13" customFormat="1">
      <c r="A1699" s="13"/>
      <c r="B1699" s="235"/>
      <c r="C1699" s="236"/>
      <c r="D1699" s="237" t="s">
        <v>207</v>
      </c>
      <c r="E1699" s="238" t="s">
        <v>19</v>
      </c>
      <c r="F1699" s="239" t="s">
        <v>2964</v>
      </c>
      <c r="G1699" s="236"/>
      <c r="H1699" s="240">
        <v>23.309999999999999</v>
      </c>
      <c r="I1699" s="241"/>
      <c r="J1699" s="236"/>
      <c r="K1699" s="236"/>
      <c r="L1699" s="242"/>
      <c r="M1699" s="243"/>
      <c r="N1699" s="244"/>
      <c r="O1699" s="244"/>
      <c r="P1699" s="244"/>
      <c r="Q1699" s="244"/>
      <c r="R1699" s="244"/>
      <c r="S1699" s="244"/>
      <c r="T1699" s="245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6" t="s">
        <v>207</v>
      </c>
      <c r="AU1699" s="246" t="s">
        <v>82</v>
      </c>
      <c r="AV1699" s="13" t="s">
        <v>82</v>
      </c>
      <c r="AW1699" s="13" t="s">
        <v>33</v>
      </c>
      <c r="AX1699" s="13" t="s">
        <v>72</v>
      </c>
      <c r="AY1699" s="246" t="s">
        <v>197</v>
      </c>
    </row>
    <row r="1700" s="15" customFormat="1">
      <c r="A1700" s="15"/>
      <c r="B1700" s="257"/>
      <c r="C1700" s="258"/>
      <c r="D1700" s="237" t="s">
        <v>207</v>
      </c>
      <c r="E1700" s="259" t="s">
        <v>19</v>
      </c>
      <c r="F1700" s="260" t="s">
        <v>234</v>
      </c>
      <c r="G1700" s="258"/>
      <c r="H1700" s="261">
        <v>145.50700000000001</v>
      </c>
      <c r="I1700" s="262"/>
      <c r="J1700" s="258"/>
      <c r="K1700" s="258"/>
      <c r="L1700" s="263"/>
      <c r="M1700" s="264"/>
      <c r="N1700" s="265"/>
      <c r="O1700" s="265"/>
      <c r="P1700" s="265"/>
      <c r="Q1700" s="265"/>
      <c r="R1700" s="265"/>
      <c r="S1700" s="265"/>
      <c r="T1700" s="266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T1700" s="267" t="s">
        <v>207</v>
      </c>
      <c r="AU1700" s="267" t="s">
        <v>82</v>
      </c>
      <c r="AV1700" s="15" t="s">
        <v>203</v>
      </c>
      <c r="AW1700" s="15" t="s">
        <v>33</v>
      </c>
      <c r="AX1700" s="15" t="s">
        <v>80</v>
      </c>
      <c r="AY1700" s="267" t="s">
        <v>197</v>
      </c>
    </row>
    <row r="1701" s="2" customFormat="1" ht="49.05" customHeight="1">
      <c r="A1701" s="40"/>
      <c r="B1701" s="41"/>
      <c r="C1701" s="216" t="s">
        <v>1928</v>
      </c>
      <c r="D1701" s="216" t="s">
        <v>199</v>
      </c>
      <c r="E1701" s="217" t="s">
        <v>3313</v>
      </c>
      <c r="F1701" s="218" t="s">
        <v>3314</v>
      </c>
      <c r="G1701" s="219" t="s">
        <v>202</v>
      </c>
      <c r="H1701" s="220">
        <v>20.036999999999999</v>
      </c>
      <c r="I1701" s="221"/>
      <c r="J1701" s="222">
        <f>ROUND(I1701*H1701,2)</f>
        <v>0</v>
      </c>
      <c r="K1701" s="223"/>
      <c r="L1701" s="46"/>
      <c r="M1701" s="224" t="s">
        <v>19</v>
      </c>
      <c r="N1701" s="225" t="s">
        <v>43</v>
      </c>
      <c r="O1701" s="86"/>
      <c r="P1701" s="226">
        <f>O1701*H1701</f>
        <v>0</v>
      </c>
      <c r="Q1701" s="226">
        <v>0.012590000000000001</v>
      </c>
      <c r="R1701" s="226">
        <f>Q1701*H1701</f>
        <v>0.25226583000000002</v>
      </c>
      <c r="S1701" s="226">
        <v>0</v>
      </c>
      <c r="T1701" s="227">
        <f>S1701*H1701</f>
        <v>0</v>
      </c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R1701" s="228" t="s">
        <v>385</v>
      </c>
      <c r="AT1701" s="228" t="s">
        <v>199</v>
      </c>
      <c r="AU1701" s="228" t="s">
        <v>82</v>
      </c>
      <c r="AY1701" s="19" t="s">
        <v>197</v>
      </c>
      <c r="BE1701" s="229">
        <f>IF(N1701="základní",J1701,0)</f>
        <v>0</v>
      </c>
      <c r="BF1701" s="229">
        <f>IF(N1701="snížená",J1701,0)</f>
        <v>0</v>
      </c>
      <c r="BG1701" s="229">
        <f>IF(N1701="zákl. přenesená",J1701,0)</f>
        <v>0</v>
      </c>
      <c r="BH1701" s="229">
        <f>IF(N1701="sníž. přenesená",J1701,0)</f>
        <v>0</v>
      </c>
      <c r="BI1701" s="229">
        <f>IF(N1701="nulová",J1701,0)</f>
        <v>0</v>
      </c>
      <c r="BJ1701" s="19" t="s">
        <v>80</v>
      </c>
      <c r="BK1701" s="229">
        <f>ROUND(I1701*H1701,2)</f>
        <v>0</v>
      </c>
      <c r="BL1701" s="19" t="s">
        <v>385</v>
      </c>
      <c r="BM1701" s="228" t="s">
        <v>3315</v>
      </c>
    </row>
    <row r="1702" s="2" customFormat="1">
      <c r="A1702" s="40"/>
      <c r="B1702" s="41"/>
      <c r="C1702" s="42"/>
      <c r="D1702" s="230" t="s">
        <v>205</v>
      </c>
      <c r="E1702" s="42"/>
      <c r="F1702" s="231" t="s">
        <v>3316</v>
      </c>
      <c r="G1702" s="42"/>
      <c r="H1702" s="42"/>
      <c r="I1702" s="232"/>
      <c r="J1702" s="42"/>
      <c r="K1702" s="42"/>
      <c r="L1702" s="46"/>
      <c r="M1702" s="233"/>
      <c r="N1702" s="234"/>
      <c r="O1702" s="86"/>
      <c r="P1702" s="86"/>
      <c r="Q1702" s="86"/>
      <c r="R1702" s="86"/>
      <c r="S1702" s="86"/>
      <c r="T1702" s="87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T1702" s="19" t="s">
        <v>205</v>
      </c>
      <c r="AU1702" s="19" t="s">
        <v>82</v>
      </c>
    </row>
    <row r="1703" s="14" customFormat="1">
      <c r="A1703" s="14"/>
      <c r="B1703" s="247"/>
      <c r="C1703" s="248"/>
      <c r="D1703" s="237" t="s">
        <v>207</v>
      </c>
      <c r="E1703" s="249" t="s">
        <v>19</v>
      </c>
      <c r="F1703" s="250" t="s">
        <v>3317</v>
      </c>
      <c r="G1703" s="248"/>
      <c r="H1703" s="249" t="s">
        <v>19</v>
      </c>
      <c r="I1703" s="251"/>
      <c r="J1703" s="248"/>
      <c r="K1703" s="248"/>
      <c r="L1703" s="252"/>
      <c r="M1703" s="253"/>
      <c r="N1703" s="254"/>
      <c r="O1703" s="254"/>
      <c r="P1703" s="254"/>
      <c r="Q1703" s="254"/>
      <c r="R1703" s="254"/>
      <c r="S1703" s="254"/>
      <c r="T1703" s="255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56" t="s">
        <v>207</v>
      </c>
      <c r="AU1703" s="256" t="s">
        <v>82</v>
      </c>
      <c r="AV1703" s="14" t="s">
        <v>80</v>
      </c>
      <c r="AW1703" s="14" t="s">
        <v>33</v>
      </c>
      <c r="AX1703" s="14" t="s">
        <v>72</v>
      </c>
      <c r="AY1703" s="256" t="s">
        <v>197</v>
      </c>
    </row>
    <row r="1704" s="14" customFormat="1">
      <c r="A1704" s="14"/>
      <c r="B1704" s="247"/>
      <c r="C1704" s="248"/>
      <c r="D1704" s="237" t="s">
        <v>207</v>
      </c>
      <c r="E1704" s="249" t="s">
        <v>19</v>
      </c>
      <c r="F1704" s="250" t="s">
        <v>519</v>
      </c>
      <c r="G1704" s="248"/>
      <c r="H1704" s="249" t="s">
        <v>19</v>
      </c>
      <c r="I1704" s="251"/>
      <c r="J1704" s="248"/>
      <c r="K1704" s="248"/>
      <c r="L1704" s="252"/>
      <c r="M1704" s="253"/>
      <c r="N1704" s="254"/>
      <c r="O1704" s="254"/>
      <c r="P1704" s="254"/>
      <c r="Q1704" s="254"/>
      <c r="R1704" s="254"/>
      <c r="S1704" s="254"/>
      <c r="T1704" s="255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6" t="s">
        <v>207</v>
      </c>
      <c r="AU1704" s="256" t="s">
        <v>82</v>
      </c>
      <c r="AV1704" s="14" t="s">
        <v>80</v>
      </c>
      <c r="AW1704" s="14" t="s">
        <v>33</v>
      </c>
      <c r="AX1704" s="14" t="s">
        <v>72</v>
      </c>
      <c r="AY1704" s="256" t="s">
        <v>197</v>
      </c>
    </row>
    <row r="1705" s="13" customFormat="1">
      <c r="A1705" s="13"/>
      <c r="B1705" s="235"/>
      <c r="C1705" s="236"/>
      <c r="D1705" s="237" t="s">
        <v>207</v>
      </c>
      <c r="E1705" s="238" t="s">
        <v>19</v>
      </c>
      <c r="F1705" s="239" t="s">
        <v>2913</v>
      </c>
      <c r="G1705" s="236"/>
      <c r="H1705" s="240">
        <v>2.7000000000000002</v>
      </c>
      <c r="I1705" s="241"/>
      <c r="J1705" s="236"/>
      <c r="K1705" s="236"/>
      <c r="L1705" s="242"/>
      <c r="M1705" s="243"/>
      <c r="N1705" s="244"/>
      <c r="O1705" s="244"/>
      <c r="P1705" s="244"/>
      <c r="Q1705" s="244"/>
      <c r="R1705" s="244"/>
      <c r="S1705" s="244"/>
      <c r="T1705" s="245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6" t="s">
        <v>207</v>
      </c>
      <c r="AU1705" s="246" t="s">
        <v>82</v>
      </c>
      <c r="AV1705" s="13" t="s">
        <v>82</v>
      </c>
      <c r="AW1705" s="13" t="s">
        <v>33</v>
      </c>
      <c r="AX1705" s="13" t="s">
        <v>72</v>
      </c>
      <c r="AY1705" s="246" t="s">
        <v>197</v>
      </c>
    </row>
    <row r="1706" s="13" customFormat="1">
      <c r="A1706" s="13"/>
      <c r="B1706" s="235"/>
      <c r="C1706" s="236"/>
      <c r="D1706" s="237" t="s">
        <v>207</v>
      </c>
      <c r="E1706" s="238" t="s">
        <v>19</v>
      </c>
      <c r="F1706" s="239" t="s">
        <v>3046</v>
      </c>
      <c r="G1706" s="236"/>
      <c r="H1706" s="240">
        <v>6.1369999999999996</v>
      </c>
      <c r="I1706" s="241"/>
      <c r="J1706" s="236"/>
      <c r="K1706" s="236"/>
      <c r="L1706" s="242"/>
      <c r="M1706" s="243"/>
      <c r="N1706" s="244"/>
      <c r="O1706" s="244"/>
      <c r="P1706" s="244"/>
      <c r="Q1706" s="244"/>
      <c r="R1706" s="244"/>
      <c r="S1706" s="244"/>
      <c r="T1706" s="245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46" t="s">
        <v>207</v>
      </c>
      <c r="AU1706" s="246" t="s">
        <v>82</v>
      </c>
      <c r="AV1706" s="13" t="s">
        <v>82</v>
      </c>
      <c r="AW1706" s="13" t="s">
        <v>33</v>
      </c>
      <c r="AX1706" s="13" t="s">
        <v>72</v>
      </c>
      <c r="AY1706" s="246" t="s">
        <v>197</v>
      </c>
    </row>
    <row r="1707" s="13" customFormat="1">
      <c r="A1707" s="13"/>
      <c r="B1707" s="235"/>
      <c r="C1707" s="236"/>
      <c r="D1707" s="237" t="s">
        <v>207</v>
      </c>
      <c r="E1707" s="238" t="s">
        <v>19</v>
      </c>
      <c r="F1707" s="239" t="s">
        <v>3047</v>
      </c>
      <c r="G1707" s="236"/>
      <c r="H1707" s="240">
        <v>5.7480000000000002</v>
      </c>
      <c r="I1707" s="241"/>
      <c r="J1707" s="236"/>
      <c r="K1707" s="236"/>
      <c r="L1707" s="242"/>
      <c r="M1707" s="243"/>
      <c r="N1707" s="244"/>
      <c r="O1707" s="244"/>
      <c r="P1707" s="244"/>
      <c r="Q1707" s="244"/>
      <c r="R1707" s="244"/>
      <c r="S1707" s="244"/>
      <c r="T1707" s="245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6" t="s">
        <v>207</v>
      </c>
      <c r="AU1707" s="246" t="s">
        <v>82</v>
      </c>
      <c r="AV1707" s="13" t="s">
        <v>82</v>
      </c>
      <c r="AW1707" s="13" t="s">
        <v>33</v>
      </c>
      <c r="AX1707" s="13" t="s">
        <v>72</v>
      </c>
      <c r="AY1707" s="246" t="s">
        <v>197</v>
      </c>
    </row>
    <row r="1708" s="13" customFormat="1">
      <c r="A1708" s="13"/>
      <c r="B1708" s="235"/>
      <c r="C1708" s="236"/>
      <c r="D1708" s="237" t="s">
        <v>207</v>
      </c>
      <c r="E1708" s="238" t="s">
        <v>19</v>
      </c>
      <c r="F1708" s="239" t="s">
        <v>3048</v>
      </c>
      <c r="G1708" s="236"/>
      <c r="H1708" s="240">
        <v>2.4790000000000001</v>
      </c>
      <c r="I1708" s="241"/>
      <c r="J1708" s="236"/>
      <c r="K1708" s="236"/>
      <c r="L1708" s="242"/>
      <c r="M1708" s="243"/>
      <c r="N1708" s="244"/>
      <c r="O1708" s="244"/>
      <c r="P1708" s="244"/>
      <c r="Q1708" s="244"/>
      <c r="R1708" s="244"/>
      <c r="S1708" s="244"/>
      <c r="T1708" s="245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46" t="s">
        <v>207</v>
      </c>
      <c r="AU1708" s="246" t="s">
        <v>82</v>
      </c>
      <c r="AV1708" s="13" t="s">
        <v>82</v>
      </c>
      <c r="AW1708" s="13" t="s">
        <v>33</v>
      </c>
      <c r="AX1708" s="13" t="s">
        <v>72</v>
      </c>
      <c r="AY1708" s="246" t="s">
        <v>197</v>
      </c>
    </row>
    <row r="1709" s="13" customFormat="1">
      <c r="A1709" s="13"/>
      <c r="B1709" s="235"/>
      <c r="C1709" s="236"/>
      <c r="D1709" s="237" t="s">
        <v>207</v>
      </c>
      <c r="E1709" s="238" t="s">
        <v>19</v>
      </c>
      <c r="F1709" s="239" t="s">
        <v>3049</v>
      </c>
      <c r="G1709" s="236"/>
      <c r="H1709" s="240">
        <v>1.2649999999999999</v>
      </c>
      <c r="I1709" s="241"/>
      <c r="J1709" s="236"/>
      <c r="K1709" s="236"/>
      <c r="L1709" s="242"/>
      <c r="M1709" s="243"/>
      <c r="N1709" s="244"/>
      <c r="O1709" s="244"/>
      <c r="P1709" s="244"/>
      <c r="Q1709" s="244"/>
      <c r="R1709" s="244"/>
      <c r="S1709" s="244"/>
      <c r="T1709" s="245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6" t="s">
        <v>207</v>
      </c>
      <c r="AU1709" s="246" t="s">
        <v>82</v>
      </c>
      <c r="AV1709" s="13" t="s">
        <v>82</v>
      </c>
      <c r="AW1709" s="13" t="s">
        <v>33</v>
      </c>
      <c r="AX1709" s="13" t="s">
        <v>72</v>
      </c>
      <c r="AY1709" s="246" t="s">
        <v>197</v>
      </c>
    </row>
    <row r="1710" s="13" customFormat="1">
      <c r="A1710" s="13"/>
      <c r="B1710" s="235"/>
      <c r="C1710" s="236"/>
      <c r="D1710" s="237" t="s">
        <v>207</v>
      </c>
      <c r="E1710" s="238" t="s">
        <v>19</v>
      </c>
      <c r="F1710" s="239" t="s">
        <v>3053</v>
      </c>
      <c r="G1710" s="236"/>
      <c r="H1710" s="240">
        <v>1.708</v>
      </c>
      <c r="I1710" s="241"/>
      <c r="J1710" s="236"/>
      <c r="K1710" s="236"/>
      <c r="L1710" s="242"/>
      <c r="M1710" s="243"/>
      <c r="N1710" s="244"/>
      <c r="O1710" s="244"/>
      <c r="P1710" s="244"/>
      <c r="Q1710" s="244"/>
      <c r="R1710" s="244"/>
      <c r="S1710" s="244"/>
      <c r="T1710" s="245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46" t="s">
        <v>207</v>
      </c>
      <c r="AU1710" s="246" t="s">
        <v>82</v>
      </c>
      <c r="AV1710" s="13" t="s">
        <v>82</v>
      </c>
      <c r="AW1710" s="13" t="s">
        <v>33</v>
      </c>
      <c r="AX1710" s="13" t="s">
        <v>72</v>
      </c>
      <c r="AY1710" s="246" t="s">
        <v>197</v>
      </c>
    </row>
    <row r="1711" s="16" customFormat="1">
      <c r="A1711" s="16"/>
      <c r="B1711" s="268"/>
      <c r="C1711" s="269"/>
      <c r="D1711" s="237" t="s">
        <v>207</v>
      </c>
      <c r="E1711" s="270" t="s">
        <v>19</v>
      </c>
      <c r="F1711" s="271" t="s">
        <v>248</v>
      </c>
      <c r="G1711" s="269"/>
      <c r="H1711" s="272">
        <v>20.036999999999999</v>
      </c>
      <c r="I1711" s="273"/>
      <c r="J1711" s="269"/>
      <c r="K1711" s="269"/>
      <c r="L1711" s="274"/>
      <c r="M1711" s="275"/>
      <c r="N1711" s="276"/>
      <c r="O1711" s="276"/>
      <c r="P1711" s="276"/>
      <c r="Q1711" s="276"/>
      <c r="R1711" s="276"/>
      <c r="S1711" s="276"/>
      <c r="T1711" s="277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T1711" s="278" t="s">
        <v>207</v>
      </c>
      <c r="AU1711" s="278" t="s">
        <v>82</v>
      </c>
      <c r="AV1711" s="16" t="s">
        <v>103</v>
      </c>
      <c r="AW1711" s="16" t="s">
        <v>33</v>
      </c>
      <c r="AX1711" s="16" t="s">
        <v>80</v>
      </c>
      <c r="AY1711" s="278" t="s">
        <v>197</v>
      </c>
    </row>
    <row r="1712" s="2" customFormat="1" ht="55.5" customHeight="1">
      <c r="A1712" s="40"/>
      <c r="B1712" s="41"/>
      <c r="C1712" s="216" t="s">
        <v>1932</v>
      </c>
      <c r="D1712" s="216" t="s">
        <v>199</v>
      </c>
      <c r="E1712" s="217" t="s">
        <v>1550</v>
      </c>
      <c r="F1712" s="218" t="s">
        <v>1551</v>
      </c>
      <c r="G1712" s="219" t="s">
        <v>202</v>
      </c>
      <c r="H1712" s="220">
        <v>18.844000000000001</v>
      </c>
      <c r="I1712" s="221"/>
      <c r="J1712" s="222">
        <f>ROUND(I1712*H1712,2)</f>
        <v>0</v>
      </c>
      <c r="K1712" s="223"/>
      <c r="L1712" s="46"/>
      <c r="M1712" s="224" t="s">
        <v>19</v>
      </c>
      <c r="N1712" s="225" t="s">
        <v>43</v>
      </c>
      <c r="O1712" s="86"/>
      <c r="P1712" s="226">
        <f>O1712*H1712</f>
        <v>0</v>
      </c>
      <c r="Q1712" s="226">
        <v>0.01385</v>
      </c>
      <c r="R1712" s="226">
        <f>Q1712*H1712</f>
        <v>0.26098939999999998</v>
      </c>
      <c r="S1712" s="226">
        <v>0</v>
      </c>
      <c r="T1712" s="227">
        <f>S1712*H1712</f>
        <v>0</v>
      </c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R1712" s="228" t="s">
        <v>385</v>
      </c>
      <c r="AT1712" s="228" t="s">
        <v>199</v>
      </c>
      <c r="AU1712" s="228" t="s">
        <v>82</v>
      </c>
      <c r="AY1712" s="19" t="s">
        <v>197</v>
      </c>
      <c r="BE1712" s="229">
        <f>IF(N1712="základní",J1712,0)</f>
        <v>0</v>
      </c>
      <c r="BF1712" s="229">
        <f>IF(N1712="snížená",J1712,0)</f>
        <v>0</v>
      </c>
      <c r="BG1712" s="229">
        <f>IF(N1712="zákl. přenesená",J1712,0)</f>
        <v>0</v>
      </c>
      <c r="BH1712" s="229">
        <f>IF(N1712="sníž. přenesená",J1712,0)</f>
        <v>0</v>
      </c>
      <c r="BI1712" s="229">
        <f>IF(N1712="nulová",J1712,0)</f>
        <v>0</v>
      </c>
      <c r="BJ1712" s="19" t="s">
        <v>80</v>
      </c>
      <c r="BK1712" s="229">
        <f>ROUND(I1712*H1712,2)</f>
        <v>0</v>
      </c>
      <c r="BL1712" s="19" t="s">
        <v>385</v>
      </c>
      <c r="BM1712" s="228" t="s">
        <v>3318</v>
      </c>
    </row>
    <row r="1713" s="2" customFormat="1">
      <c r="A1713" s="40"/>
      <c r="B1713" s="41"/>
      <c r="C1713" s="42"/>
      <c r="D1713" s="230" t="s">
        <v>205</v>
      </c>
      <c r="E1713" s="42"/>
      <c r="F1713" s="231" t="s">
        <v>1553</v>
      </c>
      <c r="G1713" s="42"/>
      <c r="H1713" s="42"/>
      <c r="I1713" s="232"/>
      <c r="J1713" s="42"/>
      <c r="K1713" s="42"/>
      <c r="L1713" s="46"/>
      <c r="M1713" s="233"/>
      <c r="N1713" s="234"/>
      <c r="O1713" s="86"/>
      <c r="P1713" s="86"/>
      <c r="Q1713" s="86"/>
      <c r="R1713" s="86"/>
      <c r="S1713" s="86"/>
      <c r="T1713" s="87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T1713" s="19" t="s">
        <v>205</v>
      </c>
      <c r="AU1713" s="19" t="s">
        <v>82</v>
      </c>
    </row>
    <row r="1714" s="14" customFormat="1">
      <c r="A1714" s="14"/>
      <c r="B1714" s="247"/>
      <c r="C1714" s="248"/>
      <c r="D1714" s="237" t="s">
        <v>207</v>
      </c>
      <c r="E1714" s="249" t="s">
        <v>19</v>
      </c>
      <c r="F1714" s="250" t="s">
        <v>1560</v>
      </c>
      <c r="G1714" s="248"/>
      <c r="H1714" s="249" t="s">
        <v>19</v>
      </c>
      <c r="I1714" s="251"/>
      <c r="J1714" s="248"/>
      <c r="K1714" s="248"/>
      <c r="L1714" s="252"/>
      <c r="M1714" s="253"/>
      <c r="N1714" s="254"/>
      <c r="O1714" s="254"/>
      <c r="P1714" s="254"/>
      <c r="Q1714" s="254"/>
      <c r="R1714" s="254"/>
      <c r="S1714" s="254"/>
      <c r="T1714" s="255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56" t="s">
        <v>207</v>
      </c>
      <c r="AU1714" s="256" t="s">
        <v>82</v>
      </c>
      <c r="AV1714" s="14" t="s">
        <v>80</v>
      </c>
      <c r="AW1714" s="14" t="s">
        <v>33</v>
      </c>
      <c r="AX1714" s="14" t="s">
        <v>72</v>
      </c>
      <c r="AY1714" s="256" t="s">
        <v>197</v>
      </c>
    </row>
    <row r="1715" s="14" customFormat="1">
      <c r="A1715" s="14"/>
      <c r="B1715" s="247"/>
      <c r="C1715" s="248"/>
      <c r="D1715" s="237" t="s">
        <v>207</v>
      </c>
      <c r="E1715" s="249" t="s">
        <v>19</v>
      </c>
      <c r="F1715" s="250" t="s">
        <v>525</v>
      </c>
      <c r="G1715" s="248"/>
      <c r="H1715" s="249" t="s">
        <v>19</v>
      </c>
      <c r="I1715" s="251"/>
      <c r="J1715" s="248"/>
      <c r="K1715" s="248"/>
      <c r="L1715" s="252"/>
      <c r="M1715" s="253"/>
      <c r="N1715" s="254"/>
      <c r="O1715" s="254"/>
      <c r="P1715" s="254"/>
      <c r="Q1715" s="254"/>
      <c r="R1715" s="254"/>
      <c r="S1715" s="254"/>
      <c r="T1715" s="255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56" t="s">
        <v>207</v>
      </c>
      <c r="AU1715" s="256" t="s">
        <v>82</v>
      </c>
      <c r="AV1715" s="14" t="s">
        <v>80</v>
      </c>
      <c r="AW1715" s="14" t="s">
        <v>33</v>
      </c>
      <c r="AX1715" s="14" t="s">
        <v>72</v>
      </c>
      <c r="AY1715" s="256" t="s">
        <v>197</v>
      </c>
    </row>
    <row r="1716" s="13" customFormat="1">
      <c r="A1716" s="13"/>
      <c r="B1716" s="235"/>
      <c r="C1716" s="236"/>
      <c r="D1716" s="237" t="s">
        <v>207</v>
      </c>
      <c r="E1716" s="238" t="s">
        <v>19</v>
      </c>
      <c r="F1716" s="239" t="s">
        <v>2925</v>
      </c>
      <c r="G1716" s="236"/>
      <c r="H1716" s="240">
        <v>6.5549999999999997</v>
      </c>
      <c r="I1716" s="241"/>
      <c r="J1716" s="236"/>
      <c r="K1716" s="236"/>
      <c r="L1716" s="242"/>
      <c r="M1716" s="243"/>
      <c r="N1716" s="244"/>
      <c r="O1716" s="244"/>
      <c r="P1716" s="244"/>
      <c r="Q1716" s="244"/>
      <c r="R1716" s="244"/>
      <c r="S1716" s="244"/>
      <c r="T1716" s="245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46" t="s">
        <v>207</v>
      </c>
      <c r="AU1716" s="246" t="s">
        <v>82</v>
      </c>
      <c r="AV1716" s="13" t="s">
        <v>82</v>
      </c>
      <c r="AW1716" s="13" t="s">
        <v>33</v>
      </c>
      <c r="AX1716" s="13" t="s">
        <v>72</v>
      </c>
      <c r="AY1716" s="246" t="s">
        <v>197</v>
      </c>
    </row>
    <row r="1717" s="13" customFormat="1">
      <c r="A1717" s="13"/>
      <c r="B1717" s="235"/>
      <c r="C1717" s="236"/>
      <c r="D1717" s="237" t="s">
        <v>207</v>
      </c>
      <c r="E1717" s="238" t="s">
        <v>19</v>
      </c>
      <c r="F1717" s="239" t="s">
        <v>2926</v>
      </c>
      <c r="G1717" s="236"/>
      <c r="H1717" s="240">
        <v>8.8200000000000003</v>
      </c>
      <c r="I1717" s="241"/>
      <c r="J1717" s="236"/>
      <c r="K1717" s="236"/>
      <c r="L1717" s="242"/>
      <c r="M1717" s="243"/>
      <c r="N1717" s="244"/>
      <c r="O1717" s="244"/>
      <c r="P1717" s="244"/>
      <c r="Q1717" s="244"/>
      <c r="R1717" s="244"/>
      <c r="S1717" s="244"/>
      <c r="T1717" s="245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46" t="s">
        <v>207</v>
      </c>
      <c r="AU1717" s="246" t="s">
        <v>82</v>
      </c>
      <c r="AV1717" s="13" t="s">
        <v>82</v>
      </c>
      <c r="AW1717" s="13" t="s">
        <v>33</v>
      </c>
      <c r="AX1717" s="13" t="s">
        <v>72</v>
      </c>
      <c r="AY1717" s="246" t="s">
        <v>197</v>
      </c>
    </row>
    <row r="1718" s="13" customFormat="1">
      <c r="A1718" s="13"/>
      <c r="B1718" s="235"/>
      <c r="C1718" s="236"/>
      <c r="D1718" s="237" t="s">
        <v>207</v>
      </c>
      <c r="E1718" s="238" t="s">
        <v>19</v>
      </c>
      <c r="F1718" s="239" t="s">
        <v>2963</v>
      </c>
      <c r="G1718" s="236"/>
      <c r="H1718" s="240">
        <v>3.4689999999999999</v>
      </c>
      <c r="I1718" s="241"/>
      <c r="J1718" s="236"/>
      <c r="K1718" s="236"/>
      <c r="L1718" s="242"/>
      <c r="M1718" s="243"/>
      <c r="N1718" s="244"/>
      <c r="O1718" s="244"/>
      <c r="P1718" s="244"/>
      <c r="Q1718" s="244"/>
      <c r="R1718" s="244"/>
      <c r="S1718" s="244"/>
      <c r="T1718" s="245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46" t="s">
        <v>207</v>
      </c>
      <c r="AU1718" s="246" t="s">
        <v>82</v>
      </c>
      <c r="AV1718" s="13" t="s">
        <v>82</v>
      </c>
      <c r="AW1718" s="13" t="s">
        <v>33</v>
      </c>
      <c r="AX1718" s="13" t="s">
        <v>72</v>
      </c>
      <c r="AY1718" s="246" t="s">
        <v>197</v>
      </c>
    </row>
    <row r="1719" s="15" customFormat="1">
      <c r="A1719" s="15"/>
      <c r="B1719" s="257"/>
      <c r="C1719" s="258"/>
      <c r="D1719" s="237" t="s">
        <v>207</v>
      </c>
      <c r="E1719" s="259" t="s">
        <v>19</v>
      </c>
      <c r="F1719" s="260" t="s">
        <v>234</v>
      </c>
      <c r="G1719" s="258"/>
      <c r="H1719" s="261">
        <v>18.844000000000001</v>
      </c>
      <c r="I1719" s="262"/>
      <c r="J1719" s="258"/>
      <c r="K1719" s="258"/>
      <c r="L1719" s="263"/>
      <c r="M1719" s="264"/>
      <c r="N1719" s="265"/>
      <c r="O1719" s="265"/>
      <c r="P1719" s="265"/>
      <c r="Q1719" s="265"/>
      <c r="R1719" s="265"/>
      <c r="S1719" s="265"/>
      <c r="T1719" s="266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T1719" s="267" t="s">
        <v>207</v>
      </c>
      <c r="AU1719" s="267" t="s">
        <v>82</v>
      </c>
      <c r="AV1719" s="15" t="s">
        <v>203</v>
      </c>
      <c r="AW1719" s="15" t="s">
        <v>33</v>
      </c>
      <c r="AX1719" s="15" t="s">
        <v>80</v>
      </c>
      <c r="AY1719" s="267" t="s">
        <v>197</v>
      </c>
    </row>
    <row r="1720" s="2" customFormat="1" ht="55.5" customHeight="1">
      <c r="A1720" s="40"/>
      <c r="B1720" s="41"/>
      <c r="C1720" s="216" t="s">
        <v>1936</v>
      </c>
      <c r="D1720" s="216" t="s">
        <v>199</v>
      </c>
      <c r="E1720" s="217" t="s">
        <v>1557</v>
      </c>
      <c r="F1720" s="218" t="s">
        <v>3319</v>
      </c>
      <c r="G1720" s="219" t="s">
        <v>202</v>
      </c>
      <c r="H1720" s="220">
        <v>54.18</v>
      </c>
      <c r="I1720" s="221"/>
      <c r="J1720" s="222">
        <f>ROUND(I1720*H1720,2)</f>
        <v>0</v>
      </c>
      <c r="K1720" s="223"/>
      <c r="L1720" s="46"/>
      <c r="M1720" s="224" t="s">
        <v>19</v>
      </c>
      <c r="N1720" s="225" t="s">
        <v>43</v>
      </c>
      <c r="O1720" s="86"/>
      <c r="P1720" s="226">
        <f>O1720*H1720</f>
        <v>0</v>
      </c>
      <c r="Q1720" s="226">
        <v>0.01190009</v>
      </c>
      <c r="R1720" s="226">
        <f>Q1720*H1720</f>
        <v>0.64474687620000004</v>
      </c>
      <c r="S1720" s="226">
        <v>0</v>
      </c>
      <c r="T1720" s="227">
        <f>S1720*H1720</f>
        <v>0</v>
      </c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R1720" s="228" t="s">
        <v>385</v>
      </c>
      <c r="AT1720" s="228" t="s">
        <v>199</v>
      </c>
      <c r="AU1720" s="228" t="s">
        <v>82</v>
      </c>
      <c r="AY1720" s="19" t="s">
        <v>197</v>
      </c>
      <c r="BE1720" s="229">
        <f>IF(N1720="základní",J1720,0)</f>
        <v>0</v>
      </c>
      <c r="BF1720" s="229">
        <f>IF(N1720="snížená",J1720,0)</f>
        <v>0</v>
      </c>
      <c r="BG1720" s="229">
        <f>IF(N1720="zákl. přenesená",J1720,0)</f>
        <v>0</v>
      </c>
      <c r="BH1720" s="229">
        <f>IF(N1720="sníž. přenesená",J1720,0)</f>
        <v>0</v>
      </c>
      <c r="BI1720" s="229">
        <f>IF(N1720="nulová",J1720,0)</f>
        <v>0</v>
      </c>
      <c r="BJ1720" s="19" t="s">
        <v>80</v>
      </c>
      <c r="BK1720" s="229">
        <f>ROUND(I1720*H1720,2)</f>
        <v>0</v>
      </c>
      <c r="BL1720" s="19" t="s">
        <v>385</v>
      </c>
      <c r="BM1720" s="228" t="s">
        <v>3320</v>
      </c>
    </row>
    <row r="1721" s="14" customFormat="1">
      <c r="A1721" s="14"/>
      <c r="B1721" s="247"/>
      <c r="C1721" s="248"/>
      <c r="D1721" s="237" t="s">
        <v>207</v>
      </c>
      <c r="E1721" s="249" t="s">
        <v>19</v>
      </c>
      <c r="F1721" s="250" t="s">
        <v>519</v>
      </c>
      <c r="G1721" s="248"/>
      <c r="H1721" s="249" t="s">
        <v>19</v>
      </c>
      <c r="I1721" s="251"/>
      <c r="J1721" s="248"/>
      <c r="K1721" s="248"/>
      <c r="L1721" s="252"/>
      <c r="M1721" s="253"/>
      <c r="N1721" s="254"/>
      <c r="O1721" s="254"/>
      <c r="P1721" s="254"/>
      <c r="Q1721" s="254"/>
      <c r="R1721" s="254"/>
      <c r="S1721" s="254"/>
      <c r="T1721" s="255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6" t="s">
        <v>207</v>
      </c>
      <c r="AU1721" s="256" t="s">
        <v>82</v>
      </c>
      <c r="AV1721" s="14" t="s">
        <v>80</v>
      </c>
      <c r="AW1721" s="14" t="s">
        <v>33</v>
      </c>
      <c r="AX1721" s="14" t="s">
        <v>72</v>
      </c>
      <c r="AY1721" s="256" t="s">
        <v>197</v>
      </c>
    </row>
    <row r="1722" s="13" customFormat="1">
      <c r="A1722" s="13"/>
      <c r="B1722" s="235"/>
      <c r="C1722" s="236"/>
      <c r="D1722" s="237" t="s">
        <v>207</v>
      </c>
      <c r="E1722" s="238" t="s">
        <v>19</v>
      </c>
      <c r="F1722" s="239" t="s">
        <v>3321</v>
      </c>
      <c r="G1722" s="236"/>
      <c r="H1722" s="240">
        <v>54.18</v>
      </c>
      <c r="I1722" s="241"/>
      <c r="J1722" s="236"/>
      <c r="K1722" s="236"/>
      <c r="L1722" s="242"/>
      <c r="M1722" s="243"/>
      <c r="N1722" s="244"/>
      <c r="O1722" s="244"/>
      <c r="P1722" s="244"/>
      <c r="Q1722" s="244"/>
      <c r="R1722" s="244"/>
      <c r="S1722" s="244"/>
      <c r="T1722" s="245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46" t="s">
        <v>207</v>
      </c>
      <c r="AU1722" s="246" t="s">
        <v>82</v>
      </c>
      <c r="AV1722" s="13" t="s">
        <v>82</v>
      </c>
      <c r="AW1722" s="13" t="s">
        <v>33</v>
      </c>
      <c r="AX1722" s="13" t="s">
        <v>80</v>
      </c>
      <c r="AY1722" s="246" t="s">
        <v>197</v>
      </c>
    </row>
    <row r="1723" s="2" customFormat="1" ht="66.75" customHeight="1">
      <c r="A1723" s="40"/>
      <c r="B1723" s="41"/>
      <c r="C1723" s="216" t="s">
        <v>1944</v>
      </c>
      <c r="D1723" s="216" t="s">
        <v>199</v>
      </c>
      <c r="E1723" s="217" t="s">
        <v>3322</v>
      </c>
      <c r="F1723" s="218" t="s">
        <v>3323</v>
      </c>
      <c r="G1723" s="219" t="s">
        <v>202</v>
      </c>
      <c r="H1723" s="220">
        <v>37.274999999999999</v>
      </c>
      <c r="I1723" s="221"/>
      <c r="J1723" s="222">
        <f>ROUND(I1723*H1723,2)</f>
        <v>0</v>
      </c>
      <c r="K1723" s="223"/>
      <c r="L1723" s="46"/>
      <c r="M1723" s="224" t="s">
        <v>19</v>
      </c>
      <c r="N1723" s="225" t="s">
        <v>43</v>
      </c>
      <c r="O1723" s="86"/>
      <c r="P1723" s="226">
        <f>O1723*H1723</f>
        <v>0</v>
      </c>
      <c r="Q1723" s="226">
        <v>0.020261500000000002</v>
      </c>
      <c r="R1723" s="226">
        <f>Q1723*H1723</f>
        <v>0.75524741250000005</v>
      </c>
      <c r="S1723" s="226">
        <v>0</v>
      </c>
      <c r="T1723" s="227">
        <f>S1723*H1723</f>
        <v>0</v>
      </c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R1723" s="228" t="s">
        <v>385</v>
      </c>
      <c r="AT1723" s="228" t="s">
        <v>199</v>
      </c>
      <c r="AU1723" s="228" t="s">
        <v>82</v>
      </c>
      <c r="AY1723" s="19" t="s">
        <v>197</v>
      </c>
      <c r="BE1723" s="229">
        <f>IF(N1723="základní",J1723,0)</f>
        <v>0</v>
      </c>
      <c r="BF1723" s="229">
        <f>IF(N1723="snížená",J1723,0)</f>
        <v>0</v>
      </c>
      <c r="BG1723" s="229">
        <f>IF(N1723="zákl. přenesená",J1723,0)</f>
        <v>0</v>
      </c>
      <c r="BH1723" s="229">
        <f>IF(N1723="sníž. přenesená",J1723,0)</f>
        <v>0</v>
      </c>
      <c r="BI1723" s="229">
        <f>IF(N1723="nulová",J1723,0)</f>
        <v>0</v>
      </c>
      <c r="BJ1723" s="19" t="s">
        <v>80</v>
      </c>
      <c r="BK1723" s="229">
        <f>ROUND(I1723*H1723,2)</f>
        <v>0</v>
      </c>
      <c r="BL1723" s="19" t="s">
        <v>385</v>
      </c>
      <c r="BM1723" s="228" t="s">
        <v>3324</v>
      </c>
    </row>
    <row r="1724" s="14" customFormat="1">
      <c r="A1724" s="14"/>
      <c r="B1724" s="247"/>
      <c r="C1724" s="248"/>
      <c r="D1724" s="237" t="s">
        <v>207</v>
      </c>
      <c r="E1724" s="249" t="s">
        <v>19</v>
      </c>
      <c r="F1724" s="250" t="s">
        <v>3325</v>
      </c>
      <c r="G1724" s="248"/>
      <c r="H1724" s="249" t="s">
        <v>19</v>
      </c>
      <c r="I1724" s="251"/>
      <c r="J1724" s="248"/>
      <c r="K1724" s="248"/>
      <c r="L1724" s="252"/>
      <c r="M1724" s="253"/>
      <c r="N1724" s="254"/>
      <c r="O1724" s="254"/>
      <c r="P1724" s="254"/>
      <c r="Q1724" s="254"/>
      <c r="R1724" s="254"/>
      <c r="S1724" s="254"/>
      <c r="T1724" s="255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56" t="s">
        <v>207</v>
      </c>
      <c r="AU1724" s="256" t="s">
        <v>82</v>
      </c>
      <c r="AV1724" s="14" t="s">
        <v>80</v>
      </c>
      <c r="AW1724" s="14" t="s">
        <v>33</v>
      </c>
      <c r="AX1724" s="14" t="s">
        <v>72</v>
      </c>
      <c r="AY1724" s="256" t="s">
        <v>197</v>
      </c>
    </row>
    <row r="1725" s="14" customFormat="1">
      <c r="A1725" s="14"/>
      <c r="B1725" s="247"/>
      <c r="C1725" s="248"/>
      <c r="D1725" s="237" t="s">
        <v>207</v>
      </c>
      <c r="E1725" s="249" t="s">
        <v>19</v>
      </c>
      <c r="F1725" s="250" t="s">
        <v>598</v>
      </c>
      <c r="G1725" s="248"/>
      <c r="H1725" s="249" t="s">
        <v>19</v>
      </c>
      <c r="I1725" s="251"/>
      <c r="J1725" s="248"/>
      <c r="K1725" s="248"/>
      <c r="L1725" s="252"/>
      <c r="M1725" s="253"/>
      <c r="N1725" s="254"/>
      <c r="O1725" s="254"/>
      <c r="P1725" s="254"/>
      <c r="Q1725" s="254"/>
      <c r="R1725" s="254"/>
      <c r="S1725" s="254"/>
      <c r="T1725" s="255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56" t="s">
        <v>207</v>
      </c>
      <c r="AU1725" s="256" t="s">
        <v>82</v>
      </c>
      <c r="AV1725" s="14" t="s">
        <v>80</v>
      </c>
      <c r="AW1725" s="14" t="s">
        <v>33</v>
      </c>
      <c r="AX1725" s="14" t="s">
        <v>72</v>
      </c>
      <c r="AY1725" s="256" t="s">
        <v>197</v>
      </c>
    </row>
    <row r="1726" s="13" customFormat="1">
      <c r="A1726" s="13"/>
      <c r="B1726" s="235"/>
      <c r="C1726" s="236"/>
      <c r="D1726" s="237" t="s">
        <v>207</v>
      </c>
      <c r="E1726" s="238" t="s">
        <v>19</v>
      </c>
      <c r="F1726" s="239" t="s">
        <v>3050</v>
      </c>
      <c r="G1726" s="236"/>
      <c r="H1726" s="240">
        <v>9.7710000000000008</v>
      </c>
      <c r="I1726" s="241"/>
      <c r="J1726" s="236"/>
      <c r="K1726" s="236"/>
      <c r="L1726" s="242"/>
      <c r="M1726" s="243"/>
      <c r="N1726" s="244"/>
      <c r="O1726" s="244"/>
      <c r="P1726" s="244"/>
      <c r="Q1726" s="244"/>
      <c r="R1726" s="244"/>
      <c r="S1726" s="244"/>
      <c r="T1726" s="245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46" t="s">
        <v>207</v>
      </c>
      <c r="AU1726" s="246" t="s">
        <v>82</v>
      </c>
      <c r="AV1726" s="13" t="s">
        <v>82</v>
      </c>
      <c r="AW1726" s="13" t="s">
        <v>33</v>
      </c>
      <c r="AX1726" s="13" t="s">
        <v>72</v>
      </c>
      <c r="AY1726" s="246" t="s">
        <v>197</v>
      </c>
    </row>
    <row r="1727" s="16" customFormat="1">
      <c r="A1727" s="16"/>
      <c r="B1727" s="268"/>
      <c r="C1727" s="269"/>
      <c r="D1727" s="237" t="s">
        <v>207</v>
      </c>
      <c r="E1727" s="270" t="s">
        <v>19</v>
      </c>
      <c r="F1727" s="271" t="s">
        <v>248</v>
      </c>
      <c r="G1727" s="269"/>
      <c r="H1727" s="272">
        <v>9.7710000000000008</v>
      </c>
      <c r="I1727" s="273"/>
      <c r="J1727" s="269"/>
      <c r="K1727" s="269"/>
      <c r="L1727" s="274"/>
      <c r="M1727" s="275"/>
      <c r="N1727" s="276"/>
      <c r="O1727" s="276"/>
      <c r="P1727" s="276"/>
      <c r="Q1727" s="276"/>
      <c r="R1727" s="276"/>
      <c r="S1727" s="276"/>
      <c r="T1727" s="277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T1727" s="278" t="s">
        <v>207</v>
      </c>
      <c r="AU1727" s="278" t="s">
        <v>82</v>
      </c>
      <c r="AV1727" s="16" t="s">
        <v>103</v>
      </c>
      <c r="AW1727" s="16" t="s">
        <v>33</v>
      </c>
      <c r="AX1727" s="16" t="s">
        <v>72</v>
      </c>
      <c r="AY1727" s="278" t="s">
        <v>197</v>
      </c>
    </row>
    <row r="1728" s="14" customFormat="1">
      <c r="A1728" s="14"/>
      <c r="B1728" s="247"/>
      <c r="C1728" s="248"/>
      <c r="D1728" s="237" t="s">
        <v>207</v>
      </c>
      <c r="E1728" s="249" t="s">
        <v>19</v>
      </c>
      <c r="F1728" s="250" t="s">
        <v>802</v>
      </c>
      <c r="G1728" s="248"/>
      <c r="H1728" s="249" t="s">
        <v>19</v>
      </c>
      <c r="I1728" s="251"/>
      <c r="J1728" s="248"/>
      <c r="K1728" s="248"/>
      <c r="L1728" s="252"/>
      <c r="M1728" s="253"/>
      <c r="N1728" s="254"/>
      <c r="O1728" s="254"/>
      <c r="P1728" s="254"/>
      <c r="Q1728" s="254"/>
      <c r="R1728" s="254"/>
      <c r="S1728" s="254"/>
      <c r="T1728" s="255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6" t="s">
        <v>207</v>
      </c>
      <c r="AU1728" s="256" t="s">
        <v>82</v>
      </c>
      <c r="AV1728" s="14" t="s">
        <v>80</v>
      </c>
      <c r="AW1728" s="14" t="s">
        <v>33</v>
      </c>
      <c r="AX1728" s="14" t="s">
        <v>72</v>
      </c>
      <c r="AY1728" s="256" t="s">
        <v>197</v>
      </c>
    </row>
    <row r="1729" s="13" customFormat="1">
      <c r="A1729" s="13"/>
      <c r="B1729" s="235"/>
      <c r="C1729" s="236"/>
      <c r="D1729" s="237" t="s">
        <v>207</v>
      </c>
      <c r="E1729" s="238" t="s">
        <v>19</v>
      </c>
      <c r="F1729" s="239" t="s">
        <v>2923</v>
      </c>
      <c r="G1729" s="236"/>
      <c r="H1729" s="240">
        <v>17.733000000000001</v>
      </c>
      <c r="I1729" s="241"/>
      <c r="J1729" s="236"/>
      <c r="K1729" s="236"/>
      <c r="L1729" s="242"/>
      <c r="M1729" s="243"/>
      <c r="N1729" s="244"/>
      <c r="O1729" s="244"/>
      <c r="P1729" s="244"/>
      <c r="Q1729" s="244"/>
      <c r="R1729" s="244"/>
      <c r="S1729" s="244"/>
      <c r="T1729" s="245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6" t="s">
        <v>207</v>
      </c>
      <c r="AU1729" s="246" t="s">
        <v>82</v>
      </c>
      <c r="AV1729" s="13" t="s">
        <v>82</v>
      </c>
      <c r="AW1729" s="13" t="s">
        <v>33</v>
      </c>
      <c r="AX1729" s="13" t="s">
        <v>72</v>
      </c>
      <c r="AY1729" s="246" t="s">
        <v>197</v>
      </c>
    </row>
    <row r="1730" s="13" customFormat="1">
      <c r="A1730" s="13"/>
      <c r="B1730" s="235"/>
      <c r="C1730" s="236"/>
      <c r="D1730" s="237" t="s">
        <v>207</v>
      </c>
      <c r="E1730" s="238" t="s">
        <v>19</v>
      </c>
      <c r="F1730" s="239" t="s">
        <v>2924</v>
      </c>
      <c r="G1730" s="236"/>
      <c r="H1730" s="240">
        <v>9.7710000000000008</v>
      </c>
      <c r="I1730" s="241"/>
      <c r="J1730" s="236"/>
      <c r="K1730" s="236"/>
      <c r="L1730" s="242"/>
      <c r="M1730" s="243"/>
      <c r="N1730" s="244"/>
      <c r="O1730" s="244"/>
      <c r="P1730" s="244"/>
      <c r="Q1730" s="244"/>
      <c r="R1730" s="244"/>
      <c r="S1730" s="244"/>
      <c r="T1730" s="245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46" t="s">
        <v>207</v>
      </c>
      <c r="AU1730" s="246" t="s">
        <v>82</v>
      </c>
      <c r="AV1730" s="13" t="s">
        <v>82</v>
      </c>
      <c r="AW1730" s="13" t="s">
        <v>33</v>
      </c>
      <c r="AX1730" s="13" t="s">
        <v>72</v>
      </c>
      <c r="AY1730" s="246" t="s">
        <v>197</v>
      </c>
    </row>
    <row r="1731" s="16" customFormat="1">
      <c r="A1731" s="16"/>
      <c r="B1731" s="268"/>
      <c r="C1731" s="269"/>
      <c r="D1731" s="237" t="s">
        <v>207</v>
      </c>
      <c r="E1731" s="270" t="s">
        <v>19</v>
      </c>
      <c r="F1731" s="271" t="s">
        <v>248</v>
      </c>
      <c r="G1731" s="269"/>
      <c r="H1731" s="272">
        <v>27.504000000000001</v>
      </c>
      <c r="I1731" s="273"/>
      <c r="J1731" s="269"/>
      <c r="K1731" s="269"/>
      <c r="L1731" s="274"/>
      <c r="M1731" s="275"/>
      <c r="N1731" s="276"/>
      <c r="O1731" s="276"/>
      <c r="P1731" s="276"/>
      <c r="Q1731" s="276"/>
      <c r="R1731" s="276"/>
      <c r="S1731" s="276"/>
      <c r="T1731" s="277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T1731" s="278" t="s">
        <v>207</v>
      </c>
      <c r="AU1731" s="278" t="s">
        <v>82</v>
      </c>
      <c r="AV1731" s="16" t="s">
        <v>103</v>
      </c>
      <c r="AW1731" s="16" t="s">
        <v>33</v>
      </c>
      <c r="AX1731" s="16" t="s">
        <v>72</v>
      </c>
      <c r="AY1731" s="278" t="s">
        <v>197</v>
      </c>
    </row>
    <row r="1732" s="15" customFormat="1">
      <c r="A1732" s="15"/>
      <c r="B1732" s="257"/>
      <c r="C1732" s="258"/>
      <c r="D1732" s="237" t="s">
        <v>207</v>
      </c>
      <c r="E1732" s="259" t="s">
        <v>19</v>
      </c>
      <c r="F1732" s="260" t="s">
        <v>234</v>
      </c>
      <c r="G1732" s="258"/>
      <c r="H1732" s="261">
        <v>37.274999999999999</v>
      </c>
      <c r="I1732" s="262"/>
      <c r="J1732" s="258"/>
      <c r="K1732" s="258"/>
      <c r="L1732" s="263"/>
      <c r="M1732" s="264"/>
      <c r="N1732" s="265"/>
      <c r="O1732" s="265"/>
      <c r="P1732" s="265"/>
      <c r="Q1732" s="265"/>
      <c r="R1732" s="265"/>
      <c r="S1732" s="265"/>
      <c r="T1732" s="266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T1732" s="267" t="s">
        <v>207</v>
      </c>
      <c r="AU1732" s="267" t="s">
        <v>82</v>
      </c>
      <c r="AV1732" s="15" t="s">
        <v>203</v>
      </c>
      <c r="AW1732" s="15" t="s">
        <v>33</v>
      </c>
      <c r="AX1732" s="15" t="s">
        <v>80</v>
      </c>
      <c r="AY1732" s="267" t="s">
        <v>197</v>
      </c>
    </row>
    <row r="1733" s="2" customFormat="1" ht="37.8" customHeight="1">
      <c r="A1733" s="40"/>
      <c r="B1733" s="41"/>
      <c r="C1733" s="216" t="s">
        <v>1949</v>
      </c>
      <c r="D1733" s="216" t="s">
        <v>199</v>
      </c>
      <c r="E1733" s="217" t="s">
        <v>1563</v>
      </c>
      <c r="F1733" s="218" t="s">
        <v>1564</v>
      </c>
      <c r="G1733" s="219" t="s">
        <v>202</v>
      </c>
      <c r="H1733" s="220">
        <v>122.985</v>
      </c>
      <c r="I1733" s="221"/>
      <c r="J1733" s="222">
        <f>ROUND(I1733*H1733,2)</f>
        <v>0</v>
      </c>
      <c r="K1733" s="223"/>
      <c r="L1733" s="46"/>
      <c r="M1733" s="224" t="s">
        <v>19</v>
      </c>
      <c r="N1733" s="225" t="s">
        <v>43</v>
      </c>
      <c r="O1733" s="86"/>
      <c r="P1733" s="226">
        <f>O1733*H1733</f>
        <v>0</v>
      </c>
      <c r="Q1733" s="226">
        <v>0</v>
      </c>
      <c r="R1733" s="226">
        <f>Q1733*H1733</f>
        <v>0</v>
      </c>
      <c r="S1733" s="226">
        <v>0</v>
      </c>
      <c r="T1733" s="227">
        <f>S1733*H1733</f>
        <v>0</v>
      </c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R1733" s="228" t="s">
        <v>385</v>
      </c>
      <c r="AT1733" s="228" t="s">
        <v>199</v>
      </c>
      <c r="AU1733" s="228" t="s">
        <v>82</v>
      </c>
      <c r="AY1733" s="19" t="s">
        <v>197</v>
      </c>
      <c r="BE1733" s="229">
        <f>IF(N1733="základní",J1733,0)</f>
        <v>0</v>
      </c>
      <c r="BF1733" s="229">
        <f>IF(N1733="snížená",J1733,0)</f>
        <v>0</v>
      </c>
      <c r="BG1733" s="229">
        <f>IF(N1733="zákl. přenesená",J1733,0)</f>
        <v>0</v>
      </c>
      <c r="BH1733" s="229">
        <f>IF(N1733="sníž. přenesená",J1733,0)</f>
        <v>0</v>
      </c>
      <c r="BI1733" s="229">
        <f>IF(N1733="nulová",J1733,0)</f>
        <v>0</v>
      </c>
      <c r="BJ1733" s="19" t="s">
        <v>80</v>
      </c>
      <c r="BK1733" s="229">
        <f>ROUND(I1733*H1733,2)</f>
        <v>0</v>
      </c>
      <c r="BL1733" s="19" t="s">
        <v>385</v>
      </c>
      <c r="BM1733" s="228" t="s">
        <v>3326</v>
      </c>
    </row>
    <row r="1734" s="2" customFormat="1">
      <c r="A1734" s="40"/>
      <c r="B1734" s="41"/>
      <c r="C1734" s="42"/>
      <c r="D1734" s="230" t="s">
        <v>205</v>
      </c>
      <c r="E1734" s="42"/>
      <c r="F1734" s="231" t="s">
        <v>1566</v>
      </c>
      <c r="G1734" s="42"/>
      <c r="H1734" s="42"/>
      <c r="I1734" s="232"/>
      <c r="J1734" s="42"/>
      <c r="K1734" s="42"/>
      <c r="L1734" s="46"/>
      <c r="M1734" s="233"/>
      <c r="N1734" s="234"/>
      <c r="O1734" s="86"/>
      <c r="P1734" s="86"/>
      <c r="Q1734" s="86"/>
      <c r="R1734" s="86"/>
      <c r="S1734" s="86"/>
      <c r="T1734" s="87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T1734" s="19" t="s">
        <v>205</v>
      </c>
      <c r="AU1734" s="19" t="s">
        <v>82</v>
      </c>
    </row>
    <row r="1735" s="14" customFormat="1">
      <c r="A1735" s="14"/>
      <c r="B1735" s="247"/>
      <c r="C1735" s="248"/>
      <c r="D1735" s="237" t="s">
        <v>207</v>
      </c>
      <c r="E1735" s="249" t="s">
        <v>19</v>
      </c>
      <c r="F1735" s="250" t="s">
        <v>525</v>
      </c>
      <c r="G1735" s="248"/>
      <c r="H1735" s="249" t="s">
        <v>19</v>
      </c>
      <c r="I1735" s="251"/>
      <c r="J1735" s="248"/>
      <c r="K1735" s="248"/>
      <c r="L1735" s="252"/>
      <c r="M1735" s="253"/>
      <c r="N1735" s="254"/>
      <c r="O1735" s="254"/>
      <c r="P1735" s="254"/>
      <c r="Q1735" s="254"/>
      <c r="R1735" s="254"/>
      <c r="S1735" s="254"/>
      <c r="T1735" s="255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6" t="s">
        <v>207</v>
      </c>
      <c r="AU1735" s="256" t="s">
        <v>82</v>
      </c>
      <c r="AV1735" s="14" t="s">
        <v>80</v>
      </c>
      <c r="AW1735" s="14" t="s">
        <v>33</v>
      </c>
      <c r="AX1735" s="14" t="s">
        <v>72</v>
      </c>
      <c r="AY1735" s="256" t="s">
        <v>197</v>
      </c>
    </row>
    <row r="1736" s="13" customFormat="1">
      <c r="A1736" s="13"/>
      <c r="B1736" s="235"/>
      <c r="C1736" s="236"/>
      <c r="D1736" s="237" t="s">
        <v>207</v>
      </c>
      <c r="E1736" s="238" t="s">
        <v>19</v>
      </c>
      <c r="F1736" s="239" t="s">
        <v>3327</v>
      </c>
      <c r="G1736" s="236"/>
      <c r="H1736" s="240">
        <v>36.975000000000001</v>
      </c>
      <c r="I1736" s="241"/>
      <c r="J1736" s="236"/>
      <c r="K1736" s="236"/>
      <c r="L1736" s="242"/>
      <c r="M1736" s="243"/>
      <c r="N1736" s="244"/>
      <c r="O1736" s="244"/>
      <c r="P1736" s="244"/>
      <c r="Q1736" s="244"/>
      <c r="R1736" s="244"/>
      <c r="S1736" s="244"/>
      <c r="T1736" s="245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46" t="s">
        <v>207</v>
      </c>
      <c r="AU1736" s="246" t="s">
        <v>82</v>
      </c>
      <c r="AV1736" s="13" t="s">
        <v>82</v>
      </c>
      <c r="AW1736" s="13" t="s">
        <v>33</v>
      </c>
      <c r="AX1736" s="13" t="s">
        <v>72</v>
      </c>
      <c r="AY1736" s="246" t="s">
        <v>197</v>
      </c>
    </row>
    <row r="1737" s="13" customFormat="1">
      <c r="A1737" s="13"/>
      <c r="B1737" s="235"/>
      <c r="C1737" s="236"/>
      <c r="D1737" s="237" t="s">
        <v>207</v>
      </c>
      <c r="E1737" s="238" t="s">
        <v>19</v>
      </c>
      <c r="F1737" s="239" t="s">
        <v>2921</v>
      </c>
      <c r="G1737" s="236"/>
      <c r="H1737" s="240">
        <v>17.940000000000001</v>
      </c>
      <c r="I1737" s="241"/>
      <c r="J1737" s="236"/>
      <c r="K1737" s="236"/>
      <c r="L1737" s="242"/>
      <c r="M1737" s="243"/>
      <c r="N1737" s="244"/>
      <c r="O1737" s="244"/>
      <c r="P1737" s="244"/>
      <c r="Q1737" s="244"/>
      <c r="R1737" s="244"/>
      <c r="S1737" s="244"/>
      <c r="T1737" s="245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6" t="s">
        <v>207</v>
      </c>
      <c r="AU1737" s="246" t="s">
        <v>82</v>
      </c>
      <c r="AV1737" s="13" t="s">
        <v>82</v>
      </c>
      <c r="AW1737" s="13" t="s">
        <v>33</v>
      </c>
      <c r="AX1737" s="13" t="s">
        <v>72</v>
      </c>
      <c r="AY1737" s="246" t="s">
        <v>197</v>
      </c>
    </row>
    <row r="1738" s="13" customFormat="1">
      <c r="A1738" s="13"/>
      <c r="B1738" s="235"/>
      <c r="C1738" s="236"/>
      <c r="D1738" s="237" t="s">
        <v>207</v>
      </c>
      <c r="E1738" s="238" t="s">
        <v>19</v>
      </c>
      <c r="F1738" s="239" t="s">
        <v>2922</v>
      </c>
      <c r="G1738" s="236"/>
      <c r="H1738" s="240">
        <v>25.190999999999999</v>
      </c>
      <c r="I1738" s="241"/>
      <c r="J1738" s="236"/>
      <c r="K1738" s="236"/>
      <c r="L1738" s="242"/>
      <c r="M1738" s="243"/>
      <c r="N1738" s="244"/>
      <c r="O1738" s="244"/>
      <c r="P1738" s="244"/>
      <c r="Q1738" s="244"/>
      <c r="R1738" s="244"/>
      <c r="S1738" s="244"/>
      <c r="T1738" s="245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6" t="s">
        <v>207</v>
      </c>
      <c r="AU1738" s="246" t="s">
        <v>82</v>
      </c>
      <c r="AV1738" s="13" t="s">
        <v>82</v>
      </c>
      <c r="AW1738" s="13" t="s">
        <v>33</v>
      </c>
      <c r="AX1738" s="13" t="s">
        <v>72</v>
      </c>
      <c r="AY1738" s="246" t="s">
        <v>197</v>
      </c>
    </row>
    <row r="1739" s="13" customFormat="1">
      <c r="A1739" s="13"/>
      <c r="B1739" s="235"/>
      <c r="C1739" s="236"/>
      <c r="D1739" s="237" t="s">
        <v>207</v>
      </c>
      <c r="E1739" s="238" t="s">
        <v>19</v>
      </c>
      <c r="F1739" s="239" t="s">
        <v>2923</v>
      </c>
      <c r="G1739" s="236"/>
      <c r="H1739" s="240">
        <v>17.733000000000001</v>
      </c>
      <c r="I1739" s="241"/>
      <c r="J1739" s="236"/>
      <c r="K1739" s="236"/>
      <c r="L1739" s="242"/>
      <c r="M1739" s="243"/>
      <c r="N1739" s="244"/>
      <c r="O1739" s="244"/>
      <c r="P1739" s="244"/>
      <c r="Q1739" s="244"/>
      <c r="R1739" s="244"/>
      <c r="S1739" s="244"/>
      <c r="T1739" s="245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46" t="s">
        <v>207</v>
      </c>
      <c r="AU1739" s="246" t="s">
        <v>82</v>
      </c>
      <c r="AV1739" s="13" t="s">
        <v>82</v>
      </c>
      <c r="AW1739" s="13" t="s">
        <v>33</v>
      </c>
      <c r="AX1739" s="13" t="s">
        <v>72</v>
      </c>
      <c r="AY1739" s="246" t="s">
        <v>197</v>
      </c>
    </row>
    <row r="1740" s="13" customFormat="1">
      <c r="A1740" s="13"/>
      <c r="B1740" s="235"/>
      <c r="C1740" s="236"/>
      <c r="D1740" s="237" t="s">
        <v>207</v>
      </c>
      <c r="E1740" s="238" t="s">
        <v>19</v>
      </c>
      <c r="F1740" s="239" t="s">
        <v>2924</v>
      </c>
      <c r="G1740" s="236"/>
      <c r="H1740" s="240">
        <v>9.7710000000000008</v>
      </c>
      <c r="I1740" s="241"/>
      <c r="J1740" s="236"/>
      <c r="K1740" s="236"/>
      <c r="L1740" s="242"/>
      <c r="M1740" s="243"/>
      <c r="N1740" s="244"/>
      <c r="O1740" s="244"/>
      <c r="P1740" s="244"/>
      <c r="Q1740" s="244"/>
      <c r="R1740" s="244"/>
      <c r="S1740" s="244"/>
      <c r="T1740" s="245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46" t="s">
        <v>207</v>
      </c>
      <c r="AU1740" s="246" t="s">
        <v>82</v>
      </c>
      <c r="AV1740" s="13" t="s">
        <v>82</v>
      </c>
      <c r="AW1740" s="13" t="s">
        <v>33</v>
      </c>
      <c r="AX1740" s="13" t="s">
        <v>72</v>
      </c>
      <c r="AY1740" s="246" t="s">
        <v>197</v>
      </c>
    </row>
    <row r="1741" s="13" customFormat="1">
      <c r="A1741" s="13"/>
      <c r="B1741" s="235"/>
      <c r="C1741" s="236"/>
      <c r="D1741" s="237" t="s">
        <v>207</v>
      </c>
      <c r="E1741" s="238" t="s">
        <v>19</v>
      </c>
      <c r="F1741" s="239" t="s">
        <v>2925</v>
      </c>
      <c r="G1741" s="236"/>
      <c r="H1741" s="240">
        <v>6.5549999999999997</v>
      </c>
      <c r="I1741" s="241"/>
      <c r="J1741" s="236"/>
      <c r="K1741" s="236"/>
      <c r="L1741" s="242"/>
      <c r="M1741" s="243"/>
      <c r="N1741" s="244"/>
      <c r="O1741" s="244"/>
      <c r="P1741" s="244"/>
      <c r="Q1741" s="244"/>
      <c r="R1741" s="244"/>
      <c r="S1741" s="244"/>
      <c r="T1741" s="245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46" t="s">
        <v>207</v>
      </c>
      <c r="AU1741" s="246" t="s">
        <v>82</v>
      </c>
      <c r="AV1741" s="13" t="s">
        <v>82</v>
      </c>
      <c r="AW1741" s="13" t="s">
        <v>33</v>
      </c>
      <c r="AX1741" s="13" t="s">
        <v>72</v>
      </c>
      <c r="AY1741" s="246" t="s">
        <v>197</v>
      </c>
    </row>
    <row r="1742" s="13" customFormat="1">
      <c r="A1742" s="13"/>
      <c r="B1742" s="235"/>
      <c r="C1742" s="236"/>
      <c r="D1742" s="237" t="s">
        <v>207</v>
      </c>
      <c r="E1742" s="238" t="s">
        <v>19</v>
      </c>
      <c r="F1742" s="239" t="s">
        <v>2926</v>
      </c>
      <c r="G1742" s="236"/>
      <c r="H1742" s="240">
        <v>8.8200000000000003</v>
      </c>
      <c r="I1742" s="241"/>
      <c r="J1742" s="236"/>
      <c r="K1742" s="236"/>
      <c r="L1742" s="242"/>
      <c r="M1742" s="243"/>
      <c r="N1742" s="244"/>
      <c r="O1742" s="244"/>
      <c r="P1742" s="244"/>
      <c r="Q1742" s="244"/>
      <c r="R1742" s="244"/>
      <c r="S1742" s="244"/>
      <c r="T1742" s="245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6" t="s">
        <v>207</v>
      </c>
      <c r="AU1742" s="246" t="s">
        <v>82</v>
      </c>
      <c r="AV1742" s="13" t="s">
        <v>82</v>
      </c>
      <c r="AW1742" s="13" t="s">
        <v>33</v>
      </c>
      <c r="AX1742" s="13" t="s">
        <v>72</v>
      </c>
      <c r="AY1742" s="246" t="s">
        <v>197</v>
      </c>
    </row>
    <row r="1743" s="15" customFormat="1">
      <c r="A1743" s="15"/>
      <c r="B1743" s="257"/>
      <c r="C1743" s="258"/>
      <c r="D1743" s="237" t="s">
        <v>207</v>
      </c>
      <c r="E1743" s="259" t="s">
        <v>19</v>
      </c>
      <c r="F1743" s="260" t="s">
        <v>234</v>
      </c>
      <c r="G1743" s="258"/>
      <c r="H1743" s="261">
        <v>122.985</v>
      </c>
      <c r="I1743" s="262"/>
      <c r="J1743" s="258"/>
      <c r="K1743" s="258"/>
      <c r="L1743" s="263"/>
      <c r="M1743" s="264"/>
      <c r="N1743" s="265"/>
      <c r="O1743" s="265"/>
      <c r="P1743" s="265"/>
      <c r="Q1743" s="265"/>
      <c r="R1743" s="265"/>
      <c r="S1743" s="265"/>
      <c r="T1743" s="266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T1743" s="267" t="s">
        <v>207</v>
      </c>
      <c r="AU1743" s="267" t="s">
        <v>82</v>
      </c>
      <c r="AV1743" s="15" t="s">
        <v>203</v>
      </c>
      <c r="AW1743" s="15" t="s">
        <v>33</v>
      </c>
      <c r="AX1743" s="15" t="s">
        <v>80</v>
      </c>
      <c r="AY1743" s="267" t="s">
        <v>197</v>
      </c>
    </row>
    <row r="1744" s="2" customFormat="1" ht="24.15" customHeight="1">
      <c r="A1744" s="40"/>
      <c r="B1744" s="41"/>
      <c r="C1744" s="282" t="s">
        <v>1956</v>
      </c>
      <c r="D1744" s="282" t="s">
        <v>602</v>
      </c>
      <c r="E1744" s="283" t="s">
        <v>1568</v>
      </c>
      <c r="F1744" s="284" t="s">
        <v>1569</v>
      </c>
      <c r="G1744" s="285" t="s">
        <v>202</v>
      </c>
      <c r="H1744" s="286">
        <v>138.17400000000001</v>
      </c>
      <c r="I1744" s="287"/>
      <c r="J1744" s="288">
        <f>ROUND(I1744*H1744,2)</f>
        <v>0</v>
      </c>
      <c r="K1744" s="289"/>
      <c r="L1744" s="290"/>
      <c r="M1744" s="291" t="s">
        <v>19</v>
      </c>
      <c r="N1744" s="292" t="s">
        <v>43</v>
      </c>
      <c r="O1744" s="86"/>
      <c r="P1744" s="226">
        <f>O1744*H1744</f>
        <v>0</v>
      </c>
      <c r="Q1744" s="226">
        <v>0.00016000000000000001</v>
      </c>
      <c r="R1744" s="226">
        <f>Q1744*H1744</f>
        <v>0.022107840000000004</v>
      </c>
      <c r="S1744" s="226">
        <v>0</v>
      </c>
      <c r="T1744" s="227">
        <f>S1744*H1744</f>
        <v>0</v>
      </c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R1744" s="228" t="s">
        <v>658</v>
      </c>
      <c r="AT1744" s="228" t="s">
        <v>602</v>
      </c>
      <c r="AU1744" s="228" t="s">
        <v>82</v>
      </c>
      <c r="AY1744" s="19" t="s">
        <v>197</v>
      </c>
      <c r="BE1744" s="229">
        <f>IF(N1744="základní",J1744,0)</f>
        <v>0</v>
      </c>
      <c r="BF1744" s="229">
        <f>IF(N1744="snížená",J1744,0)</f>
        <v>0</v>
      </c>
      <c r="BG1744" s="229">
        <f>IF(N1744="zákl. přenesená",J1744,0)</f>
        <v>0</v>
      </c>
      <c r="BH1744" s="229">
        <f>IF(N1744="sníž. přenesená",J1744,0)</f>
        <v>0</v>
      </c>
      <c r="BI1744" s="229">
        <f>IF(N1744="nulová",J1744,0)</f>
        <v>0</v>
      </c>
      <c r="BJ1744" s="19" t="s">
        <v>80</v>
      </c>
      <c r="BK1744" s="229">
        <f>ROUND(I1744*H1744,2)</f>
        <v>0</v>
      </c>
      <c r="BL1744" s="19" t="s">
        <v>385</v>
      </c>
      <c r="BM1744" s="228" t="s">
        <v>3328</v>
      </c>
    </row>
    <row r="1745" s="13" customFormat="1">
      <c r="A1745" s="13"/>
      <c r="B1745" s="235"/>
      <c r="C1745" s="236"/>
      <c r="D1745" s="237" t="s">
        <v>207</v>
      </c>
      <c r="E1745" s="236"/>
      <c r="F1745" s="239" t="s">
        <v>3329</v>
      </c>
      <c r="G1745" s="236"/>
      <c r="H1745" s="240">
        <v>138.17400000000001</v>
      </c>
      <c r="I1745" s="241"/>
      <c r="J1745" s="236"/>
      <c r="K1745" s="236"/>
      <c r="L1745" s="242"/>
      <c r="M1745" s="243"/>
      <c r="N1745" s="244"/>
      <c r="O1745" s="244"/>
      <c r="P1745" s="244"/>
      <c r="Q1745" s="244"/>
      <c r="R1745" s="244"/>
      <c r="S1745" s="244"/>
      <c r="T1745" s="245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6" t="s">
        <v>207</v>
      </c>
      <c r="AU1745" s="246" t="s">
        <v>82</v>
      </c>
      <c r="AV1745" s="13" t="s">
        <v>82</v>
      </c>
      <c r="AW1745" s="13" t="s">
        <v>4</v>
      </c>
      <c r="AX1745" s="13" t="s">
        <v>80</v>
      </c>
      <c r="AY1745" s="246" t="s">
        <v>197</v>
      </c>
    </row>
    <row r="1746" s="2" customFormat="1" ht="37.8" customHeight="1">
      <c r="A1746" s="40"/>
      <c r="B1746" s="41"/>
      <c r="C1746" s="216" t="s">
        <v>1961</v>
      </c>
      <c r="D1746" s="216" t="s">
        <v>199</v>
      </c>
      <c r="E1746" s="217" t="s">
        <v>1573</v>
      </c>
      <c r="F1746" s="218" t="s">
        <v>1574</v>
      </c>
      <c r="G1746" s="219" t="s">
        <v>202</v>
      </c>
      <c r="H1746" s="220">
        <v>220.214</v>
      </c>
      <c r="I1746" s="221"/>
      <c r="J1746" s="222">
        <f>ROUND(I1746*H1746,2)</f>
        <v>0</v>
      </c>
      <c r="K1746" s="223"/>
      <c r="L1746" s="46"/>
      <c r="M1746" s="224" t="s">
        <v>19</v>
      </c>
      <c r="N1746" s="225" t="s">
        <v>43</v>
      </c>
      <c r="O1746" s="86"/>
      <c r="P1746" s="226">
        <f>O1746*H1746</f>
        <v>0</v>
      </c>
      <c r="Q1746" s="226">
        <v>0</v>
      </c>
      <c r="R1746" s="226">
        <f>Q1746*H1746</f>
        <v>0</v>
      </c>
      <c r="S1746" s="226">
        <v>0</v>
      </c>
      <c r="T1746" s="227">
        <f>S1746*H1746</f>
        <v>0</v>
      </c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R1746" s="228" t="s">
        <v>385</v>
      </c>
      <c r="AT1746" s="228" t="s">
        <v>199</v>
      </c>
      <c r="AU1746" s="228" t="s">
        <v>82</v>
      </c>
      <c r="AY1746" s="19" t="s">
        <v>197</v>
      </c>
      <c r="BE1746" s="229">
        <f>IF(N1746="základní",J1746,0)</f>
        <v>0</v>
      </c>
      <c r="BF1746" s="229">
        <f>IF(N1746="snížená",J1746,0)</f>
        <v>0</v>
      </c>
      <c r="BG1746" s="229">
        <f>IF(N1746="zákl. přenesená",J1746,0)</f>
        <v>0</v>
      </c>
      <c r="BH1746" s="229">
        <f>IF(N1746="sníž. přenesená",J1746,0)</f>
        <v>0</v>
      </c>
      <c r="BI1746" s="229">
        <f>IF(N1746="nulová",J1746,0)</f>
        <v>0</v>
      </c>
      <c r="BJ1746" s="19" t="s">
        <v>80</v>
      </c>
      <c r="BK1746" s="229">
        <f>ROUND(I1746*H1746,2)</f>
        <v>0</v>
      </c>
      <c r="BL1746" s="19" t="s">
        <v>385</v>
      </c>
      <c r="BM1746" s="228" t="s">
        <v>3330</v>
      </c>
    </row>
    <row r="1747" s="2" customFormat="1">
      <c r="A1747" s="40"/>
      <c r="B1747" s="41"/>
      <c r="C1747" s="42"/>
      <c r="D1747" s="230" t="s">
        <v>205</v>
      </c>
      <c r="E1747" s="42"/>
      <c r="F1747" s="231" t="s">
        <v>1576</v>
      </c>
      <c r="G1747" s="42"/>
      <c r="H1747" s="42"/>
      <c r="I1747" s="232"/>
      <c r="J1747" s="42"/>
      <c r="K1747" s="42"/>
      <c r="L1747" s="46"/>
      <c r="M1747" s="233"/>
      <c r="N1747" s="234"/>
      <c r="O1747" s="86"/>
      <c r="P1747" s="86"/>
      <c r="Q1747" s="86"/>
      <c r="R1747" s="86"/>
      <c r="S1747" s="86"/>
      <c r="T1747" s="87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T1747" s="19" t="s">
        <v>205</v>
      </c>
      <c r="AU1747" s="19" t="s">
        <v>82</v>
      </c>
    </row>
    <row r="1748" s="14" customFormat="1">
      <c r="A1748" s="14"/>
      <c r="B1748" s="247"/>
      <c r="C1748" s="248"/>
      <c r="D1748" s="237" t="s">
        <v>207</v>
      </c>
      <c r="E1748" s="249" t="s">
        <v>19</v>
      </c>
      <c r="F1748" s="250" t="s">
        <v>525</v>
      </c>
      <c r="G1748" s="248"/>
      <c r="H1748" s="249" t="s">
        <v>19</v>
      </c>
      <c r="I1748" s="251"/>
      <c r="J1748" s="248"/>
      <c r="K1748" s="248"/>
      <c r="L1748" s="252"/>
      <c r="M1748" s="253"/>
      <c r="N1748" s="254"/>
      <c r="O1748" s="254"/>
      <c r="P1748" s="254"/>
      <c r="Q1748" s="254"/>
      <c r="R1748" s="254"/>
      <c r="S1748" s="254"/>
      <c r="T1748" s="255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6" t="s">
        <v>207</v>
      </c>
      <c r="AU1748" s="256" t="s">
        <v>82</v>
      </c>
      <c r="AV1748" s="14" t="s">
        <v>80</v>
      </c>
      <c r="AW1748" s="14" t="s">
        <v>33</v>
      </c>
      <c r="AX1748" s="14" t="s">
        <v>72</v>
      </c>
      <c r="AY1748" s="256" t="s">
        <v>197</v>
      </c>
    </row>
    <row r="1749" s="13" customFormat="1">
      <c r="A1749" s="13"/>
      <c r="B1749" s="235"/>
      <c r="C1749" s="236"/>
      <c r="D1749" s="237" t="s">
        <v>207</v>
      </c>
      <c r="E1749" s="238" t="s">
        <v>19</v>
      </c>
      <c r="F1749" s="239" t="s">
        <v>3331</v>
      </c>
      <c r="G1749" s="236"/>
      <c r="H1749" s="240">
        <v>220.214</v>
      </c>
      <c r="I1749" s="241"/>
      <c r="J1749" s="236"/>
      <c r="K1749" s="236"/>
      <c r="L1749" s="242"/>
      <c r="M1749" s="243"/>
      <c r="N1749" s="244"/>
      <c r="O1749" s="244"/>
      <c r="P1749" s="244"/>
      <c r="Q1749" s="244"/>
      <c r="R1749" s="244"/>
      <c r="S1749" s="244"/>
      <c r="T1749" s="245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6" t="s">
        <v>207</v>
      </c>
      <c r="AU1749" s="246" t="s">
        <v>82</v>
      </c>
      <c r="AV1749" s="13" t="s">
        <v>82</v>
      </c>
      <c r="AW1749" s="13" t="s">
        <v>33</v>
      </c>
      <c r="AX1749" s="13" t="s">
        <v>80</v>
      </c>
      <c r="AY1749" s="246" t="s">
        <v>197</v>
      </c>
    </row>
    <row r="1750" s="2" customFormat="1" ht="24.15" customHeight="1">
      <c r="A1750" s="40"/>
      <c r="B1750" s="41"/>
      <c r="C1750" s="282" t="s">
        <v>1968</v>
      </c>
      <c r="D1750" s="282" t="s">
        <v>602</v>
      </c>
      <c r="E1750" s="283" t="s">
        <v>1581</v>
      </c>
      <c r="F1750" s="284" t="s">
        <v>1582</v>
      </c>
      <c r="G1750" s="285" t="s">
        <v>202</v>
      </c>
      <c r="H1750" s="286">
        <v>112.309</v>
      </c>
      <c r="I1750" s="287"/>
      <c r="J1750" s="288">
        <f>ROUND(I1750*H1750,2)</f>
        <v>0</v>
      </c>
      <c r="K1750" s="289"/>
      <c r="L1750" s="290"/>
      <c r="M1750" s="291" t="s">
        <v>19</v>
      </c>
      <c r="N1750" s="292" t="s">
        <v>43</v>
      </c>
      <c r="O1750" s="86"/>
      <c r="P1750" s="226">
        <f>O1750*H1750</f>
        <v>0</v>
      </c>
      <c r="Q1750" s="226">
        <v>0.0035999999999999999</v>
      </c>
      <c r="R1750" s="226">
        <f>Q1750*H1750</f>
        <v>0.40431239999999996</v>
      </c>
      <c r="S1750" s="226">
        <v>0</v>
      </c>
      <c r="T1750" s="227">
        <f>S1750*H1750</f>
        <v>0</v>
      </c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R1750" s="228" t="s">
        <v>658</v>
      </c>
      <c r="AT1750" s="228" t="s">
        <v>602</v>
      </c>
      <c r="AU1750" s="228" t="s">
        <v>82</v>
      </c>
      <c r="AY1750" s="19" t="s">
        <v>197</v>
      </c>
      <c r="BE1750" s="229">
        <f>IF(N1750="základní",J1750,0)</f>
        <v>0</v>
      </c>
      <c r="BF1750" s="229">
        <f>IF(N1750="snížená",J1750,0)</f>
        <v>0</v>
      </c>
      <c r="BG1750" s="229">
        <f>IF(N1750="zákl. přenesená",J1750,0)</f>
        <v>0</v>
      </c>
      <c r="BH1750" s="229">
        <f>IF(N1750="sníž. přenesená",J1750,0)</f>
        <v>0</v>
      </c>
      <c r="BI1750" s="229">
        <f>IF(N1750="nulová",J1750,0)</f>
        <v>0</v>
      </c>
      <c r="BJ1750" s="19" t="s">
        <v>80</v>
      </c>
      <c r="BK1750" s="229">
        <f>ROUND(I1750*H1750,2)</f>
        <v>0</v>
      </c>
      <c r="BL1750" s="19" t="s">
        <v>385</v>
      </c>
      <c r="BM1750" s="228" t="s">
        <v>3332</v>
      </c>
    </row>
    <row r="1751" s="14" customFormat="1">
      <c r="A1751" s="14"/>
      <c r="B1751" s="247"/>
      <c r="C1751" s="248"/>
      <c r="D1751" s="237" t="s">
        <v>207</v>
      </c>
      <c r="E1751" s="249" t="s">
        <v>19</v>
      </c>
      <c r="F1751" s="250" t="s">
        <v>525</v>
      </c>
      <c r="G1751" s="248"/>
      <c r="H1751" s="249" t="s">
        <v>19</v>
      </c>
      <c r="I1751" s="251"/>
      <c r="J1751" s="248"/>
      <c r="K1751" s="248"/>
      <c r="L1751" s="252"/>
      <c r="M1751" s="253"/>
      <c r="N1751" s="254"/>
      <c r="O1751" s="254"/>
      <c r="P1751" s="254"/>
      <c r="Q1751" s="254"/>
      <c r="R1751" s="254"/>
      <c r="S1751" s="254"/>
      <c r="T1751" s="255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6" t="s">
        <v>207</v>
      </c>
      <c r="AU1751" s="256" t="s">
        <v>82</v>
      </c>
      <c r="AV1751" s="14" t="s">
        <v>80</v>
      </c>
      <c r="AW1751" s="14" t="s">
        <v>33</v>
      </c>
      <c r="AX1751" s="14" t="s">
        <v>72</v>
      </c>
      <c r="AY1751" s="256" t="s">
        <v>197</v>
      </c>
    </row>
    <row r="1752" s="13" customFormat="1">
      <c r="A1752" s="13"/>
      <c r="B1752" s="235"/>
      <c r="C1752" s="236"/>
      <c r="D1752" s="237" t="s">
        <v>207</v>
      </c>
      <c r="E1752" s="238" t="s">
        <v>19</v>
      </c>
      <c r="F1752" s="239" t="s">
        <v>3333</v>
      </c>
      <c r="G1752" s="236"/>
      <c r="H1752" s="240">
        <v>112.309</v>
      </c>
      <c r="I1752" s="241"/>
      <c r="J1752" s="236"/>
      <c r="K1752" s="236"/>
      <c r="L1752" s="242"/>
      <c r="M1752" s="243"/>
      <c r="N1752" s="244"/>
      <c r="O1752" s="244"/>
      <c r="P1752" s="244"/>
      <c r="Q1752" s="244"/>
      <c r="R1752" s="244"/>
      <c r="S1752" s="244"/>
      <c r="T1752" s="245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46" t="s">
        <v>207</v>
      </c>
      <c r="AU1752" s="246" t="s">
        <v>82</v>
      </c>
      <c r="AV1752" s="13" t="s">
        <v>82</v>
      </c>
      <c r="AW1752" s="13" t="s">
        <v>33</v>
      </c>
      <c r="AX1752" s="13" t="s">
        <v>80</v>
      </c>
      <c r="AY1752" s="246" t="s">
        <v>197</v>
      </c>
    </row>
    <row r="1753" s="2" customFormat="1" ht="24.15" customHeight="1">
      <c r="A1753" s="40"/>
      <c r="B1753" s="41"/>
      <c r="C1753" s="282" t="s">
        <v>1974</v>
      </c>
      <c r="D1753" s="282" t="s">
        <v>602</v>
      </c>
      <c r="E1753" s="283" t="s">
        <v>1586</v>
      </c>
      <c r="F1753" s="284" t="s">
        <v>1587</v>
      </c>
      <c r="G1753" s="285" t="s">
        <v>202</v>
      </c>
      <c r="H1753" s="286">
        <v>112.309</v>
      </c>
      <c r="I1753" s="287"/>
      <c r="J1753" s="288">
        <f>ROUND(I1753*H1753,2)</f>
        <v>0</v>
      </c>
      <c r="K1753" s="289"/>
      <c r="L1753" s="290"/>
      <c r="M1753" s="291" t="s">
        <v>19</v>
      </c>
      <c r="N1753" s="292" t="s">
        <v>43</v>
      </c>
      <c r="O1753" s="86"/>
      <c r="P1753" s="226">
        <f>O1753*H1753</f>
        <v>0</v>
      </c>
      <c r="Q1753" s="226">
        <v>0.0041999999999999997</v>
      </c>
      <c r="R1753" s="226">
        <f>Q1753*H1753</f>
        <v>0.47169779999999994</v>
      </c>
      <c r="S1753" s="226">
        <v>0</v>
      </c>
      <c r="T1753" s="227">
        <f>S1753*H1753</f>
        <v>0</v>
      </c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R1753" s="228" t="s">
        <v>658</v>
      </c>
      <c r="AT1753" s="228" t="s">
        <v>602</v>
      </c>
      <c r="AU1753" s="228" t="s">
        <v>82</v>
      </c>
      <c r="AY1753" s="19" t="s">
        <v>197</v>
      </c>
      <c r="BE1753" s="229">
        <f>IF(N1753="základní",J1753,0)</f>
        <v>0</v>
      </c>
      <c r="BF1753" s="229">
        <f>IF(N1753="snížená",J1753,0)</f>
        <v>0</v>
      </c>
      <c r="BG1753" s="229">
        <f>IF(N1753="zákl. přenesená",J1753,0)</f>
        <v>0</v>
      </c>
      <c r="BH1753" s="229">
        <f>IF(N1753="sníž. přenesená",J1753,0)</f>
        <v>0</v>
      </c>
      <c r="BI1753" s="229">
        <f>IF(N1753="nulová",J1753,0)</f>
        <v>0</v>
      </c>
      <c r="BJ1753" s="19" t="s">
        <v>80</v>
      </c>
      <c r="BK1753" s="229">
        <f>ROUND(I1753*H1753,2)</f>
        <v>0</v>
      </c>
      <c r="BL1753" s="19" t="s">
        <v>385</v>
      </c>
      <c r="BM1753" s="228" t="s">
        <v>3334</v>
      </c>
    </row>
    <row r="1754" s="14" customFormat="1">
      <c r="A1754" s="14"/>
      <c r="B1754" s="247"/>
      <c r="C1754" s="248"/>
      <c r="D1754" s="237" t="s">
        <v>207</v>
      </c>
      <c r="E1754" s="249" t="s">
        <v>19</v>
      </c>
      <c r="F1754" s="250" t="s">
        <v>525</v>
      </c>
      <c r="G1754" s="248"/>
      <c r="H1754" s="249" t="s">
        <v>19</v>
      </c>
      <c r="I1754" s="251"/>
      <c r="J1754" s="248"/>
      <c r="K1754" s="248"/>
      <c r="L1754" s="252"/>
      <c r="M1754" s="253"/>
      <c r="N1754" s="254"/>
      <c r="O1754" s="254"/>
      <c r="P1754" s="254"/>
      <c r="Q1754" s="254"/>
      <c r="R1754" s="254"/>
      <c r="S1754" s="254"/>
      <c r="T1754" s="255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6" t="s">
        <v>207</v>
      </c>
      <c r="AU1754" s="256" t="s">
        <v>82</v>
      </c>
      <c r="AV1754" s="14" t="s">
        <v>80</v>
      </c>
      <c r="AW1754" s="14" t="s">
        <v>33</v>
      </c>
      <c r="AX1754" s="14" t="s">
        <v>72</v>
      </c>
      <c r="AY1754" s="256" t="s">
        <v>197</v>
      </c>
    </row>
    <row r="1755" s="13" customFormat="1">
      <c r="A1755" s="13"/>
      <c r="B1755" s="235"/>
      <c r="C1755" s="236"/>
      <c r="D1755" s="237" t="s">
        <v>207</v>
      </c>
      <c r="E1755" s="238" t="s">
        <v>19</v>
      </c>
      <c r="F1755" s="239" t="s">
        <v>3333</v>
      </c>
      <c r="G1755" s="236"/>
      <c r="H1755" s="240">
        <v>112.309</v>
      </c>
      <c r="I1755" s="241"/>
      <c r="J1755" s="236"/>
      <c r="K1755" s="236"/>
      <c r="L1755" s="242"/>
      <c r="M1755" s="243"/>
      <c r="N1755" s="244"/>
      <c r="O1755" s="244"/>
      <c r="P1755" s="244"/>
      <c r="Q1755" s="244"/>
      <c r="R1755" s="244"/>
      <c r="S1755" s="244"/>
      <c r="T1755" s="245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6" t="s">
        <v>207</v>
      </c>
      <c r="AU1755" s="246" t="s">
        <v>82</v>
      </c>
      <c r="AV1755" s="13" t="s">
        <v>82</v>
      </c>
      <c r="AW1755" s="13" t="s">
        <v>33</v>
      </c>
      <c r="AX1755" s="13" t="s">
        <v>80</v>
      </c>
      <c r="AY1755" s="246" t="s">
        <v>197</v>
      </c>
    </row>
    <row r="1756" s="2" customFormat="1" ht="44.25" customHeight="1">
      <c r="A1756" s="40"/>
      <c r="B1756" s="41"/>
      <c r="C1756" s="216" t="s">
        <v>1979</v>
      </c>
      <c r="D1756" s="216" t="s">
        <v>199</v>
      </c>
      <c r="E1756" s="217" t="s">
        <v>3335</v>
      </c>
      <c r="F1756" s="218" t="s">
        <v>3336</v>
      </c>
      <c r="G1756" s="219" t="s">
        <v>661</v>
      </c>
      <c r="H1756" s="220">
        <v>6.5</v>
      </c>
      <c r="I1756" s="221"/>
      <c r="J1756" s="222">
        <f>ROUND(I1756*H1756,2)</f>
        <v>0</v>
      </c>
      <c r="K1756" s="223"/>
      <c r="L1756" s="46"/>
      <c r="M1756" s="224" t="s">
        <v>19</v>
      </c>
      <c r="N1756" s="225" t="s">
        <v>43</v>
      </c>
      <c r="O1756" s="86"/>
      <c r="P1756" s="226">
        <f>O1756*H1756</f>
        <v>0</v>
      </c>
      <c r="Q1756" s="226">
        <v>0.0091900000000000003</v>
      </c>
      <c r="R1756" s="226">
        <f>Q1756*H1756</f>
        <v>0.059735000000000003</v>
      </c>
      <c r="S1756" s="226">
        <v>0</v>
      </c>
      <c r="T1756" s="227">
        <f>S1756*H1756</f>
        <v>0</v>
      </c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R1756" s="228" t="s">
        <v>385</v>
      </c>
      <c r="AT1756" s="228" t="s">
        <v>199</v>
      </c>
      <c r="AU1756" s="228" t="s">
        <v>82</v>
      </c>
      <c r="AY1756" s="19" t="s">
        <v>197</v>
      </c>
      <c r="BE1756" s="229">
        <f>IF(N1756="základní",J1756,0)</f>
        <v>0</v>
      </c>
      <c r="BF1756" s="229">
        <f>IF(N1756="snížená",J1756,0)</f>
        <v>0</v>
      </c>
      <c r="BG1756" s="229">
        <f>IF(N1756="zákl. přenesená",J1756,0)</f>
        <v>0</v>
      </c>
      <c r="BH1756" s="229">
        <f>IF(N1756="sníž. přenesená",J1756,0)</f>
        <v>0</v>
      </c>
      <c r="BI1756" s="229">
        <f>IF(N1756="nulová",J1756,0)</f>
        <v>0</v>
      </c>
      <c r="BJ1756" s="19" t="s">
        <v>80</v>
      </c>
      <c r="BK1756" s="229">
        <f>ROUND(I1756*H1756,2)</f>
        <v>0</v>
      </c>
      <c r="BL1756" s="19" t="s">
        <v>385</v>
      </c>
      <c r="BM1756" s="228" t="s">
        <v>3337</v>
      </c>
    </row>
    <row r="1757" s="2" customFormat="1">
      <c r="A1757" s="40"/>
      <c r="B1757" s="41"/>
      <c r="C1757" s="42"/>
      <c r="D1757" s="230" t="s">
        <v>205</v>
      </c>
      <c r="E1757" s="42"/>
      <c r="F1757" s="231" t="s">
        <v>3338</v>
      </c>
      <c r="G1757" s="42"/>
      <c r="H1757" s="42"/>
      <c r="I1757" s="232"/>
      <c r="J1757" s="42"/>
      <c r="K1757" s="42"/>
      <c r="L1757" s="46"/>
      <c r="M1757" s="233"/>
      <c r="N1757" s="234"/>
      <c r="O1757" s="86"/>
      <c r="P1757" s="86"/>
      <c r="Q1757" s="86"/>
      <c r="R1757" s="86"/>
      <c r="S1757" s="86"/>
      <c r="T1757" s="87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T1757" s="19" t="s">
        <v>205</v>
      </c>
      <c r="AU1757" s="19" t="s">
        <v>82</v>
      </c>
    </row>
    <row r="1758" s="14" customFormat="1">
      <c r="A1758" s="14"/>
      <c r="B1758" s="247"/>
      <c r="C1758" s="248"/>
      <c r="D1758" s="237" t="s">
        <v>207</v>
      </c>
      <c r="E1758" s="249" t="s">
        <v>19</v>
      </c>
      <c r="F1758" s="250" t="s">
        <v>3298</v>
      </c>
      <c r="G1758" s="248"/>
      <c r="H1758" s="249" t="s">
        <v>19</v>
      </c>
      <c r="I1758" s="251"/>
      <c r="J1758" s="248"/>
      <c r="K1758" s="248"/>
      <c r="L1758" s="252"/>
      <c r="M1758" s="253"/>
      <c r="N1758" s="254"/>
      <c r="O1758" s="254"/>
      <c r="P1758" s="254"/>
      <c r="Q1758" s="254"/>
      <c r="R1758" s="254"/>
      <c r="S1758" s="254"/>
      <c r="T1758" s="255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6" t="s">
        <v>207</v>
      </c>
      <c r="AU1758" s="256" t="s">
        <v>82</v>
      </c>
      <c r="AV1758" s="14" t="s">
        <v>80</v>
      </c>
      <c r="AW1758" s="14" t="s">
        <v>33</v>
      </c>
      <c r="AX1758" s="14" t="s">
        <v>72</v>
      </c>
      <c r="AY1758" s="256" t="s">
        <v>197</v>
      </c>
    </row>
    <row r="1759" s="13" customFormat="1">
      <c r="A1759" s="13"/>
      <c r="B1759" s="235"/>
      <c r="C1759" s="236"/>
      <c r="D1759" s="237" t="s">
        <v>207</v>
      </c>
      <c r="E1759" s="238" t="s">
        <v>19</v>
      </c>
      <c r="F1759" s="239" t="s">
        <v>3339</v>
      </c>
      <c r="G1759" s="236"/>
      <c r="H1759" s="240">
        <v>6.5</v>
      </c>
      <c r="I1759" s="241"/>
      <c r="J1759" s="236"/>
      <c r="K1759" s="236"/>
      <c r="L1759" s="242"/>
      <c r="M1759" s="243"/>
      <c r="N1759" s="244"/>
      <c r="O1759" s="244"/>
      <c r="P1759" s="244"/>
      <c r="Q1759" s="244"/>
      <c r="R1759" s="244"/>
      <c r="S1759" s="244"/>
      <c r="T1759" s="245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46" t="s">
        <v>207</v>
      </c>
      <c r="AU1759" s="246" t="s">
        <v>82</v>
      </c>
      <c r="AV1759" s="13" t="s">
        <v>82</v>
      </c>
      <c r="AW1759" s="13" t="s">
        <v>33</v>
      </c>
      <c r="AX1759" s="13" t="s">
        <v>80</v>
      </c>
      <c r="AY1759" s="246" t="s">
        <v>197</v>
      </c>
    </row>
    <row r="1760" s="2" customFormat="1" ht="24.15" customHeight="1">
      <c r="A1760" s="40"/>
      <c r="B1760" s="41"/>
      <c r="C1760" s="216" t="s">
        <v>1987</v>
      </c>
      <c r="D1760" s="216" t="s">
        <v>199</v>
      </c>
      <c r="E1760" s="217" t="s">
        <v>1608</v>
      </c>
      <c r="F1760" s="218" t="s">
        <v>1609</v>
      </c>
      <c r="G1760" s="219" t="s">
        <v>202</v>
      </c>
      <c r="H1760" s="220">
        <v>4.0800000000000001</v>
      </c>
      <c r="I1760" s="221"/>
      <c r="J1760" s="222">
        <f>ROUND(I1760*H1760,2)</f>
        <v>0</v>
      </c>
      <c r="K1760" s="223"/>
      <c r="L1760" s="46"/>
      <c r="M1760" s="224" t="s">
        <v>19</v>
      </c>
      <c r="N1760" s="225" t="s">
        <v>43</v>
      </c>
      <c r="O1760" s="86"/>
      <c r="P1760" s="226">
        <f>O1760*H1760</f>
        <v>0</v>
      </c>
      <c r="Q1760" s="226">
        <v>0.0099100000000000004</v>
      </c>
      <c r="R1760" s="226">
        <f>Q1760*H1760</f>
        <v>0.040432800000000005</v>
      </c>
      <c r="S1760" s="226">
        <v>0</v>
      </c>
      <c r="T1760" s="227">
        <f>S1760*H1760</f>
        <v>0</v>
      </c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R1760" s="228" t="s">
        <v>385</v>
      </c>
      <c r="AT1760" s="228" t="s">
        <v>199</v>
      </c>
      <c r="AU1760" s="228" t="s">
        <v>82</v>
      </c>
      <c r="AY1760" s="19" t="s">
        <v>197</v>
      </c>
      <c r="BE1760" s="229">
        <f>IF(N1760="základní",J1760,0)</f>
        <v>0</v>
      </c>
      <c r="BF1760" s="229">
        <f>IF(N1760="snížená",J1760,0)</f>
        <v>0</v>
      </c>
      <c r="BG1760" s="229">
        <f>IF(N1760="zákl. přenesená",J1760,0)</f>
        <v>0</v>
      </c>
      <c r="BH1760" s="229">
        <f>IF(N1760="sníž. přenesená",J1760,0)</f>
        <v>0</v>
      </c>
      <c r="BI1760" s="229">
        <f>IF(N1760="nulová",J1760,0)</f>
        <v>0</v>
      </c>
      <c r="BJ1760" s="19" t="s">
        <v>80</v>
      </c>
      <c r="BK1760" s="229">
        <f>ROUND(I1760*H1760,2)</f>
        <v>0</v>
      </c>
      <c r="BL1760" s="19" t="s">
        <v>385</v>
      </c>
      <c r="BM1760" s="228" t="s">
        <v>3340</v>
      </c>
    </row>
    <row r="1761" s="2" customFormat="1">
      <c r="A1761" s="40"/>
      <c r="B1761" s="41"/>
      <c r="C1761" s="42"/>
      <c r="D1761" s="230" t="s">
        <v>205</v>
      </c>
      <c r="E1761" s="42"/>
      <c r="F1761" s="231" t="s">
        <v>1611</v>
      </c>
      <c r="G1761" s="42"/>
      <c r="H1761" s="42"/>
      <c r="I1761" s="232"/>
      <c r="J1761" s="42"/>
      <c r="K1761" s="42"/>
      <c r="L1761" s="46"/>
      <c r="M1761" s="233"/>
      <c r="N1761" s="234"/>
      <c r="O1761" s="86"/>
      <c r="P1761" s="86"/>
      <c r="Q1761" s="86"/>
      <c r="R1761" s="86"/>
      <c r="S1761" s="86"/>
      <c r="T1761" s="87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T1761" s="19" t="s">
        <v>205</v>
      </c>
      <c r="AU1761" s="19" t="s">
        <v>82</v>
      </c>
    </row>
    <row r="1762" s="14" customFormat="1">
      <c r="A1762" s="14"/>
      <c r="B1762" s="247"/>
      <c r="C1762" s="248"/>
      <c r="D1762" s="237" t="s">
        <v>207</v>
      </c>
      <c r="E1762" s="249" t="s">
        <v>19</v>
      </c>
      <c r="F1762" s="250" t="s">
        <v>519</v>
      </c>
      <c r="G1762" s="248"/>
      <c r="H1762" s="249" t="s">
        <v>19</v>
      </c>
      <c r="I1762" s="251"/>
      <c r="J1762" s="248"/>
      <c r="K1762" s="248"/>
      <c r="L1762" s="252"/>
      <c r="M1762" s="253"/>
      <c r="N1762" s="254"/>
      <c r="O1762" s="254"/>
      <c r="P1762" s="254"/>
      <c r="Q1762" s="254"/>
      <c r="R1762" s="254"/>
      <c r="S1762" s="254"/>
      <c r="T1762" s="255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6" t="s">
        <v>207</v>
      </c>
      <c r="AU1762" s="256" t="s">
        <v>82</v>
      </c>
      <c r="AV1762" s="14" t="s">
        <v>80</v>
      </c>
      <c r="AW1762" s="14" t="s">
        <v>33</v>
      </c>
      <c r="AX1762" s="14" t="s">
        <v>72</v>
      </c>
      <c r="AY1762" s="256" t="s">
        <v>197</v>
      </c>
    </row>
    <row r="1763" s="13" customFormat="1">
      <c r="A1763" s="13"/>
      <c r="B1763" s="235"/>
      <c r="C1763" s="236"/>
      <c r="D1763" s="237" t="s">
        <v>207</v>
      </c>
      <c r="E1763" s="238" t="s">
        <v>19</v>
      </c>
      <c r="F1763" s="239" t="s">
        <v>3341</v>
      </c>
      <c r="G1763" s="236"/>
      <c r="H1763" s="240">
        <v>2.2799999999999998</v>
      </c>
      <c r="I1763" s="241"/>
      <c r="J1763" s="236"/>
      <c r="K1763" s="236"/>
      <c r="L1763" s="242"/>
      <c r="M1763" s="243"/>
      <c r="N1763" s="244"/>
      <c r="O1763" s="244"/>
      <c r="P1763" s="244"/>
      <c r="Q1763" s="244"/>
      <c r="R1763" s="244"/>
      <c r="S1763" s="244"/>
      <c r="T1763" s="245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46" t="s">
        <v>207</v>
      </c>
      <c r="AU1763" s="246" t="s">
        <v>82</v>
      </c>
      <c r="AV1763" s="13" t="s">
        <v>82</v>
      </c>
      <c r="AW1763" s="13" t="s">
        <v>33</v>
      </c>
      <c r="AX1763" s="13" t="s">
        <v>72</v>
      </c>
      <c r="AY1763" s="246" t="s">
        <v>197</v>
      </c>
    </row>
    <row r="1764" s="14" customFormat="1">
      <c r="A1764" s="14"/>
      <c r="B1764" s="247"/>
      <c r="C1764" s="248"/>
      <c r="D1764" s="237" t="s">
        <v>207</v>
      </c>
      <c r="E1764" s="249" t="s">
        <v>19</v>
      </c>
      <c r="F1764" s="250" t="s">
        <v>525</v>
      </c>
      <c r="G1764" s="248"/>
      <c r="H1764" s="249" t="s">
        <v>19</v>
      </c>
      <c r="I1764" s="251"/>
      <c r="J1764" s="248"/>
      <c r="K1764" s="248"/>
      <c r="L1764" s="252"/>
      <c r="M1764" s="253"/>
      <c r="N1764" s="254"/>
      <c r="O1764" s="254"/>
      <c r="P1764" s="254"/>
      <c r="Q1764" s="254"/>
      <c r="R1764" s="254"/>
      <c r="S1764" s="254"/>
      <c r="T1764" s="255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6" t="s">
        <v>207</v>
      </c>
      <c r="AU1764" s="256" t="s">
        <v>82</v>
      </c>
      <c r="AV1764" s="14" t="s">
        <v>80</v>
      </c>
      <c r="AW1764" s="14" t="s">
        <v>33</v>
      </c>
      <c r="AX1764" s="14" t="s">
        <v>72</v>
      </c>
      <c r="AY1764" s="256" t="s">
        <v>197</v>
      </c>
    </row>
    <row r="1765" s="13" customFormat="1">
      <c r="A1765" s="13"/>
      <c r="B1765" s="235"/>
      <c r="C1765" s="236"/>
      <c r="D1765" s="237" t="s">
        <v>207</v>
      </c>
      <c r="E1765" s="238" t="s">
        <v>19</v>
      </c>
      <c r="F1765" s="239" t="s">
        <v>3342</v>
      </c>
      <c r="G1765" s="236"/>
      <c r="H1765" s="240">
        <v>1.8</v>
      </c>
      <c r="I1765" s="241"/>
      <c r="J1765" s="236"/>
      <c r="K1765" s="236"/>
      <c r="L1765" s="242"/>
      <c r="M1765" s="243"/>
      <c r="N1765" s="244"/>
      <c r="O1765" s="244"/>
      <c r="P1765" s="244"/>
      <c r="Q1765" s="244"/>
      <c r="R1765" s="244"/>
      <c r="S1765" s="244"/>
      <c r="T1765" s="245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46" t="s">
        <v>207</v>
      </c>
      <c r="AU1765" s="246" t="s">
        <v>82</v>
      </c>
      <c r="AV1765" s="13" t="s">
        <v>82</v>
      </c>
      <c r="AW1765" s="13" t="s">
        <v>33</v>
      </c>
      <c r="AX1765" s="13" t="s">
        <v>72</v>
      </c>
      <c r="AY1765" s="246" t="s">
        <v>197</v>
      </c>
    </row>
    <row r="1766" s="15" customFormat="1">
      <c r="A1766" s="15"/>
      <c r="B1766" s="257"/>
      <c r="C1766" s="258"/>
      <c r="D1766" s="237" t="s">
        <v>207</v>
      </c>
      <c r="E1766" s="259" t="s">
        <v>19</v>
      </c>
      <c r="F1766" s="260" t="s">
        <v>234</v>
      </c>
      <c r="G1766" s="258"/>
      <c r="H1766" s="261">
        <v>4.0800000000000001</v>
      </c>
      <c r="I1766" s="262"/>
      <c r="J1766" s="258"/>
      <c r="K1766" s="258"/>
      <c r="L1766" s="263"/>
      <c r="M1766" s="264"/>
      <c r="N1766" s="265"/>
      <c r="O1766" s="265"/>
      <c r="P1766" s="265"/>
      <c r="Q1766" s="265"/>
      <c r="R1766" s="265"/>
      <c r="S1766" s="265"/>
      <c r="T1766" s="266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T1766" s="267" t="s">
        <v>207</v>
      </c>
      <c r="AU1766" s="267" t="s">
        <v>82</v>
      </c>
      <c r="AV1766" s="15" t="s">
        <v>203</v>
      </c>
      <c r="AW1766" s="15" t="s">
        <v>33</v>
      </c>
      <c r="AX1766" s="15" t="s">
        <v>80</v>
      </c>
      <c r="AY1766" s="267" t="s">
        <v>197</v>
      </c>
    </row>
    <row r="1767" s="2" customFormat="1" ht="49.05" customHeight="1">
      <c r="A1767" s="40"/>
      <c r="B1767" s="41"/>
      <c r="C1767" s="216" t="s">
        <v>1992</v>
      </c>
      <c r="D1767" s="216" t="s">
        <v>199</v>
      </c>
      <c r="E1767" s="217" t="s">
        <v>1615</v>
      </c>
      <c r="F1767" s="218" t="s">
        <v>1616</v>
      </c>
      <c r="G1767" s="219" t="s">
        <v>211</v>
      </c>
      <c r="H1767" s="220">
        <v>5</v>
      </c>
      <c r="I1767" s="221"/>
      <c r="J1767" s="222">
        <f>ROUND(I1767*H1767,2)</f>
        <v>0</v>
      </c>
      <c r="K1767" s="223"/>
      <c r="L1767" s="46"/>
      <c r="M1767" s="224" t="s">
        <v>19</v>
      </c>
      <c r="N1767" s="225" t="s">
        <v>43</v>
      </c>
      <c r="O1767" s="86"/>
      <c r="P1767" s="226">
        <f>O1767*H1767</f>
        <v>0</v>
      </c>
      <c r="Q1767" s="226">
        <v>0.014250000000000001</v>
      </c>
      <c r="R1767" s="226">
        <f>Q1767*H1767</f>
        <v>0.071250000000000008</v>
      </c>
      <c r="S1767" s="226">
        <v>0</v>
      </c>
      <c r="T1767" s="227">
        <f>S1767*H1767</f>
        <v>0</v>
      </c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R1767" s="228" t="s">
        <v>385</v>
      </c>
      <c r="AT1767" s="228" t="s">
        <v>199</v>
      </c>
      <c r="AU1767" s="228" t="s">
        <v>82</v>
      </c>
      <c r="AY1767" s="19" t="s">
        <v>197</v>
      </c>
      <c r="BE1767" s="229">
        <f>IF(N1767="základní",J1767,0)</f>
        <v>0</v>
      </c>
      <c r="BF1767" s="229">
        <f>IF(N1767="snížená",J1767,0)</f>
        <v>0</v>
      </c>
      <c r="BG1767" s="229">
        <f>IF(N1767="zákl. přenesená",J1767,0)</f>
        <v>0</v>
      </c>
      <c r="BH1767" s="229">
        <f>IF(N1767="sníž. přenesená",J1767,0)</f>
        <v>0</v>
      </c>
      <c r="BI1767" s="229">
        <f>IF(N1767="nulová",J1767,0)</f>
        <v>0</v>
      </c>
      <c r="BJ1767" s="19" t="s">
        <v>80</v>
      </c>
      <c r="BK1767" s="229">
        <f>ROUND(I1767*H1767,2)</f>
        <v>0</v>
      </c>
      <c r="BL1767" s="19" t="s">
        <v>385</v>
      </c>
      <c r="BM1767" s="228" t="s">
        <v>3343</v>
      </c>
    </row>
    <row r="1768" s="2" customFormat="1">
      <c r="A1768" s="40"/>
      <c r="B1768" s="41"/>
      <c r="C1768" s="42"/>
      <c r="D1768" s="230" t="s">
        <v>205</v>
      </c>
      <c r="E1768" s="42"/>
      <c r="F1768" s="231" t="s">
        <v>1618</v>
      </c>
      <c r="G1768" s="42"/>
      <c r="H1768" s="42"/>
      <c r="I1768" s="232"/>
      <c r="J1768" s="42"/>
      <c r="K1768" s="42"/>
      <c r="L1768" s="46"/>
      <c r="M1768" s="233"/>
      <c r="N1768" s="234"/>
      <c r="O1768" s="86"/>
      <c r="P1768" s="86"/>
      <c r="Q1768" s="86"/>
      <c r="R1768" s="86"/>
      <c r="S1768" s="86"/>
      <c r="T1768" s="87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T1768" s="19" t="s">
        <v>205</v>
      </c>
      <c r="AU1768" s="19" t="s">
        <v>82</v>
      </c>
    </row>
    <row r="1769" s="14" customFormat="1">
      <c r="A1769" s="14"/>
      <c r="B1769" s="247"/>
      <c r="C1769" s="248"/>
      <c r="D1769" s="237" t="s">
        <v>207</v>
      </c>
      <c r="E1769" s="249" t="s">
        <v>19</v>
      </c>
      <c r="F1769" s="250" t="s">
        <v>519</v>
      </c>
      <c r="G1769" s="248"/>
      <c r="H1769" s="249" t="s">
        <v>19</v>
      </c>
      <c r="I1769" s="251"/>
      <c r="J1769" s="248"/>
      <c r="K1769" s="248"/>
      <c r="L1769" s="252"/>
      <c r="M1769" s="253"/>
      <c r="N1769" s="254"/>
      <c r="O1769" s="254"/>
      <c r="P1769" s="254"/>
      <c r="Q1769" s="254"/>
      <c r="R1769" s="254"/>
      <c r="S1769" s="254"/>
      <c r="T1769" s="255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6" t="s">
        <v>207</v>
      </c>
      <c r="AU1769" s="256" t="s">
        <v>82</v>
      </c>
      <c r="AV1769" s="14" t="s">
        <v>80</v>
      </c>
      <c r="AW1769" s="14" t="s">
        <v>33</v>
      </c>
      <c r="AX1769" s="14" t="s">
        <v>72</v>
      </c>
      <c r="AY1769" s="256" t="s">
        <v>197</v>
      </c>
    </row>
    <row r="1770" s="13" customFormat="1">
      <c r="A1770" s="13"/>
      <c r="B1770" s="235"/>
      <c r="C1770" s="236"/>
      <c r="D1770" s="237" t="s">
        <v>207</v>
      </c>
      <c r="E1770" s="238" t="s">
        <v>19</v>
      </c>
      <c r="F1770" s="239" t="s">
        <v>3344</v>
      </c>
      <c r="G1770" s="236"/>
      <c r="H1770" s="240">
        <v>2</v>
      </c>
      <c r="I1770" s="241"/>
      <c r="J1770" s="236"/>
      <c r="K1770" s="236"/>
      <c r="L1770" s="242"/>
      <c r="M1770" s="243"/>
      <c r="N1770" s="244"/>
      <c r="O1770" s="244"/>
      <c r="P1770" s="244"/>
      <c r="Q1770" s="244"/>
      <c r="R1770" s="244"/>
      <c r="S1770" s="244"/>
      <c r="T1770" s="245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6" t="s">
        <v>207</v>
      </c>
      <c r="AU1770" s="246" t="s">
        <v>82</v>
      </c>
      <c r="AV1770" s="13" t="s">
        <v>82</v>
      </c>
      <c r="AW1770" s="13" t="s">
        <v>33</v>
      </c>
      <c r="AX1770" s="13" t="s">
        <v>72</v>
      </c>
      <c r="AY1770" s="246" t="s">
        <v>197</v>
      </c>
    </row>
    <row r="1771" s="14" customFormat="1">
      <c r="A1771" s="14"/>
      <c r="B1771" s="247"/>
      <c r="C1771" s="248"/>
      <c r="D1771" s="237" t="s">
        <v>207</v>
      </c>
      <c r="E1771" s="249" t="s">
        <v>19</v>
      </c>
      <c r="F1771" s="250" t="s">
        <v>802</v>
      </c>
      <c r="G1771" s="248"/>
      <c r="H1771" s="249" t="s">
        <v>19</v>
      </c>
      <c r="I1771" s="251"/>
      <c r="J1771" s="248"/>
      <c r="K1771" s="248"/>
      <c r="L1771" s="252"/>
      <c r="M1771" s="253"/>
      <c r="N1771" s="254"/>
      <c r="O1771" s="254"/>
      <c r="P1771" s="254"/>
      <c r="Q1771" s="254"/>
      <c r="R1771" s="254"/>
      <c r="S1771" s="254"/>
      <c r="T1771" s="255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6" t="s">
        <v>207</v>
      </c>
      <c r="AU1771" s="256" t="s">
        <v>82</v>
      </c>
      <c r="AV1771" s="14" t="s">
        <v>80</v>
      </c>
      <c r="AW1771" s="14" t="s">
        <v>33</v>
      </c>
      <c r="AX1771" s="14" t="s">
        <v>72</v>
      </c>
      <c r="AY1771" s="256" t="s">
        <v>197</v>
      </c>
    </row>
    <row r="1772" s="13" customFormat="1">
      <c r="A1772" s="13"/>
      <c r="B1772" s="235"/>
      <c r="C1772" s="236"/>
      <c r="D1772" s="237" t="s">
        <v>207</v>
      </c>
      <c r="E1772" s="238" t="s">
        <v>19</v>
      </c>
      <c r="F1772" s="239" t="s">
        <v>3345</v>
      </c>
      <c r="G1772" s="236"/>
      <c r="H1772" s="240">
        <v>2</v>
      </c>
      <c r="I1772" s="241"/>
      <c r="J1772" s="236"/>
      <c r="K1772" s="236"/>
      <c r="L1772" s="242"/>
      <c r="M1772" s="243"/>
      <c r="N1772" s="244"/>
      <c r="O1772" s="244"/>
      <c r="P1772" s="244"/>
      <c r="Q1772" s="244"/>
      <c r="R1772" s="244"/>
      <c r="S1772" s="244"/>
      <c r="T1772" s="245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46" t="s">
        <v>207</v>
      </c>
      <c r="AU1772" s="246" t="s">
        <v>82</v>
      </c>
      <c r="AV1772" s="13" t="s">
        <v>82</v>
      </c>
      <c r="AW1772" s="13" t="s">
        <v>33</v>
      </c>
      <c r="AX1772" s="13" t="s">
        <v>72</v>
      </c>
      <c r="AY1772" s="246" t="s">
        <v>197</v>
      </c>
    </row>
    <row r="1773" s="13" customFormat="1">
      <c r="A1773" s="13"/>
      <c r="B1773" s="235"/>
      <c r="C1773" s="236"/>
      <c r="D1773" s="237" t="s">
        <v>207</v>
      </c>
      <c r="E1773" s="238" t="s">
        <v>19</v>
      </c>
      <c r="F1773" s="239" t="s">
        <v>3346</v>
      </c>
      <c r="G1773" s="236"/>
      <c r="H1773" s="240">
        <v>1</v>
      </c>
      <c r="I1773" s="241"/>
      <c r="J1773" s="236"/>
      <c r="K1773" s="236"/>
      <c r="L1773" s="242"/>
      <c r="M1773" s="243"/>
      <c r="N1773" s="244"/>
      <c r="O1773" s="244"/>
      <c r="P1773" s="244"/>
      <c r="Q1773" s="244"/>
      <c r="R1773" s="244"/>
      <c r="S1773" s="244"/>
      <c r="T1773" s="245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6" t="s">
        <v>207</v>
      </c>
      <c r="AU1773" s="246" t="s">
        <v>82</v>
      </c>
      <c r="AV1773" s="13" t="s">
        <v>82</v>
      </c>
      <c r="AW1773" s="13" t="s">
        <v>33</v>
      </c>
      <c r="AX1773" s="13" t="s">
        <v>72</v>
      </c>
      <c r="AY1773" s="246" t="s">
        <v>197</v>
      </c>
    </row>
    <row r="1774" s="15" customFormat="1">
      <c r="A1774" s="15"/>
      <c r="B1774" s="257"/>
      <c r="C1774" s="258"/>
      <c r="D1774" s="237" t="s">
        <v>207</v>
      </c>
      <c r="E1774" s="259" t="s">
        <v>19</v>
      </c>
      <c r="F1774" s="260" t="s">
        <v>234</v>
      </c>
      <c r="G1774" s="258"/>
      <c r="H1774" s="261">
        <v>5</v>
      </c>
      <c r="I1774" s="262"/>
      <c r="J1774" s="258"/>
      <c r="K1774" s="258"/>
      <c r="L1774" s="263"/>
      <c r="M1774" s="264"/>
      <c r="N1774" s="265"/>
      <c r="O1774" s="265"/>
      <c r="P1774" s="265"/>
      <c r="Q1774" s="265"/>
      <c r="R1774" s="265"/>
      <c r="S1774" s="265"/>
      <c r="T1774" s="266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T1774" s="267" t="s">
        <v>207</v>
      </c>
      <c r="AU1774" s="267" t="s">
        <v>82</v>
      </c>
      <c r="AV1774" s="15" t="s">
        <v>203</v>
      </c>
      <c r="AW1774" s="15" t="s">
        <v>33</v>
      </c>
      <c r="AX1774" s="15" t="s">
        <v>80</v>
      </c>
      <c r="AY1774" s="267" t="s">
        <v>197</v>
      </c>
    </row>
    <row r="1775" s="2" customFormat="1" ht="49.05" customHeight="1">
      <c r="A1775" s="40"/>
      <c r="B1775" s="41"/>
      <c r="C1775" s="216" t="s">
        <v>1997</v>
      </c>
      <c r="D1775" s="216" t="s">
        <v>199</v>
      </c>
      <c r="E1775" s="217" t="s">
        <v>1634</v>
      </c>
      <c r="F1775" s="218" t="s">
        <v>1635</v>
      </c>
      <c r="G1775" s="219" t="s">
        <v>1253</v>
      </c>
      <c r="H1775" s="293"/>
      <c r="I1775" s="221"/>
      <c r="J1775" s="222">
        <f>ROUND(I1775*H1775,2)</f>
        <v>0</v>
      </c>
      <c r="K1775" s="223"/>
      <c r="L1775" s="46"/>
      <c r="M1775" s="224" t="s">
        <v>19</v>
      </c>
      <c r="N1775" s="225" t="s">
        <v>43</v>
      </c>
      <c r="O1775" s="86"/>
      <c r="P1775" s="226">
        <f>O1775*H1775</f>
        <v>0</v>
      </c>
      <c r="Q1775" s="226">
        <v>0</v>
      </c>
      <c r="R1775" s="226">
        <f>Q1775*H1775</f>
        <v>0</v>
      </c>
      <c r="S1775" s="226">
        <v>0</v>
      </c>
      <c r="T1775" s="227">
        <f>S1775*H1775</f>
        <v>0</v>
      </c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R1775" s="228" t="s">
        <v>385</v>
      </c>
      <c r="AT1775" s="228" t="s">
        <v>199</v>
      </c>
      <c r="AU1775" s="228" t="s">
        <v>82</v>
      </c>
      <c r="AY1775" s="19" t="s">
        <v>197</v>
      </c>
      <c r="BE1775" s="229">
        <f>IF(N1775="základní",J1775,0)</f>
        <v>0</v>
      </c>
      <c r="BF1775" s="229">
        <f>IF(N1775="snížená",J1775,0)</f>
        <v>0</v>
      </c>
      <c r="BG1775" s="229">
        <f>IF(N1775="zákl. přenesená",J1775,0)</f>
        <v>0</v>
      </c>
      <c r="BH1775" s="229">
        <f>IF(N1775="sníž. přenesená",J1775,0)</f>
        <v>0</v>
      </c>
      <c r="BI1775" s="229">
        <f>IF(N1775="nulová",J1775,0)</f>
        <v>0</v>
      </c>
      <c r="BJ1775" s="19" t="s">
        <v>80</v>
      </c>
      <c r="BK1775" s="229">
        <f>ROUND(I1775*H1775,2)</f>
        <v>0</v>
      </c>
      <c r="BL1775" s="19" t="s">
        <v>385</v>
      </c>
      <c r="BM1775" s="228" t="s">
        <v>3347</v>
      </c>
    </row>
    <row r="1776" s="2" customFormat="1">
      <c r="A1776" s="40"/>
      <c r="B1776" s="41"/>
      <c r="C1776" s="42"/>
      <c r="D1776" s="230" t="s">
        <v>205</v>
      </c>
      <c r="E1776" s="42"/>
      <c r="F1776" s="231" t="s">
        <v>1637</v>
      </c>
      <c r="G1776" s="42"/>
      <c r="H1776" s="42"/>
      <c r="I1776" s="232"/>
      <c r="J1776" s="42"/>
      <c r="K1776" s="42"/>
      <c r="L1776" s="46"/>
      <c r="M1776" s="233"/>
      <c r="N1776" s="234"/>
      <c r="O1776" s="86"/>
      <c r="P1776" s="86"/>
      <c r="Q1776" s="86"/>
      <c r="R1776" s="86"/>
      <c r="S1776" s="86"/>
      <c r="T1776" s="87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T1776" s="19" t="s">
        <v>205</v>
      </c>
      <c r="AU1776" s="19" t="s">
        <v>82</v>
      </c>
    </row>
    <row r="1777" s="12" customFormat="1" ht="22.8" customHeight="1">
      <c r="A1777" s="12"/>
      <c r="B1777" s="200"/>
      <c r="C1777" s="201"/>
      <c r="D1777" s="202" t="s">
        <v>71</v>
      </c>
      <c r="E1777" s="214" t="s">
        <v>1638</v>
      </c>
      <c r="F1777" s="214" t="s">
        <v>1639</v>
      </c>
      <c r="G1777" s="201"/>
      <c r="H1777" s="201"/>
      <c r="I1777" s="204"/>
      <c r="J1777" s="215">
        <f>BK1777</f>
        <v>0</v>
      </c>
      <c r="K1777" s="201"/>
      <c r="L1777" s="206"/>
      <c r="M1777" s="207"/>
      <c r="N1777" s="208"/>
      <c r="O1777" s="208"/>
      <c r="P1777" s="209">
        <f>SUM(P1778:P1814)</f>
        <v>0</v>
      </c>
      <c r="Q1777" s="208"/>
      <c r="R1777" s="209">
        <f>SUM(R1778:R1814)</f>
        <v>0.56949069999999991</v>
      </c>
      <c r="S1777" s="208"/>
      <c r="T1777" s="210">
        <f>SUM(T1778:T1814)</f>
        <v>0</v>
      </c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R1777" s="211" t="s">
        <v>82</v>
      </c>
      <c r="AT1777" s="212" t="s">
        <v>71</v>
      </c>
      <c r="AU1777" s="212" t="s">
        <v>80</v>
      </c>
      <c r="AY1777" s="211" t="s">
        <v>197</v>
      </c>
      <c r="BK1777" s="213">
        <f>SUM(BK1778:BK1814)</f>
        <v>0</v>
      </c>
    </row>
    <row r="1778" s="2" customFormat="1" ht="24.15" customHeight="1">
      <c r="A1778" s="40"/>
      <c r="B1778" s="41"/>
      <c r="C1778" s="216" t="s">
        <v>2002</v>
      </c>
      <c r="D1778" s="216" t="s">
        <v>199</v>
      </c>
      <c r="E1778" s="217" t="s">
        <v>1641</v>
      </c>
      <c r="F1778" s="218" t="s">
        <v>1642</v>
      </c>
      <c r="G1778" s="219" t="s">
        <v>661</v>
      </c>
      <c r="H1778" s="220">
        <v>11.92</v>
      </c>
      <c r="I1778" s="221"/>
      <c r="J1778" s="222">
        <f>ROUND(I1778*H1778,2)</f>
        <v>0</v>
      </c>
      <c r="K1778" s="223"/>
      <c r="L1778" s="46"/>
      <c r="M1778" s="224" t="s">
        <v>19</v>
      </c>
      <c r="N1778" s="225" t="s">
        <v>43</v>
      </c>
      <c r="O1778" s="86"/>
      <c r="P1778" s="226">
        <f>O1778*H1778</f>
        <v>0</v>
      </c>
      <c r="Q1778" s="226">
        <v>0.0022499999999999998</v>
      </c>
      <c r="R1778" s="226">
        <f>Q1778*H1778</f>
        <v>0.026819999999999997</v>
      </c>
      <c r="S1778" s="226">
        <v>0</v>
      </c>
      <c r="T1778" s="227">
        <f>S1778*H1778</f>
        <v>0</v>
      </c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R1778" s="228" t="s">
        <v>385</v>
      </c>
      <c r="AT1778" s="228" t="s">
        <v>199</v>
      </c>
      <c r="AU1778" s="228" t="s">
        <v>82</v>
      </c>
      <c r="AY1778" s="19" t="s">
        <v>197</v>
      </c>
      <c r="BE1778" s="229">
        <f>IF(N1778="základní",J1778,0)</f>
        <v>0</v>
      </c>
      <c r="BF1778" s="229">
        <f>IF(N1778="snížená",J1778,0)</f>
        <v>0</v>
      </c>
      <c r="BG1778" s="229">
        <f>IF(N1778="zákl. přenesená",J1778,0)</f>
        <v>0</v>
      </c>
      <c r="BH1778" s="229">
        <f>IF(N1778="sníž. přenesená",J1778,0)</f>
        <v>0</v>
      </c>
      <c r="BI1778" s="229">
        <f>IF(N1778="nulová",J1778,0)</f>
        <v>0</v>
      </c>
      <c r="BJ1778" s="19" t="s">
        <v>80</v>
      </c>
      <c r="BK1778" s="229">
        <f>ROUND(I1778*H1778,2)</f>
        <v>0</v>
      </c>
      <c r="BL1778" s="19" t="s">
        <v>385</v>
      </c>
      <c r="BM1778" s="228" t="s">
        <v>3348</v>
      </c>
    </row>
    <row r="1779" s="2" customFormat="1">
      <c r="A1779" s="40"/>
      <c r="B1779" s="41"/>
      <c r="C1779" s="42"/>
      <c r="D1779" s="230" t="s">
        <v>205</v>
      </c>
      <c r="E1779" s="42"/>
      <c r="F1779" s="231" t="s">
        <v>1644</v>
      </c>
      <c r="G1779" s="42"/>
      <c r="H1779" s="42"/>
      <c r="I1779" s="232"/>
      <c r="J1779" s="42"/>
      <c r="K1779" s="42"/>
      <c r="L1779" s="46"/>
      <c r="M1779" s="233"/>
      <c r="N1779" s="234"/>
      <c r="O1779" s="86"/>
      <c r="P1779" s="86"/>
      <c r="Q1779" s="86"/>
      <c r="R1779" s="86"/>
      <c r="S1779" s="86"/>
      <c r="T1779" s="87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T1779" s="19" t="s">
        <v>205</v>
      </c>
      <c r="AU1779" s="19" t="s">
        <v>82</v>
      </c>
    </row>
    <row r="1780" s="14" customFormat="1">
      <c r="A1780" s="14"/>
      <c r="B1780" s="247"/>
      <c r="C1780" s="248"/>
      <c r="D1780" s="237" t="s">
        <v>207</v>
      </c>
      <c r="E1780" s="249" t="s">
        <v>19</v>
      </c>
      <c r="F1780" s="250" t="s">
        <v>1645</v>
      </c>
      <c r="G1780" s="248"/>
      <c r="H1780" s="249" t="s">
        <v>19</v>
      </c>
      <c r="I1780" s="251"/>
      <c r="J1780" s="248"/>
      <c r="K1780" s="248"/>
      <c r="L1780" s="252"/>
      <c r="M1780" s="253"/>
      <c r="N1780" s="254"/>
      <c r="O1780" s="254"/>
      <c r="P1780" s="254"/>
      <c r="Q1780" s="254"/>
      <c r="R1780" s="254"/>
      <c r="S1780" s="254"/>
      <c r="T1780" s="255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6" t="s">
        <v>207</v>
      </c>
      <c r="AU1780" s="256" t="s">
        <v>82</v>
      </c>
      <c r="AV1780" s="14" t="s">
        <v>80</v>
      </c>
      <c r="AW1780" s="14" t="s">
        <v>33</v>
      </c>
      <c r="AX1780" s="14" t="s">
        <v>72</v>
      </c>
      <c r="AY1780" s="256" t="s">
        <v>197</v>
      </c>
    </row>
    <row r="1781" s="13" customFormat="1">
      <c r="A1781" s="13"/>
      <c r="B1781" s="235"/>
      <c r="C1781" s="236"/>
      <c r="D1781" s="237" t="s">
        <v>207</v>
      </c>
      <c r="E1781" s="238" t="s">
        <v>19</v>
      </c>
      <c r="F1781" s="239" t="s">
        <v>3349</v>
      </c>
      <c r="G1781" s="236"/>
      <c r="H1781" s="240">
        <v>11.92</v>
      </c>
      <c r="I1781" s="241"/>
      <c r="J1781" s="236"/>
      <c r="K1781" s="236"/>
      <c r="L1781" s="242"/>
      <c r="M1781" s="243"/>
      <c r="N1781" s="244"/>
      <c r="O1781" s="244"/>
      <c r="P1781" s="244"/>
      <c r="Q1781" s="244"/>
      <c r="R1781" s="244"/>
      <c r="S1781" s="244"/>
      <c r="T1781" s="245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46" t="s">
        <v>207</v>
      </c>
      <c r="AU1781" s="246" t="s">
        <v>82</v>
      </c>
      <c r="AV1781" s="13" t="s">
        <v>82</v>
      </c>
      <c r="AW1781" s="13" t="s">
        <v>33</v>
      </c>
      <c r="AX1781" s="13" t="s">
        <v>80</v>
      </c>
      <c r="AY1781" s="246" t="s">
        <v>197</v>
      </c>
    </row>
    <row r="1782" s="2" customFormat="1" ht="33" customHeight="1">
      <c r="A1782" s="40"/>
      <c r="B1782" s="41"/>
      <c r="C1782" s="216" t="s">
        <v>2007</v>
      </c>
      <c r="D1782" s="216" t="s">
        <v>199</v>
      </c>
      <c r="E1782" s="217" t="s">
        <v>1648</v>
      </c>
      <c r="F1782" s="218" t="s">
        <v>1649</v>
      </c>
      <c r="G1782" s="219" t="s">
        <v>661</v>
      </c>
      <c r="H1782" s="220">
        <v>9.75</v>
      </c>
      <c r="I1782" s="221"/>
      <c r="J1782" s="222">
        <f>ROUND(I1782*H1782,2)</f>
        <v>0</v>
      </c>
      <c r="K1782" s="223"/>
      <c r="L1782" s="46"/>
      <c r="M1782" s="224" t="s">
        <v>19</v>
      </c>
      <c r="N1782" s="225" t="s">
        <v>43</v>
      </c>
      <c r="O1782" s="86"/>
      <c r="P1782" s="226">
        <f>O1782*H1782</f>
        <v>0</v>
      </c>
      <c r="Q1782" s="226">
        <v>0.00089999999999999998</v>
      </c>
      <c r="R1782" s="226">
        <f>Q1782*H1782</f>
        <v>0.0087749999999999998</v>
      </c>
      <c r="S1782" s="226">
        <v>0</v>
      </c>
      <c r="T1782" s="227">
        <f>S1782*H1782</f>
        <v>0</v>
      </c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R1782" s="228" t="s">
        <v>385</v>
      </c>
      <c r="AT1782" s="228" t="s">
        <v>199</v>
      </c>
      <c r="AU1782" s="228" t="s">
        <v>82</v>
      </c>
      <c r="AY1782" s="19" t="s">
        <v>197</v>
      </c>
      <c r="BE1782" s="229">
        <f>IF(N1782="základní",J1782,0)</f>
        <v>0</v>
      </c>
      <c r="BF1782" s="229">
        <f>IF(N1782="snížená",J1782,0)</f>
        <v>0</v>
      </c>
      <c r="BG1782" s="229">
        <f>IF(N1782="zákl. přenesená",J1782,0)</f>
        <v>0</v>
      </c>
      <c r="BH1782" s="229">
        <f>IF(N1782="sníž. přenesená",J1782,0)</f>
        <v>0</v>
      </c>
      <c r="BI1782" s="229">
        <f>IF(N1782="nulová",J1782,0)</f>
        <v>0</v>
      </c>
      <c r="BJ1782" s="19" t="s">
        <v>80</v>
      </c>
      <c r="BK1782" s="229">
        <f>ROUND(I1782*H1782,2)</f>
        <v>0</v>
      </c>
      <c r="BL1782" s="19" t="s">
        <v>385</v>
      </c>
      <c r="BM1782" s="228" t="s">
        <v>3350</v>
      </c>
    </row>
    <row r="1783" s="2" customFormat="1">
      <c r="A1783" s="40"/>
      <c r="B1783" s="41"/>
      <c r="C1783" s="42"/>
      <c r="D1783" s="230" t="s">
        <v>205</v>
      </c>
      <c r="E1783" s="42"/>
      <c r="F1783" s="231" t="s">
        <v>1651</v>
      </c>
      <c r="G1783" s="42"/>
      <c r="H1783" s="42"/>
      <c r="I1783" s="232"/>
      <c r="J1783" s="42"/>
      <c r="K1783" s="42"/>
      <c r="L1783" s="46"/>
      <c r="M1783" s="233"/>
      <c r="N1783" s="234"/>
      <c r="O1783" s="86"/>
      <c r="P1783" s="86"/>
      <c r="Q1783" s="86"/>
      <c r="R1783" s="86"/>
      <c r="S1783" s="86"/>
      <c r="T1783" s="87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T1783" s="19" t="s">
        <v>205</v>
      </c>
      <c r="AU1783" s="19" t="s">
        <v>82</v>
      </c>
    </row>
    <row r="1784" s="14" customFormat="1">
      <c r="A1784" s="14"/>
      <c r="B1784" s="247"/>
      <c r="C1784" s="248"/>
      <c r="D1784" s="237" t="s">
        <v>207</v>
      </c>
      <c r="E1784" s="249" t="s">
        <v>19</v>
      </c>
      <c r="F1784" s="250" t="s">
        <v>1652</v>
      </c>
      <c r="G1784" s="248"/>
      <c r="H1784" s="249" t="s">
        <v>19</v>
      </c>
      <c r="I1784" s="251"/>
      <c r="J1784" s="248"/>
      <c r="K1784" s="248"/>
      <c r="L1784" s="252"/>
      <c r="M1784" s="253"/>
      <c r="N1784" s="254"/>
      <c r="O1784" s="254"/>
      <c r="P1784" s="254"/>
      <c r="Q1784" s="254"/>
      <c r="R1784" s="254"/>
      <c r="S1784" s="254"/>
      <c r="T1784" s="255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6" t="s">
        <v>207</v>
      </c>
      <c r="AU1784" s="256" t="s">
        <v>82</v>
      </c>
      <c r="AV1784" s="14" t="s">
        <v>80</v>
      </c>
      <c r="AW1784" s="14" t="s">
        <v>33</v>
      </c>
      <c r="AX1784" s="14" t="s">
        <v>72</v>
      </c>
      <c r="AY1784" s="256" t="s">
        <v>197</v>
      </c>
    </row>
    <row r="1785" s="13" customFormat="1">
      <c r="A1785" s="13"/>
      <c r="B1785" s="235"/>
      <c r="C1785" s="236"/>
      <c r="D1785" s="237" t="s">
        <v>207</v>
      </c>
      <c r="E1785" s="238" t="s">
        <v>19</v>
      </c>
      <c r="F1785" s="239" t="s">
        <v>3351</v>
      </c>
      <c r="G1785" s="236"/>
      <c r="H1785" s="240">
        <v>9.75</v>
      </c>
      <c r="I1785" s="241"/>
      <c r="J1785" s="236"/>
      <c r="K1785" s="236"/>
      <c r="L1785" s="242"/>
      <c r="M1785" s="243"/>
      <c r="N1785" s="244"/>
      <c r="O1785" s="244"/>
      <c r="P1785" s="244"/>
      <c r="Q1785" s="244"/>
      <c r="R1785" s="244"/>
      <c r="S1785" s="244"/>
      <c r="T1785" s="245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6" t="s">
        <v>207</v>
      </c>
      <c r="AU1785" s="246" t="s">
        <v>82</v>
      </c>
      <c r="AV1785" s="13" t="s">
        <v>82</v>
      </c>
      <c r="AW1785" s="13" t="s">
        <v>33</v>
      </c>
      <c r="AX1785" s="13" t="s">
        <v>80</v>
      </c>
      <c r="AY1785" s="246" t="s">
        <v>197</v>
      </c>
    </row>
    <row r="1786" s="2" customFormat="1" ht="37.8" customHeight="1">
      <c r="A1786" s="40"/>
      <c r="B1786" s="41"/>
      <c r="C1786" s="216" t="s">
        <v>2012</v>
      </c>
      <c r="D1786" s="216" t="s">
        <v>199</v>
      </c>
      <c r="E1786" s="217" t="s">
        <v>1656</v>
      </c>
      <c r="F1786" s="218" t="s">
        <v>1657</v>
      </c>
      <c r="G1786" s="219" t="s">
        <v>661</v>
      </c>
      <c r="H1786" s="220">
        <v>11.92</v>
      </c>
      <c r="I1786" s="221"/>
      <c r="J1786" s="222">
        <f>ROUND(I1786*H1786,2)</f>
        <v>0</v>
      </c>
      <c r="K1786" s="223"/>
      <c r="L1786" s="46"/>
      <c r="M1786" s="224" t="s">
        <v>19</v>
      </c>
      <c r="N1786" s="225" t="s">
        <v>43</v>
      </c>
      <c r="O1786" s="86"/>
      <c r="P1786" s="226">
        <f>O1786*H1786</f>
        <v>0</v>
      </c>
      <c r="Q1786" s="226">
        <v>0.0035799999999999998</v>
      </c>
      <c r="R1786" s="226">
        <f>Q1786*H1786</f>
        <v>0.042673599999999999</v>
      </c>
      <c r="S1786" s="226">
        <v>0</v>
      </c>
      <c r="T1786" s="227">
        <f>S1786*H1786</f>
        <v>0</v>
      </c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R1786" s="228" t="s">
        <v>385</v>
      </c>
      <c r="AT1786" s="228" t="s">
        <v>199</v>
      </c>
      <c r="AU1786" s="228" t="s">
        <v>82</v>
      </c>
      <c r="AY1786" s="19" t="s">
        <v>197</v>
      </c>
      <c r="BE1786" s="229">
        <f>IF(N1786="základní",J1786,0)</f>
        <v>0</v>
      </c>
      <c r="BF1786" s="229">
        <f>IF(N1786="snížená",J1786,0)</f>
        <v>0</v>
      </c>
      <c r="BG1786" s="229">
        <f>IF(N1786="zákl. přenesená",J1786,0)</f>
        <v>0</v>
      </c>
      <c r="BH1786" s="229">
        <f>IF(N1786="sníž. přenesená",J1786,0)</f>
        <v>0</v>
      </c>
      <c r="BI1786" s="229">
        <f>IF(N1786="nulová",J1786,0)</f>
        <v>0</v>
      </c>
      <c r="BJ1786" s="19" t="s">
        <v>80</v>
      </c>
      <c r="BK1786" s="229">
        <f>ROUND(I1786*H1786,2)</f>
        <v>0</v>
      </c>
      <c r="BL1786" s="19" t="s">
        <v>385</v>
      </c>
      <c r="BM1786" s="228" t="s">
        <v>3352</v>
      </c>
    </row>
    <row r="1787" s="2" customFormat="1">
      <c r="A1787" s="40"/>
      <c r="B1787" s="41"/>
      <c r="C1787" s="42"/>
      <c r="D1787" s="230" t="s">
        <v>205</v>
      </c>
      <c r="E1787" s="42"/>
      <c r="F1787" s="231" t="s">
        <v>1659</v>
      </c>
      <c r="G1787" s="42"/>
      <c r="H1787" s="42"/>
      <c r="I1787" s="232"/>
      <c r="J1787" s="42"/>
      <c r="K1787" s="42"/>
      <c r="L1787" s="46"/>
      <c r="M1787" s="233"/>
      <c r="N1787" s="234"/>
      <c r="O1787" s="86"/>
      <c r="P1787" s="86"/>
      <c r="Q1787" s="86"/>
      <c r="R1787" s="86"/>
      <c r="S1787" s="86"/>
      <c r="T1787" s="87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T1787" s="19" t="s">
        <v>205</v>
      </c>
      <c r="AU1787" s="19" t="s">
        <v>82</v>
      </c>
    </row>
    <row r="1788" s="14" customFormat="1">
      <c r="A1788" s="14"/>
      <c r="B1788" s="247"/>
      <c r="C1788" s="248"/>
      <c r="D1788" s="237" t="s">
        <v>207</v>
      </c>
      <c r="E1788" s="249" t="s">
        <v>19</v>
      </c>
      <c r="F1788" s="250" t="s">
        <v>1645</v>
      </c>
      <c r="G1788" s="248"/>
      <c r="H1788" s="249" t="s">
        <v>19</v>
      </c>
      <c r="I1788" s="251"/>
      <c r="J1788" s="248"/>
      <c r="K1788" s="248"/>
      <c r="L1788" s="252"/>
      <c r="M1788" s="253"/>
      <c r="N1788" s="254"/>
      <c r="O1788" s="254"/>
      <c r="P1788" s="254"/>
      <c r="Q1788" s="254"/>
      <c r="R1788" s="254"/>
      <c r="S1788" s="254"/>
      <c r="T1788" s="255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6" t="s">
        <v>207</v>
      </c>
      <c r="AU1788" s="256" t="s">
        <v>82</v>
      </c>
      <c r="AV1788" s="14" t="s">
        <v>80</v>
      </c>
      <c r="AW1788" s="14" t="s">
        <v>33</v>
      </c>
      <c r="AX1788" s="14" t="s">
        <v>72</v>
      </c>
      <c r="AY1788" s="256" t="s">
        <v>197</v>
      </c>
    </row>
    <row r="1789" s="13" customFormat="1">
      <c r="A1789" s="13"/>
      <c r="B1789" s="235"/>
      <c r="C1789" s="236"/>
      <c r="D1789" s="237" t="s">
        <v>207</v>
      </c>
      <c r="E1789" s="238" t="s">
        <v>19</v>
      </c>
      <c r="F1789" s="239" t="s">
        <v>3349</v>
      </c>
      <c r="G1789" s="236"/>
      <c r="H1789" s="240">
        <v>11.92</v>
      </c>
      <c r="I1789" s="241"/>
      <c r="J1789" s="236"/>
      <c r="K1789" s="236"/>
      <c r="L1789" s="242"/>
      <c r="M1789" s="243"/>
      <c r="N1789" s="244"/>
      <c r="O1789" s="244"/>
      <c r="P1789" s="244"/>
      <c r="Q1789" s="244"/>
      <c r="R1789" s="244"/>
      <c r="S1789" s="244"/>
      <c r="T1789" s="245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46" t="s">
        <v>207</v>
      </c>
      <c r="AU1789" s="246" t="s">
        <v>82</v>
      </c>
      <c r="AV1789" s="13" t="s">
        <v>82</v>
      </c>
      <c r="AW1789" s="13" t="s">
        <v>33</v>
      </c>
      <c r="AX1789" s="13" t="s">
        <v>80</v>
      </c>
      <c r="AY1789" s="246" t="s">
        <v>197</v>
      </c>
    </row>
    <row r="1790" s="2" customFormat="1" ht="37.8" customHeight="1">
      <c r="A1790" s="40"/>
      <c r="B1790" s="41"/>
      <c r="C1790" s="216" t="s">
        <v>2017</v>
      </c>
      <c r="D1790" s="216" t="s">
        <v>199</v>
      </c>
      <c r="E1790" s="217" t="s">
        <v>1674</v>
      </c>
      <c r="F1790" s="218" t="s">
        <v>1675</v>
      </c>
      <c r="G1790" s="219" t="s">
        <v>661</v>
      </c>
      <c r="H1790" s="220">
        <v>67.549999999999997</v>
      </c>
      <c r="I1790" s="221"/>
      <c r="J1790" s="222">
        <f>ROUND(I1790*H1790,2)</f>
        <v>0</v>
      </c>
      <c r="K1790" s="223"/>
      <c r="L1790" s="46"/>
      <c r="M1790" s="224" t="s">
        <v>19</v>
      </c>
      <c r="N1790" s="225" t="s">
        <v>43</v>
      </c>
      <c r="O1790" s="86"/>
      <c r="P1790" s="226">
        <f>O1790*H1790</f>
        <v>0</v>
      </c>
      <c r="Q1790" s="226">
        <v>0.0058399999999999997</v>
      </c>
      <c r="R1790" s="226">
        <f>Q1790*H1790</f>
        <v>0.39449199999999995</v>
      </c>
      <c r="S1790" s="226">
        <v>0</v>
      </c>
      <c r="T1790" s="227">
        <f>S1790*H1790</f>
        <v>0</v>
      </c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R1790" s="228" t="s">
        <v>385</v>
      </c>
      <c r="AT1790" s="228" t="s">
        <v>199</v>
      </c>
      <c r="AU1790" s="228" t="s">
        <v>82</v>
      </c>
      <c r="AY1790" s="19" t="s">
        <v>197</v>
      </c>
      <c r="BE1790" s="229">
        <f>IF(N1790="základní",J1790,0)</f>
        <v>0</v>
      </c>
      <c r="BF1790" s="229">
        <f>IF(N1790="snížená",J1790,0)</f>
        <v>0</v>
      </c>
      <c r="BG1790" s="229">
        <f>IF(N1790="zákl. přenesená",J1790,0)</f>
        <v>0</v>
      </c>
      <c r="BH1790" s="229">
        <f>IF(N1790="sníž. přenesená",J1790,0)</f>
        <v>0</v>
      </c>
      <c r="BI1790" s="229">
        <f>IF(N1790="nulová",J1790,0)</f>
        <v>0</v>
      </c>
      <c r="BJ1790" s="19" t="s">
        <v>80</v>
      </c>
      <c r="BK1790" s="229">
        <f>ROUND(I1790*H1790,2)</f>
        <v>0</v>
      </c>
      <c r="BL1790" s="19" t="s">
        <v>385</v>
      </c>
      <c r="BM1790" s="228" t="s">
        <v>3353</v>
      </c>
    </row>
    <row r="1791" s="2" customFormat="1">
      <c r="A1791" s="40"/>
      <c r="B1791" s="41"/>
      <c r="C1791" s="42"/>
      <c r="D1791" s="230" t="s">
        <v>205</v>
      </c>
      <c r="E1791" s="42"/>
      <c r="F1791" s="231" t="s">
        <v>1677</v>
      </c>
      <c r="G1791" s="42"/>
      <c r="H1791" s="42"/>
      <c r="I1791" s="232"/>
      <c r="J1791" s="42"/>
      <c r="K1791" s="42"/>
      <c r="L1791" s="46"/>
      <c r="M1791" s="233"/>
      <c r="N1791" s="234"/>
      <c r="O1791" s="86"/>
      <c r="P1791" s="86"/>
      <c r="Q1791" s="86"/>
      <c r="R1791" s="86"/>
      <c r="S1791" s="86"/>
      <c r="T1791" s="87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T1791" s="19" t="s">
        <v>205</v>
      </c>
      <c r="AU1791" s="19" t="s">
        <v>82</v>
      </c>
    </row>
    <row r="1792" s="14" customFormat="1">
      <c r="A1792" s="14"/>
      <c r="B1792" s="247"/>
      <c r="C1792" s="248"/>
      <c r="D1792" s="237" t="s">
        <v>207</v>
      </c>
      <c r="E1792" s="249" t="s">
        <v>19</v>
      </c>
      <c r="F1792" s="250" t="s">
        <v>1671</v>
      </c>
      <c r="G1792" s="248"/>
      <c r="H1792" s="249" t="s">
        <v>19</v>
      </c>
      <c r="I1792" s="251"/>
      <c r="J1792" s="248"/>
      <c r="K1792" s="248"/>
      <c r="L1792" s="252"/>
      <c r="M1792" s="253"/>
      <c r="N1792" s="254"/>
      <c r="O1792" s="254"/>
      <c r="P1792" s="254"/>
      <c r="Q1792" s="254"/>
      <c r="R1792" s="254"/>
      <c r="S1792" s="254"/>
      <c r="T1792" s="255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6" t="s">
        <v>207</v>
      </c>
      <c r="AU1792" s="256" t="s">
        <v>82</v>
      </c>
      <c r="AV1792" s="14" t="s">
        <v>80</v>
      </c>
      <c r="AW1792" s="14" t="s">
        <v>33</v>
      </c>
      <c r="AX1792" s="14" t="s">
        <v>72</v>
      </c>
      <c r="AY1792" s="256" t="s">
        <v>197</v>
      </c>
    </row>
    <row r="1793" s="13" customFormat="1">
      <c r="A1793" s="13"/>
      <c r="B1793" s="235"/>
      <c r="C1793" s="236"/>
      <c r="D1793" s="237" t="s">
        <v>207</v>
      </c>
      <c r="E1793" s="238" t="s">
        <v>19</v>
      </c>
      <c r="F1793" s="239" t="s">
        <v>3354</v>
      </c>
      <c r="G1793" s="236"/>
      <c r="H1793" s="240">
        <v>45.520000000000003</v>
      </c>
      <c r="I1793" s="241"/>
      <c r="J1793" s="236"/>
      <c r="K1793" s="236"/>
      <c r="L1793" s="242"/>
      <c r="M1793" s="243"/>
      <c r="N1793" s="244"/>
      <c r="O1793" s="244"/>
      <c r="P1793" s="244"/>
      <c r="Q1793" s="244"/>
      <c r="R1793" s="244"/>
      <c r="S1793" s="244"/>
      <c r="T1793" s="245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46" t="s">
        <v>207</v>
      </c>
      <c r="AU1793" s="246" t="s">
        <v>82</v>
      </c>
      <c r="AV1793" s="13" t="s">
        <v>82</v>
      </c>
      <c r="AW1793" s="13" t="s">
        <v>33</v>
      </c>
      <c r="AX1793" s="13" t="s">
        <v>72</v>
      </c>
      <c r="AY1793" s="246" t="s">
        <v>197</v>
      </c>
    </row>
    <row r="1794" s="13" customFormat="1">
      <c r="A1794" s="13"/>
      <c r="B1794" s="235"/>
      <c r="C1794" s="236"/>
      <c r="D1794" s="237" t="s">
        <v>207</v>
      </c>
      <c r="E1794" s="238" t="s">
        <v>19</v>
      </c>
      <c r="F1794" s="239" t="s">
        <v>3355</v>
      </c>
      <c r="G1794" s="236"/>
      <c r="H1794" s="240">
        <v>22.030000000000001</v>
      </c>
      <c r="I1794" s="241"/>
      <c r="J1794" s="236"/>
      <c r="K1794" s="236"/>
      <c r="L1794" s="242"/>
      <c r="M1794" s="243"/>
      <c r="N1794" s="244"/>
      <c r="O1794" s="244"/>
      <c r="P1794" s="244"/>
      <c r="Q1794" s="244"/>
      <c r="R1794" s="244"/>
      <c r="S1794" s="244"/>
      <c r="T1794" s="245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46" t="s">
        <v>207</v>
      </c>
      <c r="AU1794" s="246" t="s">
        <v>82</v>
      </c>
      <c r="AV1794" s="13" t="s">
        <v>82</v>
      </c>
      <c r="AW1794" s="13" t="s">
        <v>33</v>
      </c>
      <c r="AX1794" s="13" t="s">
        <v>72</v>
      </c>
      <c r="AY1794" s="246" t="s">
        <v>197</v>
      </c>
    </row>
    <row r="1795" s="15" customFormat="1">
      <c r="A1795" s="15"/>
      <c r="B1795" s="257"/>
      <c r="C1795" s="258"/>
      <c r="D1795" s="237" t="s">
        <v>207</v>
      </c>
      <c r="E1795" s="259" t="s">
        <v>19</v>
      </c>
      <c r="F1795" s="260" t="s">
        <v>234</v>
      </c>
      <c r="G1795" s="258"/>
      <c r="H1795" s="261">
        <v>67.550000000000011</v>
      </c>
      <c r="I1795" s="262"/>
      <c r="J1795" s="258"/>
      <c r="K1795" s="258"/>
      <c r="L1795" s="263"/>
      <c r="M1795" s="264"/>
      <c r="N1795" s="265"/>
      <c r="O1795" s="265"/>
      <c r="P1795" s="265"/>
      <c r="Q1795" s="265"/>
      <c r="R1795" s="265"/>
      <c r="S1795" s="265"/>
      <c r="T1795" s="266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T1795" s="267" t="s">
        <v>207</v>
      </c>
      <c r="AU1795" s="267" t="s">
        <v>82</v>
      </c>
      <c r="AV1795" s="15" t="s">
        <v>203</v>
      </c>
      <c r="AW1795" s="15" t="s">
        <v>33</v>
      </c>
      <c r="AX1795" s="15" t="s">
        <v>80</v>
      </c>
      <c r="AY1795" s="267" t="s">
        <v>197</v>
      </c>
    </row>
    <row r="1796" s="2" customFormat="1" ht="33" customHeight="1">
      <c r="A1796" s="40"/>
      <c r="B1796" s="41"/>
      <c r="C1796" s="216" t="s">
        <v>2022</v>
      </c>
      <c r="D1796" s="216" t="s">
        <v>199</v>
      </c>
      <c r="E1796" s="217" t="s">
        <v>3356</v>
      </c>
      <c r="F1796" s="218" t="s">
        <v>3357</v>
      </c>
      <c r="G1796" s="219" t="s">
        <v>661</v>
      </c>
      <c r="H1796" s="220">
        <v>36.600000000000001</v>
      </c>
      <c r="I1796" s="221"/>
      <c r="J1796" s="222">
        <f>ROUND(I1796*H1796,2)</f>
        <v>0</v>
      </c>
      <c r="K1796" s="223"/>
      <c r="L1796" s="46"/>
      <c r="M1796" s="224" t="s">
        <v>19</v>
      </c>
      <c r="N1796" s="225" t="s">
        <v>43</v>
      </c>
      <c r="O1796" s="86"/>
      <c r="P1796" s="226">
        <f>O1796*H1796</f>
        <v>0</v>
      </c>
      <c r="Q1796" s="226">
        <v>0.0014599999999999999</v>
      </c>
      <c r="R1796" s="226">
        <f>Q1796*H1796</f>
        <v>0.053435999999999997</v>
      </c>
      <c r="S1796" s="226">
        <v>0</v>
      </c>
      <c r="T1796" s="227">
        <f>S1796*H1796</f>
        <v>0</v>
      </c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R1796" s="228" t="s">
        <v>385</v>
      </c>
      <c r="AT1796" s="228" t="s">
        <v>199</v>
      </c>
      <c r="AU1796" s="228" t="s">
        <v>82</v>
      </c>
      <c r="AY1796" s="19" t="s">
        <v>197</v>
      </c>
      <c r="BE1796" s="229">
        <f>IF(N1796="základní",J1796,0)</f>
        <v>0</v>
      </c>
      <c r="BF1796" s="229">
        <f>IF(N1796="snížená",J1796,0)</f>
        <v>0</v>
      </c>
      <c r="BG1796" s="229">
        <f>IF(N1796="zákl. přenesená",J1796,0)</f>
        <v>0</v>
      </c>
      <c r="BH1796" s="229">
        <f>IF(N1796="sníž. přenesená",J1796,0)</f>
        <v>0</v>
      </c>
      <c r="BI1796" s="229">
        <f>IF(N1796="nulová",J1796,0)</f>
        <v>0</v>
      </c>
      <c r="BJ1796" s="19" t="s">
        <v>80</v>
      </c>
      <c r="BK1796" s="229">
        <f>ROUND(I1796*H1796,2)</f>
        <v>0</v>
      </c>
      <c r="BL1796" s="19" t="s">
        <v>385</v>
      </c>
      <c r="BM1796" s="228" t="s">
        <v>3358</v>
      </c>
    </row>
    <row r="1797" s="13" customFormat="1">
      <c r="A1797" s="13"/>
      <c r="B1797" s="235"/>
      <c r="C1797" s="236"/>
      <c r="D1797" s="237" t="s">
        <v>207</v>
      </c>
      <c r="E1797" s="238" t="s">
        <v>19</v>
      </c>
      <c r="F1797" s="239" t="s">
        <v>3359</v>
      </c>
      <c r="G1797" s="236"/>
      <c r="H1797" s="240">
        <v>15.800000000000001</v>
      </c>
      <c r="I1797" s="241"/>
      <c r="J1797" s="236"/>
      <c r="K1797" s="236"/>
      <c r="L1797" s="242"/>
      <c r="M1797" s="243"/>
      <c r="N1797" s="244"/>
      <c r="O1797" s="244"/>
      <c r="P1797" s="244"/>
      <c r="Q1797" s="244"/>
      <c r="R1797" s="244"/>
      <c r="S1797" s="244"/>
      <c r="T1797" s="245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6" t="s">
        <v>207</v>
      </c>
      <c r="AU1797" s="246" t="s">
        <v>82</v>
      </c>
      <c r="AV1797" s="13" t="s">
        <v>82</v>
      </c>
      <c r="AW1797" s="13" t="s">
        <v>33</v>
      </c>
      <c r="AX1797" s="13" t="s">
        <v>72</v>
      </c>
      <c r="AY1797" s="246" t="s">
        <v>197</v>
      </c>
    </row>
    <row r="1798" s="13" customFormat="1">
      <c r="A1798" s="13"/>
      <c r="B1798" s="235"/>
      <c r="C1798" s="236"/>
      <c r="D1798" s="237" t="s">
        <v>207</v>
      </c>
      <c r="E1798" s="238" t="s">
        <v>19</v>
      </c>
      <c r="F1798" s="239" t="s">
        <v>3360</v>
      </c>
      <c r="G1798" s="236"/>
      <c r="H1798" s="240">
        <v>20.800000000000001</v>
      </c>
      <c r="I1798" s="241"/>
      <c r="J1798" s="236"/>
      <c r="K1798" s="236"/>
      <c r="L1798" s="242"/>
      <c r="M1798" s="243"/>
      <c r="N1798" s="244"/>
      <c r="O1798" s="244"/>
      <c r="P1798" s="244"/>
      <c r="Q1798" s="244"/>
      <c r="R1798" s="244"/>
      <c r="S1798" s="244"/>
      <c r="T1798" s="245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46" t="s">
        <v>207</v>
      </c>
      <c r="AU1798" s="246" t="s">
        <v>82</v>
      </c>
      <c r="AV1798" s="13" t="s">
        <v>82</v>
      </c>
      <c r="AW1798" s="13" t="s">
        <v>33</v>
      </c>
      <c r="AX1798" s="13" t="s">
        <v>72</v>
      </c>
      <c r="AY1798" s="246" t="s">
        <v>197</v>
      </c>
    </row>
    <row r="1799" s="15" customFormat="1">
      <c r="A1799" s="15"/>
      <c r="B1799" s="257"/>
      <c r="C1799" s="258"/>
      <c r="D1799" s="237" t="s">
        <v>207</v>
      </c>
      <c r="E1799" s="259" t="s">
        <v>19</v>
      </c>
      <c r="F1799" s="260" t="s">
        <v>234</v>
      </c>
      <c r="G1799" s="258"/>
      <c r="H1799" s="261">
        <v>36.600000000000001</v>
      </c>
      <c r="I1799" s="262"/>
      <c r="J1799" s="258"/>
      <c r="K1799" s="258"/>
      <c r="L1799" s="263"/>
      <c r="M1799" s="264"/>
      <c r="N1799" s="265"/>
      <c r="O1799" s="265"/>
      <c r="P1799" s="265"/>
      <c r="Q1799" s="265"/>
      <c r="R1799" s="265"/>
      <c r="S1799" s="265"/>
      <c r="T1799" s="266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T1799" s="267" t="s">
        <v>207</v>
      </c>
      <c r="AU1799" s="267" t="s">
        <v>82</v>
      </c>
      <c r="AV1799" s="15" t="s">
        <v>203</v>
      </c>
      <c r="AW1799" s="15" t="s">
        <v>33</v>
      </c>
      <c r="AX1799" s="15" t="s">
        <v>80</v>
      </c>
      <c r="AY1799" s="267" t="s">
        <v>197</v>
      </c>
    </row>
    <row r="1800" s="2" customFormat="1" ht="21.75" customHeight="1">
      <c r="A1800" s="40"/>
      <c r="B1800" s="41"/>
      <c r="C1800" s="282" t="s">
        <v>2029</v>
      </c>
      <c r="D1800" s="282" t="s">
        <v>602</v>
      </c>
      <c r="E1800" s="283" t="s">
        <v>3361</v>
      </c>
      <c r="F1800" s="284" t="s">
        <v>3362</v>
      </c>
      <c r="G1800" s="285" t="s">
        <v>3363</v>
      </c>
      <c r="H1800" s="286">
        <v>19</v>
      </c>
      <c r="I1800" s="287"/>
      <c r="J1800" s="288">
        <f>ROUND(I1800*H1800,2)</f>
        <v>0</v>
      </c>
      <c r="K1800" s="289"/>
      <c r="L1800" s="290"/>
      <c r="M1800" s="291" t="s">
        <v>19</v>
      </c>
      <c r="N1800" s="292" t="s">
        <v>43</v>
      </c>
      <c r="O1800" s="86"/>
      <c r="P1800" s="226">
        <f>O1800*H1800</f>
        <v>0</v>
      </c>
      <c r="Q1800" s="226">
        <v>0.00020000000000000001</v>
      </c>
      <c r="R1800" s="226">
        <f>Q1800*H1800</f>
        <v>0.0038</v>
      </c>
      <c r="S1800" s="226">
        <v>0</v>
      </c>
      <c r="T1800" s="227">
        <f>S1800*H1800</f>
        <v>0</v>
      </c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R1800" s="228" t="s">
        <v>658</v>
      </c>
      <c r="AT1800" s="228" t="s">
        <v>602</v>
      </c>
      <c r="AU1800" s="228" t="s">
        <v>82</v>
      </c>
      <c r="AY1800" s="19" t="s">
        <v>197</v>
      </c>
      <c r="BE1800" s="229">
        <f>IF(N1800="základní",J1800,0)</f>
        <v>0</v>
      </c>
      <c r="BF1800" s="229">
        <f>IF(N1800="snížená",J1800,0)</f>
        <v>0</v>
      </c>
      <c r="BG1800" s="229">
        <f>IF(N1800="zákl. přenesená",J1800,0)</f>
        <v>0</v>
      </c>
      <c r="BH1800" s="229">
        <f>IF(N1800="sníž. přenesená",J1800,0)</f>
        <v>0</v>
      </c>
      <c r="BI1800" s="229">
        <f>IF(N1800="nulová",J1800,0)</f>
        <v>0</v>
      </c>
      <c r="BJ1800" s="19" t="s">
        <v>80</v>
      </c>
      <c r="BK1800" s="229">
        <f>ROUND(I1800*H1800,2)</f>
        <v>0</v>
      </c>
      <c r="BL1800" s="19" t="s">
        <v>385</v>
      </c>
      <c r="BM1800" s="228" t="s">
        <v>3364</v>
      </c>
    </row>
    <row r="1801" s="13" customFormat="1">
      <c r="A1801" s="13"/>
      <c r="B1801" s="235"/>
      <c r="C1801" s="236"/>
      <c r="D1801" s="237" t="s">
        <v>207</v>
      </c>
      <c r="E1801" s="238" t="s">
        <v>19</v>
      </c>
      <c r="F1801" s="239" t="s">
        <v>3365</v>
      </c>
      <c r="G1801" s="236"/>
      <c r="H1801" s="240">
        <v>9</v>
      </c>
      <c r="I1801" s="241"/>
      <c r="J1801" s="236"/>
      <c r="K1801" s="236"/>
      <c r="L1801" s="242"/>
      <c r="M1801" s="243"/>
      <c r="N1801" s="244"/>
      <c r="O1801" s="244"/>
      <c r="P1801" s="244"/>
      <c r="Q1801" s="244"/>
      <c r="R1801" s="244"/>
      <c r="S1801" s="244"/>
      <c r="T1801" s="245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46" t="s">
        <v>207</v>
      </c>
      <c r="AU1801" s="246" t="s">
        <v>82</v>
      </c>
      <c r="AV1801" s="13" t="s">
        <v>82</v>
      </c>
      <c r="AW1801" s="13" t="s">
        <v>33</v>
      </c>
      <c r="AX1801" s="13" t="s">
        <v>72</v>
      </c>
      <c r="AY1801" s="246" t="s">
        <v>197</v>
      </c>
    </row>
    <row r="1802" s="13" customFormat="1">
      <c r="A1802" s="13"/>
      <c r="B1802" s="235"/>
      <c r="C1802" s="236"/>
      <c r="D1802" s="237" t="s">
        <v>207</v>
      </c>
      <c r="E1802" s="238" t="s">
        <v>19</v>
      </c>
      <c r="F1802" s="239" t="s">
        <v>3366</v>
      </c>
      <c r="G1802" s="236"/>
      <c r="H1802" s="240">
        <v>10</v>
      </c>
      <c r="I1802" s="241"/>
      <c r="J1802" s="236"/>
      <c r="K1802" s="236"/>
      <c r="L1802" s="242"/>
      <c r="M1802" s="243"/>
      <c r="N1802" s="244"/>
      <c r="O1802" s="244"/>
      <c r="P1802" s="244"/>
      <c r="Q1802" s="244"/>
      <c r="R1802" s="244"/>
      <c r="S1802" s="244"/>
      <c r="T1802" s="245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46" t="s">
        <v>207</v>
      </c>
      <c r="AU1802" s="246" t="s">
        <v>82</v>
      </c>
      <c r="AV1802" s="13" t="s">
        <v>82</v>
      </c>
      <c r="AW1802" s="13" t="s">
        <v>33</v>
      </c>
      <c r="AX1802" s="13" t="s">
        <v>72</v>
      </c>
      <c r="AY1802" s="246" t="s">
        <v>197</v>
      </c>
    </row>
    <row r="1803" s="15" customFormat="1">
      <c r="A1803" s="15"/>
      <c r="B1803" s="257"/>
      <c r="C1803" s="258"/>
      <c r="D1803" s="237" t="s">
        <v>207</v>
      </c>
      <c r="E1803" s="259" t="s">
        <v>19</v>
      </c>
      <c r="F1803" s="260" t="s">
        <v>234</v>
      </c>
      <c r="G1803" s="258"/>
      <c r="H1803" s="261">
        <v>19</v>
      </c>
      <c r="I1803" s="262"/>
      <c r="J1803" s="258"/>
      <c r="K1803" s="258"/>
      <c r="L1803" s="263"/>
      <c r="M1803" s="264"/>
      <c r="N1803" s="265"/>
      <c r="O1803" s="265"/>
      <c r="P1803" s="265"/>
      <c r="Q1803" s="265"/>
      <c r="R1803" s="265"/>
      <c r="S1803" s="265"/>
      <c r="T1803" s="266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T1803" s="267" t="s">
        <v>207</v>
      </c>
      <c r="AU1803" s="267" t="s">
        <v>82</v>
      </c>
      <c r="AV1803" s="15" t="s">
        <v>203</v>
      </c>
      <c r="AW1803" s="15" t="s">
        <v>33</v>
      </c>
      <c r="AX1803" s="15" t="s">
        <v>80</v>
      </c>
      <c r="AY1803" s="267" t="s">
        <v>197</v>
      </c>
    </row>
    <row r="1804" s="2" customFormat="1" ht="33" customHeight="1">
      <c r="A1804" s="40"/>
      <c r="B1804" s="41"/>
      <c r="C1804" s="216" t="s">
        <v>2036</v>
      </c>
      <c r="D1804" s="216" t="s">
        <v>199</v>
      </c>
      <c r="E1804" s="217" t="s">
        <v>1681</v>
      </c>
      <c r="F1804" s="218" t="s">
        <v>1682</v>
      </c>
      <c r="G1804" s="219" t="s">
        <v>661</v>
      </c>
      <c r="H1804" s="220">
        <v>11.92</v>
      </c>
      <c r="I1804" s="221"/>
      <c r="J1804" s="222">
        <f>ROUND(I1804*H1804,2)</f>
        <v>0</v>
      </c>
      <c r="K1804" s="223"/>
      <c r="L1804" s="46"/>
      <c r="M1804" s="224" t="s">
        <v>19</v>
      </c>
      <c r="N1804" s="225" t="s">
        <v>43</v>
      </c>
      <c r="O1804" s="86"/>
      <c r="P1804" s="226">
        <f>O1804*H1804</f>
        <v>0</v>
      </c>
      <c r="Q1804" s="226">
        <v>0.0016900000000000001</v>
      </c>
      <c r="R1804" s="226">
        <f>Q1804*H1804</f>
        <v>0.020144800000000001</v>
      </c>
      <c r="S1804" s="226">
        <v>0</v>
      </c>
      <c r="T1804" s="227">
        <f>S1804*H1804</f>
        <v>0</v>
      </c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R1804" s="228" t="s">
        <v>385</v>
      </c>
      <c r="AT1804" s="228" t="s">
        <v>199</v>
      </c>
      <c r="AU1804" s="228" t="s">
        <v>82</v>
      </c>
      <c r="AY1804" s="19" t="s">
        <v>197</v>
      </c>
      <c r="BE1804" s="229">
        <f>IF(N1804="základní",J1804,0)</f>
        <v>0</v>
      </c>
      <c r="BF1804" s="229">
        <f>IF(N1804="snížená",J1804,0)</f>
        <v>0</v>
      </c>
      <c r="BG1804" s="229">
        <f>IF(N1804="zákl. přenesená",J1804,0)</f>
        <v>0</v>
      </c>
      <c r="BH1804" s="229">
        <f>IF(N1804="sníž. přenesená",J1804,0)</f>
        <v>0</v>
      </c>
      <c r="BI1804" s="229">
        <f>IF(N1804="nulová",J1804,0)</f>
        <v>0</v>
      </c>
      <c r="BJ1804" s="19" t="s">
        <v>80</v>
      </c>
      <c r="BK1804" s="229">
        <f>ROUND(I1804*H1804,2)</f>
        <v>0</v>
      </c>
      <c r="BL1804" s="19" t="s">
        <v>385</v>
      </c>
      <c r="BM1804" s="228" t="s">
        <v>3367</v>
      </c>
    </row>
    <row r="1805" s="2" customFormat="1">
      <c r="A1805" s="40"/>
      <c r="B1805" s="41"/>
      <c r="C1805" s="42"/>
      <c r="D1805" s="230" t="s">
        <v>205</v>
      </c>
      <c r="E1805" s="42"/>
      <c r="F1805" s="231" t="s">
        <v>1684</v>
      </c>
      <c r="G1805" s="42"/>
      <c r="H1805" s="42"/>
      <c r="I1805" s="232"/>
      <c r="J1805" s="42"/>
      <c r="K1805" s="42"/>
      <c r="L1805" s="46"/>
      <c r="M1805" s="233"/>
      <c r="N1805" s="234"/>
      <c r="O1805" s="86"/>
      <c r="P1805" s="86"/>
      <c r="Q1805" s="86"/>
      <c r="R1805" s="86"/>
      <c r="S1805" s="86"/>
      <c r="T1805" s="87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T1805" s="19" t="s">
        <v>205</v>
      </c>
      <c r="AU1805" s="19" t="s">
        <v>82</v>
      </c>
    </row>
    <row r="1806" s="14" customFormat="1">
      <c r="A1806" s="14"/>
      <c r="B1806" s="247"/>
      <c r="C1806" s="248"/>
      <c r="D1806" s="237" t="s">
        <v>207</v>
      </c>
      <c r="E1806" s="249" t="s">
        <v>19</v>
      </c>
      <c r="F1806" s="250" t="s">
        <v>1645</v>
      </c>
      <c r="G1806" s="248"/>
      <c r="H1806" s="249" t="s">
        <v>19</v>
      </c>
      <c r="I1806" s="251"/>
      <c r="J1806" s="248"/>
      <c r="K1806" s="248"/>
      <c r="L1806" s="252"/>
      <c r="M1806" s="253"/>
      <c r="N1806" s="254"/>
      <c r="O1806" s="254"/>
      <c r="P1806" s="254"/>
      <c r="Q1806" s="254"/>
      <c r="R1806" s="254"/>
      <c r="S1806" s="254"/>
      <c r="T1806" s="255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6" t="s">
        <v>207</v>
      </c>
      <c r="AU1806" s="256" t="s">
        <v>82</v>
      </c>
      <c r="AV1806" s="14" t="s">
        <v>80</v>
      </c>
      <c r="AW1806" s="14" t="s">
        <v>33</v>
      </c>
      <c r="AX1806" s="14" t="s">
        <v>72</v>
      </c>
      <c r="AY1806" s="256" t="s">
        <v>197</v>
      </c>
    </row>
    <row r="1807" s="13" customFormat="1">
      <c r="A1807" s="13"/>
      <c r="B1807" s="235"/>
      <c r="C1807" s="236"/>
      <c r="D1807" s="237" t="s">
        <v>207</v>
      </c>
      <c r="E1807" s="238" t="s">
        <v>19</v>
      </c>
      <c r="F1807" s="239" t="s">
        <v>3349</v>
      </c>
      <c r="G1807" s="236"/>
      <c r="H1807" s="240">
        <v>11.92</v>
      </c>
      <c r="I1807" s="241"/>
      <c r="J1807" s="236"/>
      <c r="K1807" s="236"/>
      <c r="L1807" s="242"/>
      <c r="M1807" s="243"/>
      <c r="N1807" s="244"/>
      <c r="O1807" s="244"/>
      <c r="P1807" s="244"/>
      <c r="Q1807" s="244"/>
      <c r="R1807" s="244"/>
      <c r="S1807" s="244"/>
      <c r="T1807" s="245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46" t="s">
        <v>207</v>
      </c>
      <c r="AU1807" s="246" t="s">
        <v>82</v>
      </c>
      <c r="AV1807" s="13" t="s">
        <v>82</v>
      </c>
      <c r="AW1807" s="13" t="s">
        <v>33</v>
      </c>
      <c r="AX1807" s="13" t="s">
        <v>80</v>
      </c>
      <c r="AY1807" s="246" t="s">
        <v>197</v>
      </c>
    </row>
    <row r="1808" s="2" customFormat="1" ht="44.25" customHeight="1">
      <c r="A1808" s="40"/>
      <c r="B1808" s="41"/>
      <c r="C1808" s="216" t="s">
        <v>2041</v>
      </c>
      <c r="D1808" s="216" t="s">
        <v>199</v>
      </c>
      <c r="E1808" s="217" t="s">
        <v>1687</v>
      </c>
      <c r="F1808" s="218" t="s">
        <v>1688</v>
      </c>
      <c r="G1808" s="219" t="s">
        <v>211</v>
      </c>
      <c r="H1808" s="220">
        <v>1</v>
      </c>
      <c r="I1808" s="221"/>
      <c r="J1808" s="222">
        <f>ROUND(I1808*H1808,2)</f>
        <v>0</v>
      </c>
      <c r="K1808" s="223"/>
      <c r="L1808" s="46"/>
      <c r="M1808" s="224" t="s">
        <v>19</v>
      </c>
      <c r="N1808" s="225" t="s">
        <v>43</v>
      </c>
      <c r="O1808" s="86"/>
      <c r="P1808" s="226">
        <f>O1808*H1808</f>
        <v>0</v>
      </c>
      <c r="Q1808" s="226">
        <v>0.00036000000000000002</v>
      </c>
      <c r="R1808" s="226">
        <f>Q1808*H1808</f>
        <v>0.00036000000000000002</v>
      </c>
      <c r="S1808" s="226">
        <v>0</v>
      </c>
      <c r="T1808" s="227">
        <f>S1808*H1808</f>
        <v>0</v>
      </c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R1808" s="228" t="s">
        <v>385</v>
      </c>
      <c r="AT1808" s="228" t="s">
        <v>199</v>
      </c>
      <c r="AU1808" s="228" t="s">
        <v>82</v>
      </c>
      <c r="AY1808" s="19" t="s">
        <v>197</v>
      </c>
      <c r="BE1808" s="229">
        <f>IF(N1808="základní",J1808,0)</f>
        <v>0</v>
      </c>
      <c r="BF1808" s="229">
        <f>IF(N1808="snížená",J1808,0)</f>
        <v>0</v>
      </c>
      <c r="BG1808" s="229">
        <f>IF(N1808="zákl. přenesená",J1808,0)</f>
        <v>0</v>
      </c>
      <c r="BH1808" s="229">
        <f>IF(N1808="sníž. přenesená",J1808,0)</f>
        <v>0</v>
      </c>
      <c r="BI1808" s="229">
        <f>IF(N1808="nulová",J1808,0)</f>
        <v>0</v>
      </c>
      <c r="BJ1808" s="19" t="s">
        <v>80</v>
      </c>
      <c r="BK1808" s="229">
        <f>ROUND(I1808*H1808,2)</f>
        <v>0</v>
      </c>
      <c r="BL1808" s="19" t="s">
        <v>385</v>
      </c>
      <c r="BM1808" s="228" t="s">
        <v>3368</v>
      </c>
    </row>
    <row r="1809" s="2" customFormat="1">
      <c r="A1809" s="40"/>
      <c r="B1809" s="41"/>
      <c r="C1809" s="42"/>
      <c r="D1809" s="230" t="s">
        <v>205</v>
      </c>
      <c r="E1809" s="42"/>
      <c r="F1809" s="231" t="s">
        <v>1690</v>
      </c>
      <c r="G1809" s="42"/>
      <c r="H1809" s="42"/>
      <c r="I1809" s="232"/>
      <c r="J1809" s="42"/>
      <c r="K1809" s="42"/>
      <c r="L1809" s="46"/>
      <c r="M1809" s="233"/>
      <c r="N1809" s="234"/>
      <c r="O1809" s="86"/>
      <c r="P1809" s="86"/>
      <c r="Q1809" s="86"/>
      <c r="R1809" s="86"/>
      <c r="S1809" s="86"/>
      <c r="T1809" s="87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T1809" s="19" t="s">
        <v>205</v>
      </c>
      <c r="AU1809" s="19" t="s">
        <v>82</v>
      </c>
    </row>
    <row r="1810" s="2" customFormat="1" ht="24.15" customHeight="1">
      <c r="A1810" s="40"/>
      <c r="B1810" s="41"/>
      <c r="C1810" s="216" t="s">
        <v>2047</v>
      </c>
      <c r="D1810" s="216" t="s">
        <v>199</v>
      </c>
      <c r="E1810" s="217" t="s">
        <v>1692</v>
      </c>
      <c r="F1810" s="218" t="s">
        <v>1693</v>
      </c>
      <c r="G1810" s="219" t="s">
        <v>661</v>
      </c>
      <c r="H1810" s="220">
        <v>6.71</v>
      </c>
      <c r="I1810" s="221"/>
      <c r="J1810" s="222">
        <f>ROUND(I1810*H1810,2)</f>
        <v>0</v>
      </c>
      <c r="K1810" s="223"/>
      <c r="L1810" s="46"/>
      <c r="M1810" s="224" t="s">
        <v>19</v>
      </c>
      <c r="N1810" s="225" t="s">
        <v>43</v>
      </c>
      <c r="O1810" s="86"/>
      <c r="P1810" s="226">
        <f>O1810*H1810</f>
        <v>0</v>
      </c>
      <c r="Q1810" s="226">
        <v>0.0028300000000000001</v>
      </c>
      <c r="R1810" s="226">
        <f>Q1810*H1810</f>
        <v>0.018989300000000001</v>
      </c>
      <c r="S1810" s="226">
        <v>0</v>
      </c>
      <c r="T1810" s="227">
        <f>S1810*H1810</f>
        <v>0</v>
      </c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R1810" s="228" t="s">
        <v>385</v>
      </c>
      <c r="AT1810" s="228" t="s">
        <v>199</v>
      </c>
      <c r="AU1810" s="228" t="s">
        <v>82</v>
      </c>
      <c r="AY1810" s="19" t="s">
        <v>197</v>
      </c>
      <c r="BE1810" s="229">
        <f>IF(N1810="základní",J1810,0)</f>
        <v>0</v>
      </c>
      <c r="BF1810" s="229">
        <f>IF(N1810="snížená",J1810,0)</f>
        <v>0</v>
      </c>
      <c r="BG1810" s="229">
        <f>IF(N1810="zákl. přenesená",J1810,0)</f>
        <v>0</v>
      </c>
      <c r="BH1810" s="229">
        <f>IF(N1810="sníž. přenesená",J1810,0)</f>
        <v>0</v>
      </c>
      <c r="BI1810" s="229">
        <f>IF(N1810="nulová",J1810,0)</f>
        <v>0</v>
      </c>
      <c r="BJ1810" s="19" t="s">
        <v>80</v>
      </c>
      <c r="BK1810" s="229">
        <f>ROUND(I1810*H1810,2)</f>
        <v>0</v>
      </c>
      <c r="BL1810" s="19" t="s">
        <v>385</v>
      </c>
      <c r="BM1810" s="228" t="s">
        <v>3369</v>
      </c>
    </row>
    <row r="1811" s="2" customFormat="1">
      <c r="A1811" s="40"/>
      <c r="B1811" s="41"/>
      <c r="C1811" s="42"/>
      <c r="D1811" s="230" t="s">
        <v>205</v>
      </c>
      <c r="E1811" s="42"/>
      <c r="F1811" s="231" t="s">
        <v>1695</v>
      </c>
      <c r="G1811" s="42"/>
      <c r="H1811" s="42"/>
      <c r="I1811" s="232"/>
      <c r="J1811" s="42"/>
      <c r="K1811" s="42"/>
      <c r="L1811" s="46"/>
      <c r="M1811" s="233"/>
      <c r="N1811" s="234"/>
      <c r="O1811" s="86"/>
      <c r="P1811" s="86"/>
      <c r="Q1811" s="86"/>
      <c r="R1811" s="86"/>
      <c r="S1811" s="86"/>
      <c r="T1811" s="87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T1811" s="19" t="s">
        <v>205</v>
      </c>
      <c r="AU1811" s="19" t="s">
        <v>82</v>
      </c>
    </row>
    <row r="1812" s="13" customFormat="1">
      <c r="A1812" s="13"/>
      <c r="B1812" s="235"/>
      <c r="C1812" s="236"/>
      <c r="D1812" s="237" t="s">
        <v>207</v>
      </c>
      <c r="E1812" s="238" t="s">
        <v>19</v>
      </c>
      <c r="F1812" s="239" t="s">
        <v>3370</v>
      </c>
      <c r="G1812" s="236"/>
      <c r="H1812" s="240">
        <v>6.71</v>
      </c>
      <c r="I1812" s="241"/>
      <c r="J1812" s="236"/>
      <c r="K1812" s="236"/>
      <c r="L1812" s="242"/>
      <c r="M1812" s="243"/>
      <c r="N1812" s="244"/>
      <c r="O1812" s="244"/>
      <c r="P1812" s="244"/>
      <c r="Q1812" s="244"/>
      <c r="R1812" s="244"/>
      <c r="S1812" s="244"/>
      <c r="T1812" s="245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46" t="s">
        <v>207</v>
      </c>
      <c r="AU1812" s="246" t="s">
        <v>82</v>
      </c>
      <c r="AV1812" s="13" t="s">
        <v>82</v>
      </c>
      <c r="AW1812" s="13" t="s">
        <v>33</v>
      </c>
      <c r="AX1812" s="13" t="s">
        <v>80</v>
      </c>
      <c r="AY1812" s="246" t="s">
        <v>197</v>
      </c>
    </row>
    <row r="1813" s="2" customFormat="1" ht="44.25" customHeight="1">
      <c r="A1813" s="40"/>
      <c r="B1813" s="41"/>
      <c r="C1813" s="216" t="s">
        <v>2052</v>
      </c>
      <c r="D1813" s="216" t="s">
        <v>199</v>
      </c>
      <c r="E1813" s="217" t="s">
        <v>1698</v>
      </c>
      <c r="F1813" s="218" t="s">
        <v>1699</v>
      </c>
      <c r="G1813" s="219" t="s">
        <v>1253</v>
      </c>
      <c r="H1813" s="293"/>
      <c r="I1813" s="221"/>
      <c r="J1813" s="222">
        <f>ROUND(I1813*H1813,2)</f>
        <v>0</v>
      </c>
      <c r="K1813" s="223"/>
      <c r="L1813" s="46"/>
      <c r="M1813" s="224" t="s">
        <v>19</v>
      </c>
      <c r="N1813" s="225" t="s">
        <v>43</v>
      </c>
      <c r="O1813" s="86"/>
      <c r="P1813" s="226">
        <f>O1813*H1813</f>
        <v>0</v>
      </c>
      <c r="Q1813" s="226">
        <v>0</v>
      </c>
      <c r="R1813" s="226">
        <f>Q1813*H1813</f>
        <v>0</v>
      </c>
      <c r="S1813" s="226">
        <v>0</v>
      </c>
      <c r="T1813" s="227">
        <f>S1813*H1813</f>
        <v>0</v>
      </c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R1813" s="228" t="s">
        <v>385</v>
      </c>
      <c r="AT1813" s="228" t="s">
        <v>199</v>
      </c>
      <c r="AU1813" s="228" t="s">
        <v>82</v>
      </c>
      <c r="AY1813" s="19" t="s">
        <v>197</v>
      </c>
      <c r="BE1813" s="229">
        <f>IF(N1813="základní",J1813,0)</f>
        <v>0</v>
      </c>
      <c r="BF1813" s="229">
        <f>IF(N1813="snížená",J1813,0)</f>
        <v>0</v>
      </c>
      <c r="BG1813" s="229">
        <f>IF(N1813="zákl. přenesená",J1813,0)</f>
        <v>0</v>
      </c>
      <c r="BH1813" s="229">
        <f>IF(N1813="sníž. přenesená",J1813,0)</f>
        <v>0</v>
      </c>
      <c r="BI1813" s="229">
        <f>IF(N1813="nulová",J1813,0)</f>
        <v>0</v>
      </c>
      <c r="BJ1813" s="19" t="s">
        <v>80</v>
      </c>
      <c r="BK1813" s="229">
        <f>ROUND(I1813*H1813,2)</f>
        <v>0</v>
      </c>
      <c r="BL1813" s="19" t="s">
        <v>385</v>
      </c>
      <c r="BM1813" s="228" t="s">
        <v>3371</v>
      </c>
    </row>
    <row r="1814" s="2" customFormat="1">
      <c r="A1814" s="40"/>
      <c r="B1814" s="41"/>
      <c r="C1814" s="42"/>
      <c r="D1814" s="230" t="s">
        <v>205</v>
      </c>
      <c r="E1814" s="42"/>
      <c r="F1814" s="231" t="s">
        <v>1701</v>
      </c>
      <c r="G1814" s="42"/>
      <c r="H1814" s="42"/>
      <c r="I1814" s="232"/>
      <c r="J1814" s="42"/>
      <c r="K1814" s="42"/>
      <c r="L1814" s="46"/>
      <c r="M1814" s="233"/>
      <c r="N1814" s="234"/>
      <c r="O1814" s="86"/>
      <c r="P1814" s="86"/>
      <c r="Q1814" s="86"/>
      <c r="R1814" s="86"/>
      <c r="S1814" s="86"/>
      <c r="T1814" s="87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T1814" s="19" t="s">
        <v>205</v>
      </c>
      <c r="AU1814" s="19" t="s">
        <v>82</v>
      </c>
    </row>
    <row r="1815" s="12" customFormat="1" ht="22.8" customHeight="1">
      <c r="A1815" s="12"/>
      <c r="B1815" s="200"/>
      <c r="C1815" s="201"/>
      <c r="D1815" s="202" t="s">
        <v>71</v>
      </c>
      <c r="E1815" s="214" t="s">
        <v>1702</v>
      </c>
      <c r="F1815" s="214" t="s">
        <v>1703</v>
      </c>
      <c r="G1815" s="201"/>
      <c r="H1815" s="201"/>
      <c r="I1815" s="204"/>
      <c r="J1815" s="215">
        <f>BK1815</f>
        <v>0</v>
      </c>
      <c r="K1815" s="201"/>
      <c r="L1815" s="206"/>
      <c r="M1815" s="207"/>
      <c r="N1815" s="208"/>
      <c r="O1815" s="208"/>
      <c r="P1815" s="209">
        <f>SUM(P1816:P1820)</f>
        <v>0</v>
      </c>
      <c r="Q1815" s="208"/>
      <c r="R1815" s="209">
        <f>SUM(R1816:R1820)</f>
        <v>0.016199999999999999</v>
      </c>
      <c r="S1815" s="208"/>
      <c r="T1815" s="210">
        <f>SUM(T1816:T1820)</f>
        <v>0</v>
      </c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R1815" s="211" t="s">
        <v>82</v>
      </c>
      <c r="AT1815" s="212" t="s">
        <v>71</v>
      </c>
      <c r="AU1815" s="212" t="s">
        <v>80</v>
      </c>
      <c r="AY1815" s="211" t="s">
        <v>197</v>
      </c>
      <c r="BK1815" s="213">
        <f>SUM(BK1816:BK1820)</f>
        <v>0</v>
      </c>
    </row>
    <row r="1816" s="2" customFormat="1" ht="44.25" customHeight="1">
      <c r="A1816" s="40"/>
      <c r="B1816" s="41"/>
      <c r="C1816" s="216" t="s">
        <v>2057</v>
      </c>
      <c r="D1816" s="216" t="s">
        <v>199</v>
      </c>
      <c r="E1816" s="217" t="s">
        <v>1705</v>
      </c>
      <c r="F1816" s="218" t="s">
        <v>1706</v>
      </c>
      <c r="G1816" s="219" t="s">
        <v>211</v>
      </c>
      <c r="H1816" s="220">
        <v>3</v>
      </c>
      <c r="I1816" s="221"/>
      <c r="J1816" s="222">
        <f>ROUND(I1816*H1816,2)</f>
        <v>0</v>
      </c>
      <c r="K1816" s="223"/>
      <c r="L1816" s="46"/>
      <c r="M1816" s="224" t="s">
        <v>19</v>
      </c>
      <c r="N1816" s="225" t="s">
        <v>43</v>
      </c>
      <c r="O1816" s="86"/>
      <c r="P1816" s="226">
        <f>O1816*H1816</f>
        <v>0</v>
      </c>
      <c r="Q1816" s="226">
        <v>0</v>
      </c>
      <c r="R1816" s="226">
        <f>Q1816*H1816</f>
        <v>0</v>
      </c>
      <c r="S1816" s="226">
        <v>0</v>
      </c>
      <c r="T1816" s="227">
        <f>S1816*H1816</f>
        <v>0</v>
      </c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R1816" s="228" t="s">
        <v>385</v>
      </c>
      <c r="AT1816" s="228" t="s">
        <v>199</v>
      </c>
      <c r="AU1816" s="228" t="s">
        <v>82</v>
      </c>
      <c r="AY1816" s="19" t="s">
        <v>197</v>
      </c>
      <c r="BE1816" s="229">
        <f>IF(N1816="základní",J1816,0)</f>
        <v>0</v>
      </c>
      <c r="BF1816" s="229">
        <f>IF(N1816="snížená",J1816,0)</f>
        <v>0</v>
      </c>
      <c r="BG1816" s="229">
        <f>IF(N1816="zákl. přenesená",J1816,0)</f>
        <v>0</v>
      </c>
      <c r="BH1816" s="229">
        <f>IF(N1816="sníž. přenesená",J1816,0)</f>
        <v>0</v>
      </c>
      <c r="BI1816" s="229">
        <f>IF(N1816="nulová",J1816,0)</f>
        <v>0</v>
      </c>
      <c r="BJ1816" s="19" t="s">
        <v>80</v>
      </c>
      <c r="BK1816" s="229">
        <f>ROUND(I1816*H1816,2)</f>
        <v>0</v>
      </c>
      <c r="BL1816" s="19" t="s">
        <v>385</v>
      </c>
      <c r="BM1816" s="228" t="s">
        <v>3372</v>
      </c>
    </row>
    <row r="1817" s="2" customFormat="1">
      <c r="A1817" s="40"/>
      <c r="B1817" s="41"/>
      <c r="C1817" s="42"/>
      <c r="D1817" s="230" t="s">
        <v>205</v>
      </c>
      <c r="E1817" s="42"/>
      <c r="F1817" s="231" t="s">
        <v>1708</v>
      </c>
      <c r="G1817" s="42"/>
      <c r="H1817" s="42"/>
      <c r="I1817" s="232"/>
      <c r="J1817" s="42"/>
      <c r="K1817" s="42"/>
      <c r="L1817" s="46"/>
      <c r="M1817" s="233"/>
      <c r="N1817" s="234"/>
      <c r="O1817" s="86"/>
      <c r="P1817" s="86"/>
      <c r="Q1817" s="86"/>
      <c r="R1817" s="86"/>
      <c r="S1817" s="86"/>
      <c r="T1817" s="87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T1817" s="19" t="s">
        <v>205</v>
      </c>
      <c r="AU1817" s="19" t="s">
        <v>82</v>
      </c>
    </row>
    <row r="1818" s="2" customFormat="1" ht="24.15" customHeight="1">
      <c r="A1818" s="40"/>
      <c r="B1818" s="41"/>
      <c r="C1818" s="282" t="s">
        <v>2062</v>
      </c>
      <c r="D1818" s="282" t="s">
        <v>602</v>
      </c>
      <c r="E1818" s="283" t="s">
        <v>1710</v>
      </c>
      <c r="F1818" s="284" t="s">
        <v>1711</v>
      </c>
      <c r="G1818" s="285" t="s">
        <v>211</v>
      </c>
      <c r="H1818" s="286">
        <v>3</v>
      </c>
      <c r="I1818" s="287"/>
      <c r="J1818" s="288">
        <f>ROUND(I1818*H1818,2)</f>
        <v>0</v>
      </c>
      <c r="K1818" s="289"/>
      <c r="L1818" s="290"/>
      <c r="M1818" s="291" t="s">
        <v>19</v>
      </c>
      <c r="N1818" s="292" t="s">
        <v>43</v>
      </c>
      <c r="O1818" s="86"/>
      <c r="P1818" s="226">
        <f>O1818*H1818</f>
        <v>0</v>
      </c>
      <c r="Q1818" s="226">
        <v>0.0054000000000000003</v>
      </c>
      <c r="R1818" s="226">
        <f>Q1818*H1818</f>
        <v>0.016199999999999999</v>
      </c>
      <c r="S1818" s="226">
        <v>0</v>
      </c>
      <c r="T1818" s="227">
        <f>S1818*H1818</f>
        <v>0</v>
      </c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R1818" s="228" t="s">
        <v>658</v>
      </c>
      <c r="AT1818" s="228" t="s">
        <v>602</v>
      </c>
      <c r="AU1818" s="228" t="s">
        <v>82</v>
      </c>
      <c r="AY1818" s="19" t="s">
        <v>197</v>
      </c>
      <c r="BE1818" s="229">
        <f>IF(N1818="základní",J1818,0)</f>
        <v>0</v>
      </c>
      <c r="BF1818" s="229">
        <f>IF(N1818="snížená",J1818,0)</f>
        <v>0</v>
      </c>
      <c r="BG1818" s="229">
        <f>IF(N1818="zákl. přenesená",J1818,0)</f>
        <v>0</v>
      </c>
      <c r="BH1818" s="229">
        <f>IF(N1818="sníž. přenesená",J1818,0)</f>
        <v>0</v>
      </c>
      <c r="BI1818" s="229">
        <f>IF(N1818="nulová",J1818,0)</f>
        <v>0</v>
      </c>
      <c r="BJ1818" s="19" t="s">
        <v>80</v>
      </c>
      <c r="BK1818" s="229">
        <f>ROUND(I1818*H1818,2)</f>
        <v>0</v>
      </c>
      <c r="BL1818" s="19" t="s">
        <v>385</v>
      </c>
      <c r="BM1818" s="228" t="s">
        <v>3373</v>
      </c>
    </row>
    <row r="1819" s="2" customFormat="1" ht="44.25" customHeight="1">
      <c r="A1819" s="40"/>
      <c r="B1819" s="41"/>
      <c r="C1819" s="216" t="s">
        <v>2069</v>
      </c>
      <c r="D1819" s="216" t="s">
        <v>199</v>
      </c>
      <c r="E1819" s="217" t="s">
        <v>1714</v>
      </c>
      <c r="F1819" s="218" t="s">
        <v>1715</v>
      </c>
      <c r="G1819" s="219" t="s">
        <v>1253</v>
      </c>
      <c r="H1819" s="293"/>
      <c r="I1819" s="221"/>
      <c r="J1819" s="222">
        <f>ROUND(I1819*H1819,2)</f>
        <v>0</v>
      </c>
      <c r="K1819" s="223"/>
      <c r="L1819" s="46"/>
      <c r="M1819" s="224" t="s">
        <v>19</v>
      </c>
      <c r="N1819" s="225" t="s">
        <v>43</v>
      </c>
      <c r="O1819" s="86"/>
      <c r="P1819" s="226">
        <f>O1819*H1819</f>
        <v>0</v>
      </c>
      <c r="Q1819" s="226">
        <v>0</v>
      </c>
      <c r="R1819" s="226">
        <f>Q1819*H1819</f>
        <v>0</v>
      </c>
      <c r="S1819" s="226">
        <v>0</v>
      </c>
      <c r="T1819" s="227">
        <f>S1819*H1819</f>
        <v>0</v>
      </c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R1819" s="228" t="s">
        <v>385</v>
      </c>
      <c r="AT1819" s="228" t="s">
        <v>199</v>
      </c>
      <c r="AU1819" s="228" t="s">
        <v>82</v>
      </c>
      <c r="AY1819" s="19" t="s">
        <v>197</v>
      </c>
      <c r="BE1819" s="229">
        <f>IF(N1819="základní",J1819,0)</f>
        <v>0</v>
      </c>
      <c r="BF1819" s="229">
        <f>IF(N1819="snížená",J1819,0)</f>
        <v>0</v>
      </c>
      <c r="BG1819" s="229">
        <f>IF(N1819="zákl. přenesená",J1819,0)</f>
        <v>0</v>
      </c>
      <c r="BH1819" s="229">
        <f>IF(N1819="sníž. přenesená",J1819,0)</f>
        <v>0</v>
      </c>
      <c r="BI1819" s="229">
        <f>IF(N1819="nulová",J1819,0)</f>
        <v>0</v>
      </c>
      <c r="BJ1819" s="19" t="s">
        <v>80</v>
      </c>
      <c r="BK1819" s="229">
        <f>ROUND(I1819*H1819,2)</f>
        <v>0</v>
      </c>
      <c r="BL1819" s="19" t="s">
        <v>385</v>
      </c>
      <c r="BM1819" s="228" t="s">
        <v>3374</v>
      </c>
    </row>
    <row r="1820" s="2" customFormat="1">
      <c r="A1820" s="40"/>
      <c r="B1820" s="41"/>
      <c r="C1820" s="42"/>
      <c r="D1820" s="230" t="s">
        <v>205</v>
      </c>
      <c r="E1820" s="42"/>
      <c r="F1820" s="231" t="s">
        <v>1717</v>
      </c>
      <c r="G1820" s="42"/>
      <c r="H1820" s="42"/>
      <c r="I1820" s="232"/>
      <c r="J1820" s="42"/>
      <c r="K1820" s="42"/>
      <c r="L1820" s="46"/>
      <c r="M1820" s="233"/>
      <c r="N1820" s="234"/>
      <c r="O1820" s="86"/>
      <c r="P1820" s="86"/>
      <c r="Q1820" s="86"/>
      <c r="R1820" s="86"/>
      <c r="S1820" s="86"/>
      <c r="T1820" s="87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T1820" s="19" t="s">
        <v>205</v>
      </c>
      <c r="AU1820" s="19" t="s">
        <v>82</v>
      </c>
    </row>
    <row r="1821" s="12" customFormat="1" ht="22.8" customHeight="1">
      <c r="A1821" s="12"/>
      <c r="B1821" s="200"/>
      <c r="C1821" s="201"/>
      <c r="D1821" s="202" t="s">
        <v>71</v>
      </c>
      <c r="E1821" s="214" t="s">
        <v>1718</v>
      </c>
      <c r="F1821" s="214" t="s">
        <v>1719</v>
      </c>
      <c r="G1821" s="201"/>
      <c r="H1821" s="201"/>
      <c r="I1821" s="204"/>
      <c r="J1821" s="215">
        <f>BK1821</f>
        <v>0</v>
      </c>
      <c r="K1821" s="201"/>
      <c r="L1821" s="206"/>
      <c r="M1821" s="207"/>
      <c r="N1821" s="208"/>
      <c r="O1821" s="208"/>
      <c r="P1821" s="209">
        <f>SUM(P1822:P1953)</f>
        <v>0</v>
      </c>
      <c r="Q1821" s="208"/>
      <c r="R1821" s="209">
        <f>SUM(R1822:R1953)</f>
        <v>1.9772752200000001</v>
      </c>
      <c r="S1821" s="208"/>
      <c r="T1821" s="210">
        <f>SUM(T1822:T1953)</f>
        <v>0</v>
      </c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R1821" s="211" t="s">
        <v>82</v>
      </c>
      <c r="AT1821" s="212" t="s">
        <v>71</v>
      </c>
      <c r="AU1821" s="212" t="s">
        <v>80</v>
      </c>
      <c r="AY1821" s="211" t="s">
        <v>197</v>
      </c>
      <c r="BK1821" s="213">
        <f>SUM(BK1822:BK1953)</f>
        <v>0</v>
      </c>
    </row>
    <row r="1822" s="2" customFormat="1" ht="37.8" customHeight="1">
      <c r="A1822" s="40"/>
      <c r="B1822" s="41"/>
      <c r="C1822" s="216" t="s">
        <v>2075</v>
      </c>
      <c r="D1822" s="216" t="s">
        <v>199</v>
      </c>
      <c r="E1822" s="217" t="s">
        <v>1721</v>
      </c>
      <c r="F1822" s="218" t="s">
        <v>1722</v>
      </c>
      <c r="G1822" s="219" t="s">
        <v>202</v>
      </c>
      <c r="H1822" s="220">
        <v>24.898</v>
      </c>
      <c r="I1822" s="221"/>
      <c r="J1822" s="222">
        <f>ROUND(I1822*H1822,2)</f>
        <v>0</v>
      </c>
      <c r="K1822" s="223"/>
      <c r="L1822" s="46"/>
      <c r="M1822" s="224" t="s">
        <v>19</v>
      </c>
      <c r="N1822" s="225" t="s">
        <v>43</v>
      </c>
      <c r="O1822" s="86"/>
      <c r="P1822" s="226">
        <f>O1822*H1822</f>
        <v>0</v>
      </c>
      <c r="Q1822" s="226">
        <v>0</v>
      </c>
      <c r="R1822" s="226">
        <f>Q1822*H1822</f>
        <v>0</v>
      </c>
      <c r="S1822" s="226">
        <v>0</v>
      </c>
      <c r="T1822" s="227">
        <f>S1822*H1822</f>
        <v>0</v>
      </c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R1822" s="228" t="s">
        <v>385</v>
      </c>
      <c r="AT1822" s="228" t="s">
        <v>199</v>
      </c>
      <c r="AU1822" s="228" t="s">
        <v>82</v>
      </c>
      <c r="AY1822" s="19" t="s">
        <v>197</v>
      </c>
      <c r="BE1822" s="229">
        <f>IF(N1822="základní",J1822,0)</f>
        <v>0</v>
      </c>
      <c r="BF1822" s="229">
        <f>IF(N1822="snížená",J1822,0)</f>
        <v>0</v>
      </c>
      <c r="BG1822" s="229">
        <f>IF(N1822="zákl. přenesená",J1822,0)</f>
        <v>0</v>
      </c>
      <c r="BH1822" s="229">
        <f>IF(N1822="sníž. přenesená",J1822,0)</f>
        <v>0</v>
      </c>
      <c r="BI1822" s="229">
        <f>IF(N1822="nulová",J1822,0)</f>
        <v>0</v>
      </c>
      <c r="BJ1822" s="19" t="s">
        <v>80</v>
      </c>
      <c r="BK1822" s="229">
        <f>ROUND(I1822*H1822,2)</f>
        <v>0</v>
      </c>
      <c r="BL1822" s="19" t="s">
        <v>385</v>
      </c>
      <c r="BM1822" s="228" t="s">
        <v>3375</v>
      </c>
    </row>
    <row r="1823" s="2" customFormat="1">
      <c r="A1823" s="40"/>
      <c r="B1823" s="41"/>
      <c r="C1823" s="42"/>
      <c r="D1823" s="230" t="s">
        <v>205</v>
      </c>
      <c r="E1823" s="42"/>
      <c r="F1823" s="231" t="s">
        <v>1724</v>
      </c>
      <c r="G1823" s="42"/>
      <c r="H1823" s="42"/>
      <c r="I1823" s="232"/>
      <c r="J1823" s="42"/>
      <c r="K1823" s="42"/>
      <c r="L1823" s="46"/>
      <c r="M1823" s="233"/>
      <c r="N1823" s="234"/>
      <c r="O1823" s="86"/>
      <c r="P1823" s="86"/>
      <c r="Q1823" s="86"/>
      <c r="R1823" s="86"/>
      <c r="S1823" s="86"/>
      <c r="T1823" s="87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T1823" s="19" t="s">
        <v>205</v>
      </c>
      <c r="AU1823" s="19" t="s">
        <v>82</v>
      </c>
    </row>
    <row r="1824" s="14" customFormat="1">
      <c r="A1824" s="14"/>
      <c r="B1824" s="247"/>
      <c r="C1824" s="248"/>
      <c r="D1824" s="237" t="s">
        <v>207</v>
      </c>
      <c r="E1824" s="249" t="s">
        <v>19</v>
      </c>
      <c r="F1824" s="250" t="s">
        <v>1725</v>
      </c>
      <c r="G1824" s="248"/>
      <c r="H1824" s="249" t="s">
        <v>19</v>
      </c>
      <c r="I1824" s="251"/>
      <c r="J1824" s="248"/>
      <c r="K1824" s="248"/>
      <c r="L1824" s="252"/>
      <c r="M1824" s="253"/>
      <c r="N1824" s="254"/>
      <c r="O1824" s="254"/>
      <c r="P1824" s="254"/>
      <c r="Q1824" s="254"/>
      <c r="R1824" s="254"/>
      <c r="S1824" s="254"/>
      <c r="T1824" s="255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6" t="s">
        <v>207</v>
      </c>
      <c r="AU1824" s="256" t="s">
        <v>82</v>
      </c>
      <c r="AV1824" s="14" t="s">
        <v>80</v>
      </c>
      <c r="AW1824" s="14" t="s">
        <v>33</v>
      </c>
      <c r="AX1824" s="14" t="s">
        <v>72</v>
      </c>
      <c r="AY1824" s="256" t="s">
        <v>197</v>
      </c>
    </row>
    <row r="1825" s="14" customFormat="1">
      <c r="A1825" s="14"/>
      <c r="B1825" s="247"/>
      <c r="C1825" s="248"/>
      <c r="D1825" s="237" t="s">
        <v>207</v>
      </c>
      <c r="E1825" s="249" t="s">
        <v>19</v>
      </c>
      <c r="F1825" s="250" t="s">
        <v>3376</v>
      </c>
      <c r="G1825" s="248"/>
      <c r="H1825" s="249" t="s">
        <v>19</v>
      </c>
      <c r="I1825" s="251"/>
      <c r="J1825" s="248"/>
      <c r="K1825" s="248"/>
      <c r="L1825" s="252"/>
      <c r="M1825" s="253"/>
      <c r="N1825" s="254"/>
      <c r="O1825" s="254"/>
      <c r="P1825" s="254"/>
      <c r="Q1825" s="254"/>
      <c r="R1825" s="254"/>
      <c r="S1825" s="254"/>
      <c r="T1825" s="255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6" t="s">
        <v>207</v>
      </c>
      <c r="AU1825" s="256" t="s">
        <v>82</v>
      </c>
      <c r="AV1825" s="14" t="s">
        <v>80</v>
      </c>
      <c r="AW1825" s="14" t="s">
        <v>33</v>
      </c>
      <c r="AX1825" s="14" t="s">
        <v>72</v>
      </c>
      <c r="AY1825" s="256" t="s">
        <v>197</v>
      </c>
    </row>
    <row r="1826" s="13" customFormat="1">
      <c r="A1826" s="13"/>
      <c r="B1826" s="235"/>
      <c r="C1826" s="236"/>
      <c r="D1826" s="237" t="s">
        <v>207</v>
      </c>
      <c r="E1826" s="238" t="s">
        <v>19</v>
      </c>
      <c r="F1826" s="239" t="s">
        <v>3377</v>
      </c>
      <c r="G1826" s="236"/>
      <c r="H1826" s="240">
        <v>21.739999999999998</v>
      </c>
      <c r="I1826" s="241"/>
      <c r="J1826" s="236"/>
      <c r="K1826" s="236"/>
      <c r="L1826" s="242"/>
      <c r="M1826" s="243"/>
      <c r="N1826" s="244"/>
      <c r="O1826" s="244"/>
      <c r="P1826" s="244"/>
      <c r="Q1826" s="244"/>
      <c r="R1826" s="244"/>
      <c r="S1826" s="244"/>
      <c r="T1826" s="245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6" t="s">
        <v>207</v>
      </c>
      <c r="AU1826" s="246" t="s">
        <v>82</v>
      </c>
      <c r="AV1826" s="13" t="s">
        <v>82</v>
      </c>
      <c r="AW1826" s="13" t="s">
        <v>33</v>
      </c>
      <c r="AX1826" s="13" t="s">
        <v>72</v>
      </c>
      <c r="AY1826" s="246" t="s">
        <v>197</v>
      </c>
    </row>
    <row r="1827" s="13" customFormat="1">
      <c r="A1827" s="13"/>
      <c r="B1827" s="235"/>
      <c r="C1827" s="236"/>
      <c r="D1827" s="237" t="s">
        <v>207</v>
      </c>
      <c r="E1827" s="238" t="s">
        <v>19</v>
      </c>
      <c r="F1827" s="239" t="s">
        <v>3378</v>
      </c>
      <c r="G1827" s="236"/>
      <c r="H1827" s="240">
        <v>-13.786</v>
      </c>
      <c r="I1827" s="241"/>
      <c r="J1827" s="236"/>
      <c r="K1827" s="236"/>
      <c r="L1827" s="242"/>
      <c r="M1827" s="243"/>
      <c r="N1827" s="244"/>
      <c r="O1827" s="244"/>
      <c r="P1827" s="244"/>
      <c r="Q1827" s="244"/>
      <c r="R1827" s="244"/>
      <c r="S1827" s="244"/>
      <c r="T1827" s="245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46" t="s">
        <v>207</v>
      </c>
      <c r="AU1827" s="246" t="s">
        <v>82</v>
      </c>
      <c r="AV1827" s="13" t="s">
        <v>82</v>
      </c>
      <c r="AW1827" s="13" t="s">
        <v>33</v>
      </c>
      <c r="AX1827" s="13" t="s">
        <v>72</v>
      </c>
      <c r="AY1827" s="246" t="s">
        <v>197</v>
      </c>
    </row>
    <row r="1828" s="13" customFormat="1">
      <c r="A1828" s="13"/>
      <c r="B1828" s="235"/>
      <c r="C1828" s="236"/>
      <c r="D1828" s="237" t="s">
        <v>207</v>
      </c>
      <c r="E1828" s="238" t="s">
        <v>19</v>
      </c>
      <c r="F1828" s="239" t="s">
        <v>3379</v>
      </c>
      <c r="G1828" s="236"/>
      <c r="H1828" s="240">
        <v>16.943999999999999</v>
      </c>
      <c r="I1828" s="241"/>
      <c r="J1828" s="236"/>
      <c r="K1828" s="236"/>
      <c r="L1828" s="242"/>
      <c r="M1828" s="243"/>
      <c r="N1828" s="244"/>
      <c r="O1828" s="244"/>
      <c r="P1828" s="244"/>
      <c r="Q1828" s="244"/>
      <c r="R1828" s="244"/>
      <c r="S1828" s="244"/>
      <c r="T1828" s="245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46" t="s">
        <v>207</v>
      </c>
      <c r="AU1828" s="246" t="s">
        <v>82</v>
      </c>
      <c r="AV1828" s="13" t="s">
        <v>82</v>
      </c>
      <c r="AW1828" s="13" t="s">
        <v>33</v>
      </c>
      <c r="AX1828" s="13" t="s">
        <v>72</v>
      </c>
      <c r="AY1828" s="246" t="s">
        <v>197</v>
      </c>
    </row>
    <row r="1829" s="15" customFormat="1">
      <c r="A1829" s="15"/>
      <c r="B1829" s="257"/>
      <c r="C1829" s="258"/>
      <c r="D1829" s="237" t="s">
        <v>207</v>
      </c>
      <c r="E1829" s="259" t="s">
        <v>19</v>
      </c>
      <c r="F1829" s="260" t="s">
        <v>234</v>
      </c>
      <c r="G1829" s="258"/>
      <c r="H1829" s="261">
        <v>24.897999999999996</v>
      </c>
      <c r="I1829" s="262"/>
      <c r="J1829" s="258"/>
      <c r="K1829" s="258"/>
      <c r="L1829" s="263"/>
      <c r="M1829" s="264"/>
      <c r="N1829" s="265"/>
      <c r="O1829" s="265"/>
      <c r="P1829" s="265"/>
      <c r="Q1829" s="265"/>
      <c r="R1829" s="265"/>
      <c r="S1829" s="265"/>
      <c r="T1829" s="266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T1829" s="267" t="s">
        <v>207</v>
      </c>
      <c r="AU1829" s="267" t="s">
        <v>82</v>
      </c>
      <c r="AV1829" s="15" t="s">
        <v>203</v>
      </c>
      <c r="AW1829" s="15" t="s">
        <v>33</v>
      </c>
      <c r="AX1829" s="15" t="s">
        <v>80</v>
      </c>
      <c r="AY1829" s="267" t="s">
        <v>197</v>
      </c>
    </row>
    <row r="1830" s="2" customFormat="1" ht="24.15" customHeight="1">
      <c r="A1830" s="40"/>
      <c r="B1830" s="41"/>
      <c r="C1830" s="282" t="s">
        <v>2080</v>
      </c>
      <c r="D1830" s="282" t="s">
        <v>602</v>
      </c>
      <c r="E1830" s="283" t="s">
        <v>1727</v>
      </c>
      <c r="F1830" s="284" t="s">
        <v>1728</v>
      </c>
      <c r="G1830" s="285" t="s">
        <v>202</v>
      </c>
      <c r="H1830" s="286">
        <v>27.388000000000002</v>
      </c>
      <c r="I1830" s="287"/>
      <c r="J1830" s="288">
        <f>ROUND(I1830*H1830,2)</f>
        <v>0</v>
      </c>
      <c r="K1830" s="289"/>
      <c r="L1830" s="290"/>
      <c r="M1830" s="291" t="s">
        <v>19</v>
      </c>
      <c r="N1830" s="292" t="s">
        <v>43</v>
      </c>
      <c r="O1830" s="86"/>
      <c r="P1830" s="226">
        <f>O1830*H1830</f>
        <v>0</v>
      </c>
      <c r="Q1830" s="226">
        <v>0.0093100000000000006</v>
      </c>
      <c r="R1830" s="226">
        <f>Q1830*H1830</f>
        <v>0.25498228000000001</v>
      </c>
      <c r="S1830" s="226">
        <v>0</v>
      </c>
      <c r="T1830" s="227">
        <f>S1830*H1830</f>
        <v>0</v>
      </c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R1830" s="228" t="s">
        <v>658</v>
      </c>
      <c r="AT1830" s="228" t="s">
        <v>602</v>
      </c>
      <c r="AU1830" s="228" t="s">
        <v>82</v>
      </c>
      <c r="AY1830" s="19" t="s">
        <v>197</v>
      </c>
      <c r="BE1830" s="229">
        <f>IF(N1830="základní",J1830,0)</f>
        <v>0</v>
      </c>
      <c r="BF1830" s="229">
        <f>IF(N1830="snížená",J1830,0)</f>
        <v>0</v>
      </c>
      <c r="BG1830" s="229">
        <f>IF(N1830="zákl. přenesená",J1830,0)</f>
        <v>0</v>
      </c>
      <c r="BH1830" s="229">
        <f>IF(N1830="sníž. přenesená",J1830,0)</f>
        <v>0</v>
      </c>
      <c r="BI1830" s="229">
        <f>IF(N1830="nulová",J1830,0)</f>
        <v>0</v>
      </c>
      <c r="BJ1830" s="19" t="s">
        <v>80</v>
      </c>
      <c r="BK1830" s="229">
        <f>ROUND(I1830*H1830,2)</f>
        <v>0</v>
      </c>
      <c r="BL1830" s="19" t="s">
        <v>385</v>
      </c>
      <c r="BM1830" s="228" t="s">
        <v>3380</v>
      </c>
    </row>
    <row r="1831" s="13" customFormat="1">
      <c r="A1831" s="13"/>
      <c r="B1831" s="235"/>
      <c r="C1831" s="236"/>
      <c r="D1831" s="237" t="s">
        <v>207</v>
      </c>
      <c r="E1831" s="236"/>
      <c r="F1831" s="239" t="s">
        <v>3381</v>
      </c>
      <c r="G1831" s="236"/>
      <c r="H1831" s="240">
        <v>27.388000000000002</v>
      </c>
      <c r="I1831" s="241"/>
      <c r="J1831" s="236"/>
      <c r="K1831" s="236"/>
      <c r="L1831" s="242"/>
      <c r="M1831" s="243"/>
      <c r="N1831" s="244"/>
      <c r="O1831" s="244"/>
      <c r="P1831" s="244"/>
      <c r="Q1831" s="244"/>
      <c r="R1831" s="244"/>
      <c r="S1831" s="244"/>
      <c r="T1831" s="245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46" t="s">
        <v>207</v>
      </c>
      <c r="AU1831" s="246" t="s">
        <v>82</v>
      </c>
      <c r="AV1831" s="13" t="s">
        <v>82</v>
      </c>
      <c r="AW1831" s="13" t="s">
        <v>4</v>
      </c>
      <c r="AX1831" s="13" t="s">
        <v>80</v>
      </c>
      <c r="AY1831" s="246" t="s">
        <v>197</v>
      </c>
    </row>
    <row r="1832" s="2" customFormat="1" ht="16.5" customHeight="1">
      <c r="A1832" s="40"/>
      <c r="B1832" s="41"/>
      <c r="C1832" s="216" t="s">
        <v>2085</v>
      </c>
      <c r="D1832" s="216" t="s">
        <v>199</v>
      </c>
      <c r="E1832" s="217" t="s">
        <v>1732</v>
      </c>
      <c r="F1832" s="218" t="s">
        <v>1733</v>
      </c>
      <c r="G1832" s="219" t="s">
        <v>661</v>
      </c>
      <c r="H1832" s="220">
        <v>97.349999999999994</v>
      </c>
      <c r="I1832" s="221"/>
      <c r="J1832" s="222">
        <f>ROUND(I1832*H1832,2)</f>
        <v>0</v>
      </c>
      <c r="K1832" s="223"/>
      <c r="L1832" s="46"/>
      <c r="M1832" s="224" t="s">
        <v>19</v>
      </c>
      <c r="N1832" s="225" t="s">
        <v>43</v>
      </c>
      <c r="O1832" s="86"/>
      <c r="P1832" s="226">
        <f>O1832*H1832</f>
        <v>0</v>
      </c>
      <c r="Q1832" s="226">
        <v>0</v>
      </c>
      <c r="R1832" s="226">
        <f>Q1832*H1832</f>
        <v>0</v>
      </c>
      <c r="S1832" s="226">
        <v>0</v>
      </c>
      <c r="T1832" s="227">
        <f>S1832*H1832</f>
        <v>0</v>
      </c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R1832" s="228" t="s">
        <v>385</v>
      </c>
      <c r="AT1832" s="228" t="s">
        <v>199</v>
      </c>
      <c r="AU1832" s="228" t="s">
        <v>82</v>
      </c>
      <c r="AY1832" s="19" t="s">
        <v>197</v>
      </c>
      <c r="BE1832" s="229">
        <f>IF(N1832="základní",J1832,0)</f>
        <v>0</v>
      </c>
      <c r="BF1832" s="229">
        <f>IF(N1832="snížená",J1832,0)</f>
        <v>0</v>
      </c>
      <c r="BG1832" s="229">
        <f>IF(N1832="zákl. přenesená",J1832,0)</f>
        <v>0</v>
      </c>
      <c r="BH1832" s="229">
        <f>IF(N1832="sníž. přenesená",J1832,0)</f>
        <v>0</v>
      </c>
      <c r="BI1832" s="229">
        <f>IF(N1832="nulová",J1832,0)</f>
        <v>0</v>
      </c>
      <c r="BJ1832" s="19" t="s">
        <v>80</v>
      </c>
      <c r="BK1832" s="229">
        <f>ROUND(I1832*H1832,2)</f>
        <v>0</v>
      </c>
      <c r="BL1832" s="19" t="s">
        <v>385</v>
      </c>
      <c r="BM1832" s="228" t="s">
        <v>3382</v>
      </c>
    </row>
    <row r="1833" s="2" customFormat="1">
      <c r="A1833" s="40"/>
      <c r="B1833" s="41"/>
      <c r="C1833" s="42"/>
      <c r="D1833" s="230" t="s">
        <v>205</v>
      </c>
      <c r="E1833" s="42"/>
      <c r="F1833" s="231" t="s">
        <v>1735</v>
      </c>
      <c r="G1833" s="42"/>
      <c r="H1833" s="42"/>
      <c r="I1833" s="232"/>
      <c r="J1833" s="42"/>
      <c r="K1833" s="42"/>
      <c r="L1833" s="46"/>
      <c r="M1833" s="233"/>
      <c r="N1833" s="234"/>
      <c r="O1833" s="86"/>
      <c r="P1833" s="86"/>
      <c r="Q1833" s="86"/>
      <c r="R1833" s="86"/>
      <c r="S1833" s="86"/>
      <c r="T1833" s="87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T1833" s="19" t="s">
        <v>205</v>
      </c>
      <c r="AU1833" s="19" t="s">
        <v>82</v>
      </c>
    </row>
    <row r="1834" s="14" customFormat="1">
      <c r="A1834" s="14"/>
      <c r="B1834" s="247"/>
      <c r="C1834" s="248"/>
      <c r="D1834" s="237" t="s">
        <v>207</v>
      </c>
      <c r="E1834" s="249" t="s">
        <v>19</v>
      </c>
      <c r="F1834" s="250" t="s">
        <v>1725</v>
      </c>
      <c r="G1834" s="248"/>
      <c r="H1834" s="249" t="s">
        <v>19</v>
      </c>
      <c r="I1834" s="251"/>
      <c r="J1834" s="248"/>
      <c r="K1834" s="248"/>
      <c r="L1834" s="252"/>
      <c r="M1834" s="253"/>
      <c r="N1834" s="254"/>
      <c r="O1834" s="254"/>
      <c r="P1834" s="254"/>
      <c r="Q1834" s="254"/>
      <c r="R1834" s="254"/>
      <c r="S1834" s="254"/>
      <c r="T1834" s="255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6" t="s">
        <v>207</v>
      </c>
      <c r="AU1834" s="256" t="s">
        <v>82</v>
      </c>
      <c r="AV1834" s="14" t="s">
        <v>80</v>
      </c>
      <c r="AW1834" s="14" t="s">
        <v>33</v>
      </c>
      <c r="AX1834" s="14" t="s">
        <v>72</v>
      </c>
      <c r="AY1834" s="256" t="s">
        <v>197</v>
      </c>
    </row>
    <row r="1835" s="14" customFormat="1">
      <c r="A1835" s="14"/>
      <c r="B1835" s="247"/>
      <c r="C1835" s="248"/>
      <c r="D1835" s="237" t="s">
        <v>207</v>
      </c>
      <c r="E1835" s="249" t="s">
        <v>19</v>
      </c>
      <c r="F1835" s="250" t="s">
        <v>3376</v>
      </c>
      <c r="G1835" s="248"/>
      <c r="H1835" s="249" t="s">
        <v>19</v>
      </c>
      <c r="I1835" s="251"/>
      <c r="J1835" s="248"/>
      <c r="K1835" s="248"/>
      <c r="L1835" s="252"/>
      <c r="M1835" s="253"/>
      <c r="N1835" s="254"/>
      <c r="O1835" s="254"/>
      <c r="P1835" s="254"/>
      <c r="Q1835" s="254"/>
      <c r="R1835" s="254"/>
      <c r="S1835" s="254"/>
      <c r="T1835" s="255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6" t="s">
        <v>207</v>
      </c>
      <c r="AU1835" s="256" t="s">
        <v>82</v>
      </c>
      <c r="AV1835" s="14" t="s">
        <v>80</v>
      </c>
      <c r="AW1835" s="14" t="s">
        <v>33</v>
      </c>
      <c r="AX1835" s="14" t="s">
        <v>72</v>
      </c>
      <c r="AY1835" s="256" t="s">
        <v>197</v>
      </c>
    </row>
    <row r="1836" s="13" customFormat="1">
      <c r="A1836" s="13"/>
      <c r="B1836" s="235"/>
      <c r="C1836" s="236"/>
      <c r="D1836" s="237" t="s">
        <v>207</v>
      </c>
      <c r="E1836" s="238" t="s">
        <v>19</v>
      </c>
      <c r="F1836" s="239" t="s">
        <v>3383</v>
      </c>
      <c r="G1836" s="236"/>
      <c r="H1836" s="240">
        <v>65.219999999999999</v>
      </c>
      <c r="I1836" s="241"/>
      <c r="J1836" s="236"/>
      <c r="K1836" s="236"/>
      <c r="L1836" s="242"/>
      <c r="M1836" s="243"/>
      <c r="N1836" s="244"/>
      <c r="O1836" s="244"/>
      <c r="P1836" s="244"/>
      <c r="Q1836" s="244"/>
      <c r="R1836" s="244"/>
      <c r="S1836" s="244"/>
      <c r="T1836" s="245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46" t="s">
        <v>207</v>
      </c>
      <c r="AU1836" s="246" t="s">
        <v>82</v>
      </c>
      <c r="AV1836" s="13" t="s">
        <v>82</v>
      </c>
      <c r="AW1836" s="13" t="s">
        <v>33</v>
      </c>
      <c r="AX1836" s="13" t="s">
        <v>72</v>
      </c>
      <c r="AY1836" s="246" t="s">
        <v>197</v>
      </c>
    </row>
    <row r="1837" s="13" customFormat="1">
      <c r="A1837" s="13"/>
      <c r="B1837" s="235"/>
      <c r="C1837" s="236"/>
      <c r="D1837" s="237" t="s">
        <v>207</v>
      </c>
      <c r="E1837" s="238" t="s">
        <v>19</v>
      </c>
      <c r="F1837" s="239" t="s">
        <v>3384</v>
      </c>
      <c r="G1837" s="236"/>
      <c r="H1837" s="240">
        <v>-13.050000000000001</v>
      </c>
      <c r="I1837" s="241"/>
      <c r="J1837" s="236"/>
      <c r="K1837" s="236"/>
      <c r="L1837" s="242"/>
      <c r="M1837" s="243"/>
      <c r="N1837" s="244"/>
      <c r="O1837" s="244"/>
      <c r="P1837" s="244"/>
      <c r="Q1837" s="244"/>
      <c r="R1837" s="244"/>
      <c r="S1837" s="244"/>
      <c r="T1837" s="245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46" t="s">
        <v>207</v>
      </c>
      <c r="AU1837" s="246" t="s">
        <v>82</v>
      </c>
      <c r="AV1837" s="13" t="s">
        <v>82</v>
      </c>
      <c r="AW1837" s="13" t="s">
        <v>33</v>
      </c>
      <c r="AX1837" s="13" t="s">
        <v>72</v>
      </c>
      <c r="AY1837" s="246" t="s">
        <v>197</v>
      </c>
    </row>
    <row r="1838" s="13" customFormat="1">
      <c r="A1838" s="13"/>
      <c r="B1838" s="235"/>
      <c r="C1838" s="236"/>
      <c r="D1838" s="237" t="s">
        <v>207</v>
      </c>
      <c r="E1838" s="238" t="s">
        <v>19</v>
      </c>
      <c r="F1838" s="239" t="s">
        <v>3385</v>
      </c>
      <c r="G1838" s="236"/>
      <c r="H1838" s="240">
        <v>42.18</v>
      </c>
      <c r="I1838" s="241"/>
      <c r="J1838" s="236"/>
      <c r="K1838" s="236"/>
      <c r="L1838" s="242"/>
      <c r="M1838" s="243"/>
      <c r="N1838" s="244"/>
      <c r="O1838" s="244"/>
      <c r="P1838" s="244"/>
      <c r="Q1838" s="244"/>
      <c r="R1838" s="244"/>
      <c r="S1838" s="244"/>
      <c r="T1838" s="245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6" t="s">
        <v>207</v>
      </c>
      <c r="AU1838" s="246" t="s">
        <v>82</v>
      </c>
      <c r="AV1838" s="13" t="s">
        <v>82</v>
      </c>
      <c r="AW1838" s="13" t="s">
        <v>33</v>
      </c>
      <c r="AX1838" s="13" t="s">
        <v>72</v>
      </c>
      <c r="AY1838" s="246" t="s">
        <v>197</v>
      </c>
    </row>
    <row r="1839" s="13" customFormat="1">
      <c r="A1839" s="13"/>
      <c r="B1839" s="235"/>
      <c r="C1839" s="236"/>
      <c r="D1839" s="237" t="s">
        <v>207</v>
      </c>
      <c r="E1839" s="238" t="s">
        <v>19</v>
      </c>
      <c r="F1839" s="239" t="s">
        <v>3386</v>
      </c>
      <c r="G1839" s="236"/>
      <c r="H1839" s="240">
        <v>3</v>
      </c>
      <c r="I1839" s="241"/>
      <c r="J1839" s="236"/>
      <c r="K1839" s="236"/>
      <c r="L1839" s="242"/>
      <c r="M1839" s="243"/>
      <c r="N1839" s="244"/>
      <c r="O1839" s="244"/>
      <c r="P1839" s="244"/>
      <c r="Q1839" s="244"/>
      <c r="R1839" s="244"/>
      <c r="S1839" s="244"/>
      <c r="T1839" s="245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46" t="s">
        <v>207</v>
      </c>
      <c r="AU1839" s="246" t="s">
        <v>82</v>
      </c>
      <c r="AV1839" s="13" t="s">
        <v>82</v>
      </c>
      <c r="AW1839" s="13" t="s">
        <v>33</v>
      </c>
      <c r="AX1839" s="13" t="s">
        <v>72</v>
      </c>
      <c r="AY1839" s="246" t="s">
        <v>197</v>
      </c>
    </row>
    <row r="1840" s="15" customFormat="1">
      <c r="A1840" s="15"/>
      <c r="B1840" s="257"/>
      <c r="C1840" s="258"/>
      <c r="D1840" s="237" t="s">
        <v>207</v>
      </c>
      <c r="E1840" s="259" t="s">
        <v>19</v>
      </c>
      <c r="F1840" s="260" t="s">
        <v>234</v>
      </c>
      <c r="G1840" s="258"/>
      <c r="H1840" s="261">
        <v>97.349999999999994</v>
      </c>
      <c r="I1840" s="262"/>
      <c r="J1840" s="258"/>
      <c r="K1840" s="258"/>
      <c r="L1840" s="263"/>
      <c r="M1840" s="264"/>
      <c r="N1840" s="265"/>
      <c r="O1840" s="265"/>
      <c r="P1840" s="265"/>
      <c r="Q1840" s="265"/>
      <c r="R1840" s="265"/>
      <c r="S1840" s="265"/>
      <c r="T1840" s="266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67" t="s">
        <v>207</v>
      </c>
      <c r="AU1840" s="267" t="s">
        <v>82</v>
      </c>
      <c r="AV1840" s="15" t="s">
        <v>203</v>
      </c>
      <c r="AW1840" s="15" t="s">
        <v>33</v>
      </c>
      <c r="AX1840" s="15" t="s">
        <v>80</v>
      </c>
      <c r="AY1840" s="267" t="s">
        <v>197</v>
      </c>
    </row>
    <row r="1841" s="2" customFormat="1" ht="16.5" customHeight="1">
      <c r="A1841" s="40"/>
      <c r="B1841" s="41"/>
      <c r="C1841" s="282" t="s">
        <v>2091</v>
      </c>
      <c r="D1841" s="282" t="s">
        <v>602</v>
      </c>
      <c r="E1841" s="283" t="s">
        <v>1513</v>
      </c>
      <c r="F1841" s="284" t="s">
        <v>1514</v>
      </c>
      <c r="G1841" s="285" t="s">
        <v>225</v>
      </c>
      <c r="H1841" s="286">
        <v>0.14599999999999999</v>
      </c>
      <c r="I1841" s="287"/>
      <c r="J1841" s="288">
        <f>ROUND(I1841*H1841,2)</f>
        <v>0</v>
      </c>
      <c r="K1841" s="289"/>
      <c r="L1841" s="290"/>
      <c r="M1841" s="291" t="s">
        <v>19</v>
      </c>
      <c r="N1841" s="292" t="s">
        <v>43</v>
      </c>
      <c r="O1841" s="86"/>
      <c r="P1841" s="226">
        <f>O1841*H1841</f>
        <v>0</v>
      </c>
      <c r="Q1841" s="226">
        <v>0.55000000000000004</v>
      </c>
      <c r="R1841" s="226">
        <f>Q1841*H1841</f>
        <v>0.080299999999999996</v>
      </c>
      <c r="S1841" s="226">
        <v>0</v>
      </c>
      <c r="T1841" s="227">
        <f>S1841*H1841</f>
        <v>0</v>
      </c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R1841" s="228" t="s">
        <v>658</v>
      </c>
      <c r="AT1841" s="228" t="s">
        <v>602</v>
      </c>
      <c r="AU1841" s="228" t="s">
        <v>82</v>
      </c>
      <c r="AY1841" s="19" t="s">
        <v>197</v>
      </c>
      <c r="BE1841" s="229">
        <f>IF(N1841="základní",J1841,0)</f>
        <v>0</v>
      </c>
      <c r="BF1841" s="229">
        <f>IF(N1841="snížená",J1841,0)</f>
        <v>0</v>
      </c>
      <c r="BG1841" s="229">
        <f>IF(N1841="zákl. přenesená",J1841,0)</f>
        <v>0</v>
      </c>
      <c r="BH1841" s="229">
        <f>IF(N1841="sníž. přenesená",J1841,0)</f>
        <v>0</v>
      </c>
      <c r="BI1841" s="229">
        <f>IF(N1841="nulová",J1841,0)</f>
        <v>0</v>
      </c>
      <c r="BJ1841" s="19" t="s">
        <v>80</v>
      </c>
      <c r="BK1841" s="229">
        <f>ROUND(I1841*H1841,2)</f>
        <v>0</v>
      </c>
      <c r="BL1841" s="19" t="s">
        <v>385</v>
      </c>
      <c r="BM1841" s="228" t="s">
        <v>3387</v>
      </c>
    </row>
    <row r="1842" s="13" customFormat="1">
      <c r="A1842" s="13"/>
      <c r="B1842" s="235"/>
      <c r="C1842" s="236"/>
      <c r="D1842" s="237" t="s">
        <v>207</v>
      </c>
      <c r="E1842" s="238" t="s">
        <v>19</v>
      </c>
      <c r="F1842" s="239" t="s">
        <v>3388</v>
      </c>
      <c r="G1842" s="236"/>
      <c r="H1842" s="240">
        <v>0.14599999999999999</v>
      </c>
      <c r="I1842" s="241"/>
      <c r="J1842" s="236"/>
      <c r="K1842" s="236"/>
      <c r="L1842" s="242"/>
      <c r="M1842" s="243"/>
      <c r="N1842" s="244"/>
      <c r="O1842" s="244"/>
      <c r="P1842" s="244"/>
      <c r="Q1842" s="244"/>
      <c r="R1842" s="244"/>
      <c r="S1842" s="244"/>
      <c r="T1842" s="245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6" t="s">
        <v>207</v>
      </c>
      <c r="AU1842" s="246" t="s">
        <v>82</v>
      </c>
      <c r="AV1842" s="13" t="s">
        <v>82</v>
      </c>
      <c r="AW1842" s="13" t="s">
        <v>33</v>
      </c>
      <c r="AX1842" s="13" t="s">
        <v>80</v>
      </c>
      <c r="AY1842" s="246" t="s">
        <v>197</v>
      </c>
    </row>
    <row r="1843" s="2" customFormat="1" ht="33" customHeight="1">
      <c r="A1843" s="40"/>
      <c r="B1843" s="41"/>
      <c r="C1843" s="216" t="s">
        <v>2096</v>
      </c>
      <c r="D1843" s="216" t="s">
        <v>199</v>
      </c>
      <c r="E1843" s="217" t="s">
        <v>1748</v>
      </c>
      <c r="F1843" s="218" t="s">
        <v>1749</v>
      </c>
      <c r="G1843" s="219" t="s">
        <v>202</v>
      </c>
      <c r="H1843" s="220">
        <v>28.013000000000002</v>
      </c>
      <c r="I1843" s="221"/>
      <c r="J1843" s="222">
        <f>ROUND(I1843*H1843,2)</f>
        <v>0</v>
      </c>
      <c r="K1843" s="223"/>
      <c r="L1843" s="46"/>
      <c r="M1843" s="224" t="s">
        <v>19</v>
      </c>
      <c r="N1843" s="225" t="s">
        <v>43</v>
      </c>
      <c r="O1843" s="86"/>
      <c r="P1843" s="226">
        <f>O1843*H1843</f>
        <v>0</v>
      </c>
      <c r="Q1843" s="226">
        <v>0.00027</v>
      </c>
      <c r="R1843" s="226">
        <f>Q1843*H1843</f>
        <v>0.0075635100000000007</v>
      </c>
      <c r="S1843" s="226">
        <v>0</v>
      </c>
      <c r="T1843" s="227">
        <f>S1843*H1843</f>
        <v>0</v>
      </c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R1843" s="228" t="s">
        <v>385</v>
      </c>
      <c r="AT1843" s="228" t="s">
        <v>199</v>
      </c>
      <c r="AU1843" s="228" t="s">
        <v>82</v>
      </c>
      <c r="AY1843" s="19" t="s">
        <v>197</v>
      </c>
      <c r="BE1843" s="229">
        <f>IF(N1843="základní",J1843,0)</f>
        <v>0</v>
      </c>
      <c r="BF1843" s="229">
        <f>IF(N1843="snížená",J1843,0)</f>
        <v>0</v>
      </c>
      <c r="BG1843" s="229">
        <f>IF(N1843="zákl. přenesená",J1843,0)</f>
        <v>0</v>
      </c>
      <c r="BH1843" s="229">
        <f>IF(N1843="sníž. přenesená",J1843,0)</f>
        <v>0</v>
      </c>
      <c r="BI1843" s="229">
        <f>IF(N1843="nulová",J1843,0)</f>
        <v>0</v>
      </c>
      <c r="BJ1843" s="19" t="s">
        <v>80</v>
      </c>
      <c r="BK1843" s="229">
        <f>ROUND(I1843*H1843,2)</f>
        <v>0</v>
      </c>
      <c r="BL1843" s="19" t="s">
        <v>385</v>
      </c>
      <c r="BM1843" s="228" t="s">
        <v>3389</v>
      </c>
    </row>
    <row r="1844" s="2" customFormat="1">
      <c r="A1844" s="40"/>
      <c r="B1844" s="41"/>
      <c r="C1844" s="42"/>
      <c r="D1844" s="230" t="s">
        <v>205</v>
      </c>
      <c r="E1844" s="42"/>
      <c r="F1844" s="231" t="s">
        <v>1751</v>
      </c>
      <c r="G1844" s="42"/>
      <c r="H1844" s="42"/>
      <c r="I1844" s="232"/>
      <c r="J1844" s="42"/>
      <c r="K1844" s="42"/>
      <c r="L1844" s="46"/>
      <c r="M1844" s="233"/>
      <c r="N1844" s="234"/>
      <c r="O1844" s="86"/>
      <c r="P1844" s="86"/>
      <c r="Q1844" s="86"/>
      <c r="R1844" s="86"/>
      <c r="S1844" s="86"/>
      <c r="T1844" s="87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T1844" s="19" t="s">
        <v>205</v>
      </c>
      <c r="AU1844" s="19" t="s">
        <v>82</v>
      </c>
    </row>
    <row r="1845" s="13" customFormat="1">
      <c r="A1845" s="13"/>
      <c r="B1845" s="235"/>
      <c r="C1845" s="236"/>
      <c r="D1845" s="237" t="s">
        <v>207</v>
      </c>
      <c r="E1845" s="238" t="s">
        <v>19</v>
      </c>
      <c r="F1845" s="239" t="s">
        <v>3390</v>
      </c>
      <c r="G1845" s="236"/>
      <c r="H1845" s="240">
        <v>3.9380000000000002</v>
      </c>
      <c r="I1845" s="241"/>
      <c r="J1845" s="236"/>
      <c r="K1845" s="236"/>
      <c r="L1845" s="242"/>
      <c r="M1845" s="243"/>
      <c r="N1845" s="244"/>
      <c r="O1845" s="244"/>
      <c r="P1845" s="244"/>
      <c r="Q1845" s="244"/>
      <c r="R1845" s="244"/>
      <c r="S1845" s="244"/>
      <c r="T1845" s="245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46" t="s">
        <v>207</v>
      </c>
      <c r="AU1845" s="246" t="s">
        <v>82</v>
      </c>
      <c r="AV1845" s="13" t="s">
        <v>82</v>
      </c>
      <c r="AW1845" s="13" t="s">
        <v>33</v>
      </c>
      <c r="AX1845" s="13" t="s">
        <v>72</v>
      </c>
      <c r="AY1845" s="246" t="s">
        <v>197</v>
      </c>
    </row>
    <row r="1846" s="13" customFormat="1">
      <c r="A1846" s="13"/>
      <c r="B1846" s="235"/>
      <c r="C1846" s="236"/>
      <c r="D1846" s="237" t="s">
        <v>207</v>
      </c>
      <c r="E1846" s="238" t="s">
        <v>19</v>
      </c>
      <c r="F1846" s="239" t="s">
        <v>3391</v>
      </c>
      <c r="G1846" s="236"/>
      <c r="H1846" s="240">
        <v>2.25</v>
      </c>
      <c r="I1846" s="241"/>
      <c r="J1846" s="236"/>
      <c r="K1846" s="236"/>
      <c r="L1846" s="242"/>
      <c r="M1846" s="243"/>
      <c r="N1846" s="244"/>
      <c r="O1846" s="244"/>
      <c r="P1846" s="244"/>
      <c r="Q1846" s="244"/>
      <c r="R1846" s="244"/>
      <c r="S1846" s="244"/>
      <c r="T1846" s="245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46" t="s">
        <v>207</v>
      </c>
      <c r="AU1846" s="246" t="s">
        <v>82</v>
      </c>
      <c r="AV1846" s="13" t="s">
        <v>82</v>
      </c>
      <c r="AW1846" s="13" t="s">
        <v>33</v>
      </c>
      <c r="AX1846" s="13" t="s">
        <v>72</v>
      </c>
      <c r="AY1846" s="246" t="s">
        <v>197</v>
      </c>
    </row>
    <row r="1847" s="13" customFormat="1">
      <c r="A1847" s="13"/>
      <c r="B1847" s="235"/>
      <c r="C1847" s="236"/>
      <c r="D1847" s="237" t="s">
        <v>207</v>
      </c>
      <c r="E1847" s="238" t="s">
        <v>19</v>
      </c>
      <c r="F1847" s="239" t="s">
        <v>3392</v>
      </c>
      <c r="G1847" s="236"/>
      <c r="H1847" s="240">
        <v>1.125</v>
      </c>
      <c r="I1847" s="241"/>
      <c r="J1847" s="236"/>
      <c r="K1847" s="236"/>
      <c r="L1847" s="242"/>
      <c r="M1847" s="243"/>
      <c r="N1847" s="244"/>
      <c r="O1847" s="244"/>
      <c r="P1847" s="244"/>
      <c r="Q1847" s="244"/>
      <c r="R1847" s="244"/>
      <c r="S1847" s="244"/>
      <c r="T1847" s="245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46" t="s">
        <v>207</v>
      </c>
      <c r="AU1847" s="246" t="s">
        <v>82</v>
      </c>
      <c r="AV1847" s="13" t="s">
        <v>82</v>
      </c>
      <c r="AW1847" s="13" t="s">
        <v>33</v>
      </c>
      <c r="AX1847" s="13" t="s">
        <v>72</v>
      </c>
      <c r="AY1847" s="246" t="s">
        <v>197</v>
      </c>
    </row>
    <row r="1848" s="13" customFormat="1">
      <c r="A1848" s="13"/>
      <c r="B1848" s="235"/>
      <c r="C1848" s="236"/>
      <c r="D1848" s="237" t="s">
        <v>207</v>
      </c>
      <c r="E1848" s="238" t="s">
        <v>19</v>
      </c>
      <c r="F1848" s="239" t="s">
        <v>3393</v>
      </c>
      <c r="G1848" s="236"/>
      <c r="H1848" s="240">
        <v>6.2249999999999996</v>
      </c>
      <c r="I1848" s="241"/>
      <c r="J1848" s="236"/>
      <c r="K1848" s="236"/>
      <c r="L1848" s="242"/>
      <c r="M1848" s="243"/>
      <c r="N1848" s="244"/>
      <c r="O1848" s="244"/>
      <c r="P1848" s="244"/>
      <c r="Q1848" s="244"/>
      <c r="R1848" s="244"/>
      <c r="S1848" s="244"/>
      <c r="T1848" s="245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46" t="s">
        <v>207</v>
      </c>
      <c r="AU1848" s="246" t="s">
        <v>82</v>
      </c>
      <c r="AV1848" s="13" t="s">
        <v>82</v>
      </c>
      <c r="AW1848" s="13" t="s">
        <v>33</v>
      </c>
      <c r="AX1848" s="13" t="s">
        <v>72</v>
      </c>
      <c r="AY1848" s="246" t="s">
        <v>197</v>
      </c>
    </row>
    <row r="1849" s="16" customFormat="1">
      <c r="A1849" s="16"/>
      <c r="B1849" s="268"/>
      <c r="C1849" s="269"/>
      <c r="D1849" s="237" t="s">
        <v>207</v>
      </c>
      <c r="E1849" s="270" t="s">
        <v>19</v>
      </c>
      <c r="F1849" s="271" t="s">
        <v>248</v>
      </c>
      <c r="G1849" s="269"/>
      <c r="H1849" s="272">
        <v>13.538</v>
      </c>
      <c r="I1849" s="273"/>
      <c r="J1849" s="269"/>
      <c r="K1849" s="269"/>
      <c r="L1849" s="274"/>
      <c r="M1849" s="275"/>
      <c r="N1849" s="276"/>
      <c r="O1849" s="276"/>
      <c r="P1849" s="276"/>
      <c r="Q1849" s="276"/>
      <c r="R1849" s="276"/>
      <c r="S1849" s="276"/>
      <c r="T1849" s="277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T1849" s="278" t="s">
        <v>207</v>
      </c>
      <c r="AU1849" s="278" t="s">
        <v>82</v>
      </c>
      <c r="AV1849" s="16" t="s">
        <v>103</v>
      </c>
      <c r="AW1849" s="16" t="s">
        <v>33</v>
      </c>
      <c r="AX1849" s="16" t="s">
        <v>72</v>
      </c>
      <c r="AY1849" s="278" t="s">
        <v>197</v>
      </c>
    </row>
    <row r="1850" s="13" customFormat="1">
      <c r="A1850" s="13"/>
      <c r="B1850" s="235"/>
      <c r="C1850" s="236"/>
      <c r="D1850" s="237" t="s">
        <v>207</v>
      </c>
      <c r="E1850" s="238" t="s">
        <v>19</v>
      </c>
      <c r="F1850" s="239" t="s">
        <v>3394</v>
      </c>
      <c r="G1850" s="236"/>
      <c r="H1850" s="240">
        <v>2.25</v>
      </c>
      <c r="I1850" s="241"/>
      <c r="J1850" s="236"/>
      <c r="K1850" s="236"/>
      <c r="L1850" s="242"/>
      <c r="M1850" s="243"/>
      <c r="N1850" s="244"/>
      <c r="O1850" s="244"/>
      <c r="P1850" s="244"/>
      <c r="Q1850" s="244"/>
      <c r="R1850" s="244"/>
      <c r="S1850" s="244"/>
      <c r="T1850" s="245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46" t="s">
        <v>207</v>
      </c>
      <c r="AU1850" s="246" t="s">
        <v>82</v>
      </c>
      <c r="AV1850" s="13" t="s">
        <v>82</v>
      </c>
      <c r="AW1850" s="13" t="s">
        <v>33</v>
      </c>
      <c r="AX1850" s="13" t="s">
        <v>72</v>
      </c>
      <c r="AY1850" s="246" t="s">
        <v>197</v>
      </c>
    </row>
    <row r="1851" s="13" customFormat="1">
      <c r="A1851" s="13"/>
      <c r="B1851" s="235"/>
      <c r="C1851" s="236"/>
      <c r="D1851" s="237" t="s">
        <v>207</v>
      </c>
      <c r="E1851" s="238" t="s">
        <v>19</v>
      </c>
      <c r="F1851" s="239" t="s">
        <v>3395</v>
      </c>
      <c r="G1851" s="236"/>
      <c r="H1851" s="240">
        <v>1.125</v>
      </c>
      <c r="I1851" s="241"/>
      <c r="J1851" s="236"/>
      <c r="K1851" s="236"/>
      <c r="L1851" s="242"/>
      <c r="M1851" s="243"/>
      <c r="N1851" s="244"/>
      <c r="O1851" s="244"/>
      <c r="P1851" s="244"/>
      <c r="Q1851" s="244"/>
      <c r="R1851" s="244"/>
      <c r="S1851" s="244"/>
      <c r="T1851" s="245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46" t="s">
        <v>207</v>
      </c>
      <c r="AU1851" s="246" t="s">
        <v>82</v>
      </c>
      <c r="AV1851" s="13" t="s">
        <v>82</v>
      </c>
      <c r="AW1851" s="13" t="s">
        <v>33</v>
      </c>
      <c r="AX1851" s="13" t="s">
        <v>72</v>
      </c>
      <c r="AY1851" s="246" t="s">
        <v>197</v>
      </c>
    </row>
    <row r="1852" s="13" customFormat="1">
      <c r="A1852" s="13"/>
      <c r="B1852" s="235"/>
      <c r="C1852" s="236"/>
      <c r="D1852" s="237" t="s">
        <v>207</v>
      </c>
      <c r="E1852" s="238" t="s">
        <v>19</v>
      </c>
      <c r="F1852" s="239" t="s">
        <v>3396</v>
      </c>
      <c r="G1852" s="236"/>
      <c r="H1852" s="240">
        <v>3.75</v>
      </c>
      <c r="I1852" s="241"/>
      <c r="J1852" s="236"/>
      <c r="K1852" s="236"/>
      <c r="L1852" s="242"/>
      <c r="M1852" s="243"/>
      <c r="N1852" s="244"/>
      <c r="O1852" s="244"/>
      <c r="P1852" s="244"/>
      <c r="Q1852" s="244"/>
      <c r="R1852" s="244"/>
      <c r="S1852" s="244"/>
      <c r="T1852" s="245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6" t="s">
        <v>207</v>
      </c>
      <c r="AU1852" s="246" t="s">
        <v>82</v>
      </c>
      <c r="AV1852" s="13" t="s">
        <v>82</v>
      </c>
      <c r="AW1852" s="13" t="s">
        <v>33</v>
      </c>
      <c r="AX1852" s="13" t="s">
        <v>72</v>
      </c>
      <c r="AY1852" s="246" t="s">
        <v>197</v>
      </c>
    </row>
    <row r="1853" s="13" customFormat="1">
      <c r="A1853" s="13"/>
      <c r="B1853" s="235"/>
      <c r="C1853" s="236"/>
      <c r="D1853" s="237" t="s">
        <v>207</v>
      </c>
      <c r="E1853" s="238" t="s">
        <v>19</v>
      </c>
      <c r="F1853" s="239" t="s">
        <v>3397</v>
      </c>
      <c r="G1853" s="236"/>
      <c r="H1853" s="240">
        <v>1.125</v>
      </c>
      <c r="I1853" s="241"/>
      <c r="J1853" s="236"/>
      <c r="K1853" s="236"/>
      <c r="L1853" s="242"/>
      <c r="M1853" s="243"/>
      <c r="N1853" s="244"/>
      <c r="O1853" s="244"/>
      <c r="P1853" s="244"/>
      <c r="Q1853" s="244"/>
      <c r="R1853" s="244"/>
      <c r="S1853" s="244"/>
      <c r="T1853" s="245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46" t="s">
        <v>207</v>
      </c>
      <c r="AU1853" s="246" t="s">
        <v>82</v>
      </c>
      <c r="AV1853" s="13" t="s">
        <v>82</v>
      </c>
      <c r="AW1853" s="13" t="s">
        <v>33</v>
      </c>
      <c r="AX1853" s="13" t="s">
        <v>72</v>
      </c>
      <c r="AY1853" s="246" t="s">
        <v>197</v>
      </c>
    </row>
    <row r="1854" s="13" customFormat="1">
      <c r="A1854" s="13"/>
      <c r="B1854" s="235"/>
      <c r="C1854" s="236"/>
      <c r="D1854" s="237" t="s">
        <v>207</v>
      </c>
      <c r="E1854" s="238" t="s">
        <v>19</v>
      </c>
      <c r="F1854" s="239" t="s">
        <v>3398</v>
      </c>
      <c r="G1854" s="236"/>
      <c r="H1854" s="240">
        <v>6.2249999999999996</v>
      </c>
      <c r="I1854" s="241"/>
      <c r="J1854" s="236"/>
      <c r="K1854" s="236"/>
      <c r="L1854" s="242"/>
      <c r="M1854" s="243"/>
      <c r="N1854" s="244"/>
      <c r="O1854" s="244"/>
      <c r="P1854" s="244"/>
      <c r="Q1854" s="244"/>
      <c r="R1854" s="244"/>
      <c r="S1854" s="244"/>
      <c r="T1854" s="245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46" t="s">
        <v>207</v>
      </c>
      <c r="AU1854" s="246" t="s">
        <v>82</v>
      </c>
      <c r="AV1854" s="13" t="s">
        <v>82</v>
      </c>
      <c r="AW1854" s="13" t="s">
        <v>33</v>
      </c>
      <c r="AX1854" s="13" t="s">
        <v>72</v>
      </c>
      <c r="AY1854" s="246" t="s">
        <v>197</v>
      </c>
    </row>
    <row r="1855" s="16" customFormat="1">
      <c r="A1855" s="16"/>
      <c r="B1855" s="268"/>
      <c r="C1855" s="269"/>
      <c r="D1855" s="237" t="s">
        <v>207</v>
      </c>
      <c r="E1855" s="270" t="s">
        <v>19</v>
      </c>
      <c r="F1855" s="271" t="s">
        <v>248</v>
      </c>
      <c r="G1855" s="269"/>
      <c r="H1855" s="272">
        <v>14.475</v>
      </c>
      <c r="I1855" s="273"/>
      <c r="J1855" s="269"/>
      <c r="K1855" s="269"/>
      <c r="L1855" s="274"/>
      <c r="M1855" s="275"/>
      <c r="N1855" s="276"/>
      <c r="O1855" s="276"/>
      <c r="P1855" s="276"/>
      <c r="Q1855" s="276"/>
      <c r="R1855" s="276"/>
      <c r="S1855" s="276"/>
      <c r="T1855" s="277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T1855" s="278" t="s">
        <v>207</v>
      </c>
      <c r="AU1855" s="278" t="s">
        <v>82</v>
      </c>
      <c r="AV1855" s="16" t="s">
        <v>103</v>
      </c>
      <c r="AW1855" s="16" t="s">
        <v>33</v>
      </c>
      <c r="AX1855" s="16" t="s">
        <v>72</v>
      </c>
      <c r="AY1855" s="278" t="s">
        <v>197</v>
      </c>
    </row>
    <row r="1856" s="15" customFormat="1">
      <c r="A1856" s="15"/>
      <c r="B1856" s="257"/>
      <c r="C1856" s="258"/>
      <c r="D1856" s="237" t="s">
        <v>207</v>
      </c>
      <c r="E1856" s="259" t="s">
        <v>19</v>
      </c>
      <c r="F1856" s="260" t="s">
        <v>234</v>
      </c>
      <c r="G1856" s="258"/>
      <c r="H1856" s="261">
        <v>28.012999999999998</v>
      </c>
      <c r="I1856" s="262"/>
      <c r="J1856" s="258"/>
      <c r="K1856" s="258"/>
      <c r="L1856" s="263"/>
      <c r="M1856" s="264"/>
      <c r="N1856" s="265"/>
      <c r="O1856" s="265"/>
      <c r="P1856" s="265"/>
      <c r="Q1856" s="265"/>
      <c r="R1856" s="265"/>
      <c r="S1856" s="265"/>
      <c r="T1856" s="266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67" t="s">
        <v>207</v>
      </c>
      <c r="AU1856" s="267" t="s">
        <v>82</v>
      </c>
      <c r="AV1856" s="15" t="s">
        <v>203</v>
      </c>
      <c r="AW1856" s="15" t="s">
        <v>33</v>
      </c>
      <c r="AX1856" s="15" t="s">
        <v>80</v>
      </c>
      <c r="AY1856" s="267" t="s">
        <v>197</v>
      </c>
    </row>
    <row r="1857" s="2" customFormat="1" ht="24.15" customHeight="1">
      <c r="A1857" s="40"/>
      <c r="B1857" s="41"/>
      <c r="C1857" s="282" t="s">
        <v>2103</v>
      </c>
      <c r="D1857" s="282" t="s">
        <v>602</v>
      </c>
      <c r="E1857" s="283" t="s">
        <v>1758</v>
      </c>
      <c r="F1857" s="284" t="s">
        <v>3399</v>
      </c>
      <c r="G1857" s="285" t="s">
        <v>202</v>
      </c>
      <c r="H1857" s="286">
        <v>28.013000000000002</v>
      </c>
      <c r="I1857" s="287"/>
      <c r="J1857" s="288">
        <f>ROUND(I1857*H1857,2)</f>
        <v>0</v>
      </c>
      <c r="K1857" s="289"/>
      <c r="L1857" s="290"/>
      <c r="M1857" s="291" t="s">
        <v>19</v>
      </c>
      <c r="N1857" s="292" t="s">
        <v>43</v>
      </c>
      <c r="O1857" s="86"/>
      <c r="P1857" s="226">
        <f>O1857*H1857</f>
        <v>0</v>
      </c>
      <c r="Q1857" s="226">
        <v>0.036810000000000002</v>
      </c>
      <c r="R1857" s="226">
        <f>Q1857*H1857</f>
        <v>1.0311585300000001</v>
      </c>
      <c r="S1857" s="226">
        <v>0</v>
      </c>
      <c r="T1857" s="227">
        <f>S1857*H1857</f>
        <v>0</v>
      </c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R1857" s="228" t="s">
        <v>658</v>
      </c>
      <c r="AT1857" s="228" t="s">
        <v>602</v>
      </c>
      <c r="AU1857" s="228" t="s">
        <v>82</v>
      </c>
      <c r="AY1857" s="19" t="s">
        <v>197</v>
      </c>
      <c r="BE1857" s="229">
        <f>IF(N1857="základní",J1857,0)</f>
        <v>0</v>
      </c>
      <c r="BF1857" s="229">
        <f>IF(N1857="snížená",J1857,0)</f>
        <v>0</v>
      </c>
      <c r="BG1857" s="229">
        <f>IF(N1857="zákl. přenesená",J1857,0)</f>
        <v>0</v>
      </c>
      <c r="BH1857" s="229">
        <f>IF(N1857="sníž. přenesená",J1857,0)</f>
        <v>0</v>
      </c>
      <c r="BI1857" s="229">
        <f>IF(N1857="nulová",J1857,0)</f>
        <v>0</v>
      </c>
      <c r="BJ1857" s="19" t="s">
        <v>80</v>
      </c>
      <c r="BK1857" s="229">
        <f>ROUND(I1857*H1857,2)</f>
        <v>0</v>
      </c>
      <c r="BL1857" s="19" t="s">
        <v>385</v>
      </c>
      <c r="BM1857" s="228" t="s">
        <v>3400</v>
      </c>
    </row>
    <row r="1858" s="13" customFormat="1">
      <c r="A1858" s="13"/>
      <c r="B1858" s="235"/>
      <c r="C1858" s="236"/>
      <c r="D1858" s="237" t="s">
        <v>207</v>
      </c>
      <c r="E1858" s="238" t="s">
        <v>19</v>
      </c>
      <c r="F1858" s="239" t="s">
        <v>3390</v>
      </c>
      <c r="G1858" s="236"/>
      <c r="H1858" s="240">
        <v>3.9380000000000002</v>
      </c>
      <c r="I1858" s="241"/>
      <c r="J1858" s="236"/>
      <c r="K1858" s="236"/>
      <c r="L1858" s="242"/>
      <c r="M1858" s="243"/>
      <c r="N1858" s="244"/>
      <c r="O1858" s="244"/>
      <c r="P1858" s="244"/>
      <c r="Q1858" s="244"/>
      <c r="R1858" s="244"/>
      <c r="S1858" s="244"/>
      <c r="T1858" s="245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46" t="s">
        <v>207</v>
      </c>
      <c r="AU1858" s="246" t="s">
        <v>82</v>
      </c>
      <c r="AV1858" s="13" t="s">
        <v>82</v>
      </c>
      <c r="AW1858" s="13" t="s">
        <v>33</v>
      </c>
      <c r="AX1858" s="13" t="s">
        <v>72</v>
      </c>
      <c r="AY1858" s="246" t="s">
        <v>197</v>
      </c>
    </row>
    <row r="1859" s="13" customFormat="1">
      <c r="A1859" s="13"/>
      <c r="B1859" s="235"/>
      <c r="C1859" s="236"/>
      <c r="D1859" s="237" t="s">
        <v>207</v>
      </c>
      <c r="E1859" s="238" t="s">
        <v>19</v>
      </c>
      <c r="F1859" s="239" t="s">
        <v>3391</v>
      </c>
      <c r="G1859" s="236"/>
      <c r="H1859" s="240">
        <v>2.25</v>
      </c>
      <c r="I1859" s="241"/>
      <c r="J1859" s="236"/>
      <c r="K1859" s="236"/>
      <c r="L1859" s="242"/>
      <c r="M1859" s="243"/>
      <c r="N1859" s="244"/>
      <c r="O1859" s="244"/>
      <c r="P1859" s="244"/>
      <c r="Q1859" s="244"/>
      <c r="R1859" s="244"/>
      <c r="S1859" s="244"/>
      <c r="T1859" s="245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46" t="s">
        <v>207</v>
      </c>
      <c r="AU1859" s="246" t="s">
        <v>82</v>
      </c>
      <c r="AV1859" s="13" t="s">
        <v>82</v>
      </c>
      <c r="AW1859" s="13" t="s">
        <v>33</v>
      </c>
      <c r="AX1859" s="13" t="s">
        <v>72</v>
      </c>
      <c r="AY1859" s="246" t="s">
        <v>197</v>
      </c>
    </row>
    <row r="1860" s="13" customFormat="1">
      <c r="A1860" s="13"/>
      <c r="B1860" s="235"/>
      <c r="C1860" s="236"/>
      <c r="D1860" s="237" t="s">
        <v>207</v>
      </c>
      <c r="E1860" s="238" t="s">
        <v>19</v>
      </c>
      <c r="F1860" s="239" t="s">
        <v>3392</v>
      </c>
      <c r="G1860" s="236"/>
      <c r="H1860" s="240">
        <v>1.125</v>
      </c>
      <c r="I1860" s="241"/>
      <c r="J1860" s="236"/>
      <c r="K1860" s="236"/>
      <c r="L1860" s="242"/>
      <c r="M1860" s="243"/>
      <c r="N1860" s="244"/>
      <c r="O1860" s="244"/>
      <c r="P1860" s="244"/>
      <c r="Q1860" s="244"/>
      <c r="R1860" s="244"/>
      <c r="S1860" s="244"/>
      <c r="T1860" s="245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46" t="s">
        <v>207</v>
      </c>
      <c r="AU1860" s="246" t="s">
        <v>82</v>
      </c>
      <c r="AV1860" s="13" t="s">
        <v>82</v>
      </c>
      <c r="AW1860" s="13" t="s">
        <v>33</v>
      </c>
      <c r="AX1860" s="13" t="s">
        <v>72</v>
      </c>
      <c r="AY1860" s="246" t="s">
        <v>197</v>
      </c>
    </row>
    <row r="1861" s="13" customFormat="1">
      <c r="A1861" s="13"/>
      <c r="B1861" s="235"/>
      <c r="C1861" s="236"/>
      <c r="D1861" s="237" t="s">
        <v>207</v>
      </c>
      <c r="E1861" s="238" t="s">
        <v>19</v>
      </c>
      <c r="F1861" s="239" t="s">
        <v>3393</v>
      </c>
      <c r="G1861" s="236"/>
      <c r="H1861" s="240">
        <v>6.2249999999999996</v>
      </c>
      <c r="I1861" s="241"/>
      <c r="J1861" s="236"/>
      <c r="K1861" s="236"/>
      <c r="L1861" s="242"/>
      <c r="M1861" s="243"/>
      <c r="N1861" s="244"/>
      <c r="O1861" s="244"/>
      <c r="P1861" s="244"/>
      <c r="Q1861" s="244"/>
      <c r="R1861" s="244"/>
      <c r="S1861" s="244"/>
      <c r="T1861" s="245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46" t="s">
        <v>207</v>
      </c>
      <c r="AU1861" s="246" t="s">
        <v>82</v>
      </c>
      <c r="AV1861" s="13" t="s">
        <v>82</v>
      </c>
      <c r="AW1861" s="13" t="s">
        <v>33</v>
      </c>
      <c r="AX1861" s="13" t="s">
        <v>72</v>
      </c>
      <c r="AY1861" s="246" t="s">
        <v>197</v>
      </c>
    </row>
    <row r="1862" s="16" customFormat="1">
      <c r="A1862" s="16"/>
      <c r="B1862" s="268"/>
      <c r="C1862" s="269"/>
      <c r="D1862" s="237" t="s">
        <v>207</v>
      </c>
      <c r="E1862" s="270" t="s">
        <v>19</v>
      </c>
      <c r="F1862" s="271" t="s">
        <v>248</v>
      </c>
      <c r="G1862" s="269"/>
      <c r="H1862" s="272">
        <v>13.538</v>
      </c>
      <c r="I1862" s="273"/>
      <c r="J1862" s="269"/>
      <c r="K1862" s="269"/>
      <c r="L1862" s="274"/>
      <c r="M1862" s="275"/>
      <c r="N1862" s="276"/>
      <c r="O1862" s="276"/>
      <c r="P1862" s="276"/>
      <c r="Q1862" s="276"/>
      <c r="R1862" s="276"/>
      <c r="S1862" s="276"/>
      <c r="T1862" s="277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T1862" s="278" t="s">
        <v>207</v>
      </c>
      <c r="AU1862" s="278" t="s">
        <v>82</v>
      </c>
      <c r="AV1862" s="16" t="s">
        <v>103</v>
      </c>
      <c r="AW1862" s="16" t="s">
        <v>33</v>
      </c>
      <c r="AX1862" s="16" t="s">
        <v>72</v>
      </c>
      <c r="AY1862" s="278" t="s">
        <v>197</v>
      </c>
    </row>
    <row r="1863" s="13" customFormat="1">
      <c r="A1863" s="13"/>
      <c r="B1863" s="235"/>
      <c r="C1863" s="236"/>
      <c r="D1863" s="237" t="s">
        <v>207</v>
      </c>
      <c r="E1863" s="238" t="s">
        <v>19</v>
      </c>
      <c r="F1863" s="239" t="s">
        <v>3394</v>
      </c>
      <c r="G1863" s="236"/>
      <c r="H1863" s="240">
        <v>2.25</v>
      </c>
      <c r="I1863" s="241"/>
      <c r="J1863" s="236"/>
      <c r="K1863" s="236"/>
      <c r="L1863" s="242"/>
      <c r="M1863" s="243"/>
      <c r="N1863" s="244"/>
      <c r="O1863" s="244"/>
      <c r="P1863" s="244"/>
      <c r="Q1863" s="244"/>
      <c r="R1863" s="244"/>
      <c r="S1863" s="244"/>
      <c r="T1863" s="245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46" t="s">
        <v>207</v>
      </c>
      <c r="AU1863" s="246" t="s">
        <v>82</v>
      </c>
      <c r="AV1863" s="13" t="s">
        <v>82</v>
      </c>
      <c r="AW1863" s="13" t="s">
        <v>33</v>
      </c>
      <c r="AX1863" s="13" t="s">
        <v>72</v>
      </c>
      <c r="AY1863" s="246" t="s">
        <v>197</v>
      </c>
    </row>
    <row r="1864" s="13" customFormat="1">
      <c r="A1864" s="13"/>
      <c r="B1864" s="235"/>
      <c r="C1864" s="236"/>
      <c r="D1864" s="237" t="s">
        <v>207</v>
      </c>
      <c r="E1864" s="238" t="s">
        <v>19</v>
      </c>
      <c r="F1864" s="239" t="s">
        <v>3395</v>
      </c>
      <c r="G1864" s="236"/>
      <c r="H1864" s="240">
        <v>1.125</v>
      </c>
      <c r="I1864" s="241"/>
      <c r="J1864" s="236"/>
      <c r="K1864" s="236"/>
      <c r="L1864" s="242"/>
      <c r="M1864" s="243"/>
      <c r="N1864" s="244"/>
      <c r="O1864" s="244"/>
      <c r="P1864" s="244"/>
      <c r="Q1864" s="244"/>
      <c r="R1864" s="244"/>
      <c r="S1864" s="244"/>
      <c r="T1864" s="245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46" t="s">
        <v>207</v>
      </c>
      <c r="AU1864" s="246" t="s">
        <v>82</v>
      </c>
      <c r="AV1864" s="13" t="s">
        <v>82</v>
      </c>
      <c r="AW1864" s="13" t="s">
        <v>33</v>
      </c>
      <c r="AX1864" s="13" t="s">
        <v>72</v>
      </c>
      <c r="AY1864" s="246" t="s">
        <v>197</v>
      </c>
    </row>
    <row r="1865" s="13" customFormat="1">
      <c r="A1865" s="13"/>
      <c r="B1865" s="235"/>
      <c r="C1865" s="236"/>
      <c r="D1865" s="237" t="s">
        <v>207</v>
      </c>
      <c r="E1865" s="238" t="s">
        <v>19</v>
      </c>
      <c r="F1865" s="239" t="s">
        <v>3396</v>
      </c>
      <c r="G1865" s="236"/>
      <c r="H1865" s="240">
        <v>3.75</v>
      </c>
      <c r="I1865" s="241"/>
      <c r="J1865" s="236"/>
      <c r="K1865" s="236"/>
      <c r="L1865" s="242"/>
      <c r="M1865" s="243"/>
      <c r="N1865" s="244"/>
      <c r="O1865" s="244"/>
      <c r="P1865" s="244"/>
      <c r="Q1865" s="244"/>
      <c r="R1865" s="244"/>
      <c r="S1865" s="244"/>
      <c r="T1865" s="245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T1865" s="246" t="s">
        <v>207</v>
      </c>
      <c r="AU1865" s="246" t="s">
        <v>82</v>
      </c>
      <c r="AV1865" s="13" t="s">
        <v>82</v>
      </c>
      <c r="AW1865" s="13" t="s">
        <v>33</v>
      </c>
      <c r="AX1865" s="13" t="s">
        <v>72</v>
      </c>
      <c r="AY1865" s="246" t="s">
        <v>197</v>
      </c>
    </row>
    <row r="1866" s="13" customFormat="1">
      <c r="A1866" s="13"/>
      <c r="B1866" s="235"/>
      <c r="C1866" s="236"/>
      <c r="D1866" s="237" t="s">
        <v>207</v>
      </c>
      <c r="E1866" s="238" t="s">
        <v>19</v>
      </c>
      <c r="F1866" s="239" t="s">
        <v>3397</v>
      </c>
      <c r="G1866" s="236"/>
      <c r="H1866" s="240">
        <v>1.125</v>
      </c>
      <c r="I1866" s="241"/>
      <c r="J1866" s="236"/>
      <c r="K1866" s="236"/>
      <c r="L1866" s="242"/>
      <c r="M1866" s="243"/>
      <c r="N1866" s="244"/>
      <c r="O1866" s="244"/>
      <c r="P1866" s="244"/>
      <c r="Q1866" s="244"/>
      <c r="R1866" s="244"/>
      <c r="S1866" s="244"/>
      <c r="T1866" s="245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46" t="s">
        <v>207</v>
      </c>
      <c r="AU1866" s="246" t="s">
        <v>82</v>
      </c>
      <c r="AV1866" s="13" t="s">
        <v>82</v>
      </c>
      <c r="AW1866" s="13" t="s">
        <v>33</v>
      </c>
      <c r="AX1866" s="13" t="s">
        <v>72</v>
      </c>
      <c r="AY1866" s="246" t="s">
        <v>197</v>
      </c>
    </row>
    <row r="1867" s="13" customFormat="1">
      <c r="A1867" s="13"/>
      <c r="B1867" s="235"/>
      <c r="C1867" s="236"/>
      <c r="D1867" s="237" t="s">
        <v>207</v>
      </c>
      <c r="E1867" s="238" t="s">
        <v>19</v>
      </c>
      <c r="F1867" s="239" t="s">
        <v>3398</v>
      </c>
      <c r="G1867" s="236"/>
      <c r="H1867" s="240">
        <v>6.2249999999999996</v>
      </c>
      <c r="I1867" s="241"/>
      <c r="J1867" s="236"/>
      <c r="K1867" s="236"/>
      <c r="L1867" s="242"/>
      <c r="M1867" s="243"/>
      <c r="N1867" s="244"/>
      <c r="O1867" s="244"/>
      <c r="P1867" s="244"/>
      <c r="Q1867" s="244"/>
      <c r="R1867" s="244"/>
      <c r="S1867" s="244"/>
      <c r="T1867" s="245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46" t="s">
        <v>207</v>
      </c>
      <c r="AU1867" s="246" t="s">
        <v>82</v>
      </c>
      <c r="AV1867" s="13" t="s">
        <v>82</v>
      </c>
      <c r="AW1867" s="13" t="s">
        <v>33</v>
      </c>
      <c r="AX1867" s="13" t="s">
        <v>72</v>
      </c>
      <c r="AY1867" s="246" t="s">
        <v>197</v>
      </c>
    </row>
    <row r="1868" s="16" customFormat="1">
      <c r="A1868" s="16"/>
      <c r="B1868" s="268"/>
      <c r="C1868" s="269"/>
      <c r="D1868" s="237" t="s">
        <v>207</v>
      </c>
      <c r="E1868" s="270" t="s">
        <v>19</v>
      </c>
      <c r="F1868" s="271" t="s">
        <v>248</v>
      </c>
      <c r="G1868" s="269"/>
      <c r="H1868" s="272">
        <v>14.475</v>
      </c>
      <c r="I1868" s="273"/>
      <c r="J1868" s="269"/>
      <c r="K1868" s="269"/>
      <c r="L1868" s="274"/>
      <c r="M1868" s="275"/>
      <c r="N1868" s="276"/>
      <c r="O1868" s="276"/>
      <c r="P1868" s="276"/>
      <c r="Q1868" s="276"/>
      <c r="R1868" s="276"/>
      <c r="S1868" s="276"/>
      <c r="T1868" s="277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T1868" s="278" t="s">
        <v>207</v>
      </c>
      <c r="AU1868" s="278" t="s">
        <v>82</v>
      </c>
      <c r="AV1868" s="16" t="s">
        <v>103</v>
      </c>
      <c r="AW1868" s="16" t="s">
        <v>33</v>
      </c>
      <c r="AX1868" s="16" t="s">
        <v>72</v>
      </c>
      <c r="AY1868" s="278" t="s">
        <v>197</v>
      </c>
    </row>
    <row r="1869" s="15" customFormat="1">
      <c r="A1869" s="15"/>
      <c r="B1869" s="257"/>
      <c r="C1869" s="258"/>
      <c r="D1869" s="237" t="s">
        <v>207</v>
      </c>
      <c r="E1869" s="259" t="s">
        <v>19</v>
      </c>
      <c r="F1869" s="260" t="s">
        <v>234</v>
      </c>
      <c r="G1869" s="258"/>
      <c r="H1869" s="261">
        <v>28.012999999999998</v>
      </c>
      <c r="I1869" s="262"/>
      <c r="J1869" s="258"/>
      <c r="K1869" s="258"/>
      <c r="L1869" s="263"/>
      <c r="M1869" s="264"/>
      <c r="N1869" s="265"/>
      <c r="O1869" s="265"/>
      <c r="P1869" s="265"/>
      <c r="Q1869" s="265"/>
      <c r="R1869" s="265"/>
      <c r="S1869" s="265"/>
      <c r="T1869" s="266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T1869" s="267" t="s">
        <v>207</v>
      </c>
      <c r="AU1869" s="267" t="s">
        <v>82</v>
      </c>
      <c r="AV1869" s="15" t="s">
        <v>203</v>
      </c>
      <c r="AW1869" s="15" t="s">
        <v>33</v>
      </c>
      <c r="AX1869" s="15" t="s">
        <v>80</v>
      </c>
      <c r="AY1869" s="267" t="s">
        <v>197</v>
      </c>
    </row>
    <row r="1870" s="2" customFormat="1" ht="24.15" customHeight="1">
      <c r="A1870" s="40"/>
      <c r="B1870" s="41"/>
      <c r="C1870" s="216" t="s">
        <v>2108</v>
      </c>
      <c r="D1870" s="216" t="s">
        <v>199</v>
      </c>
      <c r="E1870" s="217" t="s">
        <v>1762</v>
      </c>
      <c r="F1870" s="218" t="s">
        <v>1763</v>
      </c>
      <c r="G1870" s="219" t="s">
        <v>211</v>
      </c>
      <c r="H1870" s="220">
        <v>1.4379999999999999</v>
      </c>
      <c r="I1870" s="221"/>
      <c r="J1870" s="222">
        <f>ROUND(I1870*H1870,2)</f>
        <v>0</v>
      </c>
      <c r="K1870" s="223"/>
      <c r="L1870" s="46"/>
      <c r="M1870" s="224" t="s">
        <v>19</v>
      </c>
      <c r="N1870" s="225" t="s">
        <v>43</v>
      </c>
      <c r="O1870" s="86"/>
      <c r="P1870" s="226">
        <f>O1870*H1870</f>
        <v>0</v>
      </c>
      <c r="Q1870" s="226">
        <v>0.00027</v>
      </c>
      <c r="R1870" s="226">
        <f>Q1870*H1870</f>
        <v>0.00038825999999999997</v>
      </c>
      <c r="S1870" s="226">
        <v>0</v>
      </c>
      <c r="T1870" s="227">
        <f>S1870*H1870</f>
        <v>0</v>
      </c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R1870" s="228" t="s">
        <v>385</v>
      </c>
      <c r="AT1870" s="228" t="s">
        <v>199</v>
      </c>
      <c r="AU1870" s="228" t="s">
        <v>82</v>
      </c>
      <c r="AY1870" s="19" t="s">
        <v>197</v>
      </c>
      <c r="BE1870" s="229">
        <f>IF(N1870="základní",J1870,0)</f>
        <v>0</v>
      </c>
      <c r="BF1870" s="229">
        <f>IF(N1870="snížená",J1870,0)</f>
        <v>0</v>
      </c>
      <c r="BG1870" s="229">
        <f>IF(N1870="zákl. přenesená",J1870,0)</f>
        <v>0</v>
      </c>
      <c r="BH1870" s="229">
        <f>IF(N1870="sníž. přenesená",J1870,0)</f>
        <v>0</v>
      </c>
      <c r="BI1870" s="229">
        <f>IF(N1870="nulová",J1870,0)</f>
        <v>0</v>
      </c>
      <c r="BJ1870" s="19" t="s">
        <v>80</v>
      </c>
      <c r="BK1870" s="229">
        <f>ROUND(I1870*H1870,2)</f>
        <v>0</v>
      </c>
      <c r="BL1870" s="19" t="s">
        <v>385</v>
      </c>
      <c r="BM1870" s="228" t="s">
        <v>3401</v>
      </c>
    </row>
    <row r="1871" s="2" customFormat="1">
      <c r="A1871" s="40"/>
      <c r="B1871" s="41"/>
      <c r="C1871" s="42"/>
      <c r="D1871" s="230" t="s">
        <v>205</v>
      </c>
      <c r="E1871" s="42"/>
      <c r="F1871" s="231" t="s">
        <v>1765</v>
      </c>
      <c r="G1871" s="42"/>
      <c r="H1871" s="42"/>
      <c r="I1871" s="232"/>
      <c r="J1871" s="42"/>
      <c r="K1871" s="42"/>
      <c r="L1871" s="46"/>
      <c r="M1871" s="233"/>
      <c r="N1871" s="234"/>
      <c r="O1871" s="86"/>
      <c r="P1871" s="86"/>
      <c r="Q1871" s="86"/>
      <c r="R1871" s="86"/>
      <c r="S1871" s="86"/>
      <c r="T1871" s="87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T1871" s="19" t="s">
        <v>205</v>
      </c>
      <c r="AU1871" s="19" t="s">
        <v>82</v>
      </c>
    </row>
    <row r="1872" s="13" customFormat="1">
      <c r="A1872" s="13"/>
      <c r="B1872" s="235"/>
      <c r="C1872" s="236"/>
      <c r="D1872" s="237" t="s">
        <v>207</v>
      </c>
      <c r="E1872" s="238" t="s">
        <v>19</v>
      </c>
      <c r="F1872" s="239" t="s">
        <v>3402</v>
      </c>
      <c r="G1872" s="236"/>
      <c r="H1872" s="240">
        <v>0.875</v>
      </c>
      <c r="I1872" s="241"/>
      <c r="J1872" s="236"/>
      <c r="K1872" s="236"/>
      <c r="L1872" s="242"/>
      <c r="M1872" s="243"/>
      <c r="N1872" s="244"/>
      <c r="O1872" s="244"/>
      <c r="P1872" s="244"/>
      <c r="Q1872" s="244"/>
      <c r="R1872" s="244"/>
      <c r="S1872" s="244"/>
      <c r="T1872" s="245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6" t="s">
        <v>207</v>
      </c>
      <c r="AU1872" s="246" t="s">
        <v>82</v>
      </c>
      <c r="AV1872" s="13" t="s">
        <v>82</v>
      </c>
      <c r="AW1872" s="13" t="s">
        <v>33</v>
      </c>
      <c r="AX1872" s="13" t="s">
        <v>72</v>
      </c>
      <c r="AY1872" s="246" t="s">
        <v>197</v>
      </c>
    </row>
    <row r="1873" s="13" customFormat="1">
      <c r="A1873" s="13"/>
      <c r="B1873" s="235"/>
      <c r="C1873" s="236"/>
      <c r="D1873" s="237" t="s">
        <v>207</v>
      </c>
      <c r="E1873" s="238" t="s">
        <v>19</v>
      </c>
      <c r="F1873" s="239" t="s">
        <v>3403</v>
      </c>
      <c r="G1873" s="236"/>
      <c r="H1873" s="240">
        <v>0.56299999999999994</v>
      </c>
      <c r="I1873" s="241"/>
      <c r="J1873" s="236"/>
      <c r="K1873" s="236"/>
      <c r="L1873" s="242"/>
      <c r="M1873" s="243"/>
      <c r="N1873" s="244"/>
      <c r="O1873" s="244"/>
      <c r="P1873" s="244"/>
      <c r="Q1873" s="244"/>
      <c r="R1873" s="244"/>
      <c r="S1873" s="244"/>
      <c r="T1873" s="245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46" t="s">
        <v>207</v>
      </c>
      <c r="AU1873" s="246" t="s">
        <v>82</v>
      </c>
      <c r="AV1873" s="13" t="s">
        <v>82</v>
      </c>
      <c r="AW1873" s="13" t="s">
        <v>33</v>
      </c>
      <c r="AX1873" s="13" t="s">
        <v>72</v>
      </c>
      <c r="AY1873" s="246" t="s">
        <v>197</v>
      </c>
    </row>
    <row r="1874" s="15" customFormat="1">
      <c r="A1874" s="15"/>
      <c r="B1874" s="257"/>
      <c r="C1874" s="258"/>
      <c r="D1874" s="237" t="s">
        <v>207</v>
      </c>
      <c r="E1874" s="259" t="s">
        <v>19</v>
      </c>
      <c r="F1874" s="260" t="s">
        <v>234</v>
      </c>
      <c r="G1874" s="258"/>
      <c r="H1874" s="261">
        <v>1.4379999999999999</v>
      </c>
      <c r="I1874" s="262"/>
      <c r="J1874" s="258"/>
      <c r="K1874" s="258"/>
      <c r="L1874" s="263"/>
      <c r="M1874" s="264"/>
      <c r="N1874" s="265"/>
      <c r="O1874" s="265"/>
      <c r="P1874" s="265"/>
      <c r="Q1874" s="265"/>
      <c r="R1874" s="265"/>
      <c r="S1874" s="265"/>
      <c r="T1874" s="266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T1874" s="267" t="s">
        <v>207</v>
      </c>
      <c r="AU1874" s="267" t="s">
        <v>82</v>
      </c>
      <c r="AV1874" s="15" t="s">
        <v>203</v>
      </c>
      <c r="AW1874" s="15" t="s">
        <v>33</v>
      </c>
      <c r="AX1874" s="15" t="s">
        <v>80</v>
      </c>
      <c r="AY1874" s="267" t="s">
        <v>197</v>
      </c>
    </row>
    <row r="1875" s="2" customFormat="1" ht="33" customHeight="1">
      <c r="A1875" s="40"/>
      <c r="B1875" s="41"/>
      <c r="C1875" s="282" t="s">
        <v>2115</v>
      </c>
      <c r="D1875" s="282" t="s">
        <v>602</v>
      </c>
      <c r="E1875" s="283" t="s">
        <v>1770</v>
      </c>
      <c r="F1875" s="284" t="s">
        <v>3404</v>
      </c>
      <c r="G1875" s="285" t="s">
        <v>202</v>
      </c>
      <c r="H1875" s="286">
        <v>1.4379999999999999</v>
      </c>
      <c r="I1875" s="287"/>
      <c r="J1875" s="288">
        <f>ROUND(I1875*H1875,2)</f>
        <v>0</v>
      </c>
      <c r="K1875" s="289"/>
      <c r="L1875" s="290"/>
      <c r="M1875" s="291" t="s">
        <v>19</v>
      </c>
      <c r="N1875" s="292" t="s">
        <v>43</v>
      </c>
      <c r="O1875" s="86"/>
      <c r="P1875" s="226">
        <f>O1875*H1875</f>
        <v>0</v>
      </c>
      <c r="Q1875" s="226">
        <v>0.040280000000000003</v>
      </c>
      <c r="R1875" s="226">
        <f>Q1875*H1875</f>
        <v>0.057922640000000004</v>
      </c>
      <c r="S1875" s="226">
        <v>0</v>
      </c>
      <c r="T1875" s="227">
        <f>S1875*H1875</f>
        <v>0</v>
      </c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R1875" s="228" t="s">
        <v>658</v>
      </c>
      <c r="AT1875" s="228" t="s">
        <v>602</v>
      </c>
      <c r="AU1875" s="228" t="s">
        <v>82</v>
      </c>
      <c r="AY1875" s="19" t="s">
        <v>197</v>
      </c>
      <c r="BE1875" s="229">
        <f>IF(N1875="základní",J1875,0)</f>
        <v>0</v>
      </c>
      <c r="BF1875" s="229">
        <f>IF(N1875="snížená",J1875,0)</f>
        <v>0</v>
      </c>
      <c r="BG1875" s="229">
        <f>IF(N1875="zákl. přenesená",J1875,0)</f>
        <v>0</v>
      </c>
      <c r="BH1875" s="229">
        <f>IF(N1875="sníž. přenesená",J1875,0)</f>
        <v>0</v>
      </c>
      <c r="BI1875" s="229">
        <f>IF(N1875="nulová",J1875,0)</f>
        <v>0</v>
      </c>
      <c r="BJ1875" s="19" t="s">
        <v>80</v>
      </c>
      <c r="BK1875" s="229">
        <f>ROUND(I1875*H1875,2)</f>
        <v>0</v>
      </c>
      <c r="BL1875" s="19" t="s">
        <v>385</v>
      </c>
      <c r="BM1875" s="228" t="s">
        <v>3405</v>
      </c>
    </row>
    <row r="1876" s="13" customFormat="1">
      <c r="A1876" s="13"/>
      <c r="B1876" s="235"/>
      <c r="C1876" s="236"/>
      <c r="D1876" s="237" t="s">
        <v>207</v>
      </c>
      <c r="E1876" s="238" t="s">
        <v>19</v>
      </c>
      <c r="F1876" s="239" t="s">
        <v>3402</v>
      </c>
      <c r="G1876" s="236"/>
      <c r="H1876" s="240">
        <v>0.875</v>
      </c>
      <c r="I1876" s="241"/>
      <c r="J1876" s="236"/>
      <c r="K1876" s="236"/>
      <c r="L1876" s="242"/>
      <c r="M1876" s="243"/>
      <c r="N1876" s="244"/>
      <c r="O1876" s="244"/>
      <c r="P1876" s="244"/>
      <c r="Q1876" s="244"/>
      <c r="R1876" s="244"/>
      <c r="S1876" s="244"/>
      <c r="T1876" s="245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46" t="s">
        <v>207</v>
      </c>
      <c r="AU1876" s="246" t="s">
        <v>82</v>
      </c>
      <c r="AV1876" s="13" t="s">
        <v>82</v>
      </c>
      <c r="AW1876" s="13" t="s">
        <v>33</v>
      </c>
      <c r="AX1876" s="13" t="s">
        <v>72</v>
      </c>
      <c r="AY1876" s="246" t="s">
        <v>197</v>
      </c>
    </row>
    <row r="1877" s="13" customFormat="1">
      <c r="A1877" s="13"/>
      <c r="B1877" s="235"/>
      <c r="C1877" s="236"/>
      <c r="D1877" s="237" t="s">
        <v>207</v>
      </c>
      <c r="E1877" s="238" t="s">
        <v>19</v>
      </c>
      <c r="F1877" s="239" t="s">
        <v>3403</v>
      </c>
      <c r="G1877" s="236"/>
      <c r="H1877" s="240">
        <v>0.56299999999999994</v>
      </c>
      <c r="I1877" s="241"/>
      <c r="J1877" s="236"/>
      <c r="K1877" s="236"/>
      <c r="L1877" s="242"/>
      <c r="M1877" s="243"/>
      <c r="N1877" s="244"/>
      <c r="O1877" s="244"/>
      <c r="P1877" s="244"/>
      <c r="Q1877" s="244"/>
      <c r="R1877" s="244"/>
      <c r="S1877" s="244"/>
      <c r="T1877" s="245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6" t="s">
        <v>207</v>
      </c>
      <c r="AU1877" s="246" t="s">
        <v>82</v>
      </c>
      <c r="AV1877" s="13" t="s">
        <v>82</v>
      </c>
      <c r="AW1877" s="13" t="s">
        <v>33</v>
      </c>
      <c r="AX1877" s="13" t="s">
        <v>72</v>
      </c>
      <c r="AY1877" s="246" t="s">
        <v>197</v>
      </c>
    </row>
    <row r="1878" s="15" customFormat="1">
      <c r="A1878" s="15"/>
      <c r="B1878" s="257"/>
      <c r="C1878" s="258"/>
      <c r="D1878" s="237" t="s">
        <v>207</v>
      </c>
      <c r="E1878" s="259" t="s">
        <v>19</v>
      </c>
      <c r="F1878" s="260" t="s">
        <v>234</v>
      </c>
      <c r="G1878" s="258"/>
      <c r="H1878" s="261">
        <v>1.4379999999999999</v>
      </c>
      <c r="I1878" s="262"/>
      <c r="J1878" s="258"/>
      <c r="K1878" s="258"/>
      <c r="L1878" s="263"/>
      <c r="M1878" s="264"/>
      <c r="N1878" s="265"/>
      <c r="O1878" s="265"/>
      <c r="P1878" s="265"/>
      <c r="Q1878" s="265"/>
      <c r="R1878" s="265"/>
      <c r="S1878" s="265"/>
      <c r="T1878" s="266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67" t="s">
        <v>207</v>
      </c>
      <c r="AU1878" s="267" t="s">
        <v>82</v>
      </c>
      <c r="AV1878" s="15" t="s">
        <v>203</v>
      </c>
      <c r="AW1878" s="15" t="s">
        <v>33</v>
      </c>
      <c r="AX1878" s="15" t="s">
        <v>80</v>
      </c>
      <c r="AY1878" s="267" t="s">
        <v>197</v>
      </c>
    </row>
    <row r="1879" s="2" customFormat="1" ht="37.8" customHeight="1">
      <c r="A1879" s="40"/>
      <c r="B1879" s="41"/>
      <c r="C1879" s="216" t="s">
        <v>2121</v>
      </c>
      <c r="D1879" s="216" t="s">
        <v>199</v>
      </c>
      <c r="E1879" s="217" t="s">
        <v>1774</v>
      </c>
      <c r="F1879" s="218" t="s">
        <v>1775</v>
      </c>
      <c r="G1879" s="219" t="s">
        <v>211</v>
      </c>
      <c r="H1879" s="220">
        <v>28</v>
      </c>
      <c r="I1879" s="221"/>
      <c r="J1879" s="222">
        <f>ROUND(I1879*H1879,2)</f>
        <v>0</v>
      </c>
      <c r="K1879" s="223"/>
      <c r="L1879" s="46"/>
      <c r="M1879" s="224" t="s">
        <v>19</v>
      </c>
      <c r="N1879" s="225" t="s">
        <v>43</v>
      </c>
      <c r="O1879" s="86"/>
      <c r="P1879" s="226">
        <f>O1879*H1879</f>
        <v>0</v>
      </c>
      <c r="Q1879" s="226">
        <v>0</v>
      </c>
      <c r="R1879" s="226">
        <f>Q1879*H1879</f>
        <v>0</v>
      </c>
      <c r="S1879" s="226">
        <v>0</v>
      </c>
      <c r="T1879" s="227">
        <f>S1879*H1879</f>
        <v>0</v>
      </c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R1879" s="228" t="s">
        <v>385</v>
      </c>
      <c r="AT1879" s="228" t="s">
        <v>199</v>
      </c>
      <c r="AU1879" s="228" t="s">
        <v>82</v>
      </c>
      <c r="AY1879" s="19" t="s">
        <v>197</v>
      </c>
      <c r="BE1879" s="229">
        <f>IF(N1879="základní",J1879,0)</f>
        <v>0</v>
      </c>
      <c r="BF1879" s="229">
        <f>IF(N1879="snížená",J1879,0)</f>
        <v>0</v>
      </c>
      <c r="BG1879" s="229">
        <f>IF(N1879="zákl. přenesená",J1879,0)</f>
        <v>0</v>
      </c>
      <c r="BH1879" s="229">
        <f>IF(N1879="sníž. přenesená",J1879,0)</f>
        <v>0</v>
      </c>
      <c r="BI1879" s="229">
        <f>IF(N1879="nulová",J1879,0)</f>
        <v>0</v>
      </c>
      <c r="BJ1879" s="19" t="s">
        <v>80</v>
      </c>
      <c r="BK1879" s="229">
        <f>ROUND(I1879*H1879,2)</f>
        <v>0</v>
      </c>
      <c r="BL1879" s="19" t="s">
        <v>385</v>
      </c>
      <c r="BM1879" s="228" t="s">
        <v>3406</v>
      </c>
    </row>
    <row r="1880" s="2" customFormat="1">
      <c r="A1880" s="40"/>
      <c r="B1880" s="41"/>
      <c r="C1880" s="42"/>
      <c r="D1880" s="230" t="s">
        <v>205</v>
      </c>
      <c r="E1880" s="42"/>
      <c r="F1880" s="231" t="s">
        <v>1777</v>
      </c>
      <c r="G1880" s="42"/>
      <c r="H1880" s="42"/>
      <c r="I1880" s="232"/>
      <c r="J1880" s="42"/>
      <c r="K1880" s="42"/>
      <c r="L1880" s="46"/>
      <c r="M1880" s="233"/>
      <c r="N1880" s="234"/>
      <c r="O1880" s="86"/>
      <c r="P1880" s="86"/>
      <c r="Q1880" s="86"/>
      <c r="R1880" s="86"/>
      <c r="S1880" s="86"/>
      <c r="T1880" s="87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T1880" s="19" t="s">
        <v>205</v>
      </c>
      <c r="AU1880" s="19" t="s">
        <v>82</v>
      </c>
    </row>
    <row r="1881" s="13" customFormat="1">
      <c r="A1881" s="13"/>
      <c r="B1881" s="235"/>
      <c r="C1881" s="236"/>
      <c r="D1881" s="237" t="s">
        <v>207</v>
      </c>
      <c r="E1881" s="238" t="s">
        <v>19</v>
      </c>
      <c r="F1881" s="239" t="s">
        <v>3407</v>
      </c>
      <c r="G1881" s="236"/>
      <c r="H1881" s="240">
        <v>5</v>
      </c>
      <c r="I1881" s="241"/>
      <c r="J1881" s="236"/>
      <c r="K1881" s="236"/>
      <c r="L1881" s="242"/>
      <c r="M1881" s="243"/>
      <c r="N1881" s="244"/>
      <c r="O1881" s="244"/>
      <c r="P1881" s="244"/>
      <c r="Q1881" s="244"/>
      <c r="R1881" s="244"/>
      <c r="S1881" s="244"/>
      <c r="T1881" s="245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46" t="s">
        <v>207</v>
      </c>
      <c r="AU1881" s="246" t="s">
        <v>82</v>
      </c>
      <c r="AV1881" s="13" t="s">
        <v>82</v>
      </c>
      <c r="AW1881" s="13" t="s">
        <v>33</v>
      </c>
      <c r="AX1881" s="13" t="s">
        <v>72</v>
      </c>
      <c r="AY1881" s="246" t="s">
        <v>197</v>
      </c>
    </row>
    <row r="1882" s="13" customFormat="1">
      <c r="A1882" s="13"/>
      <c r="B1882" s="235"/>
      <c r="C1882" s="236"/>
      <c r="D1882" s="237" t="s">
        <v>207</v>
      </c>
      <c r="E1882" s="238" t="s">
        <v>19</v>
      </c>
      <c r="F1882" s="239" t="s">
        <v>3408</v>
      </c>
      <c r="G1882" s="236"/>
      <c r="H1882" s="240">
        <v>2</v>
      </c>
      <c r="I1882" s="241"/>
      <c r="J1882" s="236"/>
      <c r="K1882" s="236"/>
      <c r="L1882" s="242"/>
      <c r="M1882" s="243"/>
      <c r="N1882" s="244"/>
      <c r="O1882" s="244"/>
      <c r="P1882" s="244"/>
      <c r="Q1882" s="244"/>
      <c r="R1882" s="244"/>
      <c r="S1882" s="244"/>
      <c r="T1882" s="245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46" t="s">
        <v>207</v>
      </c>
      <c r="AU1882" s="246" t="s">
        <v>82</v>
      </c>
      <c r="AV1882" s="13" t="s">
        <v>82</v>
      </c>
      <c r="AW1882" s="13" t="s">
        <v>33</v>
      </c>
      <c r="AX1882" s="13" t="s">
        <v>72</v>
      </c>
      <c r="AY1882" s="246" t="s">
        <v>197</v>
      </c>
    </row>
    <row r="1883" s="13" customFormat="1">
      <c r="A1883" s="13"/>
      <c r="B1883" s="235"/>
      <c r="C1883" s="236"/>
      <c r="D1883" s="237" t="s">
        <v>207</v>
      </c>
      <c r="E1883" s="238" t="s">
        <v>19</v>
      </c>
      <c r="F1883" s="239" t="s">
        <v>3409</v>
      </c>
      <c r="G1883" s="236"/>
      <c r="H1883" s="240">
        <v>3</v>
      </c>
      <c r="I1883" s="241"/>
      <c r="J1883" s="236"/>
      <c r="K1883" s="236"/>
      <c r="L1883" s="242"/>
      <c r="M1883" s="243"/>
      <c r="N1883" s="244"/>
      <c r="O1883" s="244"/>
      <c r="P1883" s="244"/>
      <c r="Q1883" s="244"/>
      <c r="R1883" s="244"/>
      <c r="S1883" s="244"/>
      <c r="T1883" s="245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46" t="s">
        <v>207</v>
      </c>
      <c r="AU1883" s="246" t="s">
        <v>82</v>
      </c>
      <c r="AV1883" s="13" t="s">
        <v>82</v>
      </c>
      <c r="AW1883" s="13" t="s">
        <v>33</v>
      </c>
      <c r="AX1883" s="13" t="s">
        <v>72</v>
      </c>
      <c r="AY1883" s="246" t="s">
        <v>197</v>
      </c>
    </row>
    <row r="1884" s="13" customFormat="1">
      <c r="A1884" s="13"/>
      <c r="B1884" s="235"/>
      <c r="C1884" s="236"/>
      <c r="D1884" s="237" t="s">
        <v>207</v>
      </c>
      <c r="E1884" s="238" t="s">
        <v>19</v>
      </c>
      <c r="F1884" s="239" t="s">
        <v>3410</v>
      </c>
      <c r="G1884" s="236"/>
      <c r="H1884" s="240">
        <v>3</v>
      </c>
      <c r="I1884" s="241"/>
      <c r="J1884" s="236"/>
      <c r="K1884" s="236"/>
      <c r="L1884" s="242"/>
      <c r="M1884" s="243"/>
      <c r="N1884" s="244"/>
      <c r="O1884" s="244"/>
      <c r="P1884" s="244"/>
      <c r="Q1884" s="244"/>
      <c r="R1884" s="244"/>
      <c r="S1884" s="244"/>
      <c r="T1884" s="245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46" t="s">
        <v>207</v>
      </c>
      <c r="AU1884" s="246" t="s">
        <v>82</v>
      </c>
      <c r="AV1884" s="13" t="s">
        <v>82</v>
      </c>
      <c r="AW1884" s="13" t="s">
        <v>33</v>
      </c>
      <c r="AX1884" s="13" t="s">
        <v>72</v>
      </c>
      <c r="AY1884" s="246" t="s">
        <v>197</v>
      </c>
    </row>
    <row r="1885" s="13" customFormat="1">
      <c r="A1885" s="13"/>
      <c r="B1885" s="235"/>
      <c r="C1885" s="236"/>
      <c r="D1885" s="237" t="s">
        <v>207</v>
      </c>
      <c r="E1885" s="238" t="s">
        <v>19</v>
      </c>
      <c r="F1885" s="239" t="s">
        <v>3411</v>
      </c>
      <c r="G1885" s="236"/>
      <c r="H1885" s="240">
        <v>3</v>
      </c>
      <c r="I1885" s="241"/>
      <c r="J1885" s="236"/>
      <c r="K1885" s="236"/>
      <c r="L1885" s="242"/>
      <c r="M1885" s="243"/>
      <c r="N1885" s="244"/>
      <c r="O1885" s="244"/>
      <c r="P1885" s="244"/>
      <c r="Q1885" s="244"/>
      <c r="R1885" s="244"/>
      <c r="S1885" s="244"/>
      <c r="T1885" s="245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46" t="s">
        <v>207</v>
      </c>
      <c r="AU1885" s="246" t="s">
        <v>82</v>
      </c>
      <c r="AV1885" s="13" t="s">
        <v>82</v>
      </c>
      <c r="AW1885" s="13" t="s">
        <v>33</v>
      </c>
      <c r="AX1885" s="13" t="s">
        <v>72</v>
      </c>
      <c r="AY1885" s="246" t="s">
        <v>197</v>
      </c>
    </row>
    <row r="1886" s="13" customFormat="1">
      <c r="A1886" s="13"/>
      <c r="B1886" s="235"/>
      <c r="C1886" s="236"/>
      <c r="D1886" s="237" t="s">
        <v>207</v>
      </c>
      <c r="E1886" s="238" t="s">
        <v>19</v>
      </c>
      <c r="F1886" s="239" t="s">
        <v>3412</v>
      </c>
      <c r="G1886" s="236"/>
      <c r="H1886" s="240">
        <v>1</v>
      </c>
      <c r="I1886" s="241"/>
      <c r="J1886" s="236"/>
      <c r="K1886" s="236"/>
      <c r="L1886" s="242"/>
      <c r="M1886" s="243"/>
      <c r="N1886" s="244"/>
      <c r="O1886" s="244"/>
      <c r="P1886" s="244"/>
      <c r="Q1886" s="244"/>
      <c r="R1886" s="244"/>
      <c r="S1886" s="244"/>
      <c r="T1886" s="245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46" t="s">
        <v>207</v>
      </c>
      <c r="AU1886" s="246" t="s">
        <v>82</v>
      </c>
      <c r="AV1886" s="13" t="s">
        <v>82</v>
      </c>
      <c r="AW1886" s="13" t="s">
        <v>33</v>
      </c>
      <c r="AX1886" s="13" t="s">
        <v>72</v>
      </c>
      <c r="AY1886" s="246" t="s">
        <v>197</v>
      </c>
    </row>
    <row r="1887" s="16" customFormat="1">
      <c r="A1887" s="16"/>
      <c r="B1887" s="268"/>
      <c r="C1887" s="269"/>
      <c r="D1887" s="237" t="s">
        <v>207</v>
      </c>
      <c r="E1887" s="270" t="s">
        <v>19</v>
      </c>
      <c r="F1887" s="271" t="s">
        <v>248</v>
      </c>
      <c r="G1887" s="269"/>
      <c r="H1887" s="272">
        <v>17</v>
      </c>
      <c r="I1887" s="273"/>
      <c r="J1887" s="269"/>
      <c r="K1887" s="269"/>
      <c r="L1887" s="274"/>
      <c r="M1887" s="275"/>
      <c r="N1887" s="276"/>
      <c r="O1887" s="276"/>
      <c r="P1887" s="276"/>
      <c r="Q1887" s="276"/>
      <c r="R1887" s="276"/>
      <c r="S1887" s="276"/>
      <c r="T1887" s="277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T1887" s="278" t="s">
        <v>207</v>
      </c>
      <c r="AU1887" s="278" t="s">
        <v>82</v>
      </c>
      <c r="AV1887" s="16" t="s">
        <v>103</v>
      </c>
      <c r="AW1887" s="16" t="s">
        <v>33</v>
      </c>
      <c r="AX1887" s="16" t="s">
        <v>72</v>
      </c>
      <c r="AY1887" s="278" t="s">
        <v>197</v>
      </c>
    </row>
    <row r="1888" s="13" customFormat="1">
      <c r="A1888" s="13"/>
      <c r="B1888" s="235"/>
      <c r="C1888" s="236"/>
      <c r="D1888" s="237" t="s">
        <v>207</v>
      </c>
      <c r="E1888" s="238" t="s">
        <v>19</v>
      </c>
      <c r="F1888" s="239" t="s">
        <v>3413</v>
      </c>
      <c r="G1888" s="236"/>
      <c r="H1888" s="240">
        <v>2</v>
      </c>
      <c r="I1888" s="241"/>
      <c r="J1888" s="236"/>
      <c r="K1888" s="236"/>
      <c r="L1888" s="242"/>
      <c r="M1888" s="243"/>
      <c r="N1888" s="244"/>
      <c r="O1888" s="244"/>
      <c r="P1888" s="244"/>
      <c r="Q1888" s="244"/>
      <c r="R1888" s="244"/>
      <c r="S1888" s="244"/>
      <c r="T1888" s="245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46" t="s">
        <v>207</v>
      </c>
      <c r="AU1888" s="246" t="s">
        <v>82</v>
      </c>
      <c r="AV1888" s="13" t="s">
        <v>82</v>
      </c>
      <c r="AW1888" s="13" t="s">
        <v>33</v>
      </c>
      <c r="AX1888" s="13" t="s">
        <v>72</v>
      </c>
      <c r="AY1888" s="246" t="s">
        <v>197</v>
      </c>
    </row>
    <row r="1889" s="13" customFormat="1">
      <c r="A1889" s="13"/>
      <c r="B1889" s="235"/>
      <c r="C1889" s="236"/>
      <c r="D1889" s="237" t="s">
        <v>207</v>
      </c>
      <c r="E1889" s="238" t="s">
        <v>19</v>
      </c>
      <c r="F1889" s="239" t="s">
        <v>3414</v>
      </c>
      <c r="G1889" s="236"/>
      <c r="H1889" s="240">
        <v>1</v>
      </c>
      <c r="I1889" s="241"/>
      <c r="J1889" s="236"/>
      <c r="K1889" s="236"/>
      <c r="L1889" s="242"/>
      <c r="M1889" s="243"/>
      <c r="N1889" s="244"/>
      <c r="O1889" s="244"/>
      <c r="P1889" s="244"/>
      <c r="Q1889" s="244"/>
      <c r="R1889" s="244"/>
      <c r="S1889" s="244"/>
      <c r="T1889" s="245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46" t="s">
        <v>207</v>
      </c>
      <c r="AU1889" s="246" t="s">
        <v>82</v>
      </c>
      <c r="AV1889" s="13" t="s">
        <v>82</v>
      </c>
      <c r="AW1889" s="13" t="s">
        <v>33</v>
      </c>
      <c r="AX1889" s="13" t="s">
        <v>72</v>
      </c>
      <c r="AY1889" s="246" t="s">
        <v>197</v>
      </c>
    </row>
    <row r="1890" s="13" customFormat="1">
      <c r="A1890" s="13"/>
      <c r="B1890" s="235"/>
      <c r="C1890" s="236"/>
      <c r="D1890" s="237" t="s">
        <v>207</v>
      </c>
      <c r="E1890" s="238" t="s">
        <v>19</v>
      </c>
      <c r="F1890" s="239" t="s">
        <v>3415</v>
      </c>
      <c r="G1890" s="236"/>
      <c r="H1890" s="240">
        <v>3</v>
      </c>
      <c r="I1890" s="241"/>
      <c r="J1890" s="236"/>
      <c r="K1890" s="236"/>
      <c r="L1890" s="242"/>
      <c r="M1890" s="243"/>
      <c r="N1890" s="244"/>
      <c r="O1890" s="244"/>
      <c r="P1890" s="244"/>
      <c r="Q1890" s="244"/>
      <c r="R1890" s="244"/>
      <c r="S1890" s="244"/>
      <c r="T1890" s="245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46" t="s">
        <v>207</v>
      </c>
      <c r="AU1890" s="246" t="s">
        <v>82</v>
      </c>
      <c r="AV1890" s="13" t="s">
        <v>82</v>
      </c>
      <c r="AW1890" s="13" t="s">
        <v>33</v>
      </c>
      <c r="AX1890" s="13" t="s">
        <v>72</v>
      </c>
      <c r="AY1890" s="246" t="s">
        <v>197</v>
      </c>
    </row>
    <row r="1891" s="13" customFormat="1">
      <c r="A1891" s="13"/>
      <c r="B1891" s="235"/>
      <c r="C1891" s="236"/>
      <c r="D1891" s="237" t="s">
        <v>207</v>
      </c>
      <c r="E1891" s="238" t="s">
        <v>19</v>
      </c>
      <c r="F1891" s="239" t="s">
        <v>3416</v>
      </c>
      <c r="G1891" s="236"/>
      <c r="H1891" s="240">
        <v>2</v>
      </c>
      <c r="I1891" s="241"/>
      <c r="J1891" s="236"/>
      <c r="K1891" s="236"/>
      <c r="L1891" s="242"/>
      <c r="M1891" s="243"/>
      <c r="N1891" s="244"/>
      <c r="O1891" s="244"/>
      <c r="P1891" s="244"/>
      <c r="Q1891" s="244"/>
      <c r="R1891" s="244"/>
      <c r="S1891" s="244"/>
      <c r="T1891" s="245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46" t="s">
        <v>207</v>
      </c>
      <c r="AU1891" s="246" t="s">
        <v>82</v>
      </c>
      <c r="AV1891" s="13" t="s">
        <v>82</v>
      </c>
      <c r="AW1891" s="13" t="s">
        <v>33</v>
      </c>
      <c r="AX1891" s="13" t="s">
        <v>72</v>
      </c>
      <c r="AY1891" s="246" t="s">
        <v>197</v>
      </c>
    </row>
    <row r="1892" s="13" customFormat="1">
      <c r="A1892" s="13"/>
      <c r="B1892" s="235"/>
      <c r="C1892" s="236"/>
      <c r="D1892" s="237" t="s">
        <v>207</v>
      </c>
      <c r="E1892" s="238" t="s">
        <v>19</v>
      </c>
      <c r="F1892" s="239" t="s">
        <v>3417</v>
      </c>
      <c r="G1892" s="236"/>
      <c r="H1892" s="240">
        <v>2</v>
      </c>
      <c r="I1892" s="241"/>
      <c r="J1892" s="236"/>
      <c r="K1892" s="236"/>
      <c r="L1892" s="242"/>
      <c r="M1892" s="243"/>
      <c r="N1892" s="244"/>
      <c r="O1892" s="244"/>
      <c r="P1892" s="244"/>
      <c r="Q1892" s="244"/>
      <c r="R1892" s="244"/>
      <c r="S1892" s="244"/>
      <c r="T1892" s="245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46" t="s">
        <v>207</v>
      </c>
      <c r="AU1892" s="246" t="s">
        <v>82</v>
      </c>
      <c r="AV1892" s="13" t="s">
        <v>82</v>
      </c>
      <c r="AW1892" s="13" t="s">
        <v>33</v>
      </c>
      <c r="AX1892" s="13" t="s">
        <v>72</v>
      </c>
      <c r="AY1892" s="246" t="s">
        <v>197</v>
      </c>
    </row>
    <row r="1893" s="13" customFormat="1">
      <c r="A1893" s="13"/>
      <c r="B1893" s="235"/>
      <c r="C1893" s="236"/>
      <c r="D1893" s="237" t="s">
        <v>207</v>
      </c>
      <c r="E1893" s="238" t="s">
        <v>19</v>
      </c>
      <c r="F1893" s="239" t="s">
        <v>3418</v>
      </c>
      <c r="G1893" s="236"/>
      <c r="H1893" s="240">
        <v>1</v>
      </c>
      <c r="I1893" s="241"/>
      <c r="J1893" s="236"/>
      <c r="K1893" s="236"/>
      <c r="L1893" s="242"/>
      <c r="M1893" s="243"/>
      <c r="N1893" s="244"/>
      <c r="O1893" s="244"/>
      <c r="P1893" s="244"/>
      <c r="Q1893" s="244"/>
      <c r="R1893" s="244"/>
      <c r="S1893" s="244"/>
      <c r="T1893" s="245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46" t="s">
        <v>207</v>
      </c>
      <c r="AU1893" s="246" t="s">
        <v>82</v>
      </c>
      <c r="AV1893" s="13" t="s">
        <v>82</v>
      </c>
      <c r="AW1893" s="13" t="s">
        <v>33</v>
      </c>
      <c r="AX1893" s="13" t="s">
        <v>72</v>
      </c>
      <c r="AY1893" s="246" t="s">
        <v>197</v>
      </c>
    </row>
    <row r="1894" s="16" customFormat="1">
      <c r="A1894" s="16"/>
      <c r="B1894" s="268"/>
      <c r="C1894" s="269"/>
      <c r="D1894" s="237" t="s">
        <v>207</v>
      </c>
      <c r="E1894" s="270" t="s">
        <v>19</v>
      </c>
      <c r="F1894" s="271" t="s">
        <v>248</v>
      </c>
      <c r="G1894" s="269"/>
      <c r="H1894" s="272">
        <v>11</v>
      </c>
      <c r="I1894" s="273"/>
      <c r="J1894" s="269"/>
      <c r="K1894" s="269"/>
      <c r="L1894" s="274"/>
      <c r="M1894" s="275"/>
      <c r="N1894" s="276"/>
      <c r="O1894" s="276"/>
      <c r="P1894" s="276"/>
      <c r="Q1894" s="276"/>
      <c r="R1894" s="276"/>
      <c r="S1894" s="276"/>
      <c r="T1894" s="277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T1894" s="278" t="s">
        <v>207</v>
      </c>
      <c r="AU1894" s="278" t="s">
        <v>82</v>
      </c>
      <c r="AV1894" s="16" t="s">
        <v>103</v>
      </c>
      <c r="AW1894" s="16" t="s">
        <v>33</v>
      </c>
      <c r="AX1894" s="16" t="s">
        <v>72</v>
      </c>
      <c r="AY1894" s="278" t="s">
        <v>197</v>
      </c>
    </row>
    <row r="1895" s="15" customFormat="1">
      <c r="A1895" s="15"/>
      <c r="B1895" s="257"/>
      <c r="C1895" s="258"/>
      <c r="D1895" s="237" t="s">
        <v>207</v>
      </c>
      <c r="E1895" s="259" t="s">
        <v>19</v>
      </c>
      <c r="F1895" s="260" t="s">
        <v>234</v>
      </c>
      <c r="G1895" s="258"/>
      <c r="H1895" s="261">
        <v>28</v>
      </c>
      <c r="I1895" s="262"/>
      <c r="J1895" s="258"/>
      <c r="K1895" s="258"/>
      <c r="L1895" s="263"/>
      <c r="M1895" s="264"/>
      <c r="N1895" s="265"/>
      <c r="O1895" s="265"/>
      <c r="P1895" s="265"/>
      <c r="Q1895" s="265"/>
      <c r="R1895" s="265"/>
      <c r="S1895" s="265"/>
      <c r="T1895" s="266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T1895" s="267" t="s">
        <v>207</v>
      </c>
      <c r="AU1895" s="267" t="s">
        <v>82</v>
      </c>
      <c r="AV1895" s="15" t="s">
        <v>203</v>
      </c>
      <c r="AW1895" s="15" t="s">
        <v>33</v>
      </c>
      <c r="AX1895" s="15" t="s">
        <v>80</v>
      </c>
      <c r="AY1895" s="267" t="s">
        <v>197</v>
      </c>
    </row>
    <row r="1896" s="2" customFormat="1" ht="37.8" customHeight="1">
      <c r="A1896" s="40"/>
      <c r="B1896" s="41"/>
      <c r="C1896" s="282" t="s">
        <v>2132</v>
      </c>
      <c r="D1896" s="282" t="s">
        <v>602</v>
      </c>
      <c r="E1896" s="283" t="s">
        <v>1784</v>
      </c>
      <c r="F1896" s="284" t="s">
        <v>1785</v>
      </c>
      <c r="G1896" s="285" t="s">
        <v>211</v>
      </c>
      <c r="H1896" s="286">
        <v>4</v>
      </c>
      <c r="I1896" s="287"/>
      <c r="J1896" s="288">
        <f>ROUND(I1896*H1896,2)</f>
        <v>0</v>
      </c>
      <c r="K1896" s="289"/>
      <c r="L1896" s="290"/>
      <c r="M1896" s="291" t="s">
        <v>19</v>
      </c>
      <c r="N1896" s="292" t="s">
        <v>43</v>
      </c>
      <c r="O1896" s="86"/>
      <c r="P1896" s="226">
        <f>O1896*H1896</f>
        <v>0</v>
      </c>
      <c r="Q1896" s="226">
        <v>0.0138</v>
      </c>
      <c r="R1896" s="226">
        <f>Q1896*H1896</f>
        <v>0.055199999999999999</v>
      </c>
      <c r="S1896" s="226">
        <v>0</v>
      </c>
      <c r="T1896" s="227">
        <f>S1896*H1896</f>
        <v>0</v>
      </c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R1896" s="228" t="s">
        <v>658</v>
      </c>
      <c r="AT1896" s="228" t="s">
        <v>602</v>
      </c>
      <c r="AU1896" s="228" t="s">
        <v>82</v>
      </c>
      <c r="AY1896" s="19" t="s">
        <v>197</v>
      </c>
      <c r="BE1896" s="229">
        <f>IF(N1896="základní",J1896,0)</f>
        <v>0</v>
      </c>
      <c r="BF1896" s="229">
        <f>IF(N1896="snížená",J1896,0)</f>
        <v>0</v>
      </c>
      <c r="BG1896" s="229">
        <f>IF(N1896="zákl. přenesená",J1896,0)</f>
        <v>0</v>
      </c>
      <c r="BH1896" s="229">
        <f>IF(N1896="sníž. přenesená",J1896,0)</f>
        <v>0</v>
      </c>
      <c r="BI1896" s="229">
        <f>IF(N1896="nulová",J1896,0)</f>
        <v>0</v>
      </c>
      <c r="BJ1896" s="19" t="s">
        <v>80</v>
      </c>
      <c r="BK1896" s="229">
        <f>ROUND(I1896*H1896,2)</f>
        <v>0</v>
      </c>
      <c r="BL1896" s="19" t="s">
        <v>385</v>
      </c>
      <c r="BM1896" s="228" t="s">
        <v>3419</v>
      </c>
    </row>
    <row r="1897" s="13" customFormat="1">
      <c r="A1897" s="13"/>
      <c r="B1897" s="235"/>
      <c r="C1897" s="236"/>
      <c r="D1897" s="237" t="s">
        <v>207</v>
      </c>
      <c r="E1897" s="238" t="s">
        <v>19</v>
      </c>
      <c r="F1897" s="239" t="s">
        <v>3411</v>
      </c>
      <c r="G1897" s="236"/>
      <c r="H1897" s="240">
        <v>3</v>
      </c>
      <c r="I1897" s="241"/>
      <c r="J1897" s="236"/>
      <c r="K1897" s="236"/>
      <c r="L1897" s="242"/>
      <c r="M1897" s="243"/>
      <c r="N1897" s="244"/>
      <c r="O1897" s="244"/>
      <c r="P1897" s="244"/>
      <c r="Q1897" s="244"/>
      <c r="R1897" s="244"/>
      <c r="S1897" s="244"/>
      <c r="T1897" s="245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6" t="s">
        <v>207</v>
      </c>
      <c r="AU1897" s="246" t="s">
        <v>82</v>
      </c>
      <c r="AV1897" s="13" t="s">
        <v>82</v>
      </c>
      <c r="AW1897" s="13" t="s">
        <v>33</v>
      </c>
      <c r="AX1897" s="13" t="s">
        <v>72</v>
      </c>
      <c r="AY1897" s="246" t="s">
        <v>197</v>
      </c>
    </row>
    <row r="1898" s="13" customFormat="1">
      <c r="A1898" s="13"/>
      <c r="B1898" s="235"/>
      <c r="C1898" s="236"/>
      <c r="D1898" s="237" t="s">
        <v>207</v>
      </c>
      <c r="E1898" s="238" t="s">
        <v>19</v>
      </c>
      <c r="F1898" s="239" t="s">
        <v>3420</v>
      </c>
      <c r="G1898" s="236"/>
      <c r="H1898" s="240">
        <v>1</v>
      </c>
      <c r="I1898" s="241"/>
      <c r="J1898" s="236"/>
      <c r="K1898" s="236"/>
      <c r="L1898" s="242"/>
      <c r="M1898" s="243"/>
      <c r="N1898" s="244"/>
      <c r="O1898" s="244"/>
      <c r="P1898" s="244"/>
      <c r="Q1898" s="244"/>
      <c r="R1898" s="244"/>
      <c r="S1898" s="244"/>
      <c r="T1898" s="245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46" t="s">
        <v>207</v>
      </c>
      <c r="AU1898" s="246" t="s">
        <v>82</v>
      </c>
      <c r="AV1898" s="13" t="s">
        <v>82</v>
      </c>
      <c r="AW1898" s="13" t="s">
        <v>33</v>
      </c>
      <c r="AX1898" s="13" t="s">
        <v>72</v>
      </c>
      <c r="AY1898" s="246" t="s">
        <v>197</v>
      </c>
    </row>
    <row r="1899" s="15" customFormat="1">
      <c r="A1899" s="15"/>
      <c r="B1899" s="257"/>
      <c r="C1899" s="258"/>
      <c r="D1899" s="237" t="s">
        <v>207</v>
      </c>
      <c r="E1899" s="259" t="s">
        <v>19</v>
      </c>
      <c r="F1899" s="260" t="s">
        <v>234</v>
      </c>
      <c r="G1899" s="258"/>
      <c r="H1899" s="261">
        <v>4</v>
      </c>
      <c r="I1899" s="262"/>
      <c r="J1899" s="258"/>
      <c r="K1899" s="258"/>
      <c r="L1899" s="263"/>
      <c r="M1899" s="264"/>
      <c r="N1899" s="265"/>
      <c r="O1899" s="265"/>
      <c r="P1899" s="265"/>
      <c r="Q1899" s="265"/>
      <c r="R1899" s="265"/>
      <c r="S1899" s="265"/>
      <c r="T1899" s="266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T1899" s="267" t="s">
        <v>207</v>
      </c>
      <c r="AU1899" s="267" t="s">
        <v>82</v>
      </c>
      <c r="AV1899" s="15" t="s">
        <v>203</v>
      </c>
      <c r="AW1899" s="15" t="s">
        <v>33</v>
      </c>
      <c r="AX1899" s="15" t="s">
        <v>80</v>
      </c>
      <c r="AY1899" s="267" t="s">
        <v>197</v>
      </c>
    </row>
    <row r="1900" s="2" customFormat="1" ht="37.8" customHeight="1">
      <c r="A1900" s="40"/>
      <c r="B1900" s="41"/>
      <c r="C1900" s="282" t="s">
        <v>2137</v>
      </c>
      <c r="D1900" s="282" t="s">
        <v>602</v>
      </c>
      <c r="E1900" s="283" t="s">
        <v>3421</v>
      </c>
      <c r="F1900" s="284" t="s">
        <v>3422</v>
      </c>
      <c r="G1900" s="285" t="s">
        <v>211</v>
      </c>
      <c r="H1900" s="286">
        <v>4</v>
      </c>
      <c r="I1900" s="287"/>
      <c r="J1900" s="288">
        <f>ROUND(I1900*H1900,2)</f>
        <v>0</v>
      </c>
      <c r="K1900" s="289"/>
      <c r="L1900" s="290"/>
      <c r="M1900" s="291" t="s">
        <v>19</v>
      </c>
      <c r="N1900" s="292" t="s">
        <v>43</v>
      </c>
      <c r="O1900" s="86"/>
      <c r="P1900" s="226">
        <f>O1900*H1900</f>
        <v>0</v>
      </c>
      <c r="Q1900" s="226">
        <v>0.0138</v>
      </c>
      <c r="R1900" s="226">
        <f>Q1900*H1900</f>
        <v>0.055199999999999999</v>
      </c>
      <c r="S1900" s="226">
        <v>0</v>
      </c>
      <c r="T1900" s="227">
        <f>S1900*H1900</f>
        <v>0</v>
      </c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R1900" s="228" t="s">
        <v>658</v>
      </c>
      <c r="AT1900" s="228" t="s">
        <v>602</v>
      </c>
      <c r="AU1900" s="228" t="s">
        <v>82</v>
      </c>
      <c r="AY1900" s="19" t="s">
        <v>197</v>
      </c>
      <c r="BE1900" s="229">
        <f>IF(N1900="základní",J1900,0)</f>
        <v>0</v>
      </c>
      <c r="BF1900" s="229">
        <f>IF(N1900="snížená",J1900,0)</f>
        <v>0</v>
      </c>
      <c r="BG1900" s="229">
        <f>IF(N1900="zákl. přenesená",J1900,0)</f>
        <v>0</v>
      </c>
      <c r="BH1900" s="229">
        <f>IF(N1900="sníž. přenesená",J1900,0)</f>
        <v>0</v>
      </c>
      <c r="BI1900" s="229">
        <f>IF(N1900="nulová",J1900,0)</f>
        <v>0</v>
      </c>
      <c r="BJ1900" s="19" t="s">
        <v>80</v>
      </c>
      <c r="BK1900" s="229">
        <f>ROUND(I1900*H1900,2)</f>
        <v>0</v>
      </c>
      <c r="BL1900" s="19" t="s">
        <v>385</v>
      </c>
      <c r="BM1900" s="228" t="s">
        <v>3423</v>
      </c>
    </row>
    <row r="1901" s="13" customFormat="1">
      <c r="A1901" s="13"/>
      <c r="B1901" s="235"/>
      <c r="C1901" s="236"/>
      <c r="D1901" s="237" t="s">
        <v>207</v>
      </c>
      <c r="E1901" s="238" t="s">
        <v>19</v>
      </c>
      <c r="F1901" s="239" t="s">
        <v>3424</v>
      </c>
      <c r="G1901" s="236"/>
      <c r="H1901" s="240">
        <v>1</v>
      </c>
      <c r="I1901" s="241"/>
      <c r="J1901" s="236"/>
      <c r="K1901" s="236"/>
      <c r="L1901" s="242"/>
      <c r="M1901" s="243"/>
      <c r="N1901" s="244"/>
      <c r="O1901" s="244"/>
      <c r="P1901" s="244"/>
      <c r="Q1901" s="244"/>
      <c r="R1901" s="244"/>
      <c r="S1901" s="244"/>
      <c r="T1901" s="245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6" t="s">
        <v>207</v>
      </c>
      <c r="AU1901" s="246" t="s">
        <v>82</v>
      </c>
      <c r="AV1901" s="13" t="s">
        <v>82</v>
      </c>
      <c r="AW1901" s="13" t="s">
        <v>33</v>
      </c>
      <c r="AX1901" s="13" t="s">
        <v>72</v>
      </c>
      <c r="AY1901" s="246" t="s">
        <v>197</v>
      </c>
    </row>
    <row r="1902" s="13" customFormat="1">
      <c r="A1902" s="13"/>
      <c r="B1902" s="235"/>
      <c r="C1902" s="236"/>
      <c r="D1902" s="237" t="s">
        <v>207</v>
      </c>
      <c r="E1902" s="238" t="s">
        <v>19</v>
      </c>
      <c r="F1902" s="239" t="s">
        <v>3415</v>
      </c>
      <c r="G1902" s="236"/>
      <c r="H1902" s="240">
        <v>3</v>
      </c>
      <c r="I1902" s="241"/>
      <c r="J1902" s="236"/>
      <c r="K1902" s="236"/>
      <c r="L1902" s="242"/>
      <c r="M1902" s="243"/>
      <c r="N1902" s="244"/>
      <c r="O1902" s="244"/>
      <c r="P1902" s="244"/>
      <c r="Q1902" s="244"/>
      <c r="R1902" s="244"/>
      <c r="S1902" s="244"/>
      <c r="T1902" s="245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6" t="s">
        <v>207</v>
      </c>
      <c r="AU1902" s="246" t="s">
        <v>82</v>
      </c>
      <c r="AV1902" s="13" t="s">
        <v>82</v>
      </c>
      <c r="AW1902" s="13" t="s">
        <v>33</v>
      </c>
      <c r="AX1902" s="13" t="s">
        <v>72</v>
      </c>
      <c r="AY1902" s="246" t="s">
        <v>197</v>
      </c>
    </row>
    <row r="1903" s="15" customFormat="1">
      <c r="A1903" s="15"/>
      <c r="B1903" s="257"/>
      <c r="C1903" s="258"/>
      <c r="D1903" s="237" t="s">
        <v>207</v>
      </c>
      <c r="E1903" s="259" t="s">
        <v>19</v>
      </c>
      <c r="F1903" s="260" t="s">
        <v>234</v>
      </c>
      <c r="G1903" s="258"/>
      <c r="H1903" s="261">
        <v>4</v>
      </c>
      <c r="I1903" s="262"/>
      <c r="J1903" s="258"/>
      <c r="K1903" s="258"/>
      <c r="L1903" s="263"/>
      <c r="M1903" s="264"/>
      <c r="N1903" s="265"/>
      <c r="O1903" s="265"/>
      <c r="P1903" s="265"/>
      <c r="Q1903" s="265"/>
      <c r="R1903" s="265"/>
      <c r="S1903" s="265"/>
      <c r="T1903" s="266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T1903" s="267" t="s">
        <v>207</v>
      </c>
      <c r="AU1903" s="267" t="s">
        <v>82</v>
      </c>
      <c r="AV1903" s="15" t="s">
        <v>203</v>
      </c>
      <c r="AW1903" s="15" t="s">
        <v>33</v>
      </c>
      <c r="AX1903" s="15" t="s">
        <v>80</v>
      </c>
      <c r="AY1903" s="267" t="s">
        <v>197</v>
      </c>
    </row>
    <row r="1904" s="2" customFormat="1" ht="37.8" customHeight="1">
      <c r="A1904" s="40"/>
      <c r="B1904" s="41"/>
      <c r="C1904" s="282" t="s">
        <v>2142</v>
      </c>
      <c r="D1904" s="282" t="s">
        <v>602</v>
      </c>
      <c r="E1904" s="283" t="s">
        <v>1788</v>
      </c>
      <c r="F1904" s="284" t="s">
        <v>3425</v>
      </c>
      <c r="G1904" s="285" t="s">
        <v>211</v>
      </c>
      <c r="H1904" s="286">
        <v>9</v>
      </c>
      <c r="I1904" s="287"/>
      <c r="J1904" s="288">
        <f>ROUND(I1904*H1904,2)</f>
        <v>0</v>
      </c>
      <c r="K1904" s="289"/>
      <c r="L1904" s="290"/>
      <c r="M1904" s="291" t="s">
        <v>19</v>
      </c>
      <c r="N1904" s="292" t="s">
        <v>43</v>
      </c>
      <c r="O1904" s="86"/>
      <c r="P1904" s="226">
        <f>O1904*H1904</f>
        <v>0</v>
      </c>
      <c r="Q1904" s="226">
        <v>0.0138</v>
      </c>
      <c r="R1904" s="226">
        <f>Q1904*H1904</f>
        <v>0.12420000000000001</v>
      </c>
      <c r="S1904" s="226">
        <v>0</v>
      </c>
      <c r="T1904" s="227">
        <f>S1904*H1904</f>
        <v>0</v>
      </c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R1904" s="228" t="s">
        <v>658</v>
      </c>
      <c r="AT1904" s="228" t="s">
        <v>602</v>
      </c>
      <c r="AU1904" s="228" t="s">
        <v>82</v>
      </c>
      <c r="AY1904" s="19" t="s">
        <v>197</v>
      </c>
      <c r="BE1904" s="229">
        <f>IF(N1904="základní",J1904,0)</f>
        <v>0</v>
      </c>
      <c r="BF1904" s="229">
        <f>IF(N1904="snížená",J1904,0)</f>
        <v>0</v>
      </c>
      <c r="BG1904" s="229">
        <f>IF(N1904="zákl. přenesená",J1904,0)</f>
        <v>0</v>
      </c>
      <c r="BH1904" s="229">
        <f>IF(N1904="sníž. přenesená",J1904,0)</f>
        <v>0</v>
      </c>
      <c r="BI1904" s="229">
        <f>IF(N1904="nulová",J1904,0)</f>
        <v>0</v>
      </c>
      <c r="BJ1904" s="19" t="s">
        <v>80</v>
      </c>
      <c r="BK1904" s="229">
        <f>ROUND(I1904*H1904,2)</f>
        <v>0</v>
      </c>
      <c r="BL1904" s="19" t="s">
        <v>385</v>
      </c>
      <c r="BM1904" s="228" t="s">
        <v>3426</v>
      </c>
    </row>
    <row r="1905" s="13" customFormat="1">
      <c r="A1905" s="13"/>
      <c r="B1905" s="235"/>
      <c r="C1905" s="236"/>
      <c r="D1905" s="237" t="s">
        <v>207</v>
      </c>
      <c r="E1905" s="238" t="s">
        <v>19</v>
      </c>
      <c r="F1905" s="239" t="s">
        <v>3409</v>
      </c>
      <c r="G1905" s="236"/>
      <c r="H1905" s="240">
        <v>3</v>
      </c>
      <c r="I1905" s="241"/>
      <c r="J1905" s="236"/>
      <c r="K1905" s="236"/>
      <c r="L1905" s="242"/>
      <c r="M1905" s="243"/>
      <c r="N1905" s="244"/>
      <c r="O1905" s="244"/>
      <c r="P1905" s="244"/>
      <c r="Q1905" s="244"/>
      <c r="R1905" s="244"/>
      <c r="S1905" s="244"/>
      <c r="T1905" s="245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46" t="s">
        <v>207</v>
      </c>
      <c r="AU1905" s="246" t="s">
        <v>82</v>
      </c>
      <c r="AV1905" s="13" t="s">
        <v>82</v>
      </c>
      <c r="AW1905" s="13" t="s">
        <v>33</v>
      </c>
      <c r="AX1905" s="13" t="s">
        <v>72</v>
      </c>
      <c r="AY1905" s="246" t="s">
        <v>197</v>
      </c>
    </row>
    <row r="1906" s="13" customFormat="1">
      <c r="A1906" s="13"/>
      <c r="B1906" s="235"/>
      <c r="C1906" s="236"/>
      <c r="D1906" s="237" t="s">
        <v>207</v>
      </c>
      <c r="E1906" s="238" t="s">
        <v>19</v>
      </c>
      <c r="F1906" s="239" t="s">
        <v>3410</v>
      </c>
      <c r="G1906" s="236"/>
      <c r="H1906" s="240">
        <v>3</v>
      </c>
      <c r="I1906" s="241"/>
      <c r="J1906" s="236"/>
      <c r="K1906" s="236"/>
      <c r="L1906" s="242"/>
      <c r="M1906" s="243"/>
      <c r="N1906" s="244"/>
      <c r="O1906" s="244"/>
      <c r="P1906" s="244"/>
      <c r="Q1906" s="244"/>
      <c r="R1906" s="244"/>
      <c r="S1906" s="244"/>
      <c r="T1906" s="245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46" t="s">
        <v>207</v>
      </c>
      <c r="AU1906" s="246" t="s">
        <v>82</v>
      </c>
      <c r="AV1906" s="13" t="s">
        <v>82</v>
      </c>
      <c r="AW1906" s="13" t="s">
        <v>33</v>
      </c>
      <c r="AX1906" s="13" t="s">
        <v>72</v>
      </c>
      <c r="AY1906" s="246" t="s">
        <v>197</v>
      </c>
    </row>
    <row r="1907" s="13" customFormat="1">
      <c r="A1907" s="13"/>
      <c r="B1907" s="235"/>
      <c r="C1907" s="236"/>
      <c r="D1907" s="237" t="s">
        <v>207</v>
      </c>
      <c r="E1907" s="238" t="s">
        <v>19</v>
      </c>
      <c r="F1907" s="239" t="s">
        <v>3427</v>
      </c>
      <c r="G1907" s="236"/>
      <c r="H1907" s="240">
        <v>3</v>
      </c>
      <c r="I1907" s="241"/>
      <c r="J1907" s="236"/>
      <c r="K1907" s="236"/>
      <c r="L1907" s="242"/>
      <c r="M1907" s="243"/>
      <c r="N1907" s="244"/>
      <c r="O1907" s="244"/>
      <c r="P1907" s="244"/>
      <c r="Q1907" s="244"/>
      <c r="R1907" s="244"/>
      <c r="S1907" s="244"/>
      <c r="T1907" s="245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46" t="s">
        <v>207</v>
      </c>
      <c r="AU1907" s="246" t="s">
        <v>82</v>
      </c>
      <c r="AV1907" s="13" t="s">
        <v>82</v>
      </c>
      <c r="AW1907" s="13" t="s">
        <v>33</v>
      </c>
      <c r="AX1907" s="13" t="s">
        <v>72</v>
      </c>
      <c r="AY1907" s="246" t="s">
        <v>197</v>
      </c>
    </row>
    <row r="1908" s="15" customFormat="1">
      <c r="A1908" s="15"/>
      <c r="B1908" s="257"/>
      <c r="C1908" s="258"/>
      <c r="D1908" s="237" t="s">
        <v>207</v>
      </c>
      <c r="E1908" s="259" t="s">
        <v>19</v>
      </c>
      <c r="F1908" s="260" t="s">
        <v>234</v>
      </c>
      <c r="G1908" s="258"/>
      <c r="H1908" s="261">
        <v>9</v>
      </c>
      <c r="I1908" s="262"/>
      <c r="J1908" s="258"/>
      <c r="K1908" s="258"/>
      <c r="L1908" s="263"/>
      <c r="M1908" s="264"/>
      <c r="N1908" s="265"/>
      <c r="O1908" s="265"/>
      <c r="P1908" s="265"/>
      <c r="Q1908" s="265"/>
      <c r="R1908" s="265"/>
      <c r="S1908" s="265"/>
      <c r="T1908" s="266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T1908" s="267" t="s">
        <v>207</v>
      </c>
      <c r="AU1908" s="267" t="s">
        <v>82</v>
      </c>
      <c r="AV1908" s="15" t="s">
        <v>203</v>
      </c>
      <c r="AW1908" s="15" t="s">
        <v>33</v>
      </c>
      <c r="AX1908" s="15" t="s">
        <v>80</v>
      </c>
      <c r="AY1908" s="267" t="s">
        <v>197</v>
      </c>
    </row>
    <row r="1909" s="2" customFormat="1" ht="24.15" customHeight="1">
      <c r="A1909" s="40"/>
      <c r="B1909" s="41"/>
      <c r="C1909" s="282" t="s">
        <v>2158</v>
      </c>
      <c r="D1909" s="282" t="s">
        <v>602</v>
      </c>
      <c r="E1909" s="283" t="s">
        <v>1792</v>
      </c>
      <c r="F1909" s="284" t="s">
        <v>1793</v>
      </c>
      <c r="G1909" s="285" t="s">
        <v>211</v>
      </c>
      <c r="H1909" s="286">
        <v>9</v>
      </c>
      <c r="I1909" s="287"/>
      <c r="J1909" s="288">
        <f>ROUND(I1909*H1909,2)</f>
        <v>0</v>
      </c>
      <c r="K1909" s="289"/>
      <c r="L1909" s="290"/>
      <c r="M1909" s="291" t="s">
        <v>19</v>
      </c>
      <c r="N1909" s="292" t="s">
        <v>43</v>
      </c>
      <c r="O1909" s="86"/>
      <c r="P1909" s="226">
        <f>O1909*H1909</f>
        <v>0</v>
      </c>
      <c r="Q1909" s="226">
        <v>0.0138</v>
      </c>
      <c r="R1909" s="226">
        <f>Q1909*H1909</f>
        <v>0.12420000000000001</v>
      </c>
      <c r="S1909" s="226">
        <v>0</v>
      </c>
      <c r="T1909" s="227">
        <f>S1909*H1909</f>
        <v>0</v>
      </c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R1909" s="228" t="s">
        <v>658</v>
      </c>
      <c r="AT1909" s="228" t="s">
        <v>602</v>
      </c>
      <c r="AU1909" s="228" t="s">
        <v>82</v>
      </c>
      <c r="AY1909" s="19" t="s">
        <v>197</v>
      </c>
      <c r="BE1909" s="229">
        <f>IF(N1909="základní",J1909,0)</f>
        <v>0</v>
      </c>
      <c r="BF1909" s="229">
        <f>IF(N1909="snížená",J1909,0)</f>
        <v>0</v>
      </c>
      <c r="BG1909" s="229">
        <f>IF(N1909="zákl. přenesená",J1909,0)</f>
        <v>0</v>
      </c>
      <c r="BH1909" s="229">
        <f>IF(N1909="sníž. přenesená",J1909,0)</f>
        <v>0</v>
      </c>
      <c r="BI1909" s="229">
        <f>IF(N1909="nulová",J1909,0)</f>
        <v>0</v>
      </c>
      <c r="BJ1909" s="19" t="s">
        <v>80</v>
      </c>
      <c r="BK1909" s="229">
        <f>ROUND(I1909*H1909,2)</f>
        <v>0</v>
      </c>
      <c r="BL1909" s="19" t="s">
        <v>385</v>
      </c>
      <c r="BM1909" s="228" t="s">
        <v>3428</v>
      </c>
    </row>
    <row r="1910" s="13" customFormat="1">
      <c r="A1910" s="13"/>
      <c r="B1910" s="235"/>
      <c r="C1910" s="236"/>
      <c r="D1910" s="237" t="s">
        <v>207</v>
      </c>
      <c r="E1910" s="238" t="s">
        <v>19</v>
      </c>
      <c r="F1910" s="239" t="s">
        <v>3407</v>
      </c>
      <c r="G1910" s="236"/>
      <c r="H1910" s="240">
        <v>5</v>
      </c>
      <c r="I1910" s="241"/>
      <c r="J1910" s="236"/>
      <c r="K1910" s="236"/>
      <c r="L1910" s="242"/>
      <c r="M1910" s="243"/>
      <c r="N1910" s="244"/>
      <c r="O1910" s="244"/>
      <c r="P1910" s="244"/>
      <c r="Q1910" s="244"/>
      <c r="R1910" s="244"/>
      <c r="S1910" s="244"/>
      <c r="T1910" s="245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6" t="s">
        <v>207</v>
      </c>
      <c r="AU1910" s="246" t="s">
        <v>82</v>
      </c>
      <c r="AV1910" s="13" t="s">
        <v>82</v>
      </c>
      <c r="AW1910" s="13" t="s">
        <v>33</v>
      </c>
      <c r="AX1910" s="13" t="s">
        <v>72</v>
      </c>
      <c r="AY1910" s="246" t="s">
        <v>197</v>
      </c>
    </row>
    <row r="1911" s="13" customFormat="1">
      <c r="A1911" s="13"/>
      <c r="B1911" s="235"/>
      <c r="C1911" s="236"/>
      <c r="D1911" s="237" t="s">
        <v>207</v>
      </c>
      <c r="E1911" s="238" t="s">
        <v>19</v>
      </c>
      <c r="F1911" s="239" t="s">
        <v>3408</v>
      </c>
      <c r="G1911" s="236"/>
      <c r="H1911" s="240">
        <v>2</v>
      </c>
      <c r="I1911" s="241"/>
      <c r="J1911" s="236"/>
      <c r="K1911" s="236"/>
      <c r="L1911" s="242"/>
      <c r="M1911" s="243"/>
      <c r="N1911" s="244"/>
      <c r="O1911" s="244"/>
      <c r="P1911" s="244"/>
      <c r="Q1911" s="244"/>
      <c r="R1911" s="244"/>
      <c r="S1911" s="244"/>
      <c r="T1911" s="245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46" t="s">
        <v>207</v>
      </c>
      <c r="AU1911" s="246" t="s">
        <v>82</v>
      </c>
      <c r="AV1911" s="13" t="s">
        <v>82</v>
      </c>
      <c r="AW1911" s="13" t="s">
        <v>33</v>
      </c>
      <c r="AX1911" s="13" t="s">
        <v>72</v>
      </c>
      <c r="AY1911" s="246" t="s">
        <v>197</v>
      </c>
    </row>
    <row r="1912" s="13" customFormat="1">
      <c r="A1912" s="13"/>
      <c r="B1912" s="235"/>
      <c r="C1912" s="236"/>
      <c r="D1912" s="237" t="s">
        <v>207</v>
      </c>
      <c r="E1912" s="238" t="s">
        <v>19</v>
      </c>
      <c r="F1912" s="239" t="s">
        <v>3429</v>
      </c>
      <c r="G1912" s="236"/>
      <c r="H1912" s="240">
        <v>2</v>
      </c>
      <c r="I1912" s="241"/>
      <c r="J1912" s="236"/>
      <c r="K1912" s="236"/>
      <c r="L1912" s="242"/>
      <c r="M1912" s="243"/>
      <c r="N1912" s="244"/>
      <c r="O1912" s="244"/>
      <c r="P1912" s="244"/>
      <c r="Q1912" s="244"/>
      <c r="R1912" s="244"/>
      <c r="S1912" s="244"/>
      <c r="T1912" s="245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46" t="s">
        <v>207</v>
      </c>
      <c r="AU1912" s="246" t="s">
        <v>82</v>
      </c>
      <c r="AV1912" s="13" t="s">
        <v>82</v>
      </c>
      <c r="AW1912" s="13" t="s">
        <v>33</v>
      </c>
      <c r="AX1912" s="13" t="s">
        <v>72</v>
      </c>
      <c r="AY1912" s="246" t="s">
        <v>197</v>
      </c>
    </row>
    <row r="1913" s="15" customFormat="1">
      <c r="A1913" s="15"/>
      <c r="B1913" s="257"/>
      <c r="C1913" s="258"/>
      <c r="D1913" s="237" t="s">
        <v>207</v>
      </c>
      <c r="E1913" s="259" t="s">
        <v>19</v>
      </c>
      <c r="F1913" s="260" t="s">
        <v>234</v>
      </c>
      <c r="G1913" s="258"/>
      <c r="H1913" s="261">
        <v>9</v>
      </c>
      <c r="I1913" s="262"/>
      <c r="J1913" s="258"/>
      <c r="K1913" s="258"/>
      <c r="L1913" s="263"/>
      <c r="M1913" s="264"/>
      <c r="N1913" s="265"/>
      <c r="O1913" s="265"/>
      <c r="P1913" s="265"/>
      <c r="Q1913" s="265"/>
      <c r="R1913" s="265"/>
      <c r="S1913" s="265"/>
      <c r="T1913" s="266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T1913" s="267" t="s">
        <v>207</v>
      </c>
      <c r="AU1913" s="267" t="s">
        <v>82</v>
      </c>
      <c r="AV1913" s="15" t="s">
        <v>203</v>
      </c>
      <c r="AW1913" s="15" t="s">
        <v>33</v>
      </c>
      <c r="AX1913" s="15" t="s">
        <v>80</v>
      </c>
      <c r="AY1913" s="267" t="s">
        <v>197</v>
      </c>
    </row>
    <row r="1914" s="2" customFormat="1" ht="37.8" customHeight="1">
      <c r="A1914" s="40"/>
      <c r="B1914" s="41"/>
      <c r="C1914" s="282" t="s">
        <v>2165</v>
      </c>
      <c r="D1914" s="282" t="s">
        <v>602</v>
      </c>
      <c r="E1914" s="283" t="s">
        <v>1796</v>
      </c>
      <c r="F1914" s="284" t="s">
        <v>1797</v>
      </c>
      <c r="G1914" s="285" t="s">
        <v>211</v>
      </c>
      <c r="H1914" s="286">
        <v>2</v>
      </c>
      <c r="I1914" s="287"/>
      <c r="J1914" s="288">
        <f>ROUND(I1914*H1914,2)</f>
        <v>0</v>
      </c>
      <c r="K1914" s="289"/>
      <c r="L1914" s="290"/>
      <c r="M1914" s="291" t="s">
        <v>19</v>
      </c>
      <c r="N1914" s="292" t="s">
        <v>43</v>
      </c>
      <c r="O1914" s="86"/>
      <c r="P1914" s="226">
        <f>O1914*H1914</f>
        <v>0</v>
      </c>
      <c r="Q1914" s="226">
        <v>0.0138</v>
      </c>
      <c r="R1914" s="226">
        <f>Q1914*H1914</f>
        <v>0.0276</v>
      </c>
      <c r="S1914" s="226">
        <v>0</v>
      </c>
      <c r="T1914" s="227">
        <f>S1914*H1914</f>
        <v>0</v>
      </c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R1914" s="228" t="s">
        <v>658</v>
      </c>
      <c r="AT1914" s="228" t="s">
        <v>602</v>
      </c>
      <c r="AU1914" s="228" t="s">
        <v>82</v>
      </c>
      <c r="AY1914" s="19" t="s">
        <v>197</v>
      </c>
      <c r="BE1914" s="229">
        <f>IF(N1914="základní",J1914,0)</f>
        <v>0</v>
      </c>
      <c r="BF1914" s="229">
        <f>IF(N1914="snížená",J1914,0)</f>
        <v>0</v>
      </c>
      <c r="BG1914" s="229">
        <f>IF(N1914="zákl. přenesená",J1914,0)</f>
        <v>0</v>
      </c>
      <c r="BH1914" s="229">
        <f>IF(N1914="sníž. přenesená",J1914,0)</f>
        <v>0</v>
      </c>
      <c r="BI1914" s="229">
        <f>IF(N1914="nulová",J1914,0)</f>
        <v>0</v>
      </c>
      <c r="BJ1914" s="19" t="s">
        <v>80</v>
      </c>
      <c r="BK1914" s="229">
        <f>ROUND(I1914*H1914,2)</f>
        <v>0</v>
      </c>
      <c r="BL1914" s="19" t="s">
        <v>385</v>
      </c>
      <c r="BM1914" s="228" t="s">
        <v>3430</v>
      </c>
    </row>
    <row r="1915" s="13" customFormat="1">
      <c r="A1915" s="13"/>
      <c r="B1915" s="235"/>
      <c r="C1915" s="236"/>
      <c r="D1915" s="237" t="s">
        <v>207</v>
      </c>
      <c r="E1915" s="238" t="s">
        <v>19</v>
      </c>
      <c r="F1915" s="239" t="s">
        <v>3431</v>
      </c>
      <c r="G1915" s="236"/>
      <c r="H1915" s="240">
        <v>2</v>
      </c>
      <c r="I1915" s="241"/>
      <c r="J1915" s="236"/>
      <c r="K1915" s="236"/>
      <c r="L1915" s="242"/>
      <c r="M1915" s="243"/>
      <c r="N1915" s="244"/>
      <c r="O1915" s="244"/>
      <c r="P1915" s="244"/>
      <c r="Q1915" s="244"/>
      <c r="R1915" s="244"/>
      <c r="S1915" s="244"/>
      <c r="T1915" s="245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46" t="s">
        <v>207</v>
      </c>
      <c r="AU1915" s="246" t="s">
        <v>82</v>
      </c>
      <c r="AV1915" s="13" t="s">
        <v>82</v>
      </c>
      <c r="AW1915" s="13" t="s">
        <v>33</v>
      </c>
      <c r="AX1915" s="13" t="s">
        <v>80</v>
      </c>
      <c r="AY1915" s="246" t="s">
        <v>197</v>
      </c>
    </row>
    <row r="1916" s="2" customFormat="1" ht="37.8" customHeight="1">
      <c r="A1916" s="40"/>
      <c r="B1916" s="41"/>
      <c r="C1916" s="282" t="s">
        <v>2170</v>
      </c>
      <c r="D1916" s="282" t="s">
        <v>602</v>
      </c>
      <c r="E1916" s="283" t="s">
        <v>3432</v>
      </c>
      <c r="F1916" s="284" t="s">
        <v>3433</v>
      </c>
      <c r="G1916" s="285" t="s">
        <v>211</v>
      </c>
      <c r="H1916" s="286">
        <v>1</v>
      </c>
      <c r="I1916" s="287"/>
      <c r="J1916" s="288">
        <f>ROUND(I1916*H1916,2)</f>
        <v>0</v>
      </c>
      <c r="K1916" s="289"/>
      <c r="L1916" s="290"/>
      <c r="M1916" s="291" t="s">
        <v>19</v>
      </c>
      <c r="N1916" s="292" t="s">
        <v>43</v>
      </c>
      <c r="O1916" s="86"/>
      <c r="P1916" s="226">
        <f>O1916*H1916</f>
        <v>0</v>
      </c>
      <c r="Q1916" s="226">
        <v>0.0138</v>
      </c>
      <c r="R1916" s="226">
        <f>Q1916*H1916</f>
        <v>0.0138</v>
      </c>
      <c r="S1916" s="226">
        <v>0</v>
      </c>
      <c r="T1916" s="227">
        <f>S1916*H1916</f>
        <v>0</v>
      </c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R1916" s="228" t="s">
        <v>658</v>
      </c>
      <c r="AT1916" s="228" t="s">
        <v>602</v>
      </c>
      <c r="AU1916" s="228" t="s">
        <v>82</v>
      </c>
      <c r="AY1916" s="19" t="s">
        <v>197</v>
      </c>
      <c r="BE1916" s="229">
        <f>IF(N1916="základní",J1916,0)</f>
        <v>0</v>
      </c>
      <c r="BF1916" s="229">
        <f>IF(N1916="snížená",J1916,0)</f>
        <v>0</v>
      </c>
      <c r="BG1916" s="229">
        <f>IF(N1916="zákl. přenesená",J1916,0)</f>
        <v>0</v>
      </c>
      <c r="BH1916" s="229">
        <f>IF(N1916="sníž. přenesená",J1916,0)</f>
        <v>0</v>
      </c>
      <c r="BI1916" s="229">
        <f>IF(N1916="nulová",J1916,0)</f>
        <v>0</v>
      </c>
      <c r="BJ1916" s="19" t="s">
        <v>80</v>
      </c>
      <c r="BK1916" s="229">
        <f>ROUND(I1916*H1916,2)</f>
        <v>0</v>
      </c>
      <c r="BL1916" s="19" t="s">
        <v>385</v>
      </c>
      <c r="BM1916" s="228" t="s">
        <v>3434</v>
      </c>
    </row>
    <row r="1917" s="13" customFormat="1">
      <c r="A1917" s="13"/>
      <c r="B1917" s="235"/>
      <c r="C1917" s="236"/>
      <c r="D1917" s="237" t="s">
        <v>207</v>
      </c>
      <c r="E1917" s="238" t="s">
        <v>19</v>
      </c>
      <c r="F1917" s="239" t="s">
        <v>3435</v>
      </c>
      <c r="G1917" s="236"/>
      <c r="H1917" s="240">
        <v>1</v>
      </c>
      <c r="I1917" s="241"/>
      <c r="J1917" s="236"/>
      <c r="K1917" s="236"/>
      <c r="L1917" s="242"/>
      <c r="M1917" s="243"/>
      <c r="N1917" s="244"/>
      <c r="O1917" s="244"/>
      <c r="P1917" s="244"/>
      <c r="Q1917" s="244"/>
      <c r="R1917" s="244"/>
      <c r="S1917" s="244"/>
      <c r="T1917" s="245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6" t="s">
        <v>207</v>
      </c>
      <c r="AU1917" s="246" t="s">
        <v>82</v>
      </c>
      <c r="AV1917" s="13" t="s">
        <v>82</v>
      </c>
      <c r="AW1917" s="13" t="s">
        <v>33</v>
      </c>
      <c r="AX1917" s="13" t="s">
        <v>80</v>
      </c>
      <c r="AY1917" s="246" t="s">
        <v>197</v>
      </c>
    </row>
    <row r="1918" s="2" customFormat="1" ht="37.8" customHeight="1">
      <c r="A1918" s="40"/>
      <c r="B1918" s="41"/>
      <c r="C1918" s="216" t="s">
        <v>2176</v>
      </c>
      <c r="D1918" s="216" t="s">
        <v>199</v>
      </c>
      <c r="E1918" s="217" t="s">
        <v>3436</v>
      </c>
      <c r="F1918" s="218" t="s">
        <v>3437</v>
      </c>
      <c r="G1918" s="219" t="s">
        <v>211</v>
      </c>
      <c r="H1918" s="220">
        <v>3</v>
      </c>
      <c r="I1918" s="221"/>
      <c r="J1918" s="222">
        <f>ROUND(I1918*H1918,2)</f>
        <v>0</v>
      </c>
      <c r="K1918" s="223"/>
      <c r="L1918" s="46"/>
      <c r="M1918" s="224" t="s">
        <v>19</v>
      </c>
      <c r="N1918" s="225" t="s">
        <v>43</v>
      </c>
      <c r="O1918" s="86"/>
      <c r="P1918" s="226">
        <f>O1918*H1918</f>
        <v>0</v>
      </c>
      <c r="Q1918" s="226">
        <v>0</v>
      </c>
      <c r="R1918" s="226">
        <f>Q1918*H1918</f>
        <v>0</v>
      </c>
      <c r="S1918" s="226">
        <v>0</v>
      </c>
      <c r="T1918" s="227">
        <f>S1918*H1918</f>
        <v>0</v>
      </c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R1918" s="228" t="s">
        <v>385</v>
      </c>
      <c r="AT1918" s="228" t="s">
        <v>199</v>
      </c>
      <c r="AU1918" s="228" t="s">
        <v>82</v>
      </c>
      <c r="AY1918" s="19" t="s">
        <v>197</v>
      </c>
      <c r="BE1918" s="229">
        <f>IF(N1918="základní",J1918,0)</f>
        <v>0</v>
      </c>
      <c r="BF1918" s="229">
        <f>IF(N1918="snížená",J1918,0)</f>
        <v>0</v>
      </c>
      <c r="BG1918" s="229">
        <f>IF(N1918="zákl. přenesená",J1918,0)</f>
        <v>0</v>
      </c>
      <c r="BH1918" s="229">
        <f>IF(N1918="sníž. přenesená",J1918,0)</f>
        <v>0</v>
      </c>
      <c r="BI1918" s="229">
        <f>IF(N1918="nulová",J1918,0)</f>
        <v>0</v>
      </c>
      <c r="BJ1918" s="19" t="s">
        <v>80</v>
      </c>
      <c r="BK1918" s="229">
        <f>ROUND(I1918*H1918,2)</f>
        <v>0</v>
      </c>
      <c r="BL1918" s="19" t="s">
        <v>385</v>
      </c>
      <c r="BM1918" s="228" t="s">
        <v>3438</v>
      </c>
    </row>
    <row r="1919" s="2" customFormat="1">
      <c r="A1919" s="40"/>
      <c r="B1919" s="41"/>
      <c r="C1919" s="42"/>
      <c r="D1919" s="230" t="s">
        <v>205</v>
      </c>
      <c r="E1919" s="42"/>
      <c r="F1919" s="231" t="s">
        <v>3439</v>
      </c>
      <c r="G1919" s="42"/>
      <c r="H1919" s="42"/>
      <c r="I1919" s="232"/>
      <c r="J1919" s="42"/>
      <c r="K1919" s="42"/>
      <c r="L1919" s="46"/>
      <c r="M1919" s="233"/>
      <c r="N1919" s="234"/>
      <c r="O1919" s="86"/>
      <c r="P1919" s="86"/>
      <c r="Q1919" s="86"/>
      <c r="R1919" s="86"/>
      <c r="S1919" s="86"/>
      <c r="T1919" s="87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T1919" s="19" t="s">
        <v>205</v>
      </c>
      <c r="AU1919" s="19" t="s">
        <v>82</v>
      </c>
    </row>
    <row r="1920" s="13" customFormat="1">
      <c r="A1920" s="13"/>
      <c r="B1920" s="235"/>
      <c r="C1920" s="236"/>
      <c r="D1920" s="237" t="s">
        <v>207</v>
      </c>
      <c r="E1920" s="238" t="s">
        <v>19</v>
      </c>
      <c r="F1920" s="239" t="s">
        <v>3440</v>
      </c>
      <c r="G1920" s="236"/>
      <c r="H1920" s="240">
        <v>3</v>
      </c>
      <c r="I1920" s="241"/>
      <c r="J1920" s="236"/>
      <c r="K1920" s="236"/>
      <c r="L1920" s="242"/>
      <c r="M1920" s="243"/>
      <c r="N1920" s="244"/>
      <c r="O1920" s="244"/>
      <c r="P1920" s="244"/>
      <c r="Q1920" s="244"/>
      <c r="R1920" s="244"/>
      <c r="S1920" s="244"/>
      <c r="T1920" s="245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46" t="s">
        <v>207</v>
      </c>
      <c r="AU1920" s="246" t="s">
        <v>82</v>
      </c>
      <c r="AV1920" s="13" t="s">
        <v>82</v>
      </c>
      <c r="AW1920" s="13" t="s">
        <v>33</v>
      </c>
      <c r="AX1920" s="13" t="s">
        <v>80</v>
      </c>
      <c r="AY1920" s="246" t="s">
        <v>197</v>
      </c>
    </row>
    <row r="1921" s="2" customFormat="1" ht="24.15" customHeight="1">
      <c r="A1921" s="40"/>
      <c r="B1921" s="41"/>
      <c r="C1921" s="282" t="s">
        <v>2182</v>
      </c>
      <c r="D1921" s="282" t="s">
        <v>602</v>
      </c>
      <c r="E1921" s="283" t="s">
        <v>3441</v>
      </c>
      <c r="F1921" s="284" t="s">
        <v>3442</v>
      </c>
      <c r="G1921" s="285" t="s">
        <v>211</v>
      </c>
      <c r="H1921" s="286">
        <v>3</v>
      </c>
      <c r="I1921" s="287"/>
      <c r="J1921" s="288">
        <f>ROUND(I1921*H1921,2)</f>
        <v>0</v>
      </c>
      <c r="K1921" s="289"/>
      <c r="L1921" s="290"/>
      <c r="M1921" s="291" t="s">
        <v>19</v>
      </c>
      <c r="N1921" s="292" t="s">
        <v>43</v>
      </c>
      <c r="O1921" s="86"/>
      <c r="P1921" s="226">
        <f>O1921*H1921</f>
        <v>0</v>
      </c>
      <c r="Q1921" s="226">
        <v>0.0138</v>
      </c>
      <c r="R1921" s="226">
        <f>Q1921*H1921</f>
        <v>0.041399999999999999</v>
      </c>
      <c r="S1921" s="226">
        <v>0</v>
      </c>
      <c r="T1921" s="227">
        <f>S1921*H1921</f>
        <v>0</v>
      </c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R1921" s="228" t="s">
        <v>658</v>
      </c>
      <c r="AT1921" s="228" t="s">
        <v>602</v>
      </c>
      <c r="AU1921" s="228" t="s">
        <v>82</v>
      </c>
      <c r="AY1921" s="19" t="s">
        <v>197</v>
      </c>
      <c r="BE1921" s="229">
        <f>IF(N1921="základní",J1921,0)</f>
        <v>0</v>
      </c>
      <c r="BF1921" s="229">
        <f>IF(N1921="snížená",J1921,0)</f>
        <v>0</v>
      </c>
      <c r="BG1921" s="229">
        <f>IF(N1921="zákl. přenesená",J1921,0)</f>
        <v>0</v>
      </c>
      <c r="BH1921" s="229">
        <f>IF(N1921="sníž. přenesená",J1921,0)</f>
        <v>0</v>
      </c>
      <c r="BI1921" s="229">
        <f>IF(N1921="nulová",J1921,0)</f>
        <v>0</v>
      </c>
      <c r="BJ1921" s="19" t="s">
        <v>80</v>
      </c>
      <c r="BK1921" s="229">
        <f>ROUND(I1921*H1921,2)</f>
        <v>0</v>
      </c>
      <c r="BL1921" s="19" t="s">
        <v>385</v>
      </c>
      <c r="BM1921" s="228" t="s">
        <v>3443</v>
      </c>
    </row>
    <row r="1922" s="13" customFormat="1">
      <c r="A1922" s="13"/>
      <c r="B1922" s="235"/>
      <c r="C1922" s="236"/>
      <c r="D1922" s="237" t="s">
        <v>207</v>
      </c>
      <c r="E1922" s="238" t="s">
        <v>19</v>
      </c>
      <c r="F1922" s="239" t="s">
        <v>3440</v>
      </c>
      <c r="G1922" s="236"/>
      <c r="H1922" s="240">
        <v>3</v>
      </c>
      <c r="I1922" s="241"/>
      <c r="J1922" s="236"/>
      <c r="K1922" s="236"/>
      <c r="L1922" s="242"/>
      <c r="M1922" s="243"/>
      <c r="N1922" s="244"/>
      <c r="O1922" s="244"/>
      <c r="P1922" s="244"/>
      <c r="Q1922" s="244"/>
      <c r="R1922" s="244"/>
      <c r="S1922" s="244"/>
      <c r="T1922" s="245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6" t="s">
        <v>207</v>
      </c>
      <c r="AU1922" s="246" t="s">
        <v>82</v>
      </c>
      <c r="AV1922" s="13" t="s">
        <v>82</v>
      </c>
      <c r="AW1922" s="13" t="s">
        <v>33</v>
      </c>
      <c r="AX1922" s="13" t="s">
        <v>80</v>
      </c>
      <c r="AY1922" s="246" t="s">
        <v>197</v>
      </c>
    </row>
    <row r="1923" s="2" customFormat="1" ht="33" customHeight="1">
      <c r="A1923" s="40"/>
      <c r="B1923" s="41"/>
      <c r="C1923" s="216" t="s">
        <v>2192</v>
      </c>
      <c r="D1923" s="216" t="s">
        <v>199</v>
      </c>
      <c r="E1923" s="217" t="s">
        <v>3444</v>
      </c>
      <c r="F1923" s="218" t="s">
        <v>3445</v>
      </c>
      <c r="G1923" s="219" t="s">
        <v>211</v>
      </c>
      <c r="H1923" s="220">
        <v>1</v>
      </c>
      <c r="I1923" s="221"/>
      <c r="J1923" s="222">
        <f>ROUND(I1923*H1923,2)</f>
        <v>0</v>
      </c>
      <c r="K1923" s="223"/>
      <c r="L1923" s="46"/>
      <c r="M1923" s="224" t="s">
        <v>19</v>
      </c>
      <c r="N1923" s="225" t="s">
        <v>43</v>
      </c>
      <c r="O1923" s="86"/>
      <c r="P1923" s="226">
        <f>O1923*H1923</f>
        <v>0</v>
      </c>
      <c r="Q1923" s="226">
        <v>0.00089999999999999998</v>
      </c>
      <c r="R1923" s="226">
        <f>Q1923*H1923</f>
        <v>0.00089999999999999998</v>
      </c>
      <c r="S1923" s="226">
        <v>0</v>
      </c>
      <c r="T1923" s="227">
        <f>S1923*H1923</f>
        <v>0</v>
      </c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R1923" s="228" t="s">
        <v>385</v>
      </c>
      <c r="AT1923" s="228" t="s">
        <v>199</v>
      </c>
      <c r="AU1923" s="228" t="s">
        <v>82</v>
      </c>
      <c r="AY1923" s="19" t="s">
        <v>197</v>
      </c>
      <c r="BE1923" s="229">
        <f>IF(N1923="základní",J1923,0)</f>
        <v>0</v>
      </c>
      <c r="BF1923" s="229">
        <f>IF(N1923="snížená",J1923,0)</f>
        <v>0</v>
      </c>
      <c r="BG1923" s="229">
        <f>IF(N1923="zákl. přenesená",J1923,0)</f>
        <v>0</v>
      </c>
      <c r="BH1923" s="229">
        <f>IF(N1923="sníž. přenesená",J1923,0)</f>
        <v>0</v>
      </c>
      <c r="BI1923" s="229">
        <f>IF(N1923="nulová",J1923,0)</f>
        <v>0</v>
      </c>
      <c r="BJ1923" s="19" t="s">
        <v>80</v>
      </c>
      <c r="BK1923" s="229">
        <f>ROUND(I1923*H1923,2)</f>
        <v>0</v>
      </c>
      <c r="BL1923" s="19" t="s">
        <v>385</v>
      </c>
      <c r="BM1923" s="228" t="s">
        <v>3446</v>
      </c>
    </row>
    <row r="1924" s="2" customFormat="1">
      <c r="A1924" s="40"/>
      <c r="B1924" s="41"/>
      <c r="C1924" s="42"/>
      <c r="D1924" s="230" t="s">
        <v>205</v>
      </c>
      <c r="E1924" s="42"/>
      <c r="F1924" s="231" t="s">
        <v>3447</v>
      </c>
      <c r="G1924" s="42"/>
      <c r="H1924" s="42"/>
      <c r="I1924" s="232"/>
      <c r="J1924" s="42"/>
      <c r="K1924" s="42"/>
      <c r="L1924" s="46"/>
      <c r="M1924" s="233"/>
      <c r="N1924" s="234"/>
      <c r="O1924" s="86"/>
      <c r="P1924" s="86"/>
      <c r="Q1924" s="86"/>
      <c r="R1924" s="86"/>
      <c r="S1924" s="86"/>
      <c r="T1924" s="87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T1924" s="19" t="s">
        <v>205</v>
      </c>
      <c r="AU1924" s="19" t="s">
        <v>82</v>
      </c>
    </row>
    <row r="1925" s="2" customFormat="1" ht="24.15" customHeight="1">
      <c r="A1925" s="40"/>
      <c r="B1925" s="41"/>
      <c r="C1925" s="282" t="s">
        <v>2199</v>
      </c>
      <c r="D1925" s="282" t="s">
        <v>602</v>
      </c>
      <c r="E1925" s="283" t="s">
        <v>3448</v>
      </c>
      <c r="F1925" s="284" t="s">
        <v>3449</v>
      </c>
      <c r="G1925" s="285" t="s">
        <v>211</v>
      </c>
      <c r="H1925" s="286">
        <v>1</v>
      </c>
      <c r="I1925" s="287"/>
      <c r="J1925" s="288">
        <f>ROUND(I1925*H1925,2)</f>
        <v>0</v>
      </c>
      <c r="K1925" s="289"/>
      <c r="L1925" s="290"/>
      <c r="M1925" s="291" t="s">
        <v>19</v>
      </c>
      <c r="N1925" s="292" t="s">
        <v>43</v>
      </c>
      <c r="O1925" s="86"/>
      <c r="P1925" s="226">
        <f>O1925*H1925</f>
        <v>0</v>
      </c>
      <c r="Q1925" s="226">
        <v>0.038289999999999998</v>
      </c>
      <c r="R1925" s="226">
        <f>Q1925*H1925</f>
        <v>0.038289999999999998</v>
      </c>
      <c r="S1925" s="226">
        <v>0</v>
      </c>
      <c r="T1925" s="227">
        <f>S1925*H1925</f>
        <v>0</v>
      </c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R1925" s="228" t="s">
        <v>658</v>
      </c>
      <c r="AT1925" s="228" t="s">
        <v>602</v>
      </c>
      <c r="AU1925" s="228" t="s">
        <v>82</v>
      </c>
      <c r="AY1925" s="19" t="s">
        <v>197</v>
      </c>
      <c r="BE1925" s="229">
        <f>IF(N1925="základní",J1925,0)</f>
        <v>0</v>
      </c>
      <c r="BF1925" s="229">
        <f>IF(N1925="snížená",J1925,0)</f>
        <v>0</v>
      </c>
      <c r="BG1925" s="229">
        <f>IF(N1925="zákl. přenesená",J1925,0)</f>
        <v>0</v>
      </c>
      <c r="BH1925" s="229">
        <f>IF(N1925="sníž. přenesená",J1925,0)</f>
        <v>0</v>
      </c>
      <c r="BI1925" s="229">
        <f>IF(N1925="nulová",J1925,0)</f>
        <v>0</v>
      </c>
      <c r="BJ1925" s="19" t="s">
        <v>80</v>
      </c>
      <c r="BK1925" s="229">
        <f>ROUND(I1925*H1925,2)</f>
        <v>0</v>
      </c>
      <c r="BL1925" s="19" t="s">
        <v>385</v>
      </c>
      <c r="BM1925" s="228" t="s">
        <v>3450</v>
      </c>
    </row>
    <row r="1926" s="13" customFormat="1">
      <c r="A1926" s="13"/>
      <c r="B1926" s="235"/>
      <c r="C1926" s="236"/>
      <c r="D1926" s="237" t="s">
        <v>207</v>
      </c>
      <c r="E1926" s="238" t="s">
        <v>19</v>
      </c>
      <c r="F1926" s="239" t="s">
        <v>3451</v>
      </c>
      <c r="G1926" s="236"/>
      <c r="H1926" s="240">
        <v>1</v>
      </c>
      <c r="I1926" s="241"/>
      <c r="J1926" s="236"/>
      <c r="K1926" s="236"/>
      <c r="L1926" s="242"/>
      <c r="M1926" s="243"/>
      <c r="N1926" s="244"/>
      <c r="O1926" s="244"/>
      <c r="P1926" s="244"/>
      <c r="Q1926" s="244"/>
      <c r="R1926" s="244"/>
      <c r="S1926" s="244"/>
      <c r="T1926" s="245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46" t="s">
        <v>207</v>
      </c>
      <c r="AU1926" s="246" t="s">
        <v>82</v>
      </c>
      <c r="AV1926" s="13" t="s">
        <v>82</v>
      </c>
      <c r="AW1926" s="13" t="s">
        <v>33</v>
      </c>
      <c r="AX1926" s="13" t="s">
        <v>80</v>
      </c>
      <c r="AY1926" s="246" t="s">
        <v>197</v>
      </c>
    </row>
    <row r="1927" s="2" customFormat="1" ht="37.8" customHeight="1">
      <c r="A1927" s="40"/>
      <c r="B1927" s="41"/>
      <c r="C1927" s="216" t="s">
        <v>2211</v>
      </c>
      <c r="D1927" s="216" t="s">
        <v>199</v>
      </c>
      <c r="E1927" s="217" t="s">
        <v>1800</v>
      </c>
      <c r="F1927" s="218" t="s">
        <v>1801</v>
      </c>
      <c r="G1927" s="219" t="s">
        <v>211</v>
      </c>
      <c r="H1927" s="220">
        <v>1</v>
      </c>
      <c r="I1927" s="221"/>
      <c r="J1927" s="222">
        <f>ROUND(I1927*H1927,2)</f>
        <v>0</v>
      </c>
      <c r="K1927" s="223"/>
      <c r="L1927" s="46"/>
      <c r="M1927" s="224" t="s">
        <v>19</v>
      </c>
      <c r="N1927" s="225" t="s">
        <v>43</v>
      </c>
      <c r="O1927" s="86"/>
      <c r="P1927" s="226">
        <f>O1927*H1927</f>
        <v>0</v>
      </c>
      <c r="Q1927" s="226">
        <v>0</v>
      </c>
      <c r="R1927" s="226">
        <f>Q1927*H1927</f>
        <v>0</v>
      </c>
      <c r="S1927" s="226">
        <v>0</v>
      </c>
      <c r="T1927" s="227">
        <f>S1927*H1927</f>
        <v>0</v>
      </c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R1927" s="228" t="s">
        <v>385</v>
      </c>
      <c r="AT1927" s="228" t="s">
        <v>199</v>
      </c>
      <c r="AU1927" s="228" t="s">
        <v>82</v>
      </c>
      <c r="AY1927" s="19" t="s">
        <v>197</v>
      </c>
      <c r="BE1927" s="229">
        <f>IF(N1927="základní",J1927,0)</f>
        <v>0</v>
      </c>
      <c r="BF1927" s="229">
        <f>IF(N1927="snížená",J1927,0)</f>
        <v>0</v>
      </c>
      <c r="BG1927" s="229">
        <f>IF(N1927="zákl. přenesená",J1927,0)</f>
        <v>0</v>
      </c>
      <c r="BH1927" s="229">
        <f>IF(N1927="sníž. přenesená",J1927,0)</f>
        <v>0</v>
      </c>
      <c r="BI1927" s="229">
        <f>IF(N1927="nulová",J1927,0)</f>
        <v>0</v>
      </c>
      <c r="BJ1927" s="19" t="s">
        <v>80</v>
      </c>
      <c r="BK1927" s="229">
        <f>ROUND(I1927*H1927,2)</f>
        <v>0</v>
      </c>
      <c r="BL1927" s="19" t="s">
        <v>385</v>
      </c>
      <c r="BM1927" s="228" t="s">
        <v>3452</v>
      </c>
    </row>
    <row r="1928" s="2" customFormat="1">
      <c r="A1928" s="40"/>
      <c r="B1928" s="41"/>
      <c r="C1928" s="42"/>
      <c r="D1928" s="230" t="s">
        <v>205</v>
      </c>
      <c r="E1928" s="42"/>
      <c r="F1928" s="231" t="s">
        <v>1803</v>
      </c>
      <c r="G1928" s="42"/>
      <c r="H1928" s="42"/>
      <c r="I1928" s="232"/>
      <c r="J1928" s="42"/>
      <c r="K1928" s="42"/>
      <c r="L1928" s="46"/>
      <c r="M1928" s="233"/>
      <c r="N1928" s="234"/>
      <c r="O1928" s="86"/>
      <c r="P1928" s="86"/>
      <c r="Q1928" s="86"/>
      <c r="R1928" s="86"/>
      <c r="S1928" s="86"/>
      <c r="T1928" s="87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T1928" s="19" t="s">
        <v>205</v>
      </c>
      <c r="AU1928" s="19" t="s">
        <v>82</v>
      </c>
    </row>
    <row r="1929" s="13" customFormat="1">
      <c r="A1929" s="13"/>
      <c r="B1929" s="235"/>
      <c r="C1929" s="236"/>
      <c r="D1929" s="237" t="s">
        <v>207</v>
      </c>
      <c r="E1929" s="238" t="s">
        <v>19</v>
      </c>
      <c r="F1929" s="239" t="s">
        <v>3453</v>
      </c>
      <c r="G1929" s="236"/>
      <c r="H1929" s="240">
        <v>1</v>
      </c>
      <c r="I1929" s="241"/>
      <c r="J1929" s="236"/>
      <c r="K1929" s="236"/>
      <c r="L1929" s="242"/>
      <c r="M1929" s="243"/>
      <c r="N1929" s="244"/>
      <c r="O1929" s="244"/>
      <c r="P1929" s="244"/>
      <c r="Q1929" s="244"/>
      <c r="R1929" s="244"/>
      <c r="S1929" s="244"/>
      <c r="T1929" s="245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46" t="s">
        <v>207</v>
      </c>
      <c r="AU1929" s="246" t="s">
        <v>82</v>
      </c>
      <c r="AV1929" s="13" t="s">
        <v>82</v>
      </c>
      <c r="AW1929" s="13" t="s">
        <v>33</v>
      </c>
      <c r="AX1929" s="13" t="s">
        <v>80</v>
      </c>
      <c r="AY1929" s="246" t="s">
        <v>197</v>
      </c>
    </row>
    <row r="1930" s="13" customFormat="1">
      <c r="A1930" s="13"/>
      <c r="B1930" s="235"/>
      <c r="C1930" s="236"/>
      <c r="D1930" s="237" t="s">
        <v>207</v>
      </c>
      <c r="E1930" s="238" t="s">
        <v>19</v>
      </c>
      <c r="F1930" s="239" t="s">
        <v>3454</v>
      </c>
      <c r="G1930" s="236"/>
      <c r="H1930" s="240">
        <v>15.35</v>
      </c>
      <c r="I1930" s="241"/>
      <c r="J1930" s="236"/>
      <c r="K1930" s="236"/>
      <c r="L1930" s="242"/>
      <c r="M1930" s="243"/>
      <c r="N1930" s="244"/>
      <c r="O1930" s="244"/>
      <c r="P1930" s="244"/>
      <c r="Q1930" s="244"/>
      <c r="R1930" s="244"/>
      <c r="S1930" s="244"/>
      <c r="T1930" s="245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6" t="s">
        <v>207</v>
      </c>
      <c r="AU1930" s="246" t="s">
        <v>82</v>
      </c>
      <c r="AV1930" s="13" t="s">
        <v>82</v>
      </c>
      <c r="AW1930" s="13" t="s">
        <v>33</v>
      </c>
      <c r="AX1930" s="13" t="s">
        <v>72</v>
      </c>
      <c r="AY1930" s="246" t="s">
        <v>197</v>
      </c>
    </row>
    <row r="1931" s="13" customFormat="1">
      <c r="A1931" s="13"/>
      <c r="B1931" s="235"/>
      <c r="C1931" s="236"/>
      <c r="D1931" s="237" t="s">
        <v>207</v>
      </c>
      <c r="E1931" s="238" t="s">
        <v>19</v>
      </c>
      <c r="F1931" s="239" t="s">
        <v>3455</v>
      </c>
      <c r="G1931" s="236"/>
      <c r="H1931" s="240">
        <v>20.300000000000001</v>
      </c>
      <c r="I1931" s="241"/>
      <c r="J1931" s="236"/>
      <c r="K1931" s="236"/>
      <c r="L1931" s="242"/>
      <c r="M1931" s="243"/>
      <c r="N1931" s="244"/>
      <c r="O1931" s="244"/>
      <c r="P1931" s="244"/>
      <c r="Q1931" s="244"/>
      <c r="R1931" s="244"/>
      <c r="S1931" s="244"/>
      <c r="T1931" s="245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6" t="s">
        <v>207</v>
      </c>
      <c r="AU1931" s="246" t="s">
        <v>82</v>
      </c>
      <c r="AV1931" s="13" t="s">
        <v>82</v>
      </c>
      <c r="AW1931" s="13" t="s">
        <v>33</v>
      </c>
      <c r="AX1931" s="13" t="s">
        <v>72</v>
      </c>
      <c r="AY1931" s="246" t="s">
        <v>197</v>
      </c>
    </row>
    <row r="1932" s="15" customFormat="1">
      <c r="A1932" s="15"/>
      <c r="B1932" s="257"/>
      <c r="C1932" s="258"/>
      <c r="D1932" s="237" t="s">
        <v>207</v>
      </c>
      <c r="E1932" s="259" t="s">
        <v>19</v>
      </c>
      <c r="F1932" s="260" t="s">
        <v>234</v>
      </c>
      <c r="G1932" s="258"/>
      <c r="H1932" s="261">
        <v>36.650000000000006</v>
      </c>
      <c r="I1932" s="262"/>
      <c r="J1932" s="258"/>
      <c r="K1932" s="258"/>
      <c r="L1932" s="263"/>
      <c r="M1932" s="264"/>
      <c r="N1932" s="265"/>
      <c r="O1932" s="265"/>
      <c r="P1932" s="265"/>
      <c r="Q1932" s="265"/>
      <c r="R1932" s="265"/>
      <c r="S1932" s="265"/>
      <c r="T1932" s="266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T1932" s="267" t="s">
        <v>207</v>
      </c>
      <c r="AU1932" s="267" t="s">
        <v>82</v>
      </c>
      <c r="AV1932" s="15" t="s">
        <v>203</v>
      </c>
      <c r="AW1932" s="15" t="s">
        <v>33</v>
      </c>
      <c r="AX1932" s="15" t="s">
        <v>72</v>
      </c>
      <c r="AY1932" s="267" t="s">
        <v>197</v>
      </c>
    </row>
    <row r="1933" s="2" customFormat="1" ht="44.25" customHeight="1">
      <c r="A1933" s="40"/>
      <c r="B1933" s="41"/>
      <c r="C1933" s="216" t="s">
        <v>2218</v>
      </c>
      <c r="D1933" s="216" t="s">
        <v>199</v>
      </c>
      <c r="E1933" s="217" t="s">
        <v>1807</v>
      </c>
      <c r="F1933" s="218" t="s">
        <v>1808</v>
      </c>
      <c r="G1933" s="219" t="s">
        <v>211</v>
      </c>
      <c r="H1933" s="220">
        <v>15</v>
      </c>
      <c r="I1933" s="221"/>
      <c r="J1933" s="222">
        <f>ROUND(I1933*H1933,2)</f>
        <v>0</v>
      </c>
      <c r="K1933" s="223"/>
      <c r="L1933" s="46"/>
      <c r="M1933" s="224" t="s">
        <v>19</v>
      </c>
      <c r="N1933" s="225" t="s">
        <v>43</v>
      </c>
      <c r="O1933" s="86"/>
      <c r="P1933" s="226">
        <f>O1933*H1933</f>
        <v>0</v>
      </c>
      <c r="Q1933" s="226">
        <v>0</v>
      </c>
      <c r="R1933" s="226">
        <f>Q1933*H1933</f>
        <v>0</v>
      </c>
      <c r="S1933" s="226">
        <v>0</v>
      </c>
      <c r="T1933" s="227">
        <f>S1933*H1933</f>
        <v>0</v>
      </c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R1933" s="228" t="s">
        <v>385</v>
      </c>
      <c r="AT1933" s="228" t="s">
        <v>199</v>
      </c>
      <c r="AU1933" s="228" t="s">
        <v>82</v>
      </c>
      <c r="AY1933" s="19" t="s">
        <v>197</v>
      </c>
      <c r="BE1933" s="229">
        <f>IF(N1933="základní",J1933,0)</f>
        <v>0</v>
      </c>
      <c r="BF1933" s="229">
        <f>IF(N1933="snížená",J1933,0)</f>
        <v>0</v>
      </c>
      <c r="BG1933" s="229">
        <f>IF(N1933="zákl. přenesená",J1933,0)</f>
        <v>0</v>
      </c>
      <c r="BH1933" s="229">
        <f>IF(N1933="sníž. přenesená",J1933,0)</f>
        <v>0</v>
      </c>
      <c r="BI1933" s="229">
        <f>IF(N1933="nulová",J1933,0)</f>
        <v>0</v>
      </c>
      <c r="BJ1933" s="19" t="s">
        <v>80</v>
      </c>
      <c r="BK1933" s="229">
        <f>ROUND(I1933*H1933,2)</f>
        <v>0</v>
      </c>
      <c r="BL1933" s="19" t="s">
        <v>385</v>
      </c>
      <c r="BM1933" s="228" t="s">
        <v>3456</v>
      </c>
    </row>
    <row r="1934" s="2" customFormat="1">
      <c r="A1934" s="40"/>
      <c r="B1934" s="41"/>
      <c r="C1934" s="42"/>
      <c r="D1934" s="230" t="s">
        <v>205</v>
      </c>
      <c r="E1934" s="42"/>
      <c r="F1934" s="231" t="s">
        <v>1810</v>
      </c>
      <c r="G1934" s="42"/>
      <c r="H1934" s="42"/>
      <c r="I1934" s="232"/>
      <c r="J1934" s="42"/>
      <c r="K1934" s="42"/>
      <c r="L1934" s="46"/>
      <c r="M1934" s="233"/>
      <c r="N1934" s="234"/>
      <c r="O1934" s="86"/>
      <c r="P1934" s="86"/>
      <c r="Q1934" s="86"/>
      <c r="R1934" s="86"/>
      <c r="S1934" s="86"/>
      <c r="T1934" s="87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T1934" s="19" t="s">
        <v>205</v>
      </c>
      <c r="AU1934" s="19" t="s">
        <v>82</v>
      </c>
    </row>
    <row r="1935" s="13" customFormat="1">
      <c r="A1935" s="13"/>
      <c r="B1935" s="235"/>
      <c r="C1935" s="236"/>
      <c r="D1935" s="237" t="s">
        <v>207</v>
      </c>
      <c r="E1935" s="238" t="s">
        <v>19</v>
      </c>
      <c r="F1935" s="239" t="s">
        <v>3457</v>
      </c>
      <c r="G1935" s="236"/>
      <c r="H1935" s="240">
        <v>7</v>
      </c>
      <c r="I1935" s="241"/>
      <c r="J1935" s="236"/>
      <c r="K1935" s="236"/>
      <c r="L1935" s="242"/>
      <c r="M1935" s="243"/>
      <c r="N1935" s="244"/>
      <c r="O1935" s="244"/>
      <c r="P1935" s="244"/>
      <c r="Q1935" s="244"/>
      <c r="R1935" s="244"/>
      <c r="S1935" s="244"/>
      <c r="T1935" s="245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6" t="s">
        <v>207</v>
      </c>
      <c r="AU1935" s="246" t="s">
        <v>82</v>
      </c>
      <c r="AV1935" s="13" t="s">
        <v>82</v>
      </c>
      <c r="AW1935" s="13" t="s">
        <v>33</v>
      </c>
      <c r="AX1935" s="13" t="s">
        <v>72</v>
      </c>
      <c r="AY1935" s="246" t="s">
        <v>197</v>
      </c>
    </row>
    <row r="1936" s="13" customFormat="1">
      <c r="A1936" s="13"/>
      <c r="B1936" s="235"/>
      <c r="C1936" s="236"/>
      <c r="D1936" s="237" t="s">
        <v>207</v>
      </c>
      <c r="E1936" s="238" t="s">
        <v>19</v>
      </c>
      <c r="F1936" s="239" t="s">
        <v>3458</v>
      </c>
      <c r="G1936" s="236"/>
      <c r="H1936" s="240">
        <v>8</v>
      </c>
      <c r="I1936" s="241"/>
      <c r="J1936" s="236"/>
      <c r="K1936" s="236"/>
      <c r="L1936" s="242"/>
      <c r="M1936" s="243"/>
      <c r="N1936" s="244"/>
      <c r="O1936" s="244"/>
      <c r="P1936" s="244"/>
      <c r="Q1936" s="244"/>
      <c r="R1936" s="244"/>
      <c r="S1936" s="244"/>
      <c r="T1936" s="245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46" t="s">
        <v>207</v>
      </c>
      <c r="AU1936" s="246" t="s">
        <v>82</v>
      </c>
      <c r="AV1936" s="13" t="s">
        <v>82</v>
      </c>
      <c r="AW1936" s="13" t="s">
        <v>33</v>
      </c>
      <c r="AX1936" s="13" t="s">
        <v>72</v>
      </c>
      <c r="AY1936" s="246" t="s">
        <v>197</v>
      </c>
    </row>
    <row r="1937" s="15" customFormat="1">
      <c r="A1937" s="15"/>
      <c r="B1937" s="257"/>
      <c r="C1937" s="258"/>
      <c r="D1937" s="237" t="s">
        <v>207</v>
      </c>
      <c r="E1937" s="259" t="s">
        <v>19</v>
      </c>
      <c r="F1937" s="260" t="s">
        <v>234</v>
      </c>
      <c r="G1937" s="258"/>
      <c r="H1937" s="261">
        <v>15</v>
      </c>
      <c r="I1937" s="262"/>
      <c r="J1937" s="258"/>
      <c r="K1937" s="258"/>
      <c r="L1937" s="263"/>
      <c r="M1937" s="264"/>
      <c r="N1937" s="265"/>
      <c r="O1937" s="265"/>
      <c r="P1937" s="265"/>
      <c r="Q1937" s="265"/>
      <c r="R1937" s="265"/>
      <c r="S1937" s="265"/>
      <c r="T1937" s="266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T1937" s="267" t="s">
        <v>207</v>
      </c>
      <c r="AU1937" s="267" t="s">
        <v>82</v>
      </c>
      <c r="AV1937" s="15" t="s">
        <v>203</v>
      </c>
      <c r="AW1937" s="15" t="s">
        <v>33</v>
      </c>
      <c r="AX1937" s="15" t="s">
        <v>80</v>
      </c>
      <c r="AY1937" s="267" t="s">
        <v>197</v>
      </c>
    </row>
    <row r="1938" s="2" customFormat="1" ht="44.25" customHeight="1">
      <c r="A1938" s="40"/>
      <c r="B1938" s="41"/>
      <c r="C1938" s="216" t="s">
        <v>2225</v>
      </c>
      <c r="D1938" s="216" t="s">
        <v>199</v>
      </c>
      <c r="E1938" s="217" t="s">
        <v>1813</v>
      </c>
      <c r="F1938" s="218" t="s">
        <v>1814</v>
      </c>
      <c r="G1938" s="219" t="s">
        <v>211</v>
      </c>
      <c r="H1938" s="220">
        <v>3</v>
      </c>
      <c r="I1938" s="221"/>
      <c r="J1938" s="222">
        <f>ROUND(I1938*H1938,2)</f>
        <v>0</v>
      </c>
      <c r="K1938" s="223"/>
      <c r="L1938" s="46"/>
      <c r="M1938" s="224" t="s">
        <v>19</v>
      </c>
      <c r="N1938" s="225" t="s">
        <v>43</v>
      </c>
      <c r="O1938" s="86"/>
      <c r="P1938" s="226">
        <f>O1938*H1938</f>
        <v>0</v>
      </c>
      <c r="Q1938" s="226">
        <v>0</v>
      </c>
      <c r="R1938" s="226">
        <f>Q1938*H1938</f>
        <v>0</v>
      </c>
      <c r="S1938" s="226">
        <v>0</v>
      </c>
      <c r="T1938" s="227">
        <f>S1938*H1938</f>
        <v>0</v>
      </c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R1938" s="228" t="s">
        <v>385</v>
      </c>
      <c r="AT1938" s="228" t="s">
        <v>199</v>
      </c>
      <c r="AU1938" s="228" t="s">
        <v>82</v>
      </c>
      <c r="AY1938" s="19" t="s">
        <v>197</v>
      </c>
      <c r="BE1938" s="229">
        <f>IF(N1938="základní",J1938,0)</f>
        <v>0</v>
      </c>
      <c r="BF1938" s="229">
        <f>IF(N1938="snížená",J1938,0)</f>
        <v>0</v>
      </c>
      <c r="BG1938" s="229">
        <f>IF(N1938="zákl. přenesená",J1938,0)</f>
        <v>0</v>
      </c>
      <c r="BH1938" s="229">
        <f>IF(N1938="sníž. přenesená",J1938,0)</f>
        <v>0</v>
      </c>
      <c r="BI1938" s="229">
        <f>IF(N1938="nulová",J1938,0)</f>
        <v>0</v>
      </c>
      <c r="BJ1938" s="19" t="s">
        <v>80</v>
      </c>
      <c r="BK1938" s="229">
        <f>ROUND(I1938*H1938,2)</f>
        <v>0</v>
      </c>
      <c r="BL1938" s="19" t="s">
        <v>385</v>
      </c>
      <c r="BM1938" s="228" t="s">
        <v>3459</v>
      </c>
    </row>
    <row r="1939" s="2" customFormat="1">
      <c r="A1939" s="40"/>
      <c r="B1939" s="41"/>
      <c r="C1939" s="42"/>
      <c r="D1939" s="230" t="s">
        <v>205</v>
      </c>
      <c r="E1939" s="42"/>
      <c r="F1939" s="231" t="s">
        <v>1816</v>
      </c>
      <c r="G1939" s="42"/>
      <c r="H1939" s="42"/>
      <c r="I1939" s="232"/>
      <c r="J1939" s="42"/>
      <c r="K1939" s="42"/>
      <c r="L1939" s="46"/>
      <c r="M1939" s="233"/>
      <c r="N1939" s="234"/>
      <c r="O1939" s="86"/>
      <c r="P1939" s="86"/>
      <c r="Q1939" s="86"/>
      <c r="R1939" s="86"/>
      <c r="S1939" s="86"/>
      <c r="T1939" s="87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T1939" s="19" t="s">
        <v>205</v>
      </c>
      <c r="AU1939" s="19" t="s">
        <v>82</v>
      </c>
    </row>
    <row r="1940" s="13" customFormat="1">
      <c r="A1940" s="13"/>
      <c r="B1940" s="235"/>
      <c r="C1940" s="236"/>
      <c r="D1940" s="237" t="s">
        <v>207</v>
      </c>
      <c r="E1940" s="238" t="s">
        <v>19</v>
      </c>
      <c r="F1940" s="239" t="s">
        <v>3460</v>
      </c>
      <c r="G1940" s="236"/>
      <c r="H1940" s="240">
        <v>1</v>
      </c>
      <c r="I1940" s="241"/>
      <c r="J1940" s="236"/>
      <c r="K1940" s="236"/>
      <c r="L1940" s="242"/>
      <c r="M1940" s="243"/>
      <c r="N1940" s="244"/>
      <c r="O1940" s="244"/>
      <c r="P1940" s="244"/>
      <c r="Q1940" s="244"/>
      <c r="R1940" s="244"/>
      <c r="S1940" s="244"/>
      <c r="T1940" s="245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46" t="s">
        <v>207</v>
      </c>
      <c r="AU1940" s="246" t="s">
        <v>82</v>
      </c>
      <c r="AV1940" s="13" t="s">
        <v>82</v>
      </c>
      <c r="AW1940" s="13" t="s">
        <v>33</v>
      </c>
      <c r="AX1940" s="13" t="s">
        <v>72</v>
      </c>
      <c r="AY1940" s="246" t="s">
        <v>197</v>
      </c>
    </row>
    <row r="1941" s="13" customFormat="1">
      <c r="A1941" s="13"/>
      <c r="B1941" s="235"/>
      <c r="C1941" s="236"/>
      <c r="D1941" s="237" t="s">
        <v>207</v>
      </c>
      <c r="E1941" s="238" t="s">
        <v>19</v>
      </c>
      <c r="F1941" s="239" t="s">
        <v>3461</v>
      </c>
      <c r="G1941" s="236"/>
      <c r="H1941" s="240">
        <v>2</v>
      </c>
      <c r="I1941" s="241"/>
      <c r="J1941" s="236"/>
      <c r="K1941" s="236"/>
      <c r="L1941" s="242"/>
      <c r="M1941" s="243"/>
      <c r="N1941" s="244"/>
      <c r="O1941" s="244"/>
      <c r="P1941" s="244"/>
      <c r="Q1941" s="244"/>
      <c r="R1941" s="244"/>
      <c r="S1941" s="244"/>
      <c r="T1941" s="245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46" t="s">
        <v>207</v>
      </c>
      <c r="AU1941" s="246" t="s">
        <v>82</v>
      </c>
      <c r="AV1941" s="13" t="s">
        <v>82</v>
      </c>
      <c r="AW1941" s="13" t="s">
        <v>33</v>
      </c>
      <c r="AX1941" s="13" t="s">
        <v>72</v>
      </c>
      <c r="AY1941" s="246" t="s">
        <v>197</v>
      </c>
    </row>
    <row r="1942" s="15" customFormat="1">
      <c r="A1942" s="15"/>
      <c r="B1942" s="257"/>
      <c r="C1942" s="258"/>
      <c r="D1942" s="237" t="s">
        <v>207</v>
      </c>
      <c r="E1942" s="259" t="s">
        <v>19</v>
      </c>
      <c r="F1942" s="260" t="s">
        <v>234</v>
      </c>
      <c r="G1942" s="258"/>
      <c r="H1942" s="261">
        <v>3</v>
      </c>
      <c r="I1942" s="262"/>
      <c r="J1942" s="258"/>
      <c r="K1942" s="258"/>
      <c r="L1942" s="263"/>
      <c r="M1942" s="264"/>
      <c r="N1942" s="265"/>
      <c r="O1942" s="265"/>
      <c r="P1942" s="265"/>
      <c r="Q1942" s="265"/>
      <c r="R1942" s="265"/>
      <c r="S1942" s="265"/>
      <c r="T1942" s="266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T1942" s="267" t="s">
        <v>207</v>
      </c>
      <c r="AU1942" s="267" t="s">
        <v>82</v>
      </c>
      <c r="AV1942" s="15" t="s">
        <v>203</v>
      </c>
      <c r="AW1942" s="15" t="s">
        <v>33</v>
      </c>
      <c r="AX1942" s="15" t="s">
        <v>80</v>
      </c>
      <c r="AY1942" s="267" t="s">
        <v>197</v>
      </c>
    </row>
    <row r="1943" s="2" customFormat="1" ht="16.5" customHeight="1">
      <c r="A1943" s="40"/>
      <c r="B1943" s="41"/>
      <c r="C1943" s="282" t="s">
        <v>2229</v>
      </c>
      <c r="D1943" s="282" t="s">
        <v>602</v>
      </c>
      <c r="E1943" s="283" t="s">
        <v>1820</v>
      </c>
      <c r="F1943" s="284" t="s">
        <v>1821</v>
      </c>
      <c r="G1943" s="285" t="s">
        <v>661</v>
      </c>
      <c r="H1943" s="286">
        <v>35.649999999999999</v>
      </c>
      <c r="I1943" s="287"/>
      <c r="J1943" s="288">
        <f>ROUND(I1943*H1943,2)</f>
        <v>0</v>
      </c>
      <c r="K1943" s="289"/>
      <c r="L1943" s="290"/>
      <c r="M1943" s="291" t="s">
        <v>19</v>
      </c>
      <c r="N1943" s="292" t="s">
        <v>43</v>
      </c>
      <c r="O1943" s="86"/>
      <c r="P1943" s="226">
        <f>O1943*H1943</f>
        <v>0</v>
      </c>
      <c r="Q1943" s="226">
        <v>0.0018</v>
      </c>
      <c r="R1943" s="226">
        <f>Q1943*H1943</f>
        <v>0.064169999999999991</v>
      </c>
      <c r="S1943" s="226">
        <v>0</v>
      </c>
      <c r="T1943" s="227">
        <f>S1943*H1943</f>
        <v>0</v>
      </c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R1943" s="228" t="s">
        <v>658</v>
      </c>
      <c r="AT1943" s="228" t="s">
        <v>602</v>
      </c>
      <c r="AU1943" s="228" t="s">
        <v>82</v>
      </c>
      <c r="AY1943" s="19" t="s">
        <v>197</v>
      </c>
      <c r="BE1943" s="229">
        <f>IF(N1943="základní",J1943,0)</f>
        <v>0</v>
      </c>
      <c r="BF1943" s="229">
        <f>IF(N1943="snížená",J1943,0)</f>
        <v>0</v>
      </c>
      <c r="BG1943" s="229">
        <f>IF(N1943="zákl. přenesená",J1943,0)</f>
        <v>0</v>
      </c>
      <c r="BH1943" s="229">
        <f>IF(N1943="sníž. přenesená",J1943,0)</f>
        <v>0</v>
      </c>
      <c r="BI1943" s="229">
        <f>IF(N1943="nulová",J1943,0)</f>
        <v>0</v>
      </c>
      <c r="BJ1943" s="19" t="s">
        <v>80</v>
      </c>
      <c r="BK1943" s="229">
        <f>ROUND(I1943*H1943,2)</f>
        <v>0</v>
      </c>
      <c r="BL1943" s="19" t="s">
        <v>385</v>
      </c>
      <c r="BM1943" s="228" t="s">
        <v>3462</v>
      </c>
    </row>
    <row r="1944" s="13" customFormat="1">
      <c r="A1944" s="13"/>
      <c r="B1944" s="235"/>
      <c r="C1944" s="236"/>
      <c r="D1944" s="237" t="s">
        <v>207</v>
      </c>
      <c r="E1944" s="238" t="s">
        <v>19</v>
      </c>
      <c r="F1944" s="239" t="s">
        <v>3454</v>
      </c>
      <c r="G1944" s="236"/>
      <c r="H1944" s="240">
        <v>15.35</v>
      </c>
      <c r="I1944" s="241"/>
      <c r="J1944" s="236"/>
      <c r="K1944" s="236"/>
      <c r="L1944" s="242"/>
      <c r="M1944" s="243"/>
      <c r="N1944" s="244"/>
      <c r="O1944" s="244"/>
      <c r="P1944" s="244"/>
      <c r="Q1944" s="244"/>
      <c r="R1944" s="244"/>
      <c r="S1944" s="244"/>
      <c r="T1944" s="245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6" t="s">
        <v>207</v>
      </c>
      <c r="AU1944" s="246" t="s">
        <v>82</v>
      </c>
      <c r="AV1944" s="13" t="s">
        <v>82</v>
      </c>
      <c r="AW1944" s="13" t="s">
        <v>33</v>
      </c>
      <c r="AX1944" s="13" t="s">
        <v>72</v>
      </c>
      <c r="AY1944" s="246" t="s">
        <v>197</v>
      </c>
    </row>
    <row r="1945" s="13" customFormat="1">
      <c r="A1945" s="13"/>
      <c r="B1945" s="235"/>
      <c r="C1945" s="236"/>
      <c r="D1945" s="237" t="s">
        <v>207</v>
      </c>
      <c r="E1945" s="238" t="s">
        <v>19</v>
      </c>
      <c r="F1945" s="239" t="s">
        <v>3455</v>
      </c>
      <c r="G1945" s="236"/>
      <c r="H1945" s="240">
        <v>20.300000000000001</v>
      </c>
      <c r="I1945" s="241"/>
      <c r="J1945" s="236"/>
      <c r="K1945" s="236"/>
      <c r="L1945" s="242"/>
      <c r="M1945" s="243"/>
      <c r="N1945" s="244"/>
      <c r="O1945" s="244"/>
      <c r="P1945" s="244"/>
      <c r="Q1945" s="244"/>
      <c r="R1945" s="244"/>
      <c r="S1945" s="244"/>
      <c r="T1945" s="245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46" t="s">
        <v>207</v>
      </c>
      <c r="AU1945" s="246" t="s">
        <v>82</v>
      </c>
      <c r="AV1945" s="13" t="s">
        <v>82</v>
      </c>
      <c r="AW1945" s="13" t="s">
        <v>33</v>
      </c>
      <c r="AX1945" s="13" t="s">
        <v>72</v>
      </c>
      <c r="AY1945" s="246" t="s">
        <v>197</v>
      </c>
    </row>
    <row r="1946" s="15" customFormat="1">
      <c r="A1946" s="15"/>
      <c r="B1946" s="257"/>
      <c r="C1946" s="258"/>
      <c r="D1946" s="237" t="s">
        <v>207</v>
      </c>
      <c r="E1946" s="259" t="s">
        <v>19</v>
      </c>
      <c r="F1946" s="260" t="s">
        <v>234</v>
      </c>
      <c r="G1946" s="258"/>
      <c r="H1946" s="261">
        <v>35.649999999999999</v>
      </c>
      <c r="I1946" s="262"/>
      <c r="J1946" s="258"/>
      <c r="K1946" s="258"/>
      <c r="L1946" s="263"/>
      <c r="M1946" s="264"/>
      <c r="N1946" s="265"/>
      <c r="O1946" s="265"/>
      <c r="P1946" s="265"/>
      <c r="Q1946" s="265"/>
      <c r="R1946" s="265"/>
      <c r="S1946" s="265"/>
      <c r="T1946" s="266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T1946" s="267" t="s">
        <v>207</v>
      </c>
      <c r="AU1946" s="267" t="s">
        <v>82</v>
      </c>
      <c r="AV1946" s="15" t="s">
        <v>203</v>
      </c>
      <c r="AW1946" s="15" t="s">
        <v>33</v>
      </c>
      <c r="AX1946" s="15" t="s">
        <v>80</v>
      </c>
      <c r="AY1946" s="267" t="s">
        <v>197</v>
      </c>
    </row>
    <row r="1947" s="2" customFormat="1" ht="49.05" customHeight="1">
      <c r="A1947" s="40"/>
      <c r="B1947" s="41"/>
      <c r="C1947" s="216" t="s">
        <v>2236</v>
      </c>
      <c r="D1947" s="216" t="s">
        <v>199</v>
      </c>
      <c r="E1947" s="217" t="s">
        <v>1826</v>
      </c>
      <c r="F1947" s="218" t="s">
        <v>3463</v>
      </c>
      <c r="G1947" s="219" t="s">
        <v>211</v>
      </c>
      <c r="H1947" s="220">
        <v>1</v>
      </c>
      <c r="I1947" s="221"/>
      <c r="J1947" s="222">
        <f>ROUND(I1947*H1947,2)</f>
        <v>0</v>
      </c>
      <c r="K1947" s="223"/>
      <c r="L1947" s="46"/>
      <c r="M1947" s="224" t="s">
        <v>19</v>
      </c>
      <c r="N1947" s="225" t="s">
        <v>43</v>
      </c>
      <c r="O1947" s="86"/>
      <c r="P1947" s="226">
        <f>O1947*H1947</f>
        <v>0</v>
      </c>
      <c r="Q1947" s="226">
        <v>0</v>
      </c>
      <c r="R1947" s="226">
        <f>Q1947*H1947</f>
        <v>0</v>
      </c>
      <c r="S1947" s="226">
        <v>0</v>
      </c>
      <c r="T1947" s="227">
        <f>S1947*H1947</f>
        <v>0</v>
      </c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R1947" s="228" t="s">
        <v>385</v>
      </c>
      <c r="AT1947" s="228" t="s">
        <v>199</v>
      </c>
      <c r="AU1947" s="228" t="s">
        <v>82</v>
      </c>
      <c r="AY1947" s="19" t="s">
        <v>197</v>
      </c>
      <c r="BE1947" s="229">
        <f>IF(N1947="základní",J1947,0)</f>
        <v>0</v>
      </c>
      <c r="BF1947" s="229">
        <f>IF(N1947="snížená",J1947,0)</f>
        <v>0</v>
      </c>
      <c r="BG1947" s="229">
        <f>IF(N1947="zákl. přenesená",J1947,0)</f>
        <v>0</v>
      </c>
      <c r="BH1947" s="229">
        <f>IF(N1947="sníž. přenesená",J1947,0)</f>
        <v>0</v>
      </c>
      <c r="BI1947" s="229">
        <f>IF(N1947="nulová",J1947,0)</f>
        <v>0</v>
      </c>
      <c r="BJ1947" s="19" t="s">
        <v>80</v>
      </c>
      <c r="BK1947" s="229">
        <f>ROUND(I1947*H1947,2)</f>
        <v>0</v>
      </c>
      <c r="BL1947" s="19" t="s">
        <v>385</v>
      </c>
      <c r="BM1947" s="228" t="s">
        <v>3464</v>
      </c>
    </row>
    <row r="1948" s="2" customFormat="1" ht="44.25" customHeight="1">
      <c r="A1948" s="40"/>
      <c r="B1948" s="41"/>
      <c r="C1948" s="216" t="s">
        <v>2242</v>
      </c>
      <c r="D1948" s="216" t="s">
        <v>199</v>
      </c>
      <c r="E1948" s="217" t="s">
        <v>3465</v>
      </c>
      <c r="F1948" s="218" t="s">
        <v>3466</v>
      </c>
      <c r="G1948" s="219" t="s">
        <v>3467</v>
      </c>
      <c r="H1948" s="220">
        <v>29.239999999999998</v>
      </c>
      <c r="I1948" s="221"/>
      <c r="J1948" s="222">
        <f>ROUND(I1948*H1948,2)</f>
        <v>0</v>
      </c>
      <c r="K1948" s="223"/>
      <c r="L1948" s="46"/>
      <c r="M1948" s="224" t="s">
        <v>19</v>
      </c>
      <c r="N1948" s="225" t="s">
        <v>43</v>
      </c>
      <c r="O1948" s="86"/>
      <c r="P1948" s="226">
        <f>O1948*H1948</f>
        <v>0</v>
      </c>
      <c r="Q1948" s="226">
        <v>0</v>
      </c>
      <c r="R1948" s="226">
        <f>Q1948*H1948</f>
        <v>0</v>
      </c>
      <c r="S1948" s="226">
        <v>0</v>
      </c>
      <c r="T1948" s="227">
        <f>S1948*H1948</f>
        <v>0</v>
      </c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R1948" s="228" t="s">
        <v>385</v>
      </c>
      <c r="AT1948" s="228" t="s">
        <v>199</v>
      </c>
      <c r="AU1948" s="228" t="s">
        <v>82</v>
      </c>
      <c r="AY1948" s="19" t="s">
        <v>197</v>
      </c>
      <c r="BE1948" s="229">
        <f>IF(N1948="základní",J1948,0)</f>
        <v>0</v>
      </c>
      <c r="BF1948" s="229">
        <f>IF(N1948="snížená",J1948,0)</f>
        <v>0</v>
      </c>
      <c r="BG1948" s="229">
        <f>IF(N1948="zákl. přenesená",J1948,0)</f>
        <v>0</v>
      </c>
      <c r="BH1948" s="229">
        <f>IF(N1948="sníž. přenesená",J1948,0)</f>
        <v>0</v>
      </c>
      <c r="BI1948" s="229">
        <f>IF(N1948="nulová",J1948,0)</f>
        <v>0</v>
      </c>
      <c r="BJ1948" s="19" t="s">
        <v>80</v>
      </c>
      <c r="BK1948" s="229">
        <f>ROUND(I1948*H1948,2)</f>
        <v>0</v>
      </c>
      <c r="BL1948" s="19" t="s">
        <v>385</v>
      </c>
      <c r="BM1948" s="228" t="s">
        <v>3468</v>
      </c>
    </row>
    <row r="1949" s="13" customFormat="1">
      <c r="A1949" s="13"/>
      <c r="B1949" s="235"/>
      <c r="C1949" s="236"/>
      <c r="D1949" s="237" t="s">
        <v>207</v>
      </c>
      <c r="E1949" s="238" t="s">
        <v>19</v>
      </c>
      <c r="F1949" s="239" t="s">
        <v>3469</v>
      </c>
      <c r="G1949" s="236"/>
      <c r="H1949" s="240">
        <v>15.640000000000001</v>
      </c>
      <c r="I1949" s="241"/>
      <c r="J1949" s="236"/>
      <c r="K1949" s="236"/>
      <c r="L1949" s="242"/>
      <c r="M1949" s="243"/>
      <c r="N1949" s="244"/>
      <c r="O1949" s="244"/>
      <c r="P1949" s="244"/>
      <c r="Q1949" s="244"/>
      <c r="R1949" s="244"/>
      <c r="S1949" s="244"/>
      <c r="T1949" s="245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6" t="s">
        <v>207</v>
      </c>
      <c r="AU1949" s="246" t="s">
        <v>82</v>
      </c>
      <c r="AV1949" s="13" t="s">
        <v>82</v>
      </c>
      <c r="AW1949" s="13" t="s">
        <v>33</v>
      </c>
      <c r="AX1949" s="13" t="s">
        <v>72</v>
      </c>
      <c r="AY1949" s="246" t="s">
        <v>197</v>
      </c>
    </row>
    <row r="1950" s="13" customFormat="1">
      <c r="A1950" s="13"/>
      <c r="B1950" s="235"/>
      <c r="C1950" s="236"/>
      <c r="D1950" s="237" t="s">
        <v>207</v>
      </c>
      <c r="E1950" s="238" t="s">
        <v>19</v>
      </c>
      <c r="F1950" s="239" t="s">
        <v>3470</v>
      </c>
      <c r="G1950" s="236"/>
      <c r="H1950" s="240">
        <v>13.6</v>
      </c>
      <c r="I1950" s="241"/>
      <c r="J1950" s="236"/>
      <c r="K1950" s="236"/>
      <c r="L1950" s="242"/>
      <c r="M1950" s="243"/>
      <c r="N1950" s="244"/>
      <c r="O1950" s="244"/>
      <c r="P1950" s="244"/>
      <c r="Q1950" s="244"/>
      <c r="R1950" s="244"/>
      <c r="S1950" s="244"/>
      <c r="T1950" s="245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46" t="s">
        <v>207</v>
      </c>
      <c r="AU1950" s="246" t="s">
        <v>82</v>
      </c>
      <c r="AV1950" s="13" t="s">
        <v>82</v>
      </c>
      <c r="AW1950" s="13" t="s">
        <v>33</v>
      </c>
      <c r="AX1950" s="13" t="s">
        <v>72</v>
      </c>
      <c r="AY1950" s="246" t="s">
        <v>197</v>
      </c>
    </row>
    <row r="1951" s="15" customFormat="1">
      <c r="A1951" s="15"/>
      <c r="B1951" s="257"/>
      <c r="C1951" s="258"/>
      <c r="D1951" s="237" t="s">
        <v>207</v>
      </c>
      <c r="E1951" s="259" t="s">
        <v>19</v>
      </c>
      <c r="F1951" s="260" t="s">
        <v>234</v>
      </c>
      <c r="G1951" s="258"/>
      <c r="H1951" s="261">
        <v>29.240000000000002</v>
      </c>
      <c r="I1951" s="262"/>
      <c r="J1951" s="258"/>
      <c r="K1951" s="258"/>
      <c r="L1951" s="263"/>
      <c r="M1951" s="264"/>
      <c r="N1951" s="265"/>
      <c r="O1951" s="265"/>
      <c r="P1951" s="265"/>
      <c r="Q1951" s="265"/>
      <c r="R1951" s="265"/>
      <c r="S1951" s="265"/>
      <c r="T1951" s="266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T1951" s="267" t="s">
        <v>207</v>
      </c>
      <c r="AU1951" s="267" t="s">
        <v>82</v>
      </c>
      <c r="AV1951" s="15" t="s">
        <v>203</v>
      </c>
      <c r="AW1951" s="15" t="s">
        <v>33</v>
      </c>
      <c r="AX1951" s="15" t="s">
        <v>80</v>
      </c>
      <c r="AY1951" s="267" t="s">
        <v>197</v>
      </c>
    </row>
    <row r="1952" s="2" customFormat="1" ht="44.25" customHeight="1">
      <c r="A1952" s="40"/>
      <c r="B1952" s="41"/>
      <c r="C1952" s="216" t="s">
        <v>2247</v>
      </c>
      <c r="D1952" s="216" t="s">
        <v>199</v>
      </c>
      <c r="E1952" s="217" t="s">
        <v>1830</v>
      </c>
      <c r="F1952" s="218" t="s">
        <v>1831</v>
      </c>
      <c r="G1952" s="219" t="s">
        <v>1253</v>
      </c>
      <c r="H1952" s="293"/>
      <c r="I1952" s="221"/>
      <c r="J1952" s="222">
        <f>ROUND(I1952*H1952,2)</f>
        <v>0</v>
      </c>
      <c r="K1952" s="223"/>
      <c r="L1952" s="46"/>
      <c r="M1952" s="224" t="s">
        <v>19</v>
      </c>
      <c r="N1952" s="225" t="s">
        <v>43</v>
      </c>
      <c r="O1952" s="86"/>
      <c r="P1952" s="226">
        <f>O1952*H1952</f>
        <v>0</v>
      </c>
      <c r="Q1952" s="226">
        <v>0</v>
      </c>
      <c r="R1952" s="226">
        <f>Q1952*H1952</f>
        <v>0</v>
      </c>
      <c r="S1952" s="226">
        <v>0</v>
      </c>
      <c r="T1952" s="227">
        <f>S1952*H1952</f>
        <v>0</v>
      </c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R1952" s="228" t="s">
        <v>385</v>
      </c>
      <c r="AT1952" s="228" t="s">
        <v>199</v>
      </c>
      <c r="AU1952" s="228" t="s">
        <v>82</v>
      </c>
      <c r="AY1952" s="19" t="s">
        <v>197</v>
      </c>
      <c r="BE1952" s="229">
        <f>IF(N1952="základní",J1952,0)</f>
        <v>0</v>
      </c>
      <c r="BF1952" s="229">
        <f>IF(N1952="snížená",J1952,0)</f>
        <v>0</v>
      </c>
      <c r="BG1952" s="229">
        <f>IF(N1952="zákl. přenesená",J1952,0)</f>
        <v>0</v>
      </c>
      <c r="BH1952" s="229">
        <f>IF(N1952="sníž. přenesená",J1952,0)</f>
        <v>0</v>
      </c>
      <c r="BI1952" s="229">
        <f>IF(N1952="nulová",J1952,0)</f>
        <v>0</v>
      </c>
      <c r="BJ1952" s="19" t="s">
        <v>80</v>
      </c>
      <c r="BK1952" s="229">
        <f>ROUND(I1952*H1952,2)</f>
        <v>0</v>
      </c>
      <c r="BL1952" s="19" t="s">
        <v>385</v>
      </c>
      <c r="BM1952" s="228" t="s">
        <v>3471</v>
      </c>
    </row>
    <row r="1953" s="2" customFormat="1">
      <c r="A1953" s="40"/>
      <c r="B1953" s="41"/>
      <c r="C1953" s="42"/>
      <c r="D1953" s="230" t="s">
        <v>205</v>
      </c>
      <c r="E1953" s="42"/>
      <c r="F1953" s="231" t="s">
        <v>1833</v>
      </c>
      <c r="G1953" s="42"/>
      <c r="H1953" s="42"/>
      <c r="I1953" s="232"/>
      <c r="J1953" s="42"/>
      <c r="K1953" s="42"/>
      <c r="L1953" s="46"/>
      <c r="M1953" s="233"/>
      <c r="N1953" s="234"/>
      <c r="O1953" s="86"/>
      <c r="P1953" s="86"/>
      <c r="Q1953" s="86"/>
      <c r="R1953" s="86"/>
      <c r="S1953" s="86"/>
      <c r="T1953" s="87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T1953" s="19" t="s">
        <v>205</v>
      </c>
      <c r="AU1953" s="19" t="s">
        <v>82</v>
      </c>
    </row>
    <row r="1954" s="12" customFormat="1" ht="22.8" customHeight="1">
      <c r="A1954" s="12"/>
      <c r="B1954" s="200"/>
      <c r="C1954" s="201"/>
      <c r="D1954" s="202" t="s">
        <v>71</v>
      </c>
      <c r="E1954" s="214" t="s">
        <v>3472</v>
      </c>
      <c r="F1954" s="214" t="s">
        <v>3473</v>
      </c>
      <c r="G1954" s="201"/>
      <c r="H1954" s="201"/>
      <c r="I1954" s="204"/>
      <c r="J1954" s="215">
        <f>BK1954</f>
        <v>0</v>
      </c>
      <c r="K1954" s="201"/>
      <c r="L1954" s="206"/>
      <c r="M1954" s="207"/>
      <c r="N1954" s="208"/>
      <c r="O1954" s="208"/>
      <c r="P1954" s="209">
        <f>SUM(P1955:P1958)</f>
        <v>0</v>
      </c>
      <c r="Q1954" s="208"/>
      <c r="R1954" s="209">
        <f>SUM(R1955:R1958)</f>
        <v>0.0195</v>
      </c>
      <c r="S1954" s="208"/>
      <c r="T1954" s="210">
        <f>SUM(T1955:T1958)</f>
        <v>0</v>
      </c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R1954" s="211" t="s">
        <v>82</v>
      </c>
      <c r="AT1954" s="212" t="s">
        <v>71</v>
      </c>
      <c r="AU1954" s="212" t="s">
        <v>80</v>
      </c>
      <c r="AY1954" s="211" t="s">
        <v>197</v>
      </c>
      <c r="BK1954" s="213">
        <f>SUM(BK1955:BK1958)</f>
        <v>0</v>
      </c>
    </row>
    <row r="1955" s="2" customFormat="1" ht="37.8" customHeight="1">
      <c r="A1955" s="40"/>
      <c r="B1955" s="41"/>
      <c r="C1955" s="216" t="s">
        <v>3474</v>
      </c>
      <c r="D1955" s="216" t="s">
        <v>199</v>
      </c>
      <c r="E1955" s="217" t="s">
        <v>3475</v>
      </c>
      <c r="F1955" s="218" t="s">
        <v>3476</v>
      </c>
      <c r="G1955" s="219" t="s">
        <v>211</v>
      </c>
      <c r="H1955" s="220">
        <v>1</v>
      </c>
      <c r="I1955" s="221"/>
      <c r="J1955" s="222">
        <f>ROUND(I1955*H1955,2)</f>
        <v>0</v>
      </c>
      <c r="K1955" s="223"/>
      <c r="L1955" s="46"/>
      <c r="M1955" s="224" t="s">
        <v>19</v>
      </c>
      <c r="N1955" s="225" t="s">
        <v>43</v>
      </c>
      <c r="O1955" s="86"/>
      <c r="P1955" s="226">
        <f>O1955*H1955</f>
        <v>0</v>
      </c>
      <c r="Q1955" s="226">
        <v>0</v>
      </c>
      <c r="R1955" s="226">
        <f>Q1955*H1955</f>
        <v>0</v>
      </c>
      <c r="S1955" s="226">
        <v>0</v>
      </c>
      <c r="T1955" s="227">
        <f>S1955*H1955</f>
        <v>0</v>
      </c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R1955" s="228" t="s">
        <v>385</v>
      </c>
      <c r="AT1955" s="228" t="s">
        <v>199</v>
      </c>
      <c r="AU1955" s="228" t="s">
        <v>82</v>
      </c>
      <c r="AY1955" s="19" t="s">
        <v>197</v>
      </c>
      <c r="BE1955" s="229">
        <f>IF(N1955="základní",J1955,0)</f>
        <v>0</v>
      </c>
      <c r="BF1955" s="229">
        <f>IF(N1955="snížená",J1955,0)</f>
        <v>0</v>
      </c>
      <c r="BG1955" s="229">
        <f>IF(N1955="zákl. přenesená",J1955,0)</f>
        <v>0</v>
      </c>
      <c r="BH1955" s="229">
        <f>IF(N1955="sníž. přenesená",J1955,0)</f>
        <v>0</v>
      </c>
      <c r="BI1955" s="229">
        <f>IF(N1955="nulová",J1955,0)</f>
        <v>0</v>
      </c>
      <c r="BJ1955" s="19" t="s">
        <v>80</v>
      </c>
      <c r="BK1955" s="229">
        <f>ROUND(I1955*H1955,2)</f>
        <v>0</v>
      </c>
      <c r="BL1955" s="19" t="s">
        <v>385</v>
      </c>
      <c r="BM1955" s="228" t="s">
        <v>3477</v>
      </c>
    </row>
    <row r="1956" s="2" customFormat="1">
      <c r="A1956" s="40"/>
      <c r="B1956" s="41"/>
      <c r="C1956" s="42"/>
      <c r="D1956" s="230" t="s">
        <v>205</v>
      </c>
      <c r="E1956" s="42"/>
      <c r="F1956" s="231" t="s">
        <v>3478</v>
      </c>
      <c r="G1956" s="42"/>
      <c r="H1956" s="42"/>
      <c r="I1956" s="232"/>
      <c r="J1956" s="42"/>
      <c r="K1956" s="42"/>
      <c r="L1956" s="46"/>
      <c r="M1956" s="233"/>
      <c r="N1956" s="234"/>
      <c r="O1956" s="86"/>
      <c r="P1956" s="86"/>
      <c r="Q1956" s="86"/>
      <c r="R1956" s="86"/>
      <c r="S1956" s="86"/>
      <c r="T1956" s="87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T1956" s="19" t="s">
        <v>205</v>
      </c>
      <c r="AU1956" s="19" t="s">
        <v>82</v>
      </c>
    </row>
    <row r="1957" s="13" customFormat="1">
      <c r="A1957" s="13"/>
      <c r="B1957" s="235"/>
      <c r="C1957" s="236"/>
      <c r="D1957" s="237" t="s">
        <v>207</v>
      </c>
      <c r="E1957" s="238" t="s">
        <v>19</v>
      </c>
      <c r="F1957" s="239" t="s">
        <v>3479</v>
      </c>
      <c r="G1957" s="236"/>
      <c r="H1957" s="240">
        <v>1</v>
      </c>
      <c r="I1957" s="241"/>
      <c r="J1957" s="236"/>
      <c r="K1957" s="236"/>
      <c r="L1957" s="242"/>
      <c r="M1957" s="243"/>
      <c r="N1957" s="244"/>
      <c r="O1957" s="244"/>
      <c r="P1957" s="244"/>
      <c r="Q1957" s="244"/>
      <c r="R1957" s="244"/>
      <c r="S1957" s="244"/>
      <c r="T1957" s="245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46" t="s">
        <v>207</v>
      </c>
      <c r="AU1957" s="246" t="s">
        <v>82</v>
      </c>
      <c r="AV1957" s="13" t="s">
        <v>82</v>
      </c>
      <c r="AW1957" s="13" t="s">
        <v>33</v>
      </c>
      <c r="AX1957" s="13" t="s">
        <v>80</v>
      </c>
      <c r="AY1957" s="246" t="s">
        <v>197</v>
      </c>
    </row>
    <row r="1958" s="2" customFormat="1" ht="37.8" customHeight="1">
      <c r="A1958" s="40"/>
      <c r="B1958" s="41"/>
      <c r="C1958" s="282" t="s">
        <v>3480</v>
      </c>
      <c r="D1958" s="282" t="s">
        <v>602</v>
      </c>
      <c r="E1958" s="283" t="s">
        <v>3481</v>
      </c>
      <c r="F1958" s="284" t="s">
        <v>3482</v>
      </c>
      <c r="G1958" s="285" t="s">
        <v>211</v>
      </c>
      <c r="H1958" s="286">
        <v>1</v>
      </c>
      <c r="I1958" s="287"/>
      <c r="J1958" s="288">
        <f>ROUND(I1958*H1958,2)</f>
        <v>0</v>
      </c>
      <c r="K1958" s="289"/>
      <c r="L1958" s="290"/>
      <c r="M1958" s="291" t="s">
        <v>19</v>
      </c>
      <c r="N1958" s="292" t="s">
        <v>43</v>
      </c>
      <c r="O1958" s="86"/>
      <c r="P1958" s="226">
        <f>O1958*H1958</f>
        <v>0</v>
      </c>
      <c r="Q1958" s="226">
        <v>0.0195</v>
      </c>
      <c r="R1958" s="226">
        <f>Q1958*H1958</f>
        <v>0.0195</v>
      </c>
      <c r="S1958" s="226">
        <v>0</v>
      </c>
      <c r="T1958" s="227">
        <f>S1958*H1958</f>
        <v>0</v>
      </c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R1958" s="228" t="s">
        <v>658</v>
      </c>
      <c r="AT1958" s="228" t="s">
        <v>602</v>
      </c>
      <c r="AU1958" s="228" t="s">
        <v>82</v>
      </c>
      <c r="AY1958" s="19" t="s">
        <v>197</v>
      </c>
      <c r="BE1958" s="229">
        <f>IF(N1958="základní",J1958,0)</f>
        <v>0</v>
      </c>
      <c r="BF1958" s="229">
        <f>IF(N1958="snížená",J1958,0)</f>
        <v>0</v>
      </c>
      <c r="BG1958" s="229">
        <f>IF(N1958="zákl. přenesená",J1958,0)</f>
        <v>0</v>
      </c>
      <c r="BH1958" s="229">
        <f>IF(N1958="sníž. přenesená",J1958,0)</f>
        <v>0</v>
      </c>
      <c r="BI1958" s="229">
        <f>IF(N1958="nulová",J1958,0)</f>
        <v>0</v>
      </c>
      <c r="BJ1958" s="19" t="s">
        <v>80</v>
      </c>
      <c r="BK1958" s="229">
        <f>ROUND(I1958*H1958,2)</f>
        <v>0</v>
      </c>
      <c r="BL1958" s="19" t="s">
        <v>385</v>
      </c>
      <c r="BM1958" s="228" t="s">
        <v>3483</v>
      </c>
    </row>
    <row r="1959" s="12" customFormat="1" ht="22.8" customHeight="1">
      <c r="A1959" s="12"/>
      <c r="B1959" s="200"/>
      <c r="C1959" s="201"/>
      <c r="D1959" s="202" t="s">
        <v>71</v>
      </c>
      <c r="E1959" s="214" t="s">
        <v>1834</v>
      </c>
      <c r="F1959" s="214" t="s">
        <v>1835</v>
      </c>
      <c r="G1959" s="201"/>
      <c r="H1959" s="201"/>
      <c r="I1959" s="204"/>
      <c r="J1959" s="215">
        <f>BK1959</f>
        <v>0</v>
      </c>
      <c r="K1959" s="201"/>
      <c r="L1959" s="206"/>
      <c r="M1959" s="207"/>
      <c r="N1959" s="208"/>
      <c r="O1959" s="208"/>
      <c r="P1959" s="209">
        <f>SUM(P1960:P2055)</f>
        <v>0</v>
      </c>
      <c r="Q1959" s="208"/>
      <c r="R1959" s="209">
        <f>SUM(R1960:R2055)</f>
        <v>41.280988280000003</v>
      </c>
      <c r="S1959" s="208"/>
      <c r="T1959" s="210">
        <f>SUM(T1960:T2055)</f>
        <v>0</v>
      </c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R1959" s="211" t="s">
        <v>82</v>
      </c>
      <c r="AT1959" s="212" t="s">
        <v>71</v>
      </c>
      <c r="AU1959" s="212" t="s">
        <v>80</v>
      </c>
      <c r="AY1959" s="211" t="s">
        <v>197</v>
      </c>
      <c r="BK1959" s="213">
        <f>SUM(BK1960:BK2055)</f>
        <v>0</v>
      </c>
    </row>
    <row r="1960" s="2" customFormat="1" ht="55.5" customHeight="1">
      <c r="A1960" s="40"/>
      <c r="B1960" s="41"/>
      <c r="C1960" s="216" t="s">
        <v>3484</v>
      </c>
      <c r="D1960" s="216" t="s">
        <v>199</v>
      </c>
      <c r="E1960" s="217" t="s">
        <v>3485</v>
      </c>
      <c r="F1960" s="218" t="s">
        <v>3486</v>
      </c>
      <c r="G1960" s="219" t="s">
        <v>211</v>
      </c>
      <c r="H1960" s="220">
        <v>2</v>
      </c>
      <c r="I1960" s="221"/>
      <c r="J1960" s="222">
        <f>ROUND(I1960*H1960,2)</f>
        <v>0</v>
      </c>
      <c r="K1960" s="223"/>
      <c r="L1960" s="46"/>
      <c r="M1960" s="224" t="s">
        <v>19</v>
      </c>
      <c r="N1960" s="225" t="s">
        <v>43</v>
      </c>
      <c r="O1960" s="86"/>
      <c r="P1960" s="226">
        <f>O1960*H1960</f>
        <v>0</v>
      </c>
      <c r="Q1960" s="226">
        <v>0.0060000000000000001</v>
      </c>
      <c r="R1960" s="226">
        <f>Q1960*H1960</f>
        <v>0.012</v>
      </c>
      <c r="S1960" s="226">
        <v>0</v>
      </c>
      <c r="T1960" s="227">
        <f>S1960*H1960</f>
        <v>0</v>
      </c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R1960" s="228" t="s">
        <v>385</v>
      </c>
      <c r="AT1960" s="228" t="s">
        <v>199</v>
      </c>
      <c r="AU1960" s="228" t="s">
        <v>82</v>
      </c>
      <c r="AY1960" s="19" t="s">
        <v>197</v>
      </c>
      <c r="BE1960" s="229">
        <f>IF(N1960="základní",J1960,0)</f>
        <v>0</v>
      </c>
      <c r="BF1960" s="229">
        <f>IF(N1960="snížená",J1960,0)</f>
        <v>0</v>
      </c>
      <c r="BG1960" s="229">
        <f>IF(N1960="zákl. přenesená",J1960,0)</f>
        <v>0</v>
      </c>
      <c r="BH1960" s="229">
        <f>IF(N1960="sníž. přenesená",J1960,0)</f>
        <v>0</v>
      </c>
      <c r="BI1960" s="229">
        <f>IF(N1960="nulová",J1960,0)</f>
        <v>0</v>
      </c>
      <c r="BJ1960" s="19" t="s">
        <v>80</v>
      </c>
      <c r="BK1960" s="229">
        <f>ROUND(I1960*H1960,2)</f>
        <v>0</v>
      </c>
      <c r="BL1960" s="19" t="s">
        <v>385</v>
      </c>
      <c r="BM1960" s="228" t="s">
        <v>3487</v>
      </c>
    </row>
    <row r="1961" s="13" customFormat="1">
      <c r="A1961" s="13"/>
      <c r="B1961" s="235"/>
      <c r="C1961" s="236"/>
      <c r="D1961" s="237" t="s">
        <v>207</v>
      </c>
      <c r="E1961" s="238" t="s">
        <v>19</v>
      </c>
      <c r="F1961" s="239" t="s">
        <v>3488</v>
      </c>
      <c r="G1961" s="236"/>
      <c r="H1961" s="240">
        <v>2</v>
      </c>
      <c r="I1961" s="241"/>
      <c r="J1961" s="236"/>
      <c r="K1961" s="236"/>
      <c r="L1961" s="242"/>
      <c r="M1961" s="243"/>
      <c r="N1961" s="244"/>
      <c r="O1961" s="244"/>
      <c r="P1961" s="244"/>
      <c r="Q1961" s="244"/>
      <c r="R1961" s="244"/>
      <c r="S1961" s="244"/>
      <c r="T1961" s="245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6" t="s">
        <v>207</v>
      </c>
      <c r="AU1961" s="246" t="s">
        <v>82</v>
      </c>
      <c r="AV1961" s="13" t="s">
        <v>82</v>
      </c>
      <c r="AW1961" s="13" t="s">
        <v>33</v>
      </c>
      <c r="AX1961" s="13" t="s">
        <v>80</v>
      </c>
      <c r="AY1961" s="246" t="s">
        <v>197</v>
      </c>
    </row>
    <row r="1962" s="2" customFormat="1" ht="55.5" customHeight="1">
      <c r="A1962" s="40"/>
      <c r="B1962" s="41"/>
      <c r="C1962" s="216" t="s">
        <v>3489</v>
      </c>
      <c r="D1962" s="216" t="s">
        <v>199</v>
      </c>
      <c r="E1962" s="217" t="s">
        <v>3490</v>
      </c>
      <c r="F1962" s="218" t="s">
        <v>3491</v>
      </c>
      <c r="G1962" s="219" t="s">
        <v>211</v>
      </c>
      <c r="H1962" s="220">
        <v>2</v>
      </c>
      <c r="I1962" s="221"/>
      <c r="J1962" s="222">
        <f>ROUND(I1962*H1962,2)</f>
        <v>0</v>
      </c>
      <c r="K1962" s="223"/>
      <c r="L1962" s="46"/>
      <c r="M1962" s="224" t="s">
        <v>19</v>
      </c>
      <c r="N1962" s="225" t="s">
        <v>43</v>
      </c>
      <c r="O1962" s="86"/>
      <c r="P1962" s="226">
        <f>O1962*H1962</f>
        <v>0</v>
      </c>
      <c r="Q1962" s="226">
        <v>0.0060000000000000001</v>
      </c>
      <c r="R1962" s="226">
        <f>Q1962*H1962</f>
        <v>0.012</v>
      </c>
      <c r="S1962" s="226">
        <v>0</v>
      </c>
      <c r="T1962" s="227">
        <f>S1962*H1962</f>
        <v>0</v>
      </c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R1962" s="228" t="s">
        <v>385</v>
      </c>
      <c r="AT1962" s="228" t="s">
        <v>199</v>
      </c>
      <c r="AU1962" s="228" t="s">
        <v>82</v>
      </c>
      <c r="AY1962" s="19" t="s">
        <v>197</v>
      </c>
      <c r="BE1962" s="229">
        <f>IF(N1962="základní",J1962,0)</f>
        <v>0</v>
      </c>
      <c r="BF1962" s="229">
        <f>IF(N1962="snížená",J1962,0)</f>
        <v>0</v>
      </c>
      <c r="BG1962" s="229">
        <f>IF(N1962="zákl. přenesená",J1962,0)</f>
        <v>0</v>
      </c>
      <c r="BH1962" s="229">
        <f>IF(N1962="sníž. přenesená",J1962,0)</f>
        <v>0</v>
      </c>
      <c r="BI1962" s="229">
        <f>IF(N1962="nulová",J1962,0)</f>
        <v>0</v>
      </c>
      <c r="BJ1962" s="19" t="s">
        <v>80</v>
      </c>
      <c r="BK1962" s="229">
        <f>ROUND(I1962*H1962,2)</f>
        <v>0</v>
      </c>
      <c r="BL1962" s="19" t="s">
        <v>385</v>
      </c>
      <c r="BM1962" s="228" t="s">
        <v>3492</v>
      </c>
    </row>
    <row r="1963" s="13" customFormat="1">
      <c r="A1963" s="13"/>
      <c r="B1963" s="235"/>
      <c r="C1963" s="236"/>
      <c r="D1963" s="237" t="s">
        <v>207</v>
      </c>
      <c r="E1963" s="238" t="s">
        <v>19</v>
      </c>
      <c r="F1963" s="239" t="s">
        <v>3488</v>
      </c>
      <c r="G1963" s="236"/>
      <c r="H1963" s="240">
        <v>2</v>
      </c>
      <c r="I1963" s="241"/>
      <c r="J1963" s="236"/>
      <c r="K1963" s="236"/>
      <c r="L1963" s="242"/>
      <c r="M1963" s="243"/>
      <c r="N1963" s="244"/>
      <c r="O1963" s="244"/>
      <c r="P1963" s="244"/>
      <c r="Q1963" s="244"/>
      <c r="R1963" s="244"/>
      <c r="S1963" s="244"/>
      <c r="T1963" s="245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46" t="s">
        <v>207</v>
      </c>
      <c r="AU1963" s="246" t="s">
        <v>82</v>
      </c>
      <c r="AV1963" s="13" t="s">
        <v>82</v>
      </c>
      <c r="AW1963" s="13" t="s">
        <v>33</v>
      </c>
      <c r="AX1963" s="13" t="s">
        <v>80</v>
      </c>
      <c r="AY1963" s="246" t="s">
        <v>197</v>
      </c>
    </row>
    <row r="1964" s="2" customFormat="1" ht="37.8" customHeight="1">
      <c r="A1964" s="40"/>
      <c r="B1964" s="41"/>
      <c r="C1964" s="282" t="s">
        <v>3493</v>
      </c>
      <c r="D1964" s="282" t="s">
        <v>602</v>
      </c>
      <c r="E1964" s="283" t="s">
        <v>3494</v>
      </c>
      <c r="F1964" s="284" t="s">
        <v>3495</v>
      </c>
      <c r="G1964" s="285" t="s">
        <v>661</v>
      </c>
      <c r="H1964" s="286">
        <v>10.5</v>
      </c>
      <c r="I1964" s="287"/>
      <c r="J1964" s="288">
        <f>ROUND(I1964*H1964,2)</f>
        <v>0</v>
      </c>
      <c r="K1964" s="289"/>
      <c r="L1964" s="290"/>
      <c r="M1964" s="291" t="s">
        <v>19</v>
      </c>
      <c r="N1964" s="292" t="s">
        <v>43</v>
      </c>
      <c r="O1964" s="86"/>
      <c r="P1964" s="226">
        <f>O1964*H1964</f>
        <v>0</v>
      </c>
      <c r="Q1964" s="226">
        <v>0</v>
      </c>
      <c r="R1964" s="226">
        <f>Q1964*H1964</f>
        <v>0</v>
      </c>
      <c r="S1964" s="226">
        <v>0</v>
      </c>
      <c r="T1964" s="227">
        <f>S1964*H1964</f>
        <v>0</v>
      </c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R1964" s="228" t="s">
        <v>658</v>
      </c>
      <c r="AT1964" s="228" t="s">
        <v>602</v>
      </c>
      <c r="AU1964" s="228" t="s">
        <v>82</v>
      </c>
      <c r="AY1964" s="19" t="s">
        <v>197</v>
      </c>
      <c r="BE1964" s="229">
        <f>IF(N1964="základní",J1964,0)</f>
        <v>0</v>
      </c>
      <c r="BF1964" s="229">
        <f>IF(N1964="snížená",J1964,0)</f>
        <v>0</v>
      </c>
      <c r="BG1964" s="229">
        <f>IF(N1964="zákl. přenesená",J1964,0)</f>
        <v>0</v>
      </c>
      <c r="BH1964" s="229">
        <f>IF(N1964="sníž. přenesená",J1964,0)</f>
        <v>0</v>
      </c>
      <c r="BI1964" s="229">
        <f>IF(N1964="nulová",J1964,0)</f>
        <v>0</v>
      </c>
      <c r="BJ1964" s="19" t="s">
        <v>80</v>
      </c>
      <c r="BK1964" s="229">
        <f>ROUND(I1964*H1964,2)</f>
        <v>0</v>
      </c>
      <c r="BL1964" s="19" t="s">
        <v>385</v>
      </c>
      <c r="BM1964" s="228" t="s">
        <v>3496</v>
      </c>
    </row>
    <row r="1965" s="2" customFormat="1" ht="37.8" customHeight="1">
      <c r="A1965" s="40"/>
      <c r="B1965" s="41"/>
      <c r="C1965" s="216" t="s">
        <v>3497</v>
      </c>
      <c r="D1965" s="216" t="s">
        <v>199</v>
      </c>
      <c r="E1965" s="217" t="s">
        <v>1857</v>
      </c>
      <c r="F1965" s="218" t="s">
        <v>1858</v>
      </c>
      <c r="G1965" s="219" t="s">
        <v>661</v>
      </c>
      <c r="H1965" s="220">
        <v>10.390000000000001</v>
      </c>
      <c r="I1965" s="221"/>
      <c r="J1965" s="222">
        <f>ROUND(I1965*H1965,2)</f>
        <v>0</v>
      </c>
      <c r="K1965" s="223"/>
      <c r="L1965" s="46"/>
      <c r="M1965" s="224" t="s">
        <v>19</v>
      </c>
      <c r="N1965" s="225" t="s">
        <v>43</v>
      </c>
      <c r="O1965" s="86"/>
      <c r="P1965" s="226">
        <f>O1965*H1965</f>
        <v>0</v>
      </c>
      <c r="Q1965" s="226">
        <v>0</v>
      </c>
      <c r="R1965" s="226">
        <f>Q1965*H1965</f>
        <v>0</v>
      </c>
      <c r="S1965" s="226">
        <v>0</v>
      </c>
      <c r="T1965" s="227">
        <f>S1965*H1965</f>
        <v>0</v>
      </c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R1965" s="228" t="s">
        <v>385</v>
      </c>
      <c r="AT1965" s="228" t="s">
        <v>199</v>
      </c>
      <c r="AU1965" s="228" t="s">
        <v>82</v>
      </c>
      <c r="AY1965" s="19" t="s">
        <v>197</v>
      </c>
      <c r="BE1965" s="229">
        <f>IF(N1965="základní",J1965,0)</f>
        <v>0</v>
      </c>
      <c r="BF1965" s="229">
        <f>IF(N1965="snížená",J1965,0)</f>
        <v>0</v>
      </c>
      <c r="BG1965" s="229">
        <f>IF(N1965="zákl. přenesená",J1965,0)</f>
        <v>0</v>
      </c>
      <c r="BH1965" s="229">
        <f>IF(N1965="sníž. přenesená",J1965,0)</f>
        <v>0</v>
      </c>
      <c r="BI1965" s="229">
        <f>IF(N1965="nulová",J1965,0)</f>
        <v>0</v>
      </c>
      <c r="BJ1965" s="19" t="s">
        <v>80</v>
      </c>
      <c r="BK1965" s="229">
        <f>ROUND(I1965*H1965,2)</f>
        <v>0</v>
      </c>
      <c r="BL1965" s="19" t="s">
        <v>385</v>
      </c>
      <c r="BM1965" s="228" t="s">
        <v>3498</v>
      </c>
    </row>
    <row r="1966" s="2" customFormat="1">
      <c r="A1966" s="40"/>
      <c r="B1966" s="41"/>
      <c r="C1966" s="42"/>
      <c r="D1966" s="230" t="s">
        <v>205</v>
      </c>
      <c r="E1966" s="42"/>
      <c r="F1966" s="231" t="s">
        <v>1860</v>
      </c>
      <c r="G1966" s="42"/>
      <c r="H1966" s="42"/>
      <c r="I1966" s="232"/>
      <c r="J1966" s="42"/>
      <c r="K1966" s="42"/>
      <c r="L1966" s="46"/>
      <c r="M1966" s="233"/>
      <c r="N1966" s="234"/>
      <c r="O1966" s="86"/>
      <c r="P1966" s="86"/>
      <c r="Q1966" s="86"/>
      <c r="R1966" s="86"/>
      <c r="S1966" s="86"/>
      <c r="T1966" s="87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T1966" s="19" t="s">
        <v>205</v>
      </c>
      <c r="AU1966" s="19" t="s">
        <v>82</v>
      </c>
    </row>
    <row r="1967" s="14" customFormat="1">
      <c r="A1967" s="14"/>
      <c r="B1967" s="247"/>
      <c r="C1967" s="248"/>
      <c r="D1967" s="237" t="s">
        <v>207</v>
      </c>
      <c r="E1967" s="249" t="s">
        <v>19</v>
      </c>
      <c r="F1967" s="250" t="s">
        <v>3499</v>
      </c>
      <c r="G1967" s="248"/>
      <c r="H1967" s="249" t="s">
        <v>19</v>
      </c>
      <c r="I1967" s="251"/>
      <c r="J1967" s="248"/>
      <c r="K1967" s="248"/>
      <c r="L1967" s="252"/>
      <c r="M1967" s="253"/>
      <c r="N1967" s="254"/>
      <c r="O1967" s="254"/>
      <c r="P1967" s="254"/>
      <c r="Q1967" s="254"/>
      <c r="R1967" s="254"/>
      <c r="S1967" s="254"/>
      <c r="T1967" s="255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6" t="s">
        <v>207</v>
      </c>
      <c r="AU1967" s="256" t="s">
        <v>82</v>
      </c>
      <c r="AV1967" s="14" t="s">
        <v>80</v>
      </c>
      <c r="AW1967" s="14" t="s">
        <v>33</v>
      </c>
      <c r="AX1967" s="14" t="s">
        <v>72</v>
      </c>
      <c r="AY1967" s="256" t="s">
        <v>197</v>
      </c>
    </row>
    <row r="1968" s="13" customFormat="1">
      <c r="A1968" s="13"/>
      <c r="B1968" s="235"/>
      <c r="C1968" s="236"/>
      <c r="D1968" s="237" t="s">
        <v>207</v>
      </c>
      <c r="E1968" s="238" t="s">
        <v>19</v>
      </c>
      <c r="F1968" s="239" t="s">
        <v>3500</v>
      </c>
      <c r="G1968" s="236"/>
      <c r="H1968" s="240">
        <v>10.390000000000001</v>
      </c>
      <c r="I1968" s="241"/>
      <c r="J1968" s="236"/>
      <c r="K1968" s="236"/>
      <c r="L1968" s="242"/>
      <c r="M1968" s="243"/>
      <c r="N1968" s="244"/>
      <c r="O1968" s="244"/>
      <c r="P1968" s="244"/>
      <c r="Q1968" s="244"/>
      <c r="R1968" s="244"/>
      <c r="S1968" s="244"/>
      <c r="T1968" s="245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46" t="s">
        <v>207</v>
      </c>
      <c r="AU1968" s="246" t="s">
        <v>82</v>
      </c>
      <c r="AV1968" s="13" t="s">
        <v>82</v>
      </c>
      <c r="AW1968" s="13" t="s">
        <v>33</v>
      </c>
      <c r="AX1968" s="13" t="s">
        <v>80</v>
      </c>
      <c r="AY1968" s="246" t="s">
        <v>197</v>
      </c>
    </row>
    <row r="1969" s="2" customFormat="1" ht="37.8" customHeight="1">
      <c r="A1969" s="40"/>
      <c r="B1969" s="41"/>
      <c r="C1969" s="282" t="s">
        <v>3501</v>
      </c>
      <c r="D1969" s="282" t="s">
        <v>602</v>
      </c>
      <c r="E1969" s="283" t="s">
        <v>1863</v>
      </c>
      <c r="F1969" s="284" t="s">
        <v>3502</v>
      </c>
      <c r="G1969" s="285" t="s">
        <v>661</v>
      </c>
      <c r="H1969" s="286">
        <v>10.390000000000001</v>
      </c>
      <c r="I1969" s="287"/>
      <c r="J1969" s="288">
        <f>ROUND(I1969*H1969,2)</f>
        <v>0</v>
      </c>
      <c r="K1969" s="289"/>
      <c r="L1969" s="290"/>
      <c r="M1969" s="291" t="s">
        <v>19</v>
      </c>
      <c r="N1969" s="292" t="s">
        <v>43</v>
      </c>
      <c r="O1969" s="86"/>
      <c r="P1969" s="226">
        <f>O1969*H1969</f>
        <v>0</v>
      </c>
      <c r="Q1969" s="226">
        <v>0.089999999999999997</v>
      </c>
      <c r="R1969" s="226">
        <f>Q1969*H1969</f>
        <v>0.93510000000000004</v>
      </c>
      <c r="S1969" s="226">
        <v>0</v>
      </c>
      <c r="T1969" s="227">
        <f>S1969*H1969</f>
        <v>0</v>
      </c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R1969" s="228" t="s">
        <v>658</v>
      </c>
      <c r="AT1969" s="228" t="s">
        <v>602</v>
      </c>
      <c r="AU1969" s="228" t="s">
        <v>82</v>
      </c>
      <c r="AY1969" s="19" t="s">
        <v>197</v>
      </c>
      <c r="BE1969" s="229">
        <f>IF(N1969="základní",J1969,0)</f>
        <v>0</v>
      </c>
      <c r="BF1969" s="229">
        <f>IF(N1969="snížená",J1969,0)</f>
        <v>0</v>
      </c>
      <c r="BG1969" s="229">
        <f>IF(N1969="zákl. přenesená",J1969,0)</f>
        <v>0</v>
      </c>
      <c r="BH1969" s="229">
        <f>IF(N1969="sníž. přenesená",J1969,0)</f>
        <v>0</v>
      </c>
      <c r="BI1969" s="229">
        <f>IF(N1969="nulová",J1969,0)</f>
        <v>0</v>
      </c>
      <c r="BJ1969" s="19" t="s">
        <v>80</v>
      </c>
      <c r="BK1969" s="229">
        <f>ROUND(I1969*H1969,2)</f>
        <v>0</v>
      </c>
      <c r="BL1969" s="19" t="s">
        <v>385</v>
      </c>
      <c r="BM1969" s="228" t="s">
        <v>3503</v>
      </c>
    </row>
    <row r="1970" s="2" customFormat="1" ht="24.15" customHeight="1">
      <c r="A1970" s="40"/>
      <c r="B1970" s="41"/>
      <c r="C1970" s="216" t="s">
        <v>3504</v>
      </c>
      <c r="D1970" s="216" t="s">
        <v>199</v>
      </c>
      <c r="E1970" s="217" t="s">
        <v>3505</v>
      </c>
      <c r="F1970" s="218" t="s">
        <v>3506</v>
      </c>
      <c r="G1970" s="219" t="s">
        <v>211</v>
      </c>
      <c r="H1970" s="220">
        <v>2</v>
      </c>
      <c r="I1970" s="221"/>
      <c r="J1970" s="222">
        <f>ROUND(I1970*H1970,2)</f>
        <v>0</v>
      </c>
      <c r="K1970" s="223"/>
      <c r="L1970" s="46"/>
      <c r="M1970" s="224" t="s">
        <v>19</v>
      </c>
      <c r="N1970" s="225" t="s">
        <v>43</v>
      </c>
      <c r="O1970" s="86"/>
      <c r="P1970" s="226">
        <f>O1970*H1970</f>
        <v>0</v>
      </c>
      <c r="Q1970" s="226">
        <v>0</v>
      </c>
      <c r="R1970" s="226">
        <f>Q1970*H1970</f>
        <v>0</v>
      </c>
      <c r="S1970" s="226">
        <v>0</v>
      </c>
      <c r="T1970" s="227">
        <f>S1970*H1970</f>
        <v>0</v>
      </c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R1970" s="228" t="s">
        <v>385</v>
      </c>
      <c r="AT1970" s="228" t="s">
        <v>199</v>
      </c>
      <c r="AU1970" s="228" t="s">
        <v>82</v>
      </c>
      <c r="AY1970" s="19" t="s">
        <v>197</v>
      </c>
      <c r="BE1970" s="229">
        <f>IF(N1970="základní",J1970,0)</f>
        <v>0</v>
      </c>
      <c r="BF1970" s="229">
        <f>IF(N1970="snížená",J1970,0)</f>
        <v>0</v>
      </c>
      <c r="BG1970" s="229">
        <f>IF(N1970="zákl. přenesená",J1970,0)</f>
        <v>0</v>
      </c>
      <c r="BH1970" s="229">
        <f>IF(N1970="sníž. přenesená",J1970,0)</f>
        <v>0</v>
      </c>
      <c r="BI1970" s="229">
        <f>IF(N1970="nulová",J1970,0)</f>
        <v>0</v>
      </c>
      <c r="BJ1970" s="19" t="s">
        <v>80</v>
      </c>
      <c r="BK1970" s="229">
        <f>ROUND(I1970*H1970,2)</f>
        <v>0</v>
      </c>
      <c r="BL1970" s="19" t="s">
        <v>385</v>
      </c>
      <c r="BM1970" s="228" t="s">
        <v>3507</v>
      </c>
    </row>
    <row r="1971" s="2" customFormat="1">
      <c r="A1971" s="40"/>
      <c r="B1971" s="41"/>
      <c r="C1971" s="42"/>
      <c r="D1971" s="230" t="s">
        <v>205</v>
      </c>
      <c r="E1971" s="42"/>
      <c r="F1971" s="231" t="s">
        <v>3508</v>
      </c>
      <c r="G1971" s="42"/>
      <c r="H1971" s="42"/>
      <c r="I1971" s="232"/>
      <c r="J1971" s="42"/>
      <c r="K1971" s="42"/>
      <c r="L1971" s="46"/>
      <c r="M1971" s="233"/>
      <c r="N1971" s="234"/>
      <c r="O1971" s="86"/>
      <c r="P1971" s="86"/>
      <c r="Q1971" s="86"/>
      <c r="R1971" s="86"/>
      <c r="S1971" s="86"/>
      <c r="T1971" s="87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T1971" s="19" t="s">
        <v>205</v>
      </c>
      <c r="AU1971" s="19" t="s">
        <v>82</v>
      </c>
    </row>
    <row r="1972" s="2" customFormat="1" ht="44.25" customHeight="1">
      <c r="A1972" s="40"/>
      <c r="B1972" s="41"/>
      <c r="C1972" s="282" t="s">
        <v>3509</v>
      </c>
      <c r="D1972" s="282" t="s">
        <v>602</v>
      </c>
      <c r="E1972" s="283" t="s">
        <v>3510</v>
      </c>
      <c r="F1972" s="284" t="s">
        <v>3511</v>
      </c>
      <c r="G1972" s="285" t="s">
        <v>211</v>
      </c>
      <c r="H1972" s="286">
        <v>2</v>
      </c>
      <c r="I1972" s="287"/>
      <c r="J1972" s="288">
        <f>ROUND(I1972*H1972,2)</f>
        <v>0</v>
      </c>
      <c r="K1972" s="289"/>
      <c r="L1972" s="290"/>
      <c r="M1972" s="291" t="s">
        <v>19</v>
      </c>
      <c r="N1972" s="292" t="s">
        <v>43</v>
      </c>
      <c r="O1972" s="86"/>
      <c r="P1972" s="226">
        <f>O1972*H1972</f>
        <v>0</v>
      </c>
      <c r="Q1972" s="226">
        <v>0.0135</v>
      </c>
      <c r="R1972" s="226">
        <f>Q1972*H1972</f>
        <v>0.027</v>
      </c>
      <c r="S1972" s="226">
        <v>0</v>
      </c>
      <c r="T1972" s="227">
        <f>S1972*H1972</f>
        <v>0</v>
      </c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R1972" s="228" t="s">
        <v>658</v>
      </c>
      <c r="AT1972" s="228" t="s">
        <v>602</v>
      </c>
      <c r="AU1972" s="228" t="s">
        <v>82</v>
      </c>
      <c r="AY1972" s="19" t="s">
        <v>197</v>
      </c>
      <c r="BE1972" s="229">
        <f>IF(N1972="základní",J1972,0)</f>
        <v>0</v>
      </c>
      <c r="BF1972" s="229">
        <f>IF(N1972="snížená",J1972,0)</f>
        <v>0</v>
      </c>
      <c r="BG1972" s="229">
        <f>IF(N1972="zákl. přenesená",J1972,0)</f>
        <v>0</v>
      </c>
      <c r="BH1972" s="229">
        <f>IF(N1972="sníž. přenesená",J1972,0)</f>
        <v>0</v>
      </c>
      <c r="BI1972" s="229">
        <f>IF(N1972="nulová",J1972,0)</f>
        <v>0</v>
      </c>
      <c r="BJ1972" s="19" t="s">
        <v>80</v>
      </c>
      <c r="BK1972" s="229">
        <f>ROUND(I1972*H1972,2)</f>
        <v>0</v>
      </c>
      <c r="BL1972" s="19" t="s">
        <v>385</v>
      </c>
      <c r="BM1972" s="228" t="s">
        <v>3512</v>
      </c>
    </row>
    <row r="1973" s="2" customFormat="1" ht="24.15" customHeight="1">
      <c r="A1973" s="40"/>
      <c r="B1973" s="41"/>
      <c r="C1973" s="216" t="s">
        <v>3513</v>
      </c>
      <c r="D1973" s="216" t="s">
        <v>199</v>
      </c>
      <c r="E1973" s="217" t="s">
        <v>3514</v>
      </c>
      <c r="F1973" s="218" t="s">
        <v>3515</v>
      </c>
      <c r="G1973" s="219" t="s">
        <v>661</v>
      </c>
      <c r="H1973" s="220">
        <v>2.5</v>
      </c>
      <c r="I1973" s="221"/>
      <c r="J1973" s="222">
        <f>ROUND(I1973*H1973,2)</f>
        <v>0</v>
      </c>
      <c r="K1973" s="223"/>
      <c r="L1973" s="46"/>
      <c r="M1973" s="224" t="s">
        <v>19</v>
      </c>
      <c r="N1973" s="225" t="s">
        <v>43</v>
      </c>
      <c r="O1973" s="86"/>
      <c r="P1973" s="226">
        <f>O1973*H1973</f>
        <v>0</v>
      </c>
      <c r="Q1973" s="226">
        <v>0</v>
      </c>
      <c r="R1973" s="226">
        <f>Q1973*H1973</f>
        <v>0</v>
      </c>
      <c r="S1973" s="226">
        <v>0</v>
      </c>
      <c r="T1973" s="227">
        <f>S1973*H1973</f>
        <v>0</v>
      </c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R1973" s="228" t="s">
        <v>385</v>
      </c>
      <c r="AT1973" s="228" t="s">
        <v>199</v>
      </c>
      <c r="AU1973" s="228" t="s">
        <v>82</v>
      </c>
      <c r="AY1973" s="19" t="s">
        <v>197</v>
      </c>
      <c r="BE1973" s="229">
        <f>IF(N1973="základní",J1973,0)</f>
        <v>0</v>
      </c>
      <c r="BF1973" s="229">
        <f>IF(N1973="snížená",J1973,0)</f>
        <v>0</v>
      </c>
      <c r="BG1973" s="229">
        <f>IF(N1973="zákl. přenesená",J1973,0)</f>
        <v>0</v>
      </c>
      <c r="BH1973" s="229">
        <f>IF(N1973="sníž. přenesená",J1973,0)</f>
        <v>0</v>
      </c>
      <c r="BI1973" s="229">
        <f>IF(N1973="nulová",J1973,0)</f>
        <v>0</v>
      </c>
      <c r="BJ1973" s="19" t="s">
        <v>80</v>
      </c>
      <c r="BK1973" s="229">
        <f>ROUND(I1973*H1973,2)</f>
        <v>0</v>
      </c>
      <c r="BL1973" s="19" t="s">
        <v>385</v>
      </c>
      <c r="BM1973" s="228" t="s">
        <v>3516</v>
      </c>
    </row>
    <row r="1974" s="2" customFormat="1">
      <c r="A1974" s="40"/>
      <c r="B1974" s="41"/>
      <c r="C1974" s="42"/>
      <c r="D1974" s="230" t="s">
        <v>205</v>
      </c>
      <c r="E1974" s="42"/>
      <c r="F1974" s="231" t="s">
        <v>3517</v>
      </c>
      <c r="G1974" s="42"/>
      <c r="H1974" s="42"/>
      <c r="I1974" s="232"/>
      <c r="J1974" s="42"/>
      <c r="K1974" s="42"/>
      <c r="L1974" s="46"/>
      <c r="M1974" s="233"/>
      <c r="N1974" s="234"/>
      <c r="O1974" s="86"/>
      <c r="P1974" s="86"/>
      <c r="Q1974" s="86"/>
      <c r="R1974" s="86"/>
      <c r="S1974" s="86"/>
      <c r="T1974" s="87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T1974" s="19" t="s">
        <v>205</v>
      </c>
      <c r="AU1974" s="19" t="s">
        <v>82</v>
      </c>
    </row>
    <row r="1975" s="13" customFormat="1">
      <c r="A1975" s="13"/>
      <c r="B1975" s="235"/>
      <c r="C1975" s="236"/>
      <c r="D1975" s="237" t="s">
        <v>207</v>
      </c>
      <c r="E1975" s="238" t="s">
        <v>19</v>
      </c>
      <c r="F1975" s="239" t="s">
        <v>3518</v>
      </c>
      <c r="G1975" s="236"/>
      <c r="H1975" s="240">
        <v>2.5</v>
      </c>
      <c r="I1975" s="241"/>
      <c r="J1975" s="236"/>
      <c r="K1975" s="236"/>
      <c r="L1975" s="242"/>
      <c r="M1975" s="243"/>
      <c r="N1975" s="244"/>
      <c r="O1975" s="244"/>
      <c r="P1975" s="244"/>
      <c r="Q1975" s="244"/>
      <c r="R1975" s="244"/>
      <c r="S1975" s="244"/>
      <c r="T1975" s="245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46" t="s">
        <v>207</v>
      </c>
      <c r="AU1975" s="246" t="s">
        <v>82</v>
      </c>
      <c r="AV1975" s="13" t="s">
        <v>82</v>
      </c>
      <c r="AW1975" s="13" t="s">
        <v>33</v>
      </c>
      <c r="AX1975" s="13" t="s">
        <v>80</v>
      </c>
      <c r="AY1975" s="246" t="s">
        <v>197</v>
      </c>
    </row>
    <row r="1976" s="2" customFormat="1" ht="24.15" customHeight="1">
      <c r="A1976" s="40"/>
      <c r="B1976" s="41"/>
      <c r="C1976" s="216" t="s">
        <v>3519</v>
      </c>
      <c r="D1976" s="216" t="s">
        <v>199</v>
      </c>
      <c r="E1976" s="217" t="s">
        <v>3520</v>
      </c>
      <c r="F1976" s="218" t="s">
        <v>3521</v>
      </c>
      <c r="G1976" s="219" t="s">
        <v>211</v>
      </c>
      <c r="H1976" s="220">
        <v>2</v>
      </c>
      <c r="I1976" s="221"/>
      <c r="J1976" s="222">
        <f>ROUND(I1976*H1976,2)</f>
        <v>0</v>
      </c>
      <c r="K1976" s="223"/>
      <c r="L1976" s="46"/>
      <c r="M1976" s="224" t="s">
        <v>19</v>
      </c>
      <c r="N1976" s="225" t="s">
        <v>43</v>
      </c>
      <c r="O1976" s="86"/>
      <c r="P1976" s="226">
        <f>O1976*H1976</f>
        <v>0</v>
      </c>
      <c r="Q1976" s="226">
        <v>0</v>
      </c>
      <c r="R1976" s="226">
        <f>Q1976*H1976</f>
        <v>0</v>
      </c>
      <c r="S1976" s="226">
        <v>0</v>
      </c>
      <c r="T1976" s="227">
        <f>S1976*H1976</f>
        <v>0</v>
      </c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R1976" s="228" t="s">
        <v>385</v>
      </c>
      <c r="AT1976" s="228" t="s">
        <v>199</v>
      </c>
      <c r="AU1976" s="228" t="s">
        <v>82</v>
      </c>
      <c r="AY1976" s="19" t="s">
        <v>197</v>
      </c>
      <c r="BE1976" s="229">
        <f>IF(N1976="základní",J1976,0)</f>
        <v>0</v>
      </c>
      <c r="BF1976" s="229">
        <f>IF(N1976="snížená",J1976,0)</f>
        <v>0</v>
      </c>
      <c r="BG1976" s="229">
        <f>IF(N1976="zákl. přenesená",J1976,0)</f>
        <v>0</v>
      </c>
      <c r="BH1976" s="229">
        <f>IF(N1976="sníž. přenesená",J1976,0)</f>
        <v>0</v>
      </c>
      <c r="BI1976" s="229">
        <f>IF(N1976="nulová",J1976,0)</f>
        <v>0</v>
      </c>
      <c r="BJ1976" s="19" t="s">
        <v>80</v>
      </c>
      <c r="BK1976" s="229">
        <f>ROUND(I1976*H1976,2)</f>
        <v>0</v>
      </c>
      <c r="BL1976" s="19" t="s">
        <v>385</v>
      </c>
      <c r="BM1976" s="228" t="s">
        <v>3522</v>
      </c>
    </row>
    <row r="1977" s="2" customFormat="1">
      <c r="A1977" s="40"/>
      <c r="B1977" s="41"/>
      <c r="C1977" s="42"/>
      <c r="D1977" s="230" t="s">
        <v>205</v>
      </c>
      <c r="E1977" s="42"/>
      <c r="F1977" s="231" t="s">
        <v>3523</v>
      </c>
      <c r="G1977" s="42"/>
      <c r="H1977" s="42"/>
      <c r="I1977" s="232"/>
      <c r="J1977" s="42"/>
      <c r="K1977" s="42"/>
      <c r="L1977" s="46"/>
      <c r="M1977" s="233"/>
      <c r="N1977" s="234"/>
      <c r="O1977" s="86"/>
      <c r="P1977" s="86"/>
      <c r="Q1977" s="86"/>
      <c r="R1977" s="86"/>
      <c r="S1977" s="86"/>
      <c r="T1977" s="87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T1977" s="19" t="s">
        <v>205</v>
      </c>
      <c r="AU1977" s="19" t="s">
        <v>82</v>
      </c>
    </row>
    <row r="1978" s="2" customFormat="1" ht="37.8" customHeight="1">
      <c r="A1978" s="40"/>
      <c r="B1978" s="41"/>
      <c r="C1978" s="216" t="s">
        <v>3524</v>
      </c>
      <c r="D1978" s="216" t="s">
        <v>199</v>
      </c>
      <c r="E1978" s="217" t="s">
        <v>3525</v>
      </c>
      <c r="F1978" s="218" t="s">
        <v>3526</v>
      </c>
      <c r="G1978" s="219" t="s">
        <v>202</v>
      </c>
      <c r="H1978" s="220">
        <v>12.09</v>
      </c>
      <c r="I1978" s="221"/>
      <c r="J1978" s="222">
        <f>ROUND(I1978*H1978,2)</f>
        <v>0</v>
      </c>
      <c r="K1978" s="223"/>
      <c r="L1978" s="46"/>
      <c r="M1978" s="224" t="s">
        <v>19</v>
      </c>
      <c r="N1978" s="225" t="s">
        <v>43</v>
      </c>
      <c r="O1978" s="86"/>
      <c r="P1978" s="226">
        <f>O1978*H1978</f>
        <v>0</v>
      </c>
      <c r="Q1978" s="226">
        <v>0.00027</v>
      </c>
      <c r="R1978" s="226">
        <f>Q1978*H1978</f>
        <v>0.0032642999999999999</v>
      </c>
      <c r="S1978" s="226">
        <v>0</v>
      </c>
      <c r="T1978" s="227">
        <f>S1978*H1978</f>
        <v>0</v>
      </c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R1978" s="228" t="s">
        <v>385</v>
      </c>
      <c r="AT1978" s="228" t="s">
        <v>199</v>
      </c>
      <c r="AU1978" s="228" t="s">
        <v>82</v>
      </c>
      <c r="AY1978" s="19" t="s">
        <v>197</v>
      </c>
      <c r="BE1978" s="229">
        <f>IF(N1978="základní",J1978,0)</f>
        <v>0</v>
      </c>
      <c r="BF1978" s="229">
        <f>IF(N1978="snížená",J1978,0)</f>
        <v>0</v>
      </c>
      <c r="BG1978" s="229">
        <f>IF(N1978="zákl. přenesená",J1978,0)</f>
        <v>0</v>
      </c>
      <c r="BH1978" s="229">
        <f>IF(N1978="sníž. přenesená",J1978,0)</f>
        <v>0</v>
      </c>
      <c r="BI1978" s="229">
        <f>IF(N1978="nulová",J1978,0)</f>
        <v>0</v>
      </c>
      <c r="BJ1978" s="19" t="s">
        <v>80</v>
      </c>
      <c r="BK1978" s="229">
        <f>ROUND(I1978*H1978,2)</f>
        <v>0</v>
      </c>
      <c r="BL1978" s="19" t="s">
        <v>385</v>
      </c>
      <c r="BM1978" s="228" t="s">
        <v>3527</v>
      </c>
    </row>
    <row r="1979" s="2" customFormat="1">
      <c r="A1979" s="40"/>
      <c r="B1979" s="41"/>
      <c r="C1979" s="42"/>
      <c r="D1979" s="230" t="s">
        <v>205</v>
      </c>
      <c r="E1979" s="42"/>
      <c r="F1979" s="231" t="s">
        <v>3528</v>
      </c>
      <c r="G1979" s="42"/>
      <c r="H1979" s="42"/>
      <c r="I1979" s="232"/>
      <c r="J1979" s="42"/>
      <c r="K1979" s="42"/>
      <c r="L1979" s="46"/>
      <c r="M1979" s="233"/>
      <c r="N1979" s="234"/>
      <c r="O1979" s="86"/>
      <c r="P1979" s="86"/>
      <c r="Q1979" s="86"/>
      <c r="R1979" s="86"/>
      <c r="S1979" s="86"/>
      <c r="T1979" s="87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T1979" s="19" t="s">
        <v>205</v>
      </c>
      <c r="AU1979" s="19" t="s">
        <v>82</v>
      </c>
    </row>
    <row r="1980" s="14" customFormat="1">
      <c r="A1980" s="14"/>
      <c r="B1980" s="247"/>
      <c r="C1980" s="248"/>
      <c r="D1980" s="237" t="s">
        <v>207</v>
      </c>
      <c r="E1980" s="249" t="s">
        <v>19</v>
      </c>
      <c r="F1980" s="250" t="s">
        <v>525</v>
      </c>
      <c r="G1980" s="248"/>
      <c r="H1980" s="249" t="s">
        <v>19</v>
      </c>
      <c r="I1980" s="251"/>
      <c r="J1980" s="248"/>
      <c r="K1980" s="248"/>
      <c r="L1980" s="252"/>
      <c r="M1980" s="253"/>
      <c r="N1980" s="254"/>
      <c r="O1980" s="254"/>
      <c r="P1980" s="254"/>
      <c r="Q1980" s="254"/>
      <c r="R1980" s="254"/>
      <c r="S1980" s="254"/>
      <c r="T1980" s="255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6" t="s">
        <v>207</v>
      </c>
      <c r="AU1980" s="256" t="s">
        <v>82</v>
      </c>
      <c r="AV1980" s="14" t="s">
        <v>80</v>
      </c>
      <c r="AW1980" s="14" t="s">
        <v>33</v>
      </c>
      <c r="AX1980" s="14" t="s">
        <v>72</v>
      </c>
      <c r="AY1980" s="256" t="s">
        <v>197</v>
      </c>
    </row>
    <row r="1981" s="13" customFormat="1">
      <c r="A1981" s="13"/>
      <c r="B1981" s="235"/>
      <c r="C1981" s="236"/>
      <c r="D1981" s="237" t="s">
        <v>207</v>
      </c>
      <c r="E1981" s="238" t="s">
        <v>19</v>
      </c>
      <c r="F1981" s="239" t="s">
        <v>3529</v>
      </c>
      <c r="G1981" s="236"/>
      <c r="H1981" s="240">
        <v>12.09</v>
      </c>
      <c r="I1981" s="241"/>
      <c r="J1981" s="236"/>
      <c r="K1981" s="236"/>
      <c r="L1981" s="242"/>
      <c r="M1981" s="243"/>
      <c r="N1981" s="244"/>
      <c r="O1981" s="244"/>
      <c r="P1981" s="244"/>
      <c r="Q1981" s="244"/>
      <c r="R1981" s="244"/>
      <c r="S1981" s="244"/>
      <c r="T1981" s="245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46" t="s">
        <v>207</v>
      </c>
      <c r="AU1981" s="246" t="s">
        <v>82</v>
      </c>
      <c r="AV1981" s="13" t="s">
        <v>82</v>
      </c>
      <c r="AW1981" s="13" t="s">
        <v>33</v>
      </c>
      <c r="AX1981" s="13" t="s">
        <v>80</v>
      </c>
      <c r="AY1981" s="246" t="s">
        <v>197</v>
      </c>
    </row>
    <row r="1982" s="2" customFormat="1" ht="33" customHeight="1">
      <c r="A1982" s="40"/>
      <c r="B1982" s="41"/>
      <c r="C1982" s="282" t="s">
        <v>3530</v>
      </c>
      <c r="D1982" s="282" t="s">
        <v>602</v>
      </c>
      <c r="E1982" s="283" t="s">
        <v>3531</v>
      </c>
      <c r="F1982" s="284" t="s">
        <v>3532</v>
      </c>
      <c r="G1982" s="285" t="s">
        <v>202</v>
      </c>
      <c r="H1982" s="286">
        <v>12.09</v>
      </c>
      <c r="I1982" s="287"/>
      <c r="J1982" s="288">
        <f>ROUND(I1982*H1982,2)</f>
        <v>0</v>
      </c>
      <c r="K1982" s="289"/>
      <c r="L1982" s="290"/>
      <c r="M1982" s="291" t="s">
        <v>19</v>
      </c>
      <c r="N1982" s="292" t="s">
        <v>43</v>
      </c>
      <c r="O1982" s="86"/>
      <c r="P1982" s="226">
        <f>O1982*H1982</f>
        <v>0</v>
      </c>
      <c r="Q1982" s="226">
        <v>0.026790000000000001</v>
      </c>
      <c r="R1982" s="226">
        <f>Q1982*H1982</f>
        <v>0.32389109999999999</v>
      </c>
      <c r="S1982" s="226">
        <v>0</v>
      </c>
      <c r="T1982" s="227">
        <f>S1982*H1982</f>
        <v>0</v>
      </c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R1982" s="228" t="s">
        <v>658</v>
      </c>
      <c r="AT1982" s="228" t="s">
        <v>602</v>
      </c>
      <c r="AU1982" s="228" t="s">
        <v>82</v>
      </c>
      <c r="AY1982" s="19" t="s">
        <v>197</v>
      </c>
      <c r="BE1982" s="229">
        <f>IF(N1982="základní",J1982,0)</f>
        <v>0</v>
      </c>
      <c r="BF1982" s="229">
        <f>IF(N1982="snížená",J1982,0)</f>
        <v>0</v>
      </c>
      <c r="BG1982" s="229">
        <f>IF(N1982="zákl. přenesená",J1982,0)</f>
        <v>0</v>
      </c>
      <c r="BH1982" s="229">
        <f>IF(N1982="sníž. přenesená",J1982,0)</f>
        <v>0</v>
      </c>
      <c r="BI1982" s="229">
        <f>IF(N1982="nulová",J1982,0)</f>
        <v>0</v>
      </c>
      <c r="BJ1982" s="19" t="s">
        <v>80</v>
      </c>
      <c r="BK1982" s="229">
        <f>ROUND(I1982*H1982,2)</f>
        <v>0</v>
      </c>
      <c r="BL1982" s="19" t="s">
        <v>385</v>
      </c>
      <c r="BM1982" s="228" t="s">
        <v>3533</v>
      </c>
    </row>
    <row r="1983" s="14" customFormat="1">
      <c r="A1983" s="14"/>
      <c r="B1983" s="247"/>
      <c r="C1983" s="248"/>
      <c r="D1983" s="237" t="s">
        <v>207</v>
      </c>
      <c r="E1983" s="249" t="s">
        <v>19</v>
      </c>
      <c r="F1983" s="250" t="s">
        <v>525</v>
      </c>
      <c r="G1983" s="248"/>
      <c r="H1983" s="249" t="s">
        <v>19</v>
      </c>
      <c r="I1983" s="251"/>
      <c r="J1983" s="248"/>
      <c r="K1983" s="248"/>
      <c r="L1983" s="252"/>
      <c r="M1983" s="253"/>
      <c r="N1983" s="254"/>
      <c r="O1983" s="254"/>
      <c r="P1983" s="254"/>
      <c r="Q1983" s="254"/>
      <c r="R1983" s="254"/>
      <c r="S1983" s="254"/>
      <c r="T1983" s="255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56" t="s">
        <v>207</v>
      </c>
      <c r="AU1983" s="256" t="s">
        <v>82</v>
      </c>
      <c r="AV1983" s="14" t="s">
        <v>80</v>
      </c>
      <c r="AW1983" s="14" t="s">
        <v>33</v>
      </c>
      <c r="AX1983" s="14" t="s">
        <v>72</v>
      </c>
      <c r="AY1983" s="256" t="s">
        <v>197</v>
      </c>
    </row>
    <row r="1984" s="13" customFormat="1">
      <c r="A1984" s="13"/>
      <c r="B1984" s="235"/>
      <c r="C1984" s="236"/>
      <c r="D1984" s="237" t="s">
        <v>207</v>
      </c>
      <c r="E1984" s="238" t="s">
        <v>19</v>
      </c>
      <c r="F1984" s="239" t="s">
        <v>3529</v>
      </c>
      <c r="G1984" s="236"/>
      <c r="H1984" s="240">
        <v>12.09</v>
      </c>
      <c r="I1984" s="241"/>
      <c r="J1984" s="236"/>
      <c r="K1984" s="236"/>
      <c r="L1984" s="242"/>
      <c r="M1984" s="243"/>
      <c r="N1984" s="244"/>
      <c r="O1984" s="244"/>
      <c r="P1984" s="244"/>
      <c r="Q1984" s="244"/>
      <c r="R1984" s="244"/>
      <c r="S1984" s="244"/>
      <c r="T1984" s="245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46" t="s">
        <v>207</v>
      </c>
      <c r="AU1984" s="246" t="s">
        <v>82</v>
      </c>
      <c r="AV1984" s="13" t="s">
        <v>82</v>
      </c>
      <c r="AW1984" s="13" t="s">
        <v>33</v>
      </c>
      <c r="AX1984" s="13" t="s">
        <v>80</v>
      </c>
      <c r="AY1984" s="246" t="s">
        <v>197</v>
      </c>
    </row>
    <row r="1985" s="2" customFormat="1" ht="49.05" customHeight="1">
      <c r="A1985" s="40"/>
      <c r="B1985" s="41"/>
      <c r="C1985" s="216" t="s">
        <v>3534</v>
      </c>
      <c r="D1985" s="216" t="s">
        <v>199</v>
      </c>
      <c r="E1985" s="217" t="s">
        <v>3535</v>
      </c>
      <c r="F1985" s="218" t="s">
        <v>3536</v>
      </c>
      <c r="G1985" s="219" t="s">
        <v>202</v>
      </c>
      <c r="H1985" s="220">
        <v>0.33000000000000002</v>
      </c>
      <c r="I1985" s="221"/>
      <c r="J1985" s="222">
        <f>ROUND(I1985*H1985,2)</f>
        <v>0</v>
      </c>
      <c r="K1985" s="223"/>
      <c r="L1985" s="46"/>
      <c r="M1985" s="224" t="s">
        <v>19</v>
      </c>
      <c r="N1985" s="225" t="s">
        <v>43</v>
      </c>
      <c r="O1985" s="86"/>
      <c r="P1985" s="226">
        <f>O1985*H1985</f>
        <v>0</v>
      </c>
      <c r="Q1985" s="226">
        <v>0.00040000000000000002</v>
      </c>
      <c r="R1985" s="226">
        <f>Q1985*H1985</f>
        <v>0.00013200000000000001</v>
      </c>
      <c r="S1985" s="226">
        <v>0</v>
      </c>
      <c r="T1985" s="227">
        <f>S1985*H1985</f>
        <v>0</v>
      </c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R1985" s="228" t="s">
        <v>385</v>
      </c>
      <c r="AT1985" s="228" t="s">
        <v>199</v>
      </c>
      <c r="AU1985" s="228" t="s">
        <v>82</v>
      </c>
      <c r="AY1985" s="19" t="s">
        <v>197</v>
      </c>
      <c r="BE1985" s="229">
        <f>IF(N1985="základní",J1985,0)</f>
        <v>0</v>
      </c>
      <c r="BF1985" s="229">
        <f>IF(N1985="snížená",J1985,0)</f>
        <v>0</v>
      </c>
      <c r="BG1985" s="229">
        <f>IF(N1985="zákl. přenesená",J1985,0)</f>
        <v>0</v>
      </c>
      <c r="BH1985" s="229">
        <f>IF(N1985="sníž. přenesená",J1985,0)</f>
        <v>0</v>
      </c>
      <c r="BI1985" s="229">
        <f>IF(N1985="nulová",J1985,0)</f>
        <v>0</v>
      </c>
      <c r="BJ1985" s="19" t="s">
        <v>80</v>
      </c>
      <c r="BK1985" s="229">
        <f>ROUND(I1985*H1985,2)</f>
        <v>0</v>
      </c>
      <c r="BL1985" s="19" t="s">
        <v>385</v>
      </c>
      <c r="BM1985" s="228" t="s">
        <v>3537</v>
      </c>
    </row>
    <row r="1986" s="2" customFormat="1">
      <c r="A1986" s="40"/>
      <c r="B1986" s="41"/>
      <c r="C1986" s="42"/>
      <c r="D1986" s="230" t="s">
        <v>205</v>
      </c>
      <c r="E1986" s="42"/>
      <c r="F1986" s="231" t="s">
        <v>3538</v>
      </c>
      <c r="G1986" s="42"/>
      <c r="H1986" s="42"/>
      <c r="I1986" s="232"/>
      <c r="J1986" s="42"/>
      <c r="K1986" s="42"/>
      <c r="L1986" s="46"/>
      <c r="M1986" s="233"/>
      <c r="N1986" s="234"/>
      <c r="O1986" s="86"/>
      <c r="P1986" s="86"/>
      <c r="Q1986" s="86"/>
      <c r="R1986" s="86"/>
      <c r="S1986" s="86"/>
      <c r="T1986" s="87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T1986" s="19" t="s">
        <v>205</v>
      </c>
      <c r="AU1986" s="19" t="s">
        <v>82</v>
      </c>
    </row>
    <row r="1987" s="13" customFormat="1">
      <c r="A1987" s="13"/>
      <c r="B1987" s="235"/>
      <c r="C1987" s="236"/>
      <c r="D1987" s="237" t="s">
        <v>207</v>
      </c>
      <c r="E1987" s="238" t="s">
        <v>19</v>
      </c>
      <c r="F1987" s="239" t="s">
        <v>3539</v>
      </c>
      <c r="G1987" s="236"/>
      <c r="H1987" s="240">
        <v>0.33000000000000002</v>
      </c>
      <c r="I1987" s="241"/>
      <c r="J1987" s="236"/>
      <c r="K1987" s="236"/>
      <c r="L1987" s="242"/>
      <c r="M1987" s="243"/>
      <c r="N1987" s="244"/>
      <c r="O1987" s="244"/>
      <c r="P1987" s="244"/>
      <c r="Q1987" s="244"/>
      <c r="R1987" s="244"/>
      <c r="S1987" s="244"/>
      <c r="T1987" s="245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46" t="s">
        <v>207</v>
      </c>
      <c r="AU1987" s="246" t="s">
        <v>82</v>
      </c>
      <c r="AV1987" s="13" t="s">
        <v>82</v>
      </c>
      <c r="AW1987" s="13" t="s">
        <v>33</v>
      </c>
      <c r="AX1987" s="13" t="s">
        <v>80</v>
      </c>
      <c r="AY1987" s="246" t="s">
        <v>197</v>
      </c>
    </row>
    <row r="1988" s="2" customFormat="1" ht="24.15" customHeight="1">
      <c r="A1988" s="40"/>
      <c r="B1988" s="41"/>
      <c r="C1988" s="282" t="s">
        <v>3540</v>
      </c>
      <c r="D1988" s="282" t="s">
        <v>602</v>
      </c>
      <c r="E1988" s="283" t="s">
        <v>3541</v>
      </c>
      <c r="F1988" s="284" t="s">
        <v>3542</v>
      </c>
      <c r="G1988" s="285" t="s">
        <v>202</v>
      </c>
      <c r="H1988" s="286">
        <v>0.33000000000000002</v>
      </c>
      <c r="I1988" s="287"/>
      <c r="J1988" s="288">
        <f>ROUND(I1988*H1988,2)</f>
        <v>0</v>
      </c>
      <c r="K1988" s="289"/>
      <c r="L1988" s="290"/>
      <c r="M1988" s="291" t="s">
        <v>19</v>
      </c>
      <c r="N1988" s="292" t="s">
        <v>43</v>
      </c>
      <c r="O1988" s="86"/>
      <c r="P1988" s="226">
        <f>O1988*H1988</f>
        <v>0</v>
      </c>
      <c r="Q1988" s="226">
        <v>0.025139999999999999</v>
      </c>
      <c r="R1988" s="226">
        <f>Q1988*H1988</f>
        <v>0.0082962000000000001</v>
      </c>
      <c r="S1988" s="226">
        <v>0</v>
      </c>
      <c r="T1988" s="227">
        <f>S1988*H1988</f>
        <v>0</v>
      </c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R1988" s="228" t="s">
        <v>658</v>
      </c>
      <c r="AT1988" s="228" t="s">
        <v>602</v>
      </c>
      <c r="AU1988" s="228" t="s">
        <v>82</v>
      </c>
      <c r="AY1988" s="19" t="s">
        <v>197</v>
      </c>
      <c r="BE1988" s="229">
        <f>IF(N1988="základní",J1988,0)</f>
        <v>0</v>
      </c>
      <c r="BF1988" s="229">
        <f>IF(N1988="snížená",J1988,0)</f>
        <v>0</v>
      </c>
      <c r="BG1988" s="229">
        <f>IF(N1988="zákl. přenesená",J1988,0)</f>
        <v>0</v>
      </c>
      <c r="BH1988" s="229">
        <f>IF(N1988="sníž. přenesená",J1988,0)</f>
        <v>0</v>
      </c>
      <c r="BI1988" s="229">
        <f>IF(N1988="nulová",J1988,0)</f>
        <v>0</v>
      </c>
      <c r="BJ1988" s="19" t="s">
        <v>80</v>
      </c>
      <c r="BK1988" s="229">
        <f>ROUND(I1988*H1988,2)</f>
        <v>0</v>
      </c>
      <c r="BL1988" s="19" t="s">
        <v>385</v>
      </c>
      <c r="BM1988" s="228" t="s">
        <v>3543</v>
      </c>
    </row>
    <row r="1989" s="2" customFormat="1" ht="24.15" customHeight="1">
      <c r="A1989" s="40"/>
      <c r="B1989" s="41"/>
      <c r="C1989" s="216" t="s">
        <v>3544</v>
      </c>
      <c r="D1989" s="216" t="s">
        <v>199</v>
      </c>
      <c r="E1989" s="217" t="s">
        <v>1866</v>
      </c>
      <c r="F1989" s="218" t="s">
        <v>1867</v>
      </c>
      <c r="G1989" s="219" t="s">
        <v>211</v>
      </c>
      <c r="H1989" s="220">
        <v>3</v>
      </c>
      <c r="I1989" s="221"/>
      <c r="J1989" s="222">
        <f>ROUND(I1989*H1989,2)</f>
        <v>0</v>
      </c>
      <c r="K1989" s="223"/>
      <c r="L1989" s="46"/>
      <c r="M1989" s="224" t="s">
        <v>19</v>
      </c>
      <c r="N1989" s="225" t="s">
        <v>43</v>
      </c>
      <c r="O1989" s="86"/>
      <c r="P1989" s="226">
        <f>O1989*H1989</f>
        <v>0</v>
      </c>
      <c r="Q1989" s="226">
        <v>0</v>
      </c>
      <c r="R1989" s="226">
        <f>Q1989*H1989</f>
        <v>0</v>
      </c>
      <c r="S1989" s="226">
        <v>0</v>
      </c>
      <c r="T1989" s="227">
        <f>S1989*H1989</f>
        <v>0</v>
      </c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R1989" s="228" t="s">
        <v>385</v>
      </c>
      <c r="AT1989" s="228" t="s">
        <v>199</v>
      </c>
      <c r="AU1989" s="228" t="s">
        <v>82</v>
      </c>
      <c r="AY1989" s="19" t="s">
        <v>197</v>
      </c>
      <c r="BE1989" s="229">
        <f>IF(N1989="základní",J1989,0)</f>
        <v>0</v>
      </c>
      <c r="BF1989" s="229">
        <f>IF(N1989="snížená",J1989,0)</f>
        <v>0</v>
      </c>
      <c r="BG1989" s="229">
        <f>IF(N1989="zákl. přenesená",J1989,0)</f>
        <v>0</v>
      </c>
      <c r="BH1989" s="229">
        <f>IF(N1989="sníž. přenesená",J1989,0)</f>
        <v>0</v>
      </c>
      <c r="BI1989" s="229">
        <f>IF(N1989="nulová",J1989,0)</f>
        <v>0</v>
      </c>
      <c r="BJ1989" s="19" t="s">
        <v>80</v>
      </c>
      <c r="BK1989" s="229">
        <f>ROUND(I1989*H1989,2)</f>
        <v>0</v>
      </c>
      <c r="BL1989" s="19" t="s">
        <v>385</v>
      </c>
      <c r="BM1989" s="228" t="s">
        <v>3545</v>
      </c>
    </row>
    <row r="1990" s="2" customFormat="1">
      <c r="A1990" s="40"/>
      <c r="B1990" s="41"/>
      <c r="C1990" s="42"/>
      <c r="D1990" s="230" t="s">
        <v>205</v>
      </c>
      <c r="E1990" s="42"/>
      <c r="F1990" s="231" t="s">
        <v>1869</v>
      </c>
      <c r="G1990" s="42"/>
      <c r="H1990" s="42"/>
      <c r="I1990" s="232"/>
      <c r="J1990" s="42"/>
      <c r="K1990" s="42"/>
      <c r="L1990" s="46"/>
      <c r="M1990" s="233"/>
      <c r="N1990" s="234"/>
      <c r="O1990" s="86"/>
      <c r="P1990" s="86"/>
      <c r="Q1990" s="86"/>
      <c r="R1990" s="86"/>
      <c r="S1990" s="86"/>
      <c r="T1990" s="87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T1990" s="19" t="s">
        <v>205</v>
      </c>
      <c r="AU1990" s="19" t="s">
        <v>82</v>
      </c>
    </row>
    <row r="1991" s="13" customFormat="1">
      <c r="A1991" s="13"/>
      <c r="B1991" s="235"/>
      <c r="C1991" s="236"/>
      <c r="D1991" s="237" t="s">
        <v>207</v>
      </c>
      <c r="E1991" s="238" t="s">
        <v>19</v>
      </c>
      <c r="F1991" s="239" t="s">
        <v>3546</v>
      </c>
      <c r="G1991" s="236"/>
      <c r="H1991" s="240">
        <v>1</v>
      </c>
      <c r="I1991" s="241"/>
      <c r="J1991" s="236"/>
      <c r="K1991" s="236"/>
      <c r="L1991" s="242"/>
      <c r="M1991" s="243"/>
      <c r="N1991" s="244"/>
      <c r="O1991" s="244"/>
      <c r="P1991" s="244"/>
      <c r="Q1991" s="244"/>
      <c r="R1991" s="244"/>
      <c r="S1991" s="244"/>
      <c r="T1991" s="245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46" t="s">
        <v>207</v>
      </c>
      <c r="AU1991" s="246" t="s">
        <v>82</v>
      </c>
      <c r="AV1991" s="13" t="s">
        <v>82</v>
      </c>
      <c r="AW1991" s="13" t="s">
        <v>33</v>
      </c>
      <c r="AX1991" s="13" t="s">
        <v>72</v>
      </c>
      <c r="AY1991" s="246" t="s">
        <v>197</v>
      </c>
    </row>
    <row r="1992" s="13" customFormat="1">
      <c r="A1992" s="13"/>
      <c r="B1992" s="235"/>
      <c r="C1992" s="236"/>
      <c r="D1992" s="237" t="s">
        <v>207</v>
      </c>
      <c r="E1992" s="238" t="s">
        <v>19</v>
      </c>
      <c r="F1992" s="239" t="s">
        <v>3547</v>
      </c>
      <c r="G1992" s="236"/>
      <c r="H1992" s="240">
        <v>1</v>
      </c>
      <c r="I1992" s="241"/>
      <c r="J1992" s="236"/>
      <c r="K1992" s="236"/>
      <c r="L1992" s="242"/>
      <c r="M1992" s="243"/>
      <c r="N1992" s="244"/>
      <c r="O1992" s="244"/>
      <c r="P1992" s="244"/>
      <c r="Q1992" s="244"/>
      <c r="R1992" s="244"/>
      <c r="S1992" s="244"/>
      <c r="T1992" s="245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46" t="s">
        <v>207</v>
      </c>
      <c r="AU1992" s="246" t="s">
        <v>82</v>
      </c>
      <c r="AV1992" s="13" t="s">
        <v>82</v>
      </c>
      <c r="AW1992" s="13" t="s">
        <v>33</v>
      </c>
      <c r="AX1992" s="13" t="s">
        <v>72</v>
      </c>
      <c r="AY1992" s="246" t="s">
        <v>197</v>
      </c>
    </row>
    <row r="1993" s="13" customFormat="1">
      <c r="A1993" s="13"/>
      <c r="B1993" s="235"/>
      <c r="C1993" s="236"/>
      <c r="D1993" s="237" t="s">
        <v>207</v>
      </c>
      <c r="E1993" s="238" t="s">
        <v>19</v>
      </c>
      <c r="F1993" s="239" t="s">
        <v>3548</v>
      </c>
      <c r="G1993" s="236"/>
      <c r="H1993" s="240">
        <v>1</v>
      </c>
      <c r="I1993" s="241"/>
      <c r="J1993" s="236"/>
      <c r="K1993" s="236"/>
      <c r="L1993" s="242"/>
      <c r="M1993" s="243"/>
      <c r="N1993" s="244"/>
      <c r="O1993" s="244"/>
      <c r="P1993" s="244"/>
      <c r="Q1993" s="244"/>
      <c r="R1993" s="244"/>
      <c r="S1993" s="244"/>
      <c r="T1993" s="245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46" t="s">
        <v>207</v>
      </c>
      <c r="AU1993" s="246" t="s">
        <v>82</v>
      </c>
      <c r="AV1993" s="13" t="s">
        <v>82</v>
      </c>
      <c r="AW1993" s="13" t="s">
        <v>33</v>
      </c>
      <c r="AX1993" s="13" t="s">
        <v>72</v>
      </c>
      <c r="AY1993" s="246" t="s">
        <v>197</v>
      </c>
    </row>
    <row r="1994" s="15" customFormat="1">
      <c r="A1994" s="15"/>
      <c r="B1994" s="257"/>
      <c r="C1994" s="258"/>
      <c r="D1994" s="237" t="s">
        <v>207</v>
      </c>
      <c r="E1994" s="259" t="s">
        <v>19</v>
      </c>
      <c r="F1994" s="260" t="s">
        <v>234</v>
      </c>
      <c r="G1994" s="258"/>
      <c r="H1994" s="261">
        <v>3</v>
      </c>
      <c r="I1994" s="262"/>
      <c r="J1994" s="258"/>
      <c r="K1994" s="258"/>
      <c r="L1994" s="263"/>
      <c r="M1994" s="264"/>
      <c r="N1994" s="265"/>
      <c r="O1994" s="265"/>
      <c r="P1994" s="265"/>
      <c r="Q1994" s="265"/>
      <c r="R1994" s="265"/>
      <c r="S1994" s="265"/>
      <c r="T1994" s="266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T1994" s="267" t="s">
        <v>207</v>
      </c>
      <c r="AU1994" s="267" t="s">
        <v>82</v>
      </c>
      <c r="AV1994" s="15" t="s">
        <v>203</v>
      </c>
      <c r="AW1994" s="15" t="s">
        <v>33</v>
      </c>
      <c r="AX1994" s="15" t="s">
        <v>80</v>
      </c>
      <c r="AY1994" s="267" t="s">
        <v>197</v>
      </c>
    </row>
    <row r="1995" s="2" customFormat="1" ht="33" customHeight="1">
      <c r="A1995" s="40"/>
      <c r="B1995" s="41"/>
      <c r="C1995" s="282" t="s">
        <v>3549</v>
      </c>
      <c r="D1995" s="282" t="s">
        <v>602</v>
      </c>
      <c r="E1995" s="283" t="s">
        <v>1872</v>
      </c>
      <c r="F1995" s="284" t="s">
        <v>3550</v>
      </c>
      <c r="G1995" s="285" t="s">
        <v>202</v>
      </c>
      <c r="H1995" s="286">
        <v>5.3499999999999996</v>
      </c>
      <c r="I1995" s="287"/>
      <c r="J1995" s="288">
        <f>ROUND(I1995*H1995,2)</f>
        <v>0</v>
      </c>
      <c r="K1995" s="289"/>
      <c r="L1995" s="290"/>
      <c r="M1995" s="291" t="s">
        <v>19</v>
      </c>
      <c r="N1995" s="292" t="s">
        <v>43</v>
      </c>
      <c r="O1995" s="86"/>
      <c r="P1995" s="226">
        <f>O1995*H1995</f>
        <v>0</v>
      </c>
      <c r="Q1995" s="226">
        <v>0.03227</v>
      </c>
      <c r="R1995" s="226">
        <f>Q1995*H1995</f>
        <v>0.17264449999999998</v>
      </c>
      <c r="S1995" s="226">
        <v>0</v>
      </c>
      <c r="T1995" s="227">
        <f>S1995*H1995</f>
        <v>0</v>
      </c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R1995" s="228" t="s">
        <v>658</v>
      </c>
      <c r="AT1995" s="228" t="s">
        <v>602</v>
      </c>
      <c r="AU1995" s="228" t="s">
        <v>82</v>
      </c>
      <c r="AY1995" s="19" t="s">
        <v>197</v>
      </c>
      <c r="BE1995" s="229">
        <f>IF(N1995="základní",J1995,0)</f>
        <v>0</v>
      </c>
      <c r="BF1995" s="229">
        <f>IF(N1995="snížená",J1995,0)</f>
        <v>0</v>
      </c>
      <c r="BG1995" s="229">
        <f>IF(N1995="zákl. přenesená",J1995,0)</f>
        <v>0</v>
      </c>
      <c r="BH1995" s="229">
        <f>IF(N1995="sníž. přenesená",J1995,0)</f>
        <v>0</v>
      </c>
      <c r="BI1995" s="229">
        <f>IF(N1995="nulová",J1995,0)</f>
        <v>0</v>
      </c>
      <c r="BJ1995" s="19" t="s">
        <v>80</v>
      </c>
      <c r="BK1995" s="229">
        <f>ROUND(I1995*H1995,2)</f>
        <v>0</v>
      </c>
      <c r="BL1995" s="19" t="s">
        <v>385</v>
      </c>
      <c r="BM1995" s="228" t="s">
        <v>3551</v>
      </c>
    </row>
    <row r="1996" s="13" customFormat="1">
      <c r="A1996" s="13"/>
      <c r="B1996" s="235"/>
      <c r="C1996" s="236"/>
      <c r="D1996" s="237" t="s">
        <v>207</v>
      </c>
      <c r="E1996" s="238" t="s">
        <v>19</v>
      </c>
      <c r="F1996" s="239" t="s">
        <v>3552</v>
      </c>
      <c r="G1996" s="236"/>
      <c r="H1996" s="240">
        <v>1.712</v>
      </c>
      <c r="I1996" s="241"/>
      <c r="J1996" s="236"/>
      <c r="K1996" s="236"/>
      <c r="L1996" s="242"/>
      <c r="M1996" s="243"/>
      <c r="N1996" s="244"/>
      <c r="O1996" s="244"/>
      <c r="P1996" s="244"/>
      <c r="Q1996" s="244"/>
      <c r="R1996" s="244"/>
      <c r="S1996" s="244"/>
      <c r="T1996" s="245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46" t="s">
        <v>207</v>
      </c>
      <c r="AU1996" s="246" t="s">
        <v>82</v>
      </c>
      <c r="AV1996" s="13" t="s">
        <v>82</v>
      </c>
      <c r="AW1996" s="13" t="s">
        <v>33</v>
      </c>
      <c r="AX1996" s="13" t="s">
        <v>72</v>
      </c>
      <c r="AY1996" s="246" t="s">
        <v>197</v>
      </c>
    </row>
    <row r="1997" s="13" customFormat="1">
      <c r="A1997" s="13"/>
      <c r="B1997" s="235"/>
      <c r="C1997" s="236"/>
      <c r="D1997" s="237" t="s">
        <v>207</v>
      </c>
      <c r="E1997" s="238" t="s">
        <v>19</v>
      </c>
      <c r="F1997" s="239" t="s">
        <v>3553</v>
      </c>
      <c r="G1997" s="236"/>
      <c r="H1997" s="240">
        <v>1.712</v>
      </c>
      <c r="I1997" s="241"/>
      <c r="J1997" s="236"/>
      <c r="K1997" s="236"/>
      <c r="L1997" s="242"/>
      <c r="M1997" s="243"/>
      <c r="N1997" s="244"/>
      <c r="O1997" s="244"/>
      <c r="P1997" s="244"/>
      <c r="Q1997" s="244"/>
      <c r="R1997" s="244"/>
      <c r="S1997" s="244"/>
      <c r="T1997" s="245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46" t="s">
        <v>207</v>
      </c>
      <c r="AU1997" s="246" t="s">
        <v>82</v>
      </c>
      <c r="AV1997" s="13" t="s">
        <v>82</v>
      </c>
      <c r="AW1997" s="13" t="s">
        <v>33</v>
      </c>
      <c r="AX1997" s="13" t="s">
        <v>72</v>
      </c>
      <c r="AY1997" s="246" t="s">
        <v>197</v>
      </c>
    </row>
    <row r="1998" s="13" customFormat="1">
      <c r="A1998" s="13"/>
      <c r="B1998" s="235"/>
      <c r="C1998" s="236"/>
      <c r="D1998" s="237" t="s">
        <v>207</v>
      </c>
      <c r="E1998" s="238" t="s">
        <v>19</v>
      </c>
      <c r="F1998" s="239" t="s">
        <v>3554</v>
      </c>
      <c r="G1998" s="236"/>
      <c r="H1998" s="240">
        <v>1.9259999999999999</v>
      </c>
      <c r="I1998" s="241"/>
      <c r="J1998" s="236"/>
      <c r="K1998" s="236"/>
      <c r="L1998" s="242"/>
      <c r="M1998" s="243"/>
      <c r="N1998" s="244"/>
      <c r="O1998" s="244"/>
      <c r="P1998" s="244"/>
      <c r="Q1998" s="244"/>
      <c r="R1998" s="244"/>
      <c r="S1998" s="244"/>
      <c r="T1998" s="245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46" t="s">
        <v>207</v>
      </c>
      <c r="AU1998" s="246" t="s">
        <v>82</v>
      </c>
      <c r="AV1998" s="13" t="s">
        <v>82</v>
      </c>
      <c r="AW1998" s="13" t="s">
        <v>33</v>
      </c>
      <c r="AX1998" s="13" t="s">
        <v>72</v>
      </c>
      <c r="AY1998" s="246" t="s">
        <v>197</v>
      </c>
    </row>
    <row r="1999" s="15" customFormat="1">
      <c r="A1999" s="15"/>
      <c r="B1999" s="257"/>
      <c r="C1999" s="258"/>
      <c r="D1999" s="237" t="s">
        <v>207</v>
      </c>
      <c r="E1999" s="259" t="s">
        <v>19</v>
      </c>
      <c r="F1999" s="260" t="s">
        <v>234</v>
      </c>
      <c r="G1999" s="258"/>
      <c r="H1999" s="261">
        <v>5.3499999999999996</v>
      </c>
      <c r="I1999" s="262"/>
      <c r="J1999" s="258"/>
      <c r="K1999" s="258"/>
      <c r="L1999" s="263"/>
      <c r="M1999" s="264"/>
      <c r="N1999" s="265"/>
      <c r="O1999" s="265"/>
      <c r="P1999" s="265"/>
      <c r="Q1999" s="265"/>
      <c r="R1999" s="265"/>
      <c r="S1999" s="265"/>
      <c r="T1999" s="266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T1999" s="267" t="s">
        <v>207</v>
      </c>
      <c r="AU1999" s="267" t="s">
        <v>82</v>
      </c>
      <c r="AV1999" s="15" t="s">
        <v>203</v>
      </c>
      <c r="AW1999" s="15" t="s">
        <v>33</v>
      </c>
      <c r="AX1999" s="15" t="s">
        <v>80</v>
      </c>
      <c r="AY1999" s="267" t="s">
        <v>197</v>
      </c>
    </row>
    <row r="2000" s="2" customFormat="1" ht="24.15" customHeight="1">
      <c r="A2000" s="40"/>
      <c r="B2000" s="41"/>
      <c r="C2000" s="216" t="s">
        <v>3555</v>
      </c>
      <c r="D2000" s="216" t="s">
        <v>199</v>
      </c>
      <c r="E2000" s="217" t="s">
        <v>1877</v>
      </c>
      <c r="F2000" s="218" t="s">
        <v>1878</v>
      </c>
      <c r="G2000" s="219" t="s">
        <v>211</v>
      </c>
      <c r="H2000" s="220">
        <v>1</v>
      </c>
      <c r="I2000" s="221"/>
      <c r="J2000" s="222">
        <f>ROUND(I2000*H2000,2)</f>
        <v>0</v>
      </c>
      <c r="K2000" s="223"/>
      <c r="L2000" s="46"/>
      <c r="M2000" s="224" t="s">
        <v>19</v>
      </c>
      <c r="N2000" s="225" t="s">
        <v>43</v>
      </c>
      <c r="O2000" s="86"/>
      <c r="P2000" s="226">
        <f>O2000*H2000</f>
        <v>0</v>
      </c>
      <c r="Q2000" s="226">
        <v>0</v>
      </c>
      <c r="R2000" s="226">
        <f>Q2000*H2000</f>
        <v>0</v>
      </c>
      <c r="S2000" s="226">
        <v>0</v>
      </c>
      <c r="T2000" s="227">
        <f>S2000*H2000</f>
        <v>0</v>
      </c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R2000" s="228" t="s">
        <v>385</v>
      </c>
      <c r="AT2000" s="228" t="s">
        <v>199</v>
      </c>
      <c r="AU2000" s="228" t="s">
        <v>82</v>
      </c>
      <c r="AY2000" s="19" t="s">
        <v>197</v>
      </c>
      <c r="BE2000" s="229">
        <f>IF(N2000="základní",J2000,0)</f>
        <v>0</v>
      </c>
      <c r="BF2000" s="229">
        <f>IF(N2000="snížená",J2000,0)</f>
        <v>0</v>
      </c>
      <c r="BG2000" s="229">
        <f>IF(N2000="zákl. přenesená",J2000,0)</f>
        <v>0</v>
      </c>
      <c r="BH2000" s="229">
        <f>IF(N2000="sníž. přenesená",J2000,0)</f>
        <v>0</v>
      </c>
      <c r="BI2000" s="229">
        <f>IF(N2000="nulová",J2000,0)</f>
        <v>0</v>
      </c>
      <c r="BJ2000" s="19" t="s">
        <v>80</v>
      </c>
      <c r="BK2000" s="229">
        <f>ROUND(I2000*H2000,2)</f>
        <v>0</v>
      </c>
      <c r="BL2000" s="19" t="s">
        <v>385</v>
      </c>
      <c r="BM2000" s="228" t="s">
        <v>3556</v>
      </c>
    </row>
    <row r="2001" s="2" customFormat="1">
      <c r="A2001" s="40"/>
      <c r="B2001" s="41"/>
      <c r="C2001" s="42"/>
      <c r="D2001" s="230" t="s">
        <v>205</v>
      </c>
      <c r="E2001" s="42"/>
      <c r="F2001" s="231" t="s">
        <v>1880</v>
      </c>
      <c r="G2001" s="42"/>
      <c r="H2001" s="42"/>
      <c r="I2001" s="232"/>
      <c r="J2001" s="42"/>
      <c r="K2001" s="42"/>
      <c r="L2001" s="46"/>
      <c r="M2001" s="233"/>
      <c r="N2001" s="234"/>
      <c r="O2001" s="86"/>
      <c r="P2001" s="86"/>
      <c r="Q2001" s="86"/>
      <c r="R2001" s="86"/>
      <c r="S2001" s="86"/>
      <c r="T2001" s="87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T2001" s="19" t="s">
        <v>205</v>
      </c>
      <c r="AU2001" s="19" t="s">
        <v>82</v>
      </c>
    </row>
    <row r="2002" s="13" customFormat="1">
      <c r="A2002" s="13"/>
      <c r="B2002" s="235"/>
      <c r="C2002" s="236"/>
      <c r="D2002" s="237" t="s">
        <v>207</v>
      </c>
      <c r="E2002" s="238" t="s">
        <v>19</v>
      </c>
      <c r="F2002" s="239" t="s">
        <v>3557</v>
      </c>
      <c r="G2002" s="236"/>
      <c r="H2002" s="240">
        <v>1</v>
      </c>
      <c r="I2002" s="241"/>
      <c r="J2002" s="236"/>
      <c r="K2002" s="236"/>
      <c r="L2002" s="242"/>
      <c r="M2002" s="243"/>
      <c r="N2002" s="244"/>
      <c r="O2002" s="244"/>
      <c r="P2002" s="244"/>
      <c r="Q2002" s="244"/>
      <c r="R2002" s="244"/>
      <c r="S2002" s="244"/>
      <c r="T2002" s="245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46" t="s">
        <v>207</v>
      </c>
      <c r="AU2002" s="246" t="s">
        <v>82</v>
      </c>
      <c r="AV2002" s="13" t="s">
        <v>82</v>
      </c>
      <c r="AW2002" s="13" t="s">
        <v>33</v>
      </c>
      <c r="AX2002" s="13" t="s">
        <v>80</v>
      </c>
      <c r="AY2002" s="246" t="s">
        <v>197</v>
      </c>
    </row>
    <row r="2003" s="2" customFormat="1" ht="37.8" customHeight="1">
      <c r="A2003" s="40"/>
      <c r="B2003" s="41"/>
      <c r="C2003" s="282" t="s">
        <v>3558</v>
      </c>
      <c r="D2003" s="282" t="s">
        <v>602</v>
      </c>
      <c r="E2003" s="283" t="s">
        <v>1883</v>
      </c>
      <c r="F2003" s="284" t="s">
        <v>3559</v>
      </c>
      <c r="G2003" s="285" t="s">
        <v>202</v>
      </c>
      <c r="H2003" s="286">
        <v>2.9900000000000002</v>
      </c>
      <c r="I2003" s="287"/>
      <c r="J2003" s="288">
        <f>ROUND(I2003*H2003,2)</f>
        <v>0</v>
      </c>
      <c r="K2003" s="289"/>
      <c r="L2003" s="290"/>
      <c r="M2003" s="291" t="s">
        <v>19</v>
      </c>
      <c r="N2003" s="292" t="s">
        <v>43</v>
      </c>
      <c r="O2003" s="86"/>
      <c r="P2003" s="226">
        <f>O2003*H2003</f>
        <v>0</v>
      </c>
      <c r="Q2003" s="226">
        <v>0.01908</v>
      </c>
      <c r="R2003" s="226">
        <f>Q2003*H2003</f>
        <v>0.057049200000000001</v>
      </c>
      <c r="S2003" s="226">
        <v>0</v>
      </c>
      <c r="T2003" s="227">
        <f>S2003*H2003</f>
        <v>0</v>
      </c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R2003" s="228" t="s">
        <v>658</v>
      </c>
      <c r="AT2003" s="228" t="s">
        <v>602</v>
      </c>
      <c r="AU2003" s="228" t="s">
        <v>82</v>
      </c>
      <c r="AY2003" s="19" t="s">
        <v>197</v>
      </c>
      <c r="BE2003" s="229">
        <f>IF(N2003="základní",J2003,0)</f>
        <v>0</v>
      </c>
      <c r="BF2003" s="229">
        <f>IF(N2003="snížená",J2003,0)</f>
        <v>0</v>
      </c>
      <c r="BG2003" s="229">
        <f>IF(N2003="zákl. přenesená",J2003,0)</f>
        <v>0</v>
      </c>
      <c r="BH2003" s="229">
        <f>IF(N2003="sníž. přenesená",J2003,0)</f>
        <v>0</v>
      </c>
      <c r="BI2003" s="229">
        <f>IF(N2003="nulová",J2003,0)</f>
        <v>0</v>
      </c>
      <c r="BJ2003" s="19" t="s">
        <v>80</v>
      </c>
      <c r="BK2003" s="229">
        <f>ROUND(I2003*H2003,2)</f>
        <v>0</v>
      </c>
      <c r="BL2003" s="19" t="s">
        <v>385</v>
      </c>
      <c r="BM2003" s="228" t="s">
        <v>3560</v>
      </c>
    </row>
    <row r="2004" s="13" customFormat="1">
      <c r="A2004" s="13"/>
      <c r="B2004" s="235"/>
      <c r="C2004" s="236"/>
      <c r="D2004" s="237" t="s">
        <v>207</v>
      </c>
      <c r="E2004" s="238" t="s">
        <v>19</v>
      </c>
      <c r="F2004" s="239" t="s">
        <v>3561</v>
      </c>
      <c r="G2004" s="236"/>
      <c r="H2004" s="240">
        <v>2.9900000000000002</v>
      </c>
      <c r="I2004" s="241"/>
      <c r="J2004" s="236"/>
      <c r="K2004" s="236"/>
      <c r="L2004" s="242"/>
      <c r="M2004" s="243"/>
      <c r="N2004" s="244"/>
      <c r="O2004" s="244"/>
      <c r="P2004" s="244"/>
      <c r="Q2004" s="244"/>
      <c r="R2004" s="244"/>
      <c r="S2004" s="244"/>
      <c r="T2004" s="245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46" t="s">
        <v>207</v>
      </c>
      <c r="AU2004" s="246" t="s">
        <v>82</v>
      </c>
      <c r="AV2004" s="13" t="s">
        <v>82</v>
      </c>
      <c r="AW2004" s="13" t="s">
        <v>33</v>
      </c>
      <c r="AX2004" s="13" t="s">
        <v>80</v>
      </c>
      <c r="AY2004" s="246" t="s">
        <v>197</v>
      </c>
    </row>
    <row r="2005" s="2" customFormat="1" ht="24.15" customHeight="1">
      <c r="A2005" s="40"/>
      <c r="B2005" s="41"/>
      <c r="C2005" s="216" t="s">
        <v>3562</v>
      </c>
      <c r="D2005" s="216" t="s">
        <v>199</v>
      </c>
      <c r="E2005" s="217" t="s">
        <v>1888</v>
      </c>
      <c r="F2005" s="218" t="s">
        <v>1889</v>
      </c>
      <c r="G2005" s="219" t="s">
        <v>211</v>
      </c>
      <c r="H2005" s="220">
        <v>1</v>
      </c>
      <c r="I2005" s="221"/>
      <c r="J2005" s="222">
        <f>ROUND(I2005*H2005,2)</f>
        <v>0</v>
      </c>
      <c r="K2005" s="223"/>
      <c r="L2005" s="46"/>
      <c r="M2005" s="224" t="s">
        <v>19</v>
      </c>
      <c r="N2005" s="225" t="s">
        <v>43</v>
      </c>
      <c r="O2005" s="86"/>
      <c r="P2005" s="226">
        <f>O2005*H2005</f>
        <v>0</v>
      </c>
      <c r="Q2005" s="226">
        <v>0</v>
      </c>
      <c r="R2005" s="226">
        <f>Q2005*H2005</f>
        <v>0</v>
      </c>
      <c r="S2005" s="226">
        <v>0</v>
      </c>
      <c r="T2005" s="227">
        <f>S2005*H2005</f>
        <v>0</v>
      </c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R2005" s="228" t="s">
        <v>385</v>
      </c>
      <c r="AT2005" s="228" t="s">
        <v>199</v>
      </c>
      <c r="AU2005" s="228" t="s">
        <v>82</v>
      </c>
      <c r="AY2005" s="19" t="s">
        <v>197</v>
      </c>
      <c r="BE2005" s="229">
        <f>IF(N2005="základní",J2005,0)</f>
        <v>0</v>
      </c>
      <c r="BF2005" s="229">
        <f>IF(N2005="snížená",J2005,0)</f>
        <v>0</v>
      </c>
      <c r="BG2005" s="229">
        <f>IF(N2005="zákl. přenesená",J2005,0)</f>
        <v>0</v>
      </c>
      <c r="BH2005" s="229">
        <f>IF(N2005="sníž. přenesená",J2005,0)</f>
        <v>0</v>
      </c>
      <c r="BI2005" s="229">
        <f>IF(N2005="nulová",J2005,0)</f>
        <v>0</v>
      </c>
      <c r="BJ2005" s="19" t="s">
        <v>80</v>
      </c>
      <c r="BK2005" s="229">
        <f>ROUND(I2005*H2005,2)</f>
        <v>0</v>
      </c>
      <c r="BL2005" s="19" t="s">
        <v>385</v>
      </c>
      <c r="BM2005" s="228" t="s">
        <v>3563</v>
      </c>
    </row>
    <row r="2006" s="2" customFormat="1">
      <c r="A2006" s="40"/>
      <c r="B2006" s="41"/>
      <c r="C2006" s="42"/>
      <c r="D2006" s="230" t="s">
        <v>205</v>
      </c>
      <c r="E2006" s="42"/>
      <c r="F2006" s="231" t="s">
        <v>1891</v>
      </c>
      <c r="G2006" s="42"/>
      <c r="H2006" s="42"/>
      <c r="I2006" s="232"/>
      <c r="J2006" s="42"/>
      <c r="K2006" s="42"/>
      <c r="L2006" s="46"/>
      <c r="M2006" s="233"/>
      <c r="N2006" s="234"/>
      <c r="O2006" s="86"/>
      <c r="P2006" s="86"/>
      <c r="Q2006" s="86"/>
      <c r="R2006" s="86"/>
      <c r="S2006" s="86"/>
      <c r="T2006" s="87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T2006" s="19" t="s">
        <v>205</v>
      </c>
      <c r="AU2006" s="19" t="s">
        <v>82</v>
      </c>
    </row>
    <row r="2007" s="13" customFormat="1">
      <c r="A2007" s="13"/>
      <c r="B2007" s="235"/>
      <c r="C2007" s="236"/>
      <c r="D2007" s="237" t="s">
        <v>207</v>
      </c>
      <c r="E2007" s="238" t="s">
        <v>19</v>
      </c>
      <c r="F2007" s="239" t="s">
        <v>3564</v>
      </c>
      <c r="G2007" s="236"/>
      <c r="H2007" s="240">
        <v>1</v>
      </c>
      <c r="I2007" s="241"/>
      <c r="J2007" s="236"/>
      <c r="K2007" s="236"/>
      <c r="L2007" s="242"/>
      <c r="M2007" s="243"/>
      <c r="N2007" s="244"/>
      <c r="O2007" s="244"/>
      <c r="P2007" s="244"/>
      <c r="Q2007" s="244"/>
      <c r="R2007" s="244"/>
      <c r="S2007" s="244"/>
      <c r="T2007" s="245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46" t="s">
        <v>207</v>
      </c>
      <c r="AU2007" s="246" t="s">
        <v>82</v>
      </c>
      <c r="AV2007" s="13" t="s">
        <v>82</v>
      </c>
      <c r="AW2007" s="13" t="s">
        <v>33</v>
      </c>
      <c r="AX2007" s="13" t="s">
        <v>80</v>
      </c>
      <c r="AY2007" s="246" t="s">
        <v>197</v>
      </c>
    </row>
    <row r="2008" s="2" customFormat="1" ht="37.8" customHeight="1">
      <c r="A2008" s="40"/>
      <c r="B2008" s="41"/>
      <c r="C2008" s="282" t="s">
        <v>3565</v>
      </c>
      <c r="D2008" s="282" t="s">
        <v>602</v>
      </c>
      <c r="E2008" s="283" t="s">
        <v>1894</v>
      </c>
      <c r="F2008" s="284" t="s">
        <v>3566</v>
      </c>
      <c r="G2008" s="285" t="s">
        <v>202</v>
      </c>
      <c r="H2008" s="286">
        <v>2.996</v>
      </c>
      <c r="I2008" s="287"/>
      <c r="J2008" s="288">
        <f>ROUND(I2008*H2008,2)</f>
        <v>0</v>
      </c>
      <c r="K2008" s="289"/>
      <c r="L2008" s="290"/>
      <c r="M2008" s="291" t="s">
        <v>19</v>
      </c>
      <c r="N2008" s="292" t="s">
        <v>43</v>
      </c>
      <c r="O2008" s="86"/>
      <c r="P2008" s="226">
        <f>O2008*H2008</f>
        <v>0</v>
      </c>
      <c r="Q2008" s="226">
        <v>0.038289999999999998</v>
      </c>
      <c r="R2008" s="226">
        <f>Q2008*H2008</f>
        <v>0.11471683999999999</v>
      </c>
      <c r="S2008" s="226">
        <v>0</v>
      </c>
      <c r="T2008" s="227">
        <f>S2008*H2008</f>
        <v>0</v>
      </c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R2008" s="228" t="s">
        <v>658</v>
      </c>
      <c r="AT2008" s="228" t="s">
        <v>602</v>
      </c>
      <c r="AU2008" s="228" t="s">
        <v>82</v>
      </c>
      <c r="AY2008" s="19" t="s">
        <v>197</v>
      </c>
      <c r="BE2008" s="229">
        <f>IF(N2008="základní",J2008,0)</f>
        <v>0</v>
      </c>
      <c r="BF2008" s="229">
        <f>IF(N2008="snížená",J2008,0)</f>
        <v>0</v>
      </c>
      <c r="BG2008" s="229">
        <f>IF(N2008="zákl. přenesená",J2008,0)</f>
        <v>0</v>
      </c>
      <c r="BH2008" s="229">
        <f>IF(N2008="sníž. přenesená",J2008,0)</f>
        <v>0</v>
      </c>
      <c r="BI2008" s="229">
        <f>IF(N2008="nulová",J2008,0)</f>
        <v>0</v>
      </c>
      <c r="BJ2008" s="19" t="s">
        <v>80</v>
      </c>
      <c r="BK2008" s="229">
        <f>ROUND(I2008*H2008,2)</f>
        <v>0</v>
      </c>
      <c r="BL2008" s="19" t="s">
        <v>385</v>
      </c>
      <c r="BM2008" s="228" t="s">
        <v>3567</v>
      </c>
    </row>
    <row r="2009" s="13" customFormat="1">
      <c r="A2009" s="13"/>
      <c r="B2009" s="235"/>
      <c r="C2009" s="236"/>
      <c r="D2009" s="237" t="s">
        <v>207</v>
      </c>
      <c r="E2009" s="238" t="s">
        <v>19</v>
      </c>
      <c r="F2009" s="239" t="s">
        <v>3568</v>
      </c>
      <c r="G2009" s="236"/>
      <c r="H2009" s="240">
        <v>2.996</v>
      </c>
      <c r="I2009" s="241"/>
      <c r="J2009" s="236"/>
      <c r="K2009" s="236"/>
      <c r="L2009" s="242"/>
      <c r="M2009" s="243"/>
      <c r="N2009" s="244"/>
      <c r="O2009" s="244"/>
      <c r="P2009" s="244"/>
      <c r="Q2009" s="244"/>
      <c r="R2009" s="244"/>
      <c r="S2009" s="244"/>
      <c r="T2009" s="245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T2009" s="246" t="s">
        <v>207</v>
      </c>
      <c r="AU2009" s="246" t="s">
        <v>82</v>
      </c>
      <c r="AV2009" s="13" t="s">
        <v>82</v>
      </c>
      <c r="AW2009" s="13" t="s">
        <v>33</v>
      </c>
      <c r="AX2009" s="13" t="s">
        <v>80</v>
      </c>
      <c r="AY2009" s="246" t="s">
        <v>197</v>
      </c>
    </row>
    <row r="2010" s="2" customFormat="1" ht="24.15" customHeight="1">
      <c r="A2010" s="40"/>
      <c r="B2010" s="41"/>
      <c r="C2010" s="216" t="s">
        <v>3569</v>
      </c>
      <c r="D2010" s="216" t="s">
        <v>199</v>
      </c>
      <c r="E2010" s="217" t="s">
        <v>3570</v>
      </c>
      <c r="F2010" s="218" t="s">
        <v>3571</v>
      </c>
      <c r="G2010" s="219" t="s">
        <v>661</v>
      </c>
      <c r="H2010" s="220">
        <v>4.7000000000000002</v>
      </c>
      <c r="I2010" s="221"/>
      <c r="J2010" s="222">
        <f>ROUND(I2010*H2010,2)</f>
        <v>0</v>
      </c>
      <c r="K2010" s="223"/>
      <c r="L2010" s="46"/>
      <c r="M2010" s="224" t="s">
        <v>19</v>
      </c>
      <c r="N2010" s="225" t="s">
        <v>43</v>
      </c>
      <c r="O2010" s="86"/>
      <c r="P2010" s="226">
        <f>O2010*H2010</f>
        <v>0</v>
      </c>
      <c r="Q2010" s="226">
        <v>0</v>
      </c>
      <c r="R2010" s="226">
        <f>Q2010*H2010</f>
        <v>0</v>
      </c>
      <c r="S2010" s="226">
        <v>0</v>
      </c>
      <c r="T2010" s="227">
        <f>S2010*H2010</f>
        <v>0</v>
      </c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R2010" s="228" t="s">
        <v>385</v>
      </c>
      <c r="AT2010" s="228" t="s">
        <v>199</v>
      </c>
      <c r="AU2010" s="228" t="s">
        <v>82</v>
      </c>
      <c r="AY2010" s="19" t="s">
        <v>197</v>
      </c>
      <c r="BE2010" s="229">
        <f>IF(N2010="základní",J2010,0)</f>
        <v>0</v>
      </c>
      <c r="BF2010" s="229">
        <f>IF(N2010="snížená",J2010,0)</f>
        <v>0</v>
      </c>
      <c r="BG2010" s="229">
        <f>IF(N2010="zákl. přenesená",J2010,0)</f>
        <v>0</v>
      </c>
      <c r="BH2010" s="229">
        <f>IF(N2010="sníž. přenesená",J2010,0)</f>
        <v>0</v>
      </c>
      <c r="BI2010" s="229">
        <f>IF(N2010="nulová",J2010,0)</f>
        <v>0</v>
      </c>
      <c r="BJ2010" s="19" t="s">
        <v>80</v>
      </c>
      <c r="BK2010" s="229">
        <f>ROUND(I2010*H2010,2)</f>
        <v>0</v>
      </c>
      <c r="BL2010" s="19" t="s">
        <v>385</v>
      </c>
      <c r="BM2010" s="228" t="s">
        <v>3572</v>
      </c>
    </row>
    <row r="2011" s="2" customFormat="1">
      <c r="A2011" s="40"/>
      <c r="B2011" s="41"/>
      <c r="C2011" s="42"/>
      <c r="D2011" s="230" t="s">
        <v>205</v>
      </c>
      <c r="E2011" s="42"/>
      <c r="F2011" s="231" t="s">
        <v>3573</v>
      </c>
      <c r="G2011" s="42"/>
      <c r="H2011" s="42"/>
      <c r="I2011" s="232"/>
      <c r="J2011" s="42"/>
      <c r="K2011" s="42"/>
      <c r="L2011" s="46"/>
      <c r="M2011" s="233"/>
      <c r="N2011" s="234"/>
      <c r="O2011" s="86"/>
      <c r="P2011" s="86"/>
      <c r="Q2011" s="86"/>
      <c r="R2011" s="86"/>
      <c r="S2011" s="86"/>
      <c r="T2011" s="87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T2011" s="19" t="s">
        <v>205</v>
      </c>
      <c r="AU2011" s="19" t="s">
        <v>82</v>
      </c>
    </row>
    <row r="2012" s="13" customFormat="1">
      <c r="A2012" s="13"/>
      <c r="B2012" s="235"/>
      <c r="C2012" s="236"/>
      <c r="D2012" s="237" t="s">
        <v>207</v>
      </c>
      <c r="E2012" s="238" t="s">
        <v>19</v>
      </c>
      <c r="F2012" s="239" t="s">
        <v>3574</v>
      </c>
      <c r="G2012" s="236"/>
      <c r="H2012" s="240">
        <v>4.7000000000000002</v>
      </c>
      <c r="I2012" s="241"/>
      <c r="J2012" s="236"/>
      <c r="K2012" s="236"/>
      <c r="L2012" s="242"/>
      <c r="M2012" s="243"/>
      <c r="N2012" s="244"/>
      <c r="O2012" s="244"/>
      <c r="P2012" s="244"/>
      <c r="Q2012" s="244"/>
      <c r="R2012" s="244"/>
      <c r="S2012" s="244"/>
      <c r="T2012" s="245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46" t="s">
        <v>207</v>
      </c>
      <c r="AU2012" s="246" t="s">
        <v>82</v>
      </c>
      <c r="AV2012" s="13" t="s">
        <v>82</v>
      </c>
      <c r="AW2012" s="13" t="s">
        <v>33</v>
      </c>
      <c r="AX2012" s="13" t="s">
        <v>80</v>
      </c>
      <c r="AY2012" s="246" t="s">
        <v>197</v>
      </c>
    </row>
    <row r="2013" s="2" customFormat="1" ht="33" customHeight="1">
      <c r="A2013" s="40"/>
      <c r="B2013" s="41"/>
      <c r="C2013" s="282" t="s">
        <v>3575</v>
      </c>
      <c r="D2013" s="282" t="s">
        <v>602</v>
      </c>
      <c r="E2013" s="283" t="s">
        <v>3576</v>
      </c>
      <c r="F2013" s="284" t="s">
        <v>3577</v>
      </c>
      <c r="G2013" s="285" t="s">
        <v>661</v>
      </c>
      <c r="H2013" s="286">
        <v>4.7000000000000002</v>
      </c>
      <c r="I2013" s="287"/>
      <c r="J2013" s="288">
        <f>ROUND(I2013*H2013,2)</f>
        <v>0</v>
      </c>
      <c r="K2013" s="289"/>
      <c r="L2013" s="290"/>
      <c r="M2013" s="291" t="s">
        <v>19</v>
      </c>
      <c r="N2013" s="292" t="s">
        <v>43</v>
      </c>
      <c r="O2013" s="86"/>
      <c r="P2013" s="226">
        <f>O2013*H2013</f>
        <v>0</v>
      </c>
      <c r="Q2013" s="226">
        <v>0.0028999999999999998</v>
      </c>
      <c r="R2013" s="226">
        <f>Q2013*H2013</f>
        <v>0.01363</v>
      </c>
      <c r="S2013" s="226">
        <v>0</v>
      </c>
      <c r="T2013" s="227">
        <f>S2013*H2013</f>
        <v>0</v>
      </c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R2013" s="228" t="s">
        <v>658</v>
      </c>
      <c r="AT2013" s="228" t="s">
        <v>602</v>
      </c>
      <c r="AU2013" s="228" t="s">
        <v>82</v>
      </c>
      <c r="AY2013" s="19" t="s">
        <v>197</v>
      </c>
      <c r="BE2013" s="229">
        <f>IF(N2013="základní",J2013,0)</f>
        <v>0</v>
      </c>
      <c r="BF2013" s="229">
        <f>IF(N2013="snížená",J2013,0)</f>
        <v>0</v>
      </c>
      <c r="BG2013" s="229">
        <f>IF(N2013="zákl. přenesená",J2013,0)</f>
        <v>0</v>
      </c>
      <c r="BH2013" s="229">
        <f>IF(N2013="sníž. přenesená",J2013,0)</f>
        <v>0</v>
      </c>
      <c r="BI2013" s="229">
        <f>IF(N2013="nulová",J2013,0)</f>
        <v>0</v>
      </c>
      <c r="BJ2013" s="19" t="s">
        <v>80</v>
      </c>
      <c r="BK2013" s="229">
        <f>ROUND(I2013*H2013,2)</f>
        <v>0</v>
      </c>
      <c r="BL2013" s="19" t="s">
        <v>385</v>
      </c>
      <c r="BM2013" s="228" t="s">
        <v>3578</v>
      </c>
    </row>
    <row r="2014" s="2" customFormat="1" ht="44.25" customHeight="1">
      <c r="A2014" s="40"/>
      <c r="B2014" s="41"/>
      <c r="C2014" s="216" t="s">
        <v>3579</v>
      </c>
      <c r="D2014" s="216" t="s">
        <v>199</v>
      </c>
      <c r="E2014" s="217" t="s">
        <v>1899</v>
      </c>
      <c r="F2014" s="218" t="s">
        <v>1900</v>
      </c>
      <c r="G2014" s="219" t="s">
        <v>211</v>
      </c>
      <c r="H2014" s="220">
        <v>7</v>
      </c>
      <c r="I2014" s="221"/>
      <c r="J2014" s="222">
        <f>ROUND(I2014*H2014,2)</f>
        <v>0</v>
      </c>
      <c r="K2014" s="223"/>
      <c r="L2014" s="46"/>
      <c r="M2014" s="224" t="s">
        <v>19</v>
      </c>
      <c r="N2014" s="225" t="s">
        <v>43</v>
      </c>
      <c r="O2014" s="86"/>
      <c r="P2014" s="226">
        <f>O2014*H2014</f>
        <v>0</v>
      </c>
      <c r="Q2014" s="226">
        <v>0</v>
      </c>
      <c r="R2014" s="226">
        <f>Q2014*H2014</f>
        <v>0</v>
      </c>
      <c r="S2014" s="226">
        <v>0</v>
      </c>
      <c r="T2014" s="227">
        <f>S2014*H2014</f>
        <v>0</v>
      </c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R2014" s="228" t="s">
        <v>385</v>
      </c>
      <c r="AT2014" s="228" t="s">
        <v>199</v>
      </c>
      <c r="AU2014" s="228" t="s">
        <v>82</v>
      </c>
      <c r="AY2014" s="19" t="s">
        <v>197</v>
      </c>
      <c r="BE2014" s="229">
        <f>IF(N2014="základní",J2014,0)</f>
        <v>0</v>
      </c>
      <c r="BF2014" s="229">
        <f>IF(N2014="snížená",J2014,0)</f>
        <v>0</v>
      </c>
      <c r="BG2014" s="229">
        <f>IF(N2014="zákl. přenesená",J2014,0)</f>
        <v>0</v>
      </c>
      <c r="BH2014" s="229">
        <f>IF(N2014="sníž. přenesená",J2014,0)</f>
        <v>0</v>
      </c>
      <c r="BI2014" s="229">
        <f>IF(N2014="nulová",J2014,0)</f>
        <v>0</v>
      </c>
      <c r="BJ2014" s="19" t="s">
        <v>80</v>
      </c>
      <c r="BK2014" s="229">
        <f>ROUND(I2014*H2014,2)</f>
        <v>0</v>
      </c>
      <c r="BL2014" s="19" t="s">
        <v>385</v>
      </c>
      <c r="BM2014" s="228" t="s">
        <v>3580</v>
      </c>
    </row>
    <row r="2015" s="2" customFormat="1">
      <c r="A2015" s="40"/>
      <c r="B2015" s="41"/>
      <c r="C2015" s="42"/>
      <c r="D2015" s="230" t="s">
        <v>205</v>
      </c>
      <c r="E2015" s="42"/>
      <c r="F2015" s="231" t="s">
        <v>1902</v>
      </c>
      <c r="G2015" s="42"/>
      <c r="H2015" s="42"/>
      <c r="I2015" s="232"/>
      <c r="J2015" s="42"/>
      <c r="K2015" s="42"/>
      <c r="L2015" s="46"/>
      <c r="M2015" s="233"/>
      <c r="N2015" s="234"/>
      <c r="O2015" s="86"/>
      <c r="P2015" s="86"/>
      <c r="Q2015" s="86"/>
      <c r="R2015" s="86"/>
      <c r="S2015" s="86"/>
      <c r="T2015" s="87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T2015" s="19" t="s">
        <v>205</v>
      </c>
      <c r="AU2015" s="19" t="s">
        <v>82</v>
      </c>
    </row>
    <row r="2016" s="13" customFormat="1">
      <c r="A2016" s="13"/>
      <c r="B2016" s="235"/>
      <c r="C2016" s="236"/>
      <c r="D2016" s="237" t="s">
        <v>207</v>
      </c>
      <c r="E2016" s="238" t="s">
        <v>19</v>
      </c>
      <c r="F2016" s="239" t="s">
        <v>3581</v>
      </c>
      <c r="G2016" s="236"/>
      <c r="H2016" s="240">
        <v>7</v>
      </c>
      <c r="I2016" s="241"/>
      <c r="J2016" s="236"/>
      <c r="K2016" s="236"/>
      <c r="L2016" s="242"/>
      <c r="M2016" s="243"/>
      <c r="N2016" s="244"/>
      <c r="O2016" s="244"/>
      <c r="P2016" s="244"/>
      <c r="Q2016" s="244"/>
      <c r="R2016" s="244"/>
      <c r="S2016" s="244"/>
      <c r="T2016" s="245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46" t="s">
        <v>207</v>
      </c>
      <c r="AU2016" s="246" t="s">
        <v>82</v>
      </c>
      <c r="AV2016" s="13" t="s">
        <v>82</v>
      </c>
      <c r="AW2016" s="13" t="s">
        <v>33</v>
      </c>
      <c r="AX2016" s="13" t="s">
        <v>80</v>
      </c>
      <c r="AY2016" s="246" t="s">
        <v>197</v>
      </c>
    </row>
    <row r="2017" s="2" customFormat="1" ht="44.25" customHeight="1">
      <c r="A2017" s="40"/>
      <c r="B2017" s="41"/>
      <c r="C2017" s="282" t="s">
        <v>3582</v>
      </c>
      <c r="D2017" s="282" t="s">
        <v>602</v>
      </c>
      <c r="E2017" s="283" t="s">
        <v>1905</v>
      </c>
      <c r="F2017" s="284" t="s">
        <v>3583</v>
      </c>
      <c r="G2017" s="285" t="s">
        <v>211</v>
      </c>
      <c r="H2017" s="286">
        <v>5</v>
      </c>
      <c r="I2017" s="287"/>
      <c r="J2017" s="288">
        <f>ROUND(I2017*H2017,2)</f>
        <v>0</v>
      </c>
      <c r="K2017" s="289"/>
      <c r="L2017" s="290"/>
      <c r="M2017" s="291" t="s">
        <v>19</v>
      </c>
      <c r="N2017" s="292" t="s">
        <v>43</v>
      </c>
      <c r="O2017" s="86"/>
      <c r="P2017" s="226">
        <f>O2017*H2017</f>
        <v>0</v>
      </c>
      <c r="Q2017" s="226">
        <v>0.00088999999999999995</v>
      </c>
      <c r="R2017" s="226">
        <f>Q2017*H2017</f>
        <v>0.00445</v>
      </c>
      <c r="S2017" s="226">
        <v>0</v>
      </c>
      <c r="T2017" s="227">
        <f>S2017*H2017</f>
        <v>0</v>
      </c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R2017" s="228" t="s">
        <v>658</v>
      </c>
      <c r="AT2017" s="228" t="s">
        <v>602</v>
      </c>
      <c r="AU2017" s="228" t="s">
        <v>82</v>
      </c>
      <c r="AY2017" s="19" t="s">
        <v>197</v>
      </c>
      <c r="BE2017" s="229">
        <f>IF(N2017="základní",J2017,0)</f>
        <v>0</v>
      </c>
      <c r="BF2017" s="229">
        <f>IF(N2017="snížená",J2017,0)</f>
        <v>0</v>
      </c>
      <c r="BG2017" s="229">
        <f>IF(N2017="zákl. přenesená",J2017,0)</f>
        <v>0</v>
      </c>
      <c r="BH2017" s="229">
        <f>IF(N2017="sníž. přenesená",J2017,0)</f>
        <v>0</v>
      </c>
      <c r="BI2017" s="229">
        <f>IF(N2017="nulová",J2017,0)</f>
        <v>0</v>
      </c>
      <c r="BJ2017" s="19" t="s">
        <v>80</v>
      </c>
      <c r="BK2017" s="229">
        <f>ROUND(I2017*H2017,2)</f>
        <v>0</v>
      </c>
      <c r="BL2017" s="19" t="s">
        <v>385</v>
      </c>
      <c r="BM2017" s="228" t="s">
        <v>3584</v>
      </c>
    </row>
    <row r="2018" s="2" customFormat="1" ht="44.25" customHeight="1">
      <c r="A2018" s="40"/>
      <c r="B2018" s="41"/>
      <c r="C2018" s="282" t="s">
        <v>3585</v>
      </c>
      <c r="D2018" s="282" t="s">
        <v>602</v>
      </c>
      <c r="E2018" s="283" t="s">
        <v>3586</v>
      </c>
      <c r="F2018" s="284" t="s">
        <v>3587</v>
      </c>
      <c r="G2018" s="285" t="s">
        <v>211</v>
      </c>
      <c r="H2018" s="286">
        <v>2</v>
      </c>
      <c r="I2018" s="287"/>
      <c r="J2018" s="288">
        <f>ROUND(I2018*H2018,2)</f>
        <v>0</v>
      </c>
      <c r="K2018" s="289"/>
      <c r="L2018" s="290"/>
      <c r="M2018" s="291" t="s">
        <v>19</v>
      </c>
      <c r="N2018" s="292" t="s">
        <v>43</v>
      </c>
      <c r="O2018" s="86"/>
      <c r="P2018" s="226">
        <f>O2018*H2018</f>
        <v>0</v>
      </c>
      <c r="Q2018" s="226">
        <v>0.0013600000000000001</v>
      </c>
      <c r="R2018" s="226">
        <f>Q2018*H2018</f>
        <v>0.0027200000000000002</v>
      </c>
      <c r="S2018" s="226">
        <v>0</v>
      </c>
      <c r="T2018" s="227">
        <f>S2018*H2018</f>
        <v>0</v>
      </c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R2018" s="228" t="s">
        <v>658</v>
      </c>
      <c r="AT2018" s="228" t="s">
        <v>602</v>
      </c>
      <c r="AU2018" s="228" t="s">
        <v>82</v>
      </c>
      <c r="AY2018" s="19" t="s">
        <v>197</v>
      </c>
      <c r="BE2018" s="229">
        <f>IF(N2018="základní",J2018,0)</f>
        <v>0</v>
      </c>
      <c r="BF2018" s="229">
        <f>IF(N2018="snížená",J2018,0)</f>
        <v>0</v>
      </c>
      <c r="BG2018" s="229">
        <f>IF(N2018="zákl. přenesená",J2018,0)</f>
        <v>0</v>
      </c>
      <c r="BH2018" s="229">
        <f>IF(N2018="sníž. přenesená",J2018,0)</f>
        <v>0</v>
      </c>
      <c r="BI2018" s="229">
        <f>IF(N2018="nulová",J2018,0)</f>
        <v>0</v>
      </c>
      <c r="BJ2018" s="19" t="s">
        <v>80</v>
      </c>
      <c r="BK2018" s="229">
        <f>ROUND(I2018*H2018,2)</f>
        <v>0</v>
      </c>
      <c r="BL2018" s="19" t="s">
        <v>385</v>
      </c>
      <c r="BM2018" s="228" t="s">
        <v>3588</v>
      </c>
    </row>
    <row r="2019" s="2" customFormat="1" ht="49.05" customHeight="1">
      <c r="A2019" s="40"/>
      <c r="B2019" s="41"/>
      <c r="C2019" s="216" t="s">
        <v>3589</v>
      </c>
      <c r="D2019" s="216" t="s">
        <v>199</v>
      </c>
      <c r="E2019" s="217" t="s">
        <v>1909</v>
      </c>
      <c r="F2019" s="218" t="s">
        <v>1910</v>
      </c>
      <c r="G2019" s="219" t="s">
        <v>211</v>
      </c>
      <c r="H2019" s="220">
        <v>7</v>
      </c>
      <c r="I2019" s="221"/>
      <c r="J2019" s="222">
        <f>ROUND(I2019*H2019,2)</f>
        <v>0</v>
      </c>
      <c r="K2019" s="223"/>
      <c r="L2019" s="46"/>
      <c r="M2019" s="224" t="s">
        <v>19</v>
      </c>
      <c r="N2019" s="225" t="s">
        <v>43</v>
      </c>
      <c r="O2019" s="86"/>
      <c r="P2019" s="226">
        <f>O2019*H2019</f>
        <v>0</v>
      </c>
      <c r="Q2019" s="226">
        <v>0</v>
      </c>
      <c r="R2019" s="226">
        <f>Q2019*H2019</f>
        <v>0</v>
      </c>
      <c r="S2019" s="226">
        <v>0</v>
      </c>
      <c r="T2019" s="227">
        <f>S2019*H2019</f>
        <v>0</v>
      </c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R2019" s="228" t="s">
        <v>385</v>
      </c>
      <c r="AT2019" s="228" t="s">
        <v>199</v>
      </c>
      <c r="AU2019" s="228" t="s">
        <v>82</v>
      </c>
      <c r="AY2019" s="19" t="s">
        <v>197</v>
      </c>
      <c r="BE2019" s="229">
        <f>IF(N2019="základní",J2019,0)</f>
        <v>0</v>
      </c>
      <c r="BF2019" s="229">
        <f>IF(N2019="snížená",J2019,0)</f>
        <v>0</v>
      </c>
      <c r="BG2019" s="229">
        <f>IF(N2019="zákl. přenesená",J2019,0)</f>
        <v>0</v>
      </c>
      <c r="BH2019" s="229">
        <f>IF(N2019="sníž. přenesená",J2019,0)</f>
        <v>0</v>
      </c>
      <c r="BI2019" s="229">
        <f>IF(N2019="nulová",J2019,0)</f>
        <v>0</v>
      </c>
      <c r="BJ2019" s="19" t="s">
        <v>80</v>
      </c>
      <c r="BK2019" s="229">
        <f>ROUND(I2019*H2019,2)</f>
        <v>0</v>
      </c>
      <c r="BL2019" s="19" t="s">
        <v>385</v>
      </c>
      <c r="BM2019" s="228" t="s">
        <v>3590</v>
      </c>
    </row>
    <row r="2020" s="2" customFormat="1">
      <c r="A2020" s="40"/>
      <c r="B2020" s="41"/>
      <c r="C2020" s="42"/>
      <c r="D2020" s="230" t="s">
        <v>205</v>
      </c>
      <c r="E2020" s="42"/>
      <c r="F2020" s="231" t="s">
        <v>1912</v>
      </c>
      <c r="G2020" s="42"/>
      <c r="H2020" s="42"/>
      <c r="I2020" s="232"/>
      <c r="J2020" s="42"/>
      <c r="K2020" s="42"/>
      <c r="L2020" s="46"/>
      <c r="M2020" s="233"/>
      <c r="N2020" s="234"/>
      <c r="O2020" s="86"/>
      <c r="P2020" s="86"/>
      <c r="Q2020" s="86"/>
      <c r="R2020" s="86"/>
      <c r="S2020" s="86"/>
      <c r="T2020" s="87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T2020" s="19" t="s">
        <v>205</v>
      </c>
      <c r="AU2020" s="19" t="s">
        <v>82</v>
      </c>
    </row>
    <row r="2021" s="2" customFormat="1" ht="44.25" customHeight="1">
      <c r="A2021" s="40"/>
      <c r="B2021" s="41"/>
      <c r="C2021" s="282" t="s">
        <v>3591</v>
      </c>
      <c r="D2021" s="282" t="s">
        <v>602</v>
      </c>
      <c r="E2021" s="283" t="s">
        <v>1914</v>
      </c>
      <c r="F2021" s="284" t="s">
        <v>3592</v>
      </c>
      <c r="G2021" s="285" t="s">
        <v>661</v>
      </c>
      <c r="H2021" s="286">
        <v>13.050000000000001</v>
      </c>
      <c r="I2021" s="287"/>
      <c r="J2021" s="288">
        <f>ROUND(I2021*H2021,2)</f>
        <v>0</v>
      </c>
      <c r="K2021" s="289"/>
      <c r="L2021" s="290"/>
      <c r="M2021" s="291" t="s">
        <v>19</v>
      </c>
      <c r="N2021" s="292" t="s">
        <v>43</v>
      </c>
      <c r="O2021" s="86"/>
      <c r="P2021" s="226">
        <f>O2021*H2021</f>
        <v>0</v>
      </c>
      <c r="Q2021" s="226">
        <v>0.00014999999999999999</v>
      </c>
      <c r="R2021" s="226">
        <f>Q2021*H2021</f>
        <v>0.0019575</v>
      </c>
      <c r="S2021" s="226">
        <v>0</v>
      </c>
      <c r="T2021" s="227">
        <f>S2021*H2021</f>
        <v>0</v>
      </c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R2021" s="228" t="s">
        <v>658</v>
      </c>
      <c r="AT2021" s="228" t="s">
        <v>602</v>
      </c>
      <c r="AU2021" s="228" t="s">
        <v>82</v>
      </c>
      <c r="AY2021" s="19" t="s">
        <v>197</v>
      </c>
      <c r="BE2021" s="229">
        <f>IF(N2021="základní",J2021,0)</f>
        <v>0</v>
      </c>
      <c r="BF2021" s="229">
        <f>IF(N2021="snížená",J2021,0)</f>
        <v>0</v>
      </c>
      <c r="BG2021" s="229">
        <f>IF(N2021="zákl. přenesená",J2021,0)</f>
        <v>0</v>
      </c>
      <c r="BH2021" s="229">
        <f>IF(N2021="sníž. přenesená",J2021,0)</f>
        <v>0</v>
      </c>
      <c r="BI2021" s="229">
        <f>IF(N2021="nulová",J2021,0)</f>
        <v>0</v>
      </c>
      <c r="BJ2021" s="19" t="s">
        <v>80</v>
      </c>
      <c r="BK2021" s="229">
        <f>ROUND(I2021*H2021,2)</f>
        <v>0</v>
      </c>
      <c r="BL2021" s="19" t="s">
        <v>385</v>
      </c>
      <c r="BM2021" s="228" t="s">
        <v>3593</v>
      </c>
    </row>
    <row r="2022" s="13" customFormat="1">
      <c r="A2022" s="13"/>
      <c r="B2022" s="235"/>
      <c r="C2022" s="236"/>
      <c r="D2022" s="237" t="s">
        <v>207</v>
      </c>
      <c r="E2022" s="238" t="s">
        <v>19</v>
      </c>
      <c r="F2022" s="239" t="s">
        <v>3594</v>
      </c>
      <c r="G2022" s="236"/>
      <c r="H2022" s="240">
        <v>10.5</v>
      </c>
      <c r="I2022" s="241"/>
      <c r="J2022" s="236"/>
      <c r="K2022" s="236"/>
      <c r="L2022" s="242"/>
      <c r="M2022" s="243"/>
      <c r="N2022" s="244"/>
      <c r="O2022" s="244"/>
      <c r="P2022" s="244"/>
      <c r="Q2022" s="244"/>
      <c r="R2022" s="244"/>
      <c r="S2022" s="244"/>
      <c r="T2022" s="245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46" t="s">
        <v>207</v>
      </c>
      <c r="AU2022" s="246" t="s">
        <v>82</v>
      </c>
      <c r="AV2022" s="13" t="s">
        <v>82</v>
      </c>
      <c r="AW2022" s="13" t="s">
        <v>33</v>
      </c>
      <c r="AX2022" s="13" t="s">
        <v>72</v>
      </c>
      <c r="AY2022" s="246" t="s">
        <v>197</v>
      </c>
    </row>
    <row r="2023" s="13" customFormat="1">
      <c r="A2023" s="13"/>
      <c r="B2023" s="235"/>
      <c r="C2023" s="236"/>
      <c r="D2023" s="237" t="s">
        <v>207</v>
      </c>
      <c r="E2023" s="238" t="s">
        <v>19</v>
      </c>
      <c r="F2023" s="239" t="s">
        <v>3595</v>
      </c>
      <c r="G2023" s="236"/>
      <c r="H2023" s="240">
        <v>2.5499999999999998</v>
      </c>
      <c r="I2023" s="241"/>
      <c r="J2023" s="236"/>
      <c r="K2023" s="236"/>
      <c r="L2023" s="242"/>
      <c r="M2023" s="243"/>
      <c r="N2023" s="244"/>
      <c r="O2023" s="244"/>
      <c r="P2023" s="244"/>
      <c r="Q2023" s="244"/>
      <c r="R2023" s="244"/>
      <c r="S2023" s="244"/>
      <c r="T2023" s="245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T2023" s="246" t="s">
        <v>207</v>
      </c>
      <c r="AU2023" s="246" t="s">
        <v>82</v>
      </c>
      <c r="AV2023" s="13" t="s">
        <v>82</v>
      </c>
      <c r="AW2023" s="13" t="s">
        <v>33</v>
      </c>
      <c r="AX2023" s="13" t="s">
        <v>72</v>
      </c>
      <c r="AY2023" s="246" t="s">
        <v>197</v>
      </c>
    </row>
    <row r="2024" s="15" customFormat="1">
      <c r="A2024" s="15"/>
      <c r="B2024" s="257"/>
      <c r="C2024" s="258"/>
      <c r="D2024" s="237" t="s">
        <v>207</v>
      </c>
      <c r="E2024" s="259" t="s">
        <v>19</v>
      </c>
      <c r="F2024" s="260" t="s">
        <v>234</v>
      </c>
      <c r="G2024" s="258"/>
      <c r="H2024" s="261">
        <v>13.050000000000001</v>
      </c>
      <c r="I2024" s="262"/>
      <c r="J2024" s="258"/>
      <c r="K2024" s="258"/>
      <c r="L2024" s="263"/>
      <c r="M2024" s="264"/>
      <c r="N2024" s="265"/>
      <c r="O2024" s="265"/>
      <c r="P2024" s="265"/>
      <c r="Q2024" s="265"/>
      <c r="R2024" s="265"/>
      <c r="S2024" s="265"/>
      <c r="T2024" s="266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T2024" s="267" t="s">
        <v>207</v>
      </c>
      <c r="AU2024" s="267" t="s">
        <v>82</v>
      </c>
      <c r="AV2024" s="15" t="s">
        <v>203</v>
      </c>
      <c r="AW2024" s="15" t="s">
        <v>33</v>
      </c>
      <c r="AX2024" s="15" t="s">
        <v>80</v>
      </c>
      <c r="AY2024" s="267" t="s">
        <v>197</v>
      </c>
    </row>
    <row r="2025" s="2" customFormat="1" ht="44.25" customHeight="1">
      <c r="A2025" s="40"/>
      <c r="B2025" s="41"/>
      <c r="C2025" s="216" t="s">
        <v>3596</v>
      </c>
      <c r="D2025" s="216" t="s">
        <v>199</v>
      </c>
      <c r="E2025" s="217" t="s">
        <v>1919</v>
      </c>
      <c r="F2025" s="218" t="s">
        <v>1920</v>
      </c>
      <c r="G2025" s="219" t="s">
        <v>211</v>
      </c>
      <c r="H2025" s="220">
        <v>2</v>
      </c>
      <c r="I2025" s="221"/>
      <c r="J2025" s="222">
        <f>ROUND(I2025*H2025,2)</f>
        <v>0</v>
      </c>
      <c r="K2025" s="223"/>
      <c r="L2025" s="46"/>
      <c r="M2025" s="224" t="s">
        <v>19</v>
      </c>
      <c r="N2025" s="225" t="s">
        <v>43</v>
      </c>
      <c r="O2025" s="86"/>
      <c r="P2025" s="226">
        <f>O2025*H2025</f>
        <v>0</v>
      </c>
      <c r="Q2025" s="226">
        <v>4.0000000000000003E-05</v>
      </c>
      <c r="R2025" s="226">
        <f>Q2025*H2025</f>
        <v>8.0000000000000007E-05</v>
      </c>
      <c r="S2025" s="226">
        <v>0</v>
      </c>
      <c r="T2025" s="227">
        <f>S2025*H2025</f>
        <v>0</v>
      </c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R2025" s="228" t="s">
        <v>385</v>
      </c>
      <c r="AT2025" s="228" t="s">
        <v>199</v>
      </c>
      <c r="AU2025" s="228" t="s">
        <v>82</v>
      </c>
      <c r="AY2025" s="19" t="s">
        <v>197</v>
      </c>
      <c r="BE2025" s="229">
        <f>IF(N2025="základní",J2025,0)</f>
        <v>0</v>
      </c>
      <c r="BF2025" s="229">
        <f>IF(N2025="snížená",J2025,0)</f>
        <v>0</v>
      </c>
      <c r="BG2025" s="229">
        <f>IF(N2025="zákl. přenesená",J2025,0)</f>
        <v>0</v>
      </c>
      <c r="BH2025" s="229">
        <f>IF(N2025="sníž. přenesená",J2025,0)</f>
        <v>0</v>
      </c>
      <c r="BI2025" s="229">
        <f>IF(N2025="nulová",J2025,0)</f>
        <v>0</v>
      </c>
      <c r="BJ2025" s="19" t="s">
        <v>80</v>
      </c>
      <c r="BK2025" s="229">
        <f>ROUND(I2025*H2025,2)</f>
        <v>0</v>
      </c>
      <c r="BL2025" s="19" t="s">
        <v>385</v>
      </c>
      <c r="BM2025" s="228" t="s">
        <v>3597</v>
      </c>
    </row>
    <row r="2026" s="2" customFormat="1">
      <c r="A2026" s="40"/>
      <c r="B2026" s="41"/>
      <c r="C2026" s="42"/>
      <c r="D2026" s="230" t="s">
        <v>205</v>
      </c>
      <c r="E2026" s="42"/>
      <c r="F2026" s="231" t="s">
        <v>1922</v>
      </c>
      <c r="G2026" s="42"/>
      <c r="H2026" s="42"/>
      <c r="I2026" s="232"/>
      <c r="J2026" s="42"/>
      <c r="K2026" s="42"/>
      <c r="L2026" s="46"/>
      <c r="M2026" s="233"/>
      <c r="N2026" s="234"/>
      <c r="O2026" s="86"/>
      <c r="P2026" s="86"/>
      <c r="Q2026" s="86"/>
      <c r="R2026" s="86"/>
      <c r="S2026" s="86"/>
      <c r="T2026" s="87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T2026" s="19" t="s">
        <v>205</v>
      </c>
      <c r="AU2026" s="19" t="s">
        <v>82</v>
      </c>
    </row>
    <row r="2027" s="2" customFormat="1" ht="49.05" customHeight="1">
      <c r="A2027" s="40"/>
      <c r="B2027" s="41"/>
      <c r="C2027" s="282" t="s">
        <v>3598</v>
      </c>
      <c r="D2027" s="282" t="s">
        <v>602</v>
      </c>
      <c r="E2027" s="283" t="s">
        <v>1929</v>
      </c>
      <c r="F2027" s="284" t="s">
        <v>3599</v>
      </c>
      <c r="G2027" s="285" t="s">
        <v>211</v>
      </c>
      <c r="H2027" s="286">
        <v>2</v>
      </c>
      <c r="I2027" s="287"/>
      <c r="J2027" s="288">
        <f>ROUND(I2027*H2027,2)</f>
        <v>0</v>
      </c>
      <c r="K2027" s="289"/>
      <c r="L2027" s="290"/>
      <c r="M2027" s="291" t="s">
        <v>19</v>
      </c>
      <c r="N2027" s="292" t="s">
        <v>43</v>
      </c>
      <c r="O2027" s="86"/>
      <c r="P2027" s="226">
        <f>O2027*H2027</f>
        <v>0</v>
      </c>
      <c r="Q2027" s="226">
        <v>0.014999999999999999</v>
      </c>
      <c r="R2027" s="226">
        <f>Q2027*H2027</f>
        <v>0.029999999999999999</v>
      </c>
      <c r="S2027" s="226">
        <v>0</v>
      </c>
      <c r="T2027" s="227">
        <f>S2027*H2027</f>
        <v>0</v>
      </c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R2027" s="228" t="s">
        <v>658</v>
      </c>
      <c r="AT2027" s="228" t="s">
        <v>602</v>
      </c>
      <c r="AU2027" s="228" t="s">
        <v>82</v>
      </c>
      <c r="AY2027" s="19" t="s">
        <v>197</v>
      </c>
      <c r="BE2027" s="229">
        <f>IF(N2027="základní",J2027,0)</f>
        <v>0</v>
      </c>
      <c r="BF2027" s="229">
        <f>IF(N2027="snížená",J2027,0)</f>
        <v>0</v>
      </c>
      <c r="BG2027" s="229">
        <f>IF(N2027="zákl. přenesená",J2027,0)</f>
        <v>0</v>
      </c>
      <c r="BH2027" s="229">
        <f>IF(N2027="sníž. přenesená",J2027,0)</f>
        <v>0</v>
      </c>
      <c r="BI2027" s="229">
        <f>IF(N2027="nulová",J2027,0)</f>
        <v>0</v>
      </c>
      <c r="BJ2027" s="19" t="s">
        <v>80</v>
      </c>
      <c r="BK2027" s="229">
        <f>ROUND(I2027*H2027,2)</f>
        <v>0</v>
      </c>
      <c r="BL2027" s="19" t="s">
        <v>385</v>
      </c>
      <c r="BM2027" s="228" t="s">
        <v>3600</v>
      </c>
    </row>
    <row r="2028" s="2" customFormat="1" ht="37.8" customHeight="1">
      <c r="A2028" s="40"/>
      <c r="B2028" s="41"/>
      <c r="C2028" s="216" t="s">
        <v>3601</v>
      </c>
      <c r="D2028" s="216" t="s">
        <v>199</v>
      </c>
      <c r="E2028" s="217" t="s">
        <v>3602</v>
      </c>
      <c r="F2028" s="218" t="s">
        <v>3603</v>
      </c>
      <c r="G2028" s="219" t="s">
        <v>1436</v>
      </c>
      <c r="H2028" s="220">
        <v>36.414000000000001</v>
      </c>
      <c r="I2028" s="221"/>
      <c r="J2028" s="222">
        <f>ROUND(I2028*H2028,2)</f>
        <v>0</v>
      </c>
      <c r="K2028" s="223"/>
      <c r="L2028" s="46"/>
      <c r="M2028" s="224" t="s">
        <v>19</v>
      </c>
      <c r="N2028" s="225" t="s">
        <v>43</v>
      </c>
      <c r="O2028" s="86"/>
      <c r="P2028" s="226">
        <f>O2028*H2028</f>
        <v>0</v>
      </c>
      <c r="Q2028" s="226">
        <v>6.0000000000000002E-05</v>
      </c>
      <c r="R2028" s="226">
        <f>Q2028*H2028</f>
        <v>0.00218484</v>
      </c>
      <c r="S2028" s="226">
        <v>0</v>
      </c>
      <c r="T2028" s="227">
        <f>S2028*H2028</f>
        <v>0</v>
      </c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R2028" s="228" t="s">
        <v>385</v>
      </c>
      <c r="AT2028" s="228" t="s">
        <v>199</v>
      </c>
      <c r="AU2028" s="228" t="s">
        <v>82</v>
      </c>
      <c r="AY2028" s="19" t="s">
        <v>197</v>
      </c>
      <c r="BE2028" s="229">
        <f>IF(N2028="základní",J2028,0)</f>
        <v>0</v>
      </c>
      <c r="BF2028" s="229">
        <f>IF(N2028="snížená",J2028,0)</f>
        <v>0</v>
      </c>
      <c r="BG2028" s="229">
        <f>IF(N2028="zákl. přenesená",J2028,0)</f>
        <v>0</v>
      </c>
      <c r="BH2028" s="229">
        <f>IF(N2028="sníž. přenesená",J2028,0)</f>
        <v>0</v>
      </c>
      <c r="BI2028" s="229">
        <f>IF(N2028="nulová",J2028,0)</f>
        <v>0</v>
      </c>
      <c r="BJ2028" s="19" t="s">
        <v>80</v>
      </c>
      <c r="BK2028" s="229">
        <f>ROUND(I2028*H2028,2)</f>
        <v>0</v>
      </c>
      <c r="BL2028" s="19" t="s">
        <v>385</v>
      </c>
      <c r="BM2028" s="228" t="s">
        <v>3604</v>
      </c>
    </row>
    <row r="2029" s="2" customFormat="1">
      <c r="A2029" s="40"/>
      <c r="B2029" s="41"/>
      <c r="C2029" s="42"/>
      <c r="D2029" s="230" t="s">
        <v>205</v>
      </c>
      <c r="E2029" s="42"/>
      <c r="F2029" s="231" t="s">
        <v>3605</v>
      </c>
      <c r="G2029" s="42"/>
      <c r="H2029" s="42"/>
      <c r="I2029" s="232"/>
      <c r="J2029" s="42"/>
      <c r="K2029" s="42"/>
      <c r="L2029" s="46"/>
      <c r="M2029" s="233"/>
      <c r="N2029" s="234"/>
      <c r="O2029" s="86"/>
      <c r="P2029" s="86"/>
      <c r="Q2029" s="86"/>
      <c r="R2029" s="86"/>
      <c r="S2029" s="86"/>
      <c r="T2029" s="87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T2029" s="19" t="s">
        <v>205</v>
      </c>
      <c r="AU2029" s="19" t="s">
        <v>82</v>
      </c>
    </row>
    <row r="2030" s="14" customFormat="1">
      <c r="A2030" s="14"/>
      <c r="B2030" s="247"/>
      <c r="C2030" s="248"/>
      <c r="D2030" s="237" t="s">
        <v>207</v>
      </c>
      <c r="E2030" s="249" t="s">
        <v>19</v>
      </c>
      <c r="F2030" s="250" t="s">
        <v>3606</v>
      </c>
      <c r="G2030" s="248"/>
      <c r="H2030" s="249" t="s">
        <v>19</v>
      </c>
      <c r="I2030" s="251"/>
      <c r="J2030" s="248"/>
      <c r="K2030" s="248"/>
      <c r="L2030" s="252"/>
      <c r="M2030" s="253"/>
      <c r="N2030" s="254"/>
      <c r="O2030" s="254"/>
      <c r="P2030" s="254"/>
      <c r="Q2030" s="254"/>
      <c r="R2030" s="254"/>
      <c r="S2030" s="254"/>
      <c r="T2030" s="255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56" t="s">
        <v>207</v>
      </c>
      <c r="AU2030" s="256" t="s">
        <v>82</v>
      </c>
      <c r="AV2030" s="14" t="s">
        <v>80</v>
      </c>
      <c r="AW2030" s="14" t="s">
        <v>33</v>
      </c>
      <c r="AX2030" s="14" t="s">
        <v>72</v>
      </c>
      <c r="AY2030" s="256" t="s">
        <v>197</v>
      </c>
    </row>
    <row r="2031" s="13" customFormat="1">
      <c r="A2031" s="13"/>
      <c r="B2031" s="235"/>
      <c r="C2031" s="236"/>
      <c r="D2031" s="237" t="s">
        <v>207</v>
      </c>
      <c r="E2031" s="238" t="s">
        <v>19</v>
      </c>
      <c r="F2031" s="239" t="s">
        <v>3607</v>
      </c>
      <c r="G2031" s="236"/>
      <c r="H2031" s="240">
        <v>36.414000000000001</v>
      </c>
      <c r="I2031" s="241"/>
      <c r="J2031" s="236"/>
      <c r="K2031" s="236"/>
      <c r="L2031" s="242"/>
      <c r="M2031" s="243"/>
      <c r="N2031" s="244"/>
      <c r="O2031" s="244"/>
      <c r="P2031" s="244"/>
      <c r="Q2031" s="244"/>
      <c r="R2031" s="244"/>
      <c r="S2031" s="244"/>
      <c r="T2031" s="245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46" t="s">
        <v>207</v>
      </c>
      <c r="AU2031" s="246" t="s">
        <v>82</v>
      </c>
      <c r="AV2031" s="13" t="s">
        <v>82</v>
      </c>
      <c r="AW2031" s="13" t="s">
        <v>33</v>
      </c>
      <c r="AX2031" s="13" t="s">
        <v>80</v>
      </c>
      <c r="AY2031" s="246" t="s">
        <v>197</v>
      </c>
    </row>
    <row r="2032" s="2" customFormat="1" ht="37.8" customHeight="1">
      <c r="A2032" s="40"/>
      <c r="B2032" s="41"/>
      <c r="C2032" s="282" t="s">
        <v>3608</v>
      </c>
      <c r="D2032" s="282" t="s">
        <v>602</v>
      </c>
      <c r="E2032" s="283" t="s">
        <v>3609</v>
      </c>
      <c r="F2032" s="284" t="s">
        <v>3610</v>
      </c>
      <c r="G2032" s="285" t="s">
        <v>217</v>
      </c>
      <c r="H2032" s="286">
        <v>38.555999999999997</v>
      </c>
      <c r="I2032" s="287"/>
      <c r="J2032" s="288">
        <f>ROUND(I2032*H2032,2)</f>
        <v>0</v>
      </c>
      <c r="K2032" s="289"/>
      <c r="L2032" s="290"/>
      <c r="M2032" s="291" t="s">
        <v>19</v>
      </c>
      <c r="N2032" s="292" t="s">
        <v>43</v>
      </c>
      <c r="O2032" s="86"/>
      <c r="P2032" s="226">
        <f>O2032*H2032</f>
        <v>0</v>
      </c>
      <c r="Q2032" s="226">
        <v>1</v>
      </c>
      <c r="R2032" s="226">
        <f>Q2032*H2032</f>
        <v>38.555999999999997</v>
      </c>
      <c r="S2032" s="226">
        <v>0</v>
      </c>
      <c r="T2032" s="227">
        <f>S2032*H2032</f>
        <v>0</v>
      </c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R2032" s="228" t="s">
        <v>658</v>
      </c>
      <c r="AT2032" s="228" t="s">
        <v>602</v>
      </c>
      <c r="AU2032" s="228" t="s">
        <v>82</v>
      </c>
      <c r="AY2032" s="19" t="s">
        <v>197</v>
      </c>
      <c r="BE2032" s="229">
        <f>IF(N2032="základní",J2032,0)</f>
        <v>0</v>
      </c>
      <c r="BF2032" s="229">
        <f>IF(N2032="snížená",J2032,0)</f>
        <v>0</v>
      </c>
      <c r="BG2032" s="229">
        <f>IF(N2032="zákl. přenesená",J2032,0)</f>
        <v>0</v>
      </c>
      <c r="BH2032" s="229">
        <f>IF(N2032="sníž. přenesená",J2032,0)</f>
        <v>0</v>
      </c>
      <c r="BI2032" s="229">
        <f>IF(N2032="nulová",J2032,0)</f>
        <v>0</v>
      </c>
      <c r="BJ2032" s="19" t="s">
        <v>80</v>
      </c>
      <c r="BK2032" s="229">
        <f>ROUND(I2032*H2032,2)</f>
        <v>0</v>
      </c>
      <c r="BL2032" s="19" t="s">
        <v>385</v>
      </c>
      <c r="BM2032" s="228" t="s">
        <v>3611</v>
      </c>
    </row>
    <row r="2033" s="14" customFormat="1">
      <c r="A2033" s="14"/>
      <c r="B2033" s="247"/>
      <c r="C2033" s="248"/>
      <c r="D2033" s="237" t="s">
        <v>207</v>
      </c>
      <c r="E2033" s="249" t="s">
        <v>19</v>
      </c>
      <c r="F2033" s="250" t="s">
        <v>3606</v>
      </c>
      <c r="G2033" s="248"/>
      <c r="H2033" s="249" t="s">
        <v>19</v>
      </c>
      <c r="I2033" s="251"/>
      <c r="J2033" s="248"/>
      <c r="K2033" s="248"/>
      <c r="L2033" s="252"/>
      <c r="M2033" s="253"/>
      <c r="N2033" s="254"/>
      <c r="O2033" s="254"/>
      <c r="P2033" s="254"/>
      <c r="Q2033" s="254"/>
      <c r="R2033" s="254"/>
      <c r="S2033" s="254"/>
      <c r="T2033" s="255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6" t="s">
        <v>207</v>
      </c>
      <c r="AU2033" s="256" t="s">
        <v>82</v>
      </c>
      <c r="AV2033" s="14" t="s">
        <v>80</v>
      </c>
      <c r="AW2033" s="14" t="s">
        <v>33</v>
      </c>
      <c r="AX2033" s="14" t="s">
        <v>72</v>
      </c>
      <c r="AY2033" s="256" t="s">
        <v>197</v>
      </c>
    </row>
    <row r="2034" s="13" customFormat="1">
      <c r="A2034" s="13"/>
      <c r="B2034" s="235"/>
      <c r="C2034" s="236"/>
      <c r="D2034" s="237" t="s">
        <v>207</v>
      </c>
      <c r="E2034" s="238" t="s">
        <v>19</v>
      </c>
      <c r="F2034" s="239" t="s">
        <v>3612</v>
      </c>
      <c r="G2034" s="236"/>
      <c r="H2034" s="240">
        <v>38.555999999999997</v>
      </c>
      <c r="I2034" s="241"/>
      <c r="J2034" s="236"/>
      <c r="K2034" s="236"/>
      <c r="L2034" s="242"/>
      <c r="M2034" s="243"/>
      <c r="N2034" s="244"/>
      <c r="O2034" s="244"/>
      <c r="P2034" s="244"/>
      <c r="Q2034" s="244"/>
      <c r="R2034" s="244"/>
      <c r="S2034" s="244"/>
      <c r="T2034" s="245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46" t="s">
        <v>207</v>
      </c>
      <c r="AU2034" s="246" t="s">
        <v>82</v>
      </c>
      <c r="AV2034" s="13" t="s">
        <v>82</v>
      </c>
      <c r="AW2034" s="13" t="s">
        <v>33</v>
      </c>
      <c r="AX2034" s="13" t="s">
        <v>80</v>
      </c>
      <c r="AY2034" s="246" t="s">
        <v>197</v>
      </c>
    </row>
    <row r="2035" s="2" customFormat="1" ht="24.15" customHeight="1">
      <c r="A2035" s="40"/>
      <c r="B2035" s="41"/>
      <c r="C2035" s="216" t="s">
        <v>3613</v>
      </c>
      <c r="D2035" s="216" t="s">
        <v>199</v>
      </c>
      <c r="E2035" s="217" t="s">
        <v>1937</v>
      </c>
      <c r="F2035" s="218" t="s">
        <v>1938</v>
      </c>
      <c r="G2035" s="219" t="s">
        <v>1436</v>
      </c>
      <c r="H2035" s="220">
        <v>442.29199999999997</v>
      </c>
      <c r="I2035" s="221"/>
      <c r="J2035" s="222">
        <f>ROUND(I2035*H2035,2)</f>
        <v>0</v>
      </c>
      <c r="K2035" s="223"/>
      <c r="L2035" s="46"/>
      <c r="M2035" s="224" t="s">
        <v>19</v>
      </c>
      <c r="N2035" s="225" t="s">
        <v>43</v>
      </c>
      <c r="O2035" s="86"/>
      <c r="P2035" s="226">
        <f>O2035*H2035</f>
        <v>0</v>
      </c>
      <c r="Q2035" s="226">
        <v>5.0000000000000002E-05</v>
      </c>
      <c r="R2035" s="226">
        <f>Q2035*H2035</f>
        <v>0.022114599999999998</v>
      </c>
      <c r="S2035" s="226">
        <v>0</v>
      </c>
      <c r="T2035" s="227">
        <f>S2035*H2035</f>
        <v>0</v>
      </c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R2035" s="228" t="s">
        <v>385</v>
      </c>
      <c r="AT2035" s="228" t="s">
        <v>199</v>
      </c>
      <c r="AU2035" s="228" t="s">
        <v>82</v>
      </c>
      <c r="AY2035" s="19" t="s">
        <v>197</v>
      </c>
      <c r="BE2035" s="229">
        <f>IF(N2035="základní",J2035,0)</f>
        <v>0</v>
      </c>
      <c r="BF2035" s="229">
        <f>IF(N2035="snížená",J2035,0)</f>
        <v>0</v>
      </c>
      <c r="BG2035" s="229">
        <f>IF(N2035="zákl. přenesená",J2035,0)</f>
        <v>0</v>
      </c>
      <c r="BH2035" s="229">
        <f>IF(N2035="sníž. přenesená",J2035,0)</f>
        <v>0</v>
      </c>
      <c r="BI2035" s="229">
        <f>IF(N2035="nulová",J2035,0)</f>
        <v>0</v>
      </c>
      <c r="BJ2035" s="19" t="s">
        <v>80</v>
      </c>
      <c r="BK2035" s="229">
        <f>ROUND(I2035*H2035,2)</f>
        <v>0</v>
      </c>
      <c r="BL2035" s="19" t="s">
        <v>385</v>
      </c>
      <c r="BM2035" s="228" t="s">
        <v>3614</v>
      </c>
    </row>
    <row r="2036" s="2" customFormat="1">
      <c r="A2036" s="40"/>
      <c r="B2036" s="41"/>
      <c r="C2036" s="42"/>
      <c r="D2036" s="230" t="s">
        <v>205</v>
      </c>
      <c r="E2036" s="42"/>
      <c r="F2036" s="231" t="s">
        <v>1940</v>
      </c>
      <c r="G2036" s="42"/>
      <c r="H2036" s="42"/>
      <c r="I2036" s="232"/>
      <c r="J2036" s="42"/>
      <c r="K2036" s="42"/>
      <c r="L2036" s="46"/>
      <c r="M2036" s="233"/>
      <c r="N2036" s="234"/>
      <c r="O2036" s="86"/>
      <c r="P2036" s="86"/>
      <c r="Q2036" s="86"/>
      <c r="R2036" s="86"/>
      <c r="S2036" s="86"/>
      <c r="T2036" s="87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T2036" s="19" t="s">
        <v>205</v>
      </c>
      <c r="AU2036" s="19" t="s">
        <v>82</v>
      </c>
    </row>
    <row r="2037" s="14" customFormat="1">
      <c r="A2037" s="14"/>
      <c r="B2037" s="247"/>
      <c r="C2037" s="248"/>
      <c r="D2037" s="237" t="s">
        <v>207</v>
      </c>
      <c r="E2037" s="249" t="s">
        <v>19</v>
      </c>
      <c r="F2037" s="250" t="s">
        <v>1941</v>
      </c>
      <c r="G2037" s="248"/>
      <c r="H2037" s="249" t="s">
        <v>19</v>
      </c>
      <c r="I2037" s="251"/>
      <c r="J2037" s="248"/>
      <c r="K2037" s="248"/>
      <c r="L2037" s="252"/>
      <c r="M2037" s="253"/>
      <c r="N2037" s="254"/>
      <c r="O2037" s="254"/>
      <c r="P2037" s="254"/>
      <c r="Q2037" s="254"/>
      <c r="R2037" s="254"/>
      <c r="S2037" s="254"/>
      <c r="T2037" s="255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6" t="s">
        <v>207</v>
      </c>
      <c r="AU2037" s="256" t="s">
        <v>82</v>
      </c>
      <c r="AV2037" s="14" t="s">
        <v>80</v>
      </c>
      <c r="AW2037" s="14" t="s">
        <v>33</v>
      </c>
      <c r="AX2037" s="14" t="s">
        <v>72</v>
      </c>
      <c r="AY2037" s="256" t="s">
        <v>197</v>
      </c>
    </row>
    <row r="2038" s="14" customFormat="1">
      <c r="A2038" s="14"/>
      <c r="B2038" s="247"/>
      <c r="C2038" s="248"/>
      <c r="D2038" s="237" t="s">
        <v>207</v>
      </c>
      <c r="E2038" s="249" t="s">
        <v>19</v>
      </c>
      <c r="F2038" s="250" t="s">
        <v>3615</v>
      </c>
      <c r="G2038" s="248"/>
      <c r="H2038" s="249" t="s">
        <v>19</v>
      </c>
      <c r="I2038" s="251"/>
      <c r="J2038" s="248"/>
      <c r="K2038" s="248"/>
      <c r="L2038" s="252"/>
      <c r="M2038" s="253"/>
      <c r="N2038" s="254"/>
      <c r="O2038" s="254"/>
      <c r="P2038" s="254"/>
      <c r="Q2038" s="254"/>
      <c r="R2038" s="254"/>
      <c r="S2038" s="254"/>
      <c r="T2038" s="255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6" t="s">
        <v>207</v>
      </c>
      <c r="AU2038" s="256" t="s">
        <v>82</v>
      </c>
      <c r="AV2038" s="14" t="s">
        <v>80</v>
      </c>
      <c r="AW2038" s="14" t="s">
        <v>33</v>
      </c>
      <c r="AX2038" s="14" t="s">
        <v>72</v>
      </c>
      <c r="AY2038" s="256" t="s">
        <v>197</v>
      </c>
    </row>
    <row r="2039" s="13" customFormat="1">
      <c r="A2039" s="13"/>
      <c r="B2039" s="235"/>
      <c r="C2039" s="236"/>
      <c r="D2039" s="237" t="s">
        <v>207</v>
      </c>
      <c r="E2039" s="238" t="s">
        <v>19</v>
      </c>
      <c r="F2039" s="239" t="s">
        <v>3616</v>
      </c>
      <c r="G2039" s="236"/>
      <c r="H2039" s="240">
        <v>442.29199999999997</v>
      </c>
      <c r="I2039" s="241"/>
      <c r="J2039" s="236"/>
      <c r="K2039" s="236"/>
      <c r="L2039" s="242"/>
      <c r="M2039" s="243"/>
      <c r="N2039" s="244"/>
      <c r="O2039" s="244"/>
      <c r="P2039" s="244"/>
      <c r="Q2039" s="244"/>
      <c r="R2039" s="244"/>
      <c r="S2039" s="244"/>
      <c r="T2039" s="245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46" t="s">
        <v>207</v>
      </c>
      <c r="AU2039" s="246" t="s">
        <v>82</v>
      </c>
      <c r="AV2039" s="13" t="s">
        <v>82</v>
      </c>
      <c r="AW2039" s="13" t="s">
        <v>33</v>
      </c>
      <c r="AX2039" s="13" t="s">
        <v>80</v>
      </c>
      <c r="AY2039" s="246" t="s">
        <v>197</v>
      </c>
    </row>
    <row r="2040" s="2" customFormat="1" ht="24.15" customHeight="1">
      <c r="A2040" s="40"/>
      <c r="B2040" s="41"/>
      <c r="C2040" s="282" t="s">
        <v>3617</v>
      </c>
      <c r="D2040" s="282" t="s">
        <v>602</v>
      </c>
      <c r="E2040" s="283" t="s">
        <v>2582</v>
      </c>
      <c r="F2040" s="284" t="s">
        <v>2583</v>
      </c>
      <c r="G2040" s="285" t="s">
        <v>217</v>
      </c>
      <c r="H2040" s="286">
        <v>0.46800000000000003</v>
      </c>
      <c r="I2040" s="287"/>
      <c r="J2040" s="288">
        <f>ROUND(I2040*H2040,2)</f>
        <v>0</v>
      </c>
      <c r="K2040" s="289"/>
      <c r="L2040" s="290"/>
      <c r="M2040" s="291" t="s">
        <v>19</v>
      </c>
      <c r="N2040" s="292" t="s">
        <v>43</v>
      </c>
      <c r="O2040" s="86"/>
      <c r="P2040" s="226">
        <f>O2040*H2040</f>
        <v>0</v>
      </c>
      <c r="Q2040" s="226">
        <v>1</v>
      </c>
      <c r="R2040" s="226">
        <f>Q2040*H2040</f>
        <v>0.46800000000000003</v>
      </c>
      <c r="S2040" s="226">
        <v>0</v>
      </c>
      <c r="T2040" s="227">
        <f>S2040*H2040</f>
        <v>0</v>
      </c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R2040" s="228" t="s">
        <v>658</v>
      </c>
      <c r="AT2040" s="228" t="s">
        <v>602</v>
      </c>
      <c r="AU2040" s="228" t="s">
        <v>82</v>
      </c>
      <c r="AY2040" s="19" t="s">
        <v>197</v>
      </c>
      <c r="BE2040" s="229">
        <f>IF(N2040="základní",J2040,0)</f>
        <v>0</v>
      </c>
      <c r="BF2040" s="229">
        <f>IF(N2040="snížená",J2040,0)</f>
        <v>0</v>
      </c>
      <c r="BG2040" s="229">
        <f>IF(N2040="zákl. přenesená",J2040,0)</f>
        <v>0</v>
      </c>
      <c r="BH2040" s="229">
        <f>IF(N2040="sníž. přenesená",J2040,0)</f>
        <v>0</v>
      </c>
      <c r="BI2040" s="229">
        <f>IF(N2040="nulová",J2040,0)</f>
        <v>0</v>
      </c>
      <c r="BJ2040" s="19" t="s">
        <v>80</v>
      </c>
      <c r="BK2040" s="229">
        <f>ROUND(I2040*H2040,2)</f>
        <v>0</v>
      </c>
      <c r="BL2040" s="19" t="s">
        <v>385</v>
      </c>
      <c r="BM2040" s="228" t="s">
        <v>3618</v>
      </c>
    </row>
    <row r="2041" s="14" customFormat="1">
      <c r="A2041" s="14"/>
      <c r="B2041" s="247"/>
      <c r="C2041" s="248"/>
      <c r="D2041" s="237" t="s">
        <v>207</v>
      </c>
      <c r="E2041" s="249" t="s">
        <v>19</v>
      </c>
      <c r="F2041" s="250" t="s">
        <v>1941</v>
      </c>
      <c r="G2041" s="248"/>
      <c r="H2041" s="249" t="s">
        <v>19</v>
      </c>
      <c r="I2041" s="251"/>
      <c r="J2041" s="248"/>
      <c r="K2041" s="248"/>
      <c r="L2041" s="252"/>
      <c r="M2041" s="253"/>
      <c r="N2041" s="254"/>
      <c r="O2041" s="254"/>
      <c r="P2041" s="254"/>
      <c r="Q2041" s="254"/>
      <c r="R2041" s="254"/>
      <c r="S2041" s="254"/>
      <c r="T2041" s="255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6" t="s">
        <v>207</v>
      </c>
      <c r="AU2041" s="256" t="s">
        <v>82</v>
      </c>
      <c r="AV2041" s="14" t="s">
        <v>80</v>
      </c>
      <c r="AW2041" s="14" t="s">
        <v>33</v>
      </c>
      <c r="AX2041" s="14" t="s">
        <v>72</v>
      </c>
      <c r="AY2041" s="256" t="s">
        <v>197</v>
      </c>
    </row>
    <row r="2042" s="14" customFormat="1">
      <c r="A2042" s="14"/>
      <c r="B2042" s="247"/>
      <c r="C2042" s="248"/>
      <c r="D2042" s="237" t="s">
        <v>207</v>
      </c>
      <c r="E2042" s="249" t="s">
        <v>19</v>
      </c>
      <c r="F2042" s="250" t="s">
        <v>3615</v>
      </c>
      <c r="G2042" s="248"/>
      <c r="H2042" s="249" t="s">
        <v>19</v>
      </c>
      <c r="I2042" s="251"/>
      <c r="J2042" s="248"/>
      <c r="K2042" s="248"/>
      <c r="L2042" s="252"/>
      <c r="M2042" s="253"/>
      <c r="N2042" s="254"/>
      <c r="O2042" s="254"/>
      <c r="P2042" s="254"/>
      <c r="Q2042" s="254"/>
      <c r="R2042" s="254"/>
      <c r="S2042" s="254"/>
      <c r="T2042" s="255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6" t="s">
        <v>207</v>
      </c>
      <c r="AU2042" s="256" t="s">
        <v>82</v>
      </c>
      <c r="AV2042" s="14" t="s">
        <v>80</v>
      </c>
      <c r="AW2042" s="14" t="s">
        <v>33</v>
      </c>
      <c r="AX2042" s="14" t="s">
        <v>72</v>
      </c>
      <c r="AY2042" s="256" t="s">
        <v>197</v>
      </c>
    </row>
    <row r="2043" s="13" customFormat="1">
      <c r="A2043" s="13"/>
      <c r="B2043" s="235"/>
      <c r="C2043" s="236"/>
      <c r="D2043" s="237" t="s">
        <v>207</v>
      </c>
      <c r="E2043" s="238" t="s">
        <v>19</v>
      </c>
      <c r="F2043" s="239" t="s">
        <v>3619</v>
      </c>
      <c r="G2043" s="236"/>
      <c r="H2043" s="240">
        <v>0.46800000000000003</v>
      </c>
      <c r="I2043" s="241"/>
      <c r="J2043" s="236"/>
      <c r="K2043" s="236"/>
      <c r="L2043" s="242"/>
      <c r="M2043" s="243"/>
      <c r="N2043" s="244"/>
      <c r="O2043" s="244"/>
      <c r="P2043" s="244"/>
      <c r="Q2043" s="244"/>
      <c r="R2043" s="244"/>
      <c r="S2043" s="244"/>
      <c r="T2043" s="245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T2043" s="246" t="s">
        <v>207</v>
      </c>
      <c r="AU2043" s="246" t="s">
        <v>82</v>
      </c>
      <c r="AV2043" s="13" t="s">
        <v>82</v>
      </c>
      <c r="AW2043" s="13" t="s">
        <v>33</v>
      </c>
      <c r="AX2043" s="13" t="s">
        <v>80</v>
      </c>
      <c r="AY2043" s="246" t="s">
        <v>197</v>
      </c>
    </row>
    <row r="2044" s="2" customFormat="1" ht="24.15" customHeight="1">
      <c r="A2044" s="40"/>
      <c r="B2044" s="41"/>
      <c r="C2044" s="216" t="s">
        <v>3620</v>
      </c>
      <c r="D2044" s="216" t="s">
        <v>199</v>
      </c>
      <c r="E2044" s="217" t="s">
        <v>1950</v>
      </c>
      <c r="F2044" s="218" t="s">
        <v>1951</v>
      </c>
      <c r="G2044" s="219" t="s">
        <v>1436</v>
      </c>
      <c r="H2044" s="220">
        <v>455.14400000000001</v>
      </c>
      <c r="I2044" s="221"/>
      <c r="J2044" s="222">
        <f>ROUND(I2044*H2044,2)</f>
        <v>0</v>
      </c>
      <c r="K2044" s="223"/>
      <c r="L2044" s="46"/>
      <c r="M2044" s="224" t="s">
        <v>19</v>
      </c>
      <c r="N2044" s="225" t="s">
        <v>43</v>
      </c>
      <c r="O2044" s="86"/>
      <c r="P2044" s="226">
        <f>O2044*H2044</f>
        <v>0</v>
      </c>
      <c r="Q2044" s="226">
        <v>5.0000000000000002E-05</v>
      </c>
      <c r="R2044" s="226">
        <f>Q2044*H2044</f>
        <v>0.022757200000000002</v>
      </c>
      <c r="S2044" s="226">
        <v>0</v>
      </c>
      <c r="T2044" s="227">
        <f>S2044*H2044</f>
        <v>0</v>
      </c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R2044" s="228" t="s">
        <v>385</v>
      </c>
      <c r="AT2044" s="228" t="s">
        <v>199</v>
      </c>
      <c r="AU2044" s="228" t="s">
        <v>82</v>
      </c>
      <c r="AY2044" s="19" t="s">
        <v>197</v>
      </c>
      <c r="BE2044" s="229">
        <f>IF(N2044="základní",J2044,0)</f>
        <v>0</v>
      </c>
      <c r="BF2044" s="229">
        <f>IF(N2044="snížená",J2044,0)</f>
        <v>0</v>
      </c>
      <c r="BG2044" s="229">
        <f>IF(N2044="zákl. přenesená",J2044,0)</f>
        <v>0</v>
      </c>
      <c r="BH2044" s="229">
        <f>IF(N2044="sníž. přenesená",J2044,0)</f>
        <v>0</v>
      </c>
      <c r="BI2044" s="229">
        <f>IF(N2044="nulová",J2044,0)</f>
        <v>0</v>
      </c>
      <c r="BJ2044" s="19" t="s">
        <v>80</v>
      </c>
      <c r="BK2044" s="229">
        <f>ROUND(I2044*H2044,2)</f>
        <v>0</v>
      </c>
      <c r="BL2044" s="19" t="s">
        <v>385</v>
      </c>
      <c r="BM2044" s="228" t="s">
        <v>3621</v>
      </c>
    </row>
    <row r="2045" s="2" customFormat="1">
      <c r="A2045" s="40"/>
      <c r="B2045" s="41"/>
      <c r="C2045" s="42"/>
      <c r="D2045" s="230" t="s">
        <v>205</v>
      </c>
      <c r="E2045" s="42"/>
      <c r="F2045" s="231" t="s">
        <v>1953</v>
      </c>
      <c r="G2045" s="42"/>
      <c r="H2045" s="42"/>
      <c r="I2045" s="232"/>
      <c r="J2045" s="42"/>
      <c r="K2045" s="42"/>
      <c r="L2045" s="46"/>
      <c r="M2045" s="233"/>
      <c r="N2045" s="234"/>
      <c r="O2045" s="86"/>
      <c r="P2045" s="86"/>
      <c r="Q2045" s="86"/>
      <c r="R2045" s="86"/>
      <c r="S2045" s="86"/>
      <c r="T2045" s="87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T2045" s="19" t="s">
        <v>205</v>
      </c>
      <c r="AU2045" s="19" t="s">
        <v>82</v>
      </c>
    </row>
    <row r="2046" s="14" customFormat="1">
      <c r="A2046" s="14"/>
      <c r="B2046" s="247"/>
      <c r="C2046" s="248"/>
      <c r="D2046" s="237" t="s">
        <v>207</v>
      </c>
      <c r="E2046" s="249" t="s">
        <v>19</v>
      </c>
      <c r="F2046" s="250" t="s">
        <v>1941</v>
      </c>
      <c r="G2046" s="248"/>
      <c r="H2046" s="249" t="s">
        <v>19</v>
      </c>
      <c r="I2046" s="251"/>
      <c r="J2046" s="248"/>
      <c r="K2046" s="248"/>
      <c r="L2046" s="252"/>
      <c r="M2046" s="253"/>
      <c r="N2046" s="254"/>
      <c r="O2046" s="254"/>
      <c r="P2046" s="254"/>
      <c r="Q2046" s="254"/>
      <c r="R2046" s="254"/>
      <c r="S2046" s="254"/>
      <c r="T2046" s="255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6" t="s">
        <v>207</v>
      </c>
      <c r="AU2046" s="256" t="s">
        <v>82</v>
      </c>
      <c r="AV2046" s="14" t="s">
        <v>80</v>
      </c>
      <c r="AW2046" s="14" t="s">
        <v>33</v>
      </c>
      <c r="AX2046" s="14" t="s">
        <v>72</v>
      </c>
      <c r="AY2046" s="256" t="s">
        <v>197</v>
      </c>
    </row>
    <row r="2047" s="14" customFormat="1">
      <c r="A2047" s="14"/>
      <c r="B2047" s="247"/>
      <c r="C2047" s="248"/>
      <c r="D2047" s="237" t="s">
        <v>207</v>
      </c>
      <c r="E2047" s="249" t="s">
        <v>19</v>
      </c>
      <c r="F2047" s="250" t="s">
        <v>3622</v>
      </c>
      <c r="G2047" s="248"/>
      <c r="H2047" s="249" t="s">
        <v>19</v>
      </c>
      <c r="I2047" s="251"/>
      <c r="J2047" s="248"/>
      <c r="K2047" s="248"/>
      <c r="L2047" s="252"/>
      <c r="M2047" s="253"/>
      <c r="N2047" s="254"/>
      <c r="O2047" s="254"/>
      <c r="P2047" s="254"/>
      <c r="Q2047" s="254"/>
      <c r="R2047" s="254"/>
      <c r="S2047" s="254"/>
      <c r="T2047" s="255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56" t="s">
        <v>207</v>
      </c>
      <c r="AU2047" s="256" t="s">
        <v>82</v>
      </c>
      <c r="AV2047" s="14" t="s">
        <v>80</v>
      </c>
      <c r="AW2047" s="14" t="s">
        <v>33</v>
      </c>
      <c r="AX2047" s="14" t="s">
        <v>72</v>
      </c>
      <c r="AY2047" s="256" t="s">
        <v>197</v>
      </c>
    </row>
    <row r="2048" s="13" customFormat="1">
      <c r="A2048" s="13"/>
      <c r="B2048" s="235"/>
      <c r="C2048" s="236"/>
      <c r="D2048" s="237" t="s">
        <v>207</v>
      </c>
      <c r="E2048" s="238" t="s">
        <v>19</v>
      </c>
      <c r="F2048" s="239" t="s">
        <v>3623</v>
      </c>
      <c r="G2048" s="236"/>
      <c r="H2048" s="240">
        <v>455.14400000000001</v>
      </c>
      <c r="I2048" s="241"/>
      <c r="J2048" s="236"/>
      <c r="K2048" s="236"/>
      <c r="L2048" s="242"/>
      <c r="M2048" s="243"/>
      <c r="N2048" s="244"/>
      <c r="O2048" s="244"/>
      <c r="P2048" s="244"/>
      <c r="Q2048" s="244"/>
      <c r="R2048" s="244"/>
      <c r="S2048" s="244"/>
      <c r="T2048" s="245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46" t="s">
        <v>207</v>
      </c>
      <c r="AU2048" s="246" t="s">
        <v>82</v>
      </c>
      <c r="AV2048" s="13" t="s">
        <v>82</v>
      </c>
      <c r="AW2048" s="13" t="s">
        <v>33</v>
      </c>
      <c r="AX2048" s="13" t="s">
        <v>80</v>
      </c>
      <c r="AY2048" s="246" t="s">
        <v>197</v>
      </c>
    </row>
    <row r="2049" s="2" customFormat="1" ht="21.75" customHeight="1">
      <c r="A2049" s="40"/>
      <c r="B2049" s="41"/>
      <c r="C2049" s="282" t="s">
        <v>3624</v>
      </c>
      <c r="D2049" s="282" t="s">
        <v>602</v>
      </c>
      <c r="E2049" s="283" t="s">
        <v>3625</v>
      </c>
      <c r="F2049" s="284" t="s">
        <v>3626</v>
      </c>
      <c r="G2049" s="285" t="s">
        <v>217</v>
      </c>
      <c r="H2049" s="286">
        <v>0.49099999999999999</v>
      </c>
      <c r="I2049" s="287"/>
      <c r="J2049" s="288">
        <f>ROUND(I2049*H2049,2)</f>
        <v>0</v>
      </c>
      <c r="K2049" s="289"/>
      <c r="L2049" s="290"/>
      <c r="M2049" s="291" t="s">
        <v>19</v>
      </c>
      <c r="N2049" s="292" t="s">
        <v>43</v>
      </c>
      <c r="O2049" s="86"/>
      <c r="P2049" s="226">
        <f>O2049*H2049</f>
        <v>0</v>
      </c>
      <c r="Q2049" s="226">
        <v>1</v>
      </c>
      <c r="R2049" s="226">
        <f>Q2049*H2049</f>
        <v>0.49099999999999999</v>
      </c>
      <c r="S2049" s="226">
        <v>0</v>
      </c>
      <c r="T2049" s="227">
        <f>S2049*H2049</f>
        <v>0</v>
      </c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R2049" s="228" t="s">
        <v>658</v>
      </c>
      <c r="AT2049" s="228" t="s">
        <v>602</v>
      </c>
      <c r="AU2049" s="228" t="s">
        <v>82</v>
      </c>
      <c r="AY2049" s="19" t="s">
        <v>197</v>
      </c>
      <c r="BE2049" s="229">
        <f>IF(N2049="základní",J2049,0)</f>
        <v>0</v>
      </c>
      <c r="BF2049" s="229">
        <f>IF(N2049="snížená",J2049,0)</f>
        <v>0</v>
      </c>
      <c r="BG2049" s="229">
        <f>IF(N2049="zákl. přenesená",J2049,0)</f>
        <v>0</v>
      </c>
      <c r="BH2049" s="229">
        <f>IF(N2049="sníž. přenesená",J2049,0)</f>
        <v>0</v>
      </c>
      <c r="BI2049" s="229">
        <f>IF(N2049="nulová",J2049,0)</f>
        <v>0</v>
      </c>
      <c r="BJ2049" s="19" t="s">
        <v>80</v>
      </c>
      <c r="BK2049" s="229">
        <f>ROUND(I2049*H2049,2)</f>
        <v>0</v>
      </c>
      <c r="BL2049" s="19" t="s">
        <v>385</v>
      </c>
      <c r="BM2049" s="228" t="s">
        <v>3627</v>
      </c>
    </row>
    <row r="2050" s="14" customFormat="1">
      <c r="A2050" s="14"/>
      <c r="B2050" s="247"/>
      <c r="C2050" s="248"/>
      <c r="D2050" s="237" t="s">
        <v>207</v>
      </c>
      <c r="E2050" s="249" t="s">
        <v>19</v>
      </c>
      <c r="F2050" s="250" t="s">
        <v>1941</v>
      </c>
      <c r="G2050" s="248"/>
      <c r="H2050" s="249" t="s">
        <v>19</v>
      </c>
      <c r="I2050" s="251"/>
      <c r="J2050" s="248"/>
      <c r="K2050" s="248"/>
      <c r="L2050" s="252"/>
      <c r="M2050" s="253"/>
      <c r="N2050" s="254"/>
      <c r="O2050" s="254"/>
      <c r="P2050" s="254"/>
      <c r="Q2050" s="254"/>
      <c r="R2050" s="254"/>
      <c r="S2050" s="254"/>
      <c r="T2050" s="255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6" t="s">
        <v>207</v>
      </c>
      <c r="AU2050" s="256" t="s">
        <v>82</v>
      </c>
      <c r="AV2050" s="14" t="s">
        <v>80</v>
      </c>
      <c r="AW2050" s="14" t="s">
        <v>33</v>
      </c>
      <c r="AX2050" s="14" t="s">
        <v>72</v>
      </c>
      <c r="AY2050" s="256" t="s">
        <v>197</v>
      </c>
    </row>
    <row r="2051" s="14" customFormat="1">
      <c r="A2051" s="14"/>
      <c r="B2051" s="247"/>
      <c r="C2051" s="248"/>
      <c r="D2051" s="237" t="s">
        <v>207</v>
      </c>
      <c r="E2051" s="249" t="s">
        <v>19</v>
      </c>
      <c r="F2051" s="250" t="s">
        <v>3622</v>
      </c>
      <c r="G2051" s="248"/>
      <c r="H2051" s="249" t="s">
        <v>19</v>
      </c>
      <c r="I2051" s="251"/>
      <c r="J2051" s="248"/>
      <c r="K2051" s="248"/>
      <c r="L2051" s="252"/>
      <c r="M2051" s="253"/>
      <c r="N2051" s="254"/>
      <c r="O2051" s="254"/>
      <c r="P2051" s="254"/>
      <c r="Q2051" s="254"/>
      <c r="R2051" s="254"/>
      <c r="S2051" s="254"/>
      <c r="T2051" s="255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6" t="s">
        <v>207</v>
      </c>
      <c r="AU2051" s="256" t="s">
        <v>82</v>
      </c>
      <c r="AV2051" s="14" t="s">
        <v>80</v>
      </c>
      <c r="AW2051" s="14" t="s">
        <v>33</v>
      </c>
      <c r="AX2051" s="14" t="s">
        <v>72</v>
      </c>
      <c r="AY2051" s="256" t="s">
        <v>197</v>
      </c>
    </row>
    <row r="2052" s="13" customFormat="1">
      <c r="A2052" s="13"/>
      <c r="B2052" s="235"/>
      <c r="C2052" s="236"/>
      <c r="D2052" s="237" t="s">
        <v>207</v>
      </c>
      <c r="E2052" s="238" t="s">
        <v>19</v>
      </c>
      <c r="F2052" s="239" t="s">
        <v>3628</v>
      </c>
      <c r="G2052" s="236"/>
      <c r="H2052" s="240">
        <v>0.45500000000000002</v>
      </c>
      <c r="I2052" s="241"/>
      <c r="J2052" s="236"/>
      <c r="K2052" s="236"/>
      <c r="L2052" s="242"/>
      <c r="M2052" s="243"/>
      <c r="N2052" s="244"/>
      <c r="O2052" s="244"/>
      <c r="P2052" s="244"/>
      <c r="Q2052" s="244"/>
      <c r="R2052" s="244"/>
      <c r="S2052" s="244"/>
      <c r="T2052" s="245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46" t="s">
        <v>207</v>
      </c>
      <c r="AU2052" s="246" t="s">
        <v>82</v>
      </c>
      <c r="AV2052" s="13" t="s">
        <v>82</v>
      </c>
      <c r="AW2052" s="13" t="s">
        <v>33</v>
      </c>
      <c r="AX2052" s="13" t="s">
        <v>80</v>
      </c>
      <c r="AY2052" s="246" t="s">
        <v>197</v>
      </c>
    </row>
    <row r="2053" s="13" customFormat="1">
      <c r="A2053" s="13"/>
      <c r="B2053" s="235"/>
      <c r="C2053" s="236"/>
      <c r="D2053" s="237" t="s">
        <v>207</v>
      </c>
      <c r="E2053" s="236"/>
      <c r="F2053" s="239" t="s">
        <v>3629</v>
      </c>
      <c r="G2053" s="236"/>
      <c r="H2053" s="240">
        <v>0.49099999999999999</v>
      </c>
      <c r="I2053" s="241"/>
      <c r="J2053" s="236"/>
      <c r="K2053" s="236"/>
      <c r="L2053" s="242"/>
      <c r="M2053" s="243"/>
      <c r="N2053" s="244"/>
      <c r="O2053" s="244"/>
      <c r="P2053" s="244"/>
      <c r="Q2053" s="244"/>
      <c r="R2053" s="244"/>
      <c r="S2053" s="244"/>
      <c r="T2053" s="245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46" t="s">
        <v>207</v>
      </c>
      <c r="AU2053" s="246" t="s">
        <v>82</v>
      </c>
      <c r="AV2053" s="13" t="s">
        <v>82</v>
      </c>
      <c r="AW2053" s="13" t="s">
        <v>4</v>
      </c>
      <c r="AX2053" s="13" t="s">
        <v>80</v>
      </c>
      <c r="AY2053" s="246" t="s">
        <v>197</v>
      </c>
    </row>
    <row r="2054" s="2" customFormat="1" ht="44.25" customHeight="1">
      <c r="A2054" s="40"/>
      <c r="B2054" s="41"/>
      <c r="C2054" s="216" t="s">
        <v>3630</v>
      </c>
      <c r="D2054" s="216" t="s">
        <v>199</v>
      </c>
      <c r="E2054" s="217" t="s">
        <v>1962</v>
      </c>
      <c r="F2054" s="218" t="s">
        <v>1963</v>
      </c>
      <c r="G2054" s="219" t="s">
        <v>1253</v>
      </c>
      <c r="H2054" s="293"/>
      <c r="I2054" s="221"/>
      <c r="J2054" s="222">
        <f>ROUND(I2054*H2054,2)</f>
        <v>0</v>
      </c>
      <c r="K2054" s="223"/>
      <c r="L2054" s="46"/>
      <c r="M2054" s="224" t="s">
        <v>19</v>
      </c>
      <c r="N2054" s="225" t="s">
        <v>43</v>
      </c>
      <c r="O2054" s="86"/>
      <c r="P2054" s="226">
        <f>O2054*H2054</f>
        <v>0</v>
      </c>
      <c r="Q2054" s="226">
        <v>0</v>
      </c>
      <c r="R2054" s="226">
        <f>Q2054*H2054</f>
        <v>0</v>
      </c>
      <c r="S2054" s="226">
        <v>0</v>
      </c>
      <c r="T2054" s="227">
        <f>S2054*H2054</f>
        <v>0</v>
      </c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R2054" s="228" t="s">
        <v>385</v>
      </c>
      <c r="AT2054" s="228" t="s">
        <v>199</v>
      </c>
      <c r="AU2054" s="228" t="s">
        <v>82</v>
      </c>
      <c r="AY2054" s="19" t="s">
        <v>197</v>
      </c>
      <c r="BE2054" s="229">
        <f>IF(N2054="základní",J2054,0)</f>
        <v>0</v>
      </c>
      <c r="BF2054" s="229">
        <f>IF(N2054="snížená",J2054,0)</f>
        <v>0</v>
      </c>
      <c r="BG2054" s="229">
        <f>IF(N2054="zákl. přenesená",J2054,0)</f>
        <v>0</v>
      </c>
      <c r="BH2054" s="229">
        <f>IF(N2054="sníž. přenesená",J2054,0)</f>
        <v>0</v>
      </c>
      <c r="BI2054" s="229">
        <f>IF(N2054="nulová",J2054,0)</f>
        <v>0</v>
      </c>
      <c r="BJ2054" s="19" t="s">
        <v>80</v>
      </c>
      <c r="BK2054" s="229">
        <f>ROUND(I2054*H2054,2)</f>
        <v>0</v>
      </c>
      <c r="BL2054" s="19" t="s">
        <v>385</v>
      </c>
      <c r="BM2054" s="228" t="s">
        <v>3631</v>
      </c>
    </row>
    <row r="2055" s="2" customFormat="1">
      <c r="A2055" s="40"/>
      <c r="B2055" s="41"/>
      <c r="C2055" s="42"/>
      <c r="D2055" s="230" t="s">
        <v>205</v>
      </c>
      <c r="E2055" s="42"/>
      <c r="F2055" s="231" t="s">
        <v>1965</v>
      </c>
      <c r="G2055" s="42"/>
      <c r="H2055" s="42"/>
      <c r="I2055" s="232"/>
      <c r="J2055" s="42"/>
      <c r="K2055" s="42"/>
      <c r="L2055" s="46"/>
      <c r="M2055" s="233"/>
      <c r="N2055" s="234"/>
      <c r="O2055" s="86"/>
      <c r="P2055" s="86"/>
      <c r="Q2055" s="86"/>
      <c r="R2055" s="86"/>
      <c r="S2055" s="86"/>
      <c r="T2055" s="87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T2055" s="19" t="s">
        <v>205</v>
      </c>
      <c r="AU2055" s="19" t="s">
        <v>82</v>
      </c>
    </row>
    <row r="2056" s="12" customFormat="1" ht="22.8" customHeight="1">
      <c r="A2056" s="12"/>
      <c r="B2056" s="200"/>
      <c r="C2056" s="201"/>
      <c r="D2056" s="202" t="s">
        <v>71</v>
      </c>
      <c r="E2056" s="214" t="s">
        <v>1966</v>
      </c>
      <c r="F2056" s="214" t="s">
        <v>1967</v>
      </c>
      <c r="G2056" s="201"/>
      <c r="H2056" s="201"/>
      <c r="I2056" s="204"/>
      <c r="J2056" s="215">
        <f>BK2056</f>
        <v>0</v>
      </c>
      <c r="K2056" s="201"/>
      <c r="L2056" s="206"/>
      <c r="M2056" s="207"/>
      <c r="N2056" s="208"/>
      <c r="O2056" s="208"/>
      <c r="P2056" s="209">
        <f>SUM(P2057:P2155)</f>
        <v>0</v>
      </c>
      <c r="Q2056" s="208"/>
      <c r="R2056" s="209">
        <f>SUM(R2057:R2155)</f>
        <v>5.7085405500000004</v>
      </c>
      <c r="S2056" s="208"/>
      <c r="T2056" s="210">
        <f>SUM(T2057:T2155)</f>
        <v>0</v>
      </c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R2056" s="211" t="s">
        <v>82</v>
      </c>
      <c r="AT2056" s="212" t="s">
        <v>71</v>
      </c>
      <c r="AU2056" s="212" t="s">
        <v>80</v>
      </c>
      <c r="AY2056" s="211" t="s">
        <v>197</v>
      </c>
      <c r="BK2056" s="213">
        <f>SUM(BK2057:BK2155)</f>
        <v>0</v>
      </c>
    </row>
    <row r="2057" s="2" customFormat="1" ht="24.15" customHeight="1">
      <c r="A2057" s="40"/>
      <c r="B2057" s="41"/>
      <c r="C2057" s="216" t="s">
        <v>3632</v>
      </c>
      <c r="D2057" s="216" t="s">
        <v>199</v>
      </c>
      <c r="E2057" s="217" t="s">
        <v>1969</v>
      </c>
      <c r="F2057" s="218" t="s">
        <v>1970</v>
      </c>
      <c r="G2057" s="219" t="s">
        <v>202</v>
      </c>
      <c r="H2057" s="220">
        <v>143.16200000000001</v>
      </c>
      <c r="I2057" s="221"/>
      <c r="J2057" s="222">
        <f>ROUND(I2057*H2057,2)</f>
        <v>0</v>
      </c>
      <c r="K2057" s="223"/>
      <c r="L2057" s="46"/>
      <c r="M2057" s="224" t="s">
        <v>19</v>
      </c>
      <c r="N2057" s="225" t="s">
        <v>43</v>
      </c>
      <c r="O2057" s="86"/>
      <c r="P2057" s="226">
        <f>O2057*H2057</f>
        <v>0</v>
      </c>
      <c r="Q2057" s="226">
        <v>0.00029999999999999997</v>
      </c>
      <c r="R2057" s="226">
        <f>Q2057*H2057</f>
        <v>0.042948599999999996</v>
      </c>
      <c r="S2057" s="226">
        <v>0</v>
      </c>
      <c r="T2057" s="227">
        <f>S2057*H2057</f>
        <v>0</v>
      </c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R2057" s="228" t="s">
        <v>385</v>
      </c>
      <c r="AT2057" s="228" t="s">
        <v>199</v>
      </c>
      <c r="AU2057" s="228" t="s">
        <v>82</v>
      </c>
      <c r="AY2057" s="19" t="s">
        <v>197</v>
      </c>
      <c r="BE2057" s="229">
        <f>IF(N2057="základní",J2057,0)</f>
        <v>0</v>
      </c>
      <c r="BF2057" s="229">
        <f>IF(N2057="snížená",J2057,0)</f>
        <v>0</v>
      </c>
      <c r="BG2057" s="229">
        <f>IF(N2057="zákl. přenesená",J2057,0)</f>
        <v>0</v>
      </c>
      <c r="BH2057" s="229">
        <f>IF(N2057="sníž. přenesená",J2057,0)</f>
        <v>0</v>
      </c>
      <c r="BI2057" s="229">
        <f>IF(N2057="nulová",J2057,0)</f>
        <v>0</v>
      </c>
      <c r="BJ2057" s="19" t="s">
        <v>80</v>
      </c>
      <c r="BK2057" s="229">
        <f>ROUND(I2057*H2057,2)</f>
        <v>0</v>
      </c>
      <c r="BL2057" s="19" t="s">
        <v>385</v>
      </c>
      <c r="BM2057" s="228" t="s">
        <v>3633</v>
      </c>
    </row>
    <row r="2058" s="2" customFormat="1">
      <c r="A2058" s="40"/>
      <c r="B2058" s="41"/>
      <c r="C2058" s="42"/>
      <c r="D2058" s="230" t="s">
        <v>205</v>
      </c>
      <c r="E2058" s="42"/>
      <c r="F2058" s="231" t="s">
        <v>1972</v>
      </c>
      <c r="G2058" s="42"/>
      <c r="H2058" s="42"/>
      <c r="I2058" s="232"/>
      <c r="J2058" s="42"/>
      <c r="K2058" s="42"/>
      <c r="L2058" s="46"/>
      <c r="M2058" s="233"/>
      <c r="N2058" s="234"/>
      <c r="O2058" s="86"/>
      <c r="P2058" s="86"/>
      <c r="Q2058" s="86"/>
      <c r="R2058" s="86"/>
      <c r="S2058" s="86"/>
      <c r="T2058" s="87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T2058" s="19" t="s">
        <v>205</v>
      </c>
      <c r="AU2058" s="19" t="s">
        <v>82</v>
      </c>
    </row>
    <row r="2059" s="14" customFormat="1">
      <c r="A2059" s="14"/>
      <c r="B2059" s="247"/>
      <c r="C2059" s="248"/>
      <c r="D2059" s="237" t="s">
        <v>207</v>
      </c>
      <c r="E2059" s="249" t="s">
        <v>19</v>
      </c>
      <c r="F2059" s="250" t="s">
        <v>598</v>
      </c>
      <c r="G2059" s="248"/>
      <c r="H2059" s="249" t="s">
        <v>19</v>
      </c>
      <c r="I2059" s="251"/>
      <c r="J2059" s="248"/>
      <c r="K2059" s="248"/>
      <c r="L2059" s="252"/>
      <c r="M2059" s="253"/>
      <c r="N2059" s="254"/>
      <c r="O2059" s="254"/>
      <c r="P2059" s="254"/>
      <c r="Q2059" s="254"/>
      <c r="R2059" s="254"/>
      <c r="S2059" s="254"/>
      <c r="T2059" s="255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56" t="s">
        <v>207</v>
      </c>
      <c r="AU2059" s="256" t="s">
        <v>82</v>
      </c>
      <c r="AV2059" s="14" t="s">
        <v>80</v>
      </c>
      <c r="AW2059" s="14" t="s">
        <v>33</v>
      </c>
      <c r="AX2059" s="14" t="s">
        <v>72</v>
      </c>
      <c r="AY2059" s="256" t="s">
        <v>197</v>
      </c>
    </row>
    <row r="2060" s="13" customFormat="1">
      <c r="A2060" s="13"/>
      <c r="B2060" s="235"/>
      <c r="C2060" s="236"/>
      <c r="D2060" s="237" t="s">
        <v>207</v>
      </c>
      <c r="E2060" s="238" t="s">
        <v>19</v>
      </c>
      <c r="F2060" s="239" t="s">
        <v>2946</v>
      </c>
      <c r="G2060" s="236"/>
      <c r="H2060" s="240">
        <v>4.157</v>
      </c>
      <c r="I2060" s="241"/>
      <c r="J2060" s="236"/>
      <c r="K2060" s="236"/>
      <c r="L2060" s="242"/>
      <c r="M2060" s="243"/>
      <c r="N2060" s="244"/>
      <c r="O2060" s="244"/>
      <c r="P2060" s="244"/>
      <c r="Q2060" s="244"/>
      <c r="R2060" s="244"/>
      <c r="S2060" s="244"/>
      <c r="T2060" s="245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6" t="s">
        <v>207</v>
      </c>
      <c r="AU2060" s="246" t="s">
        <v>82</v>
      </c>
      <c r="AV2060" s="13" t="s">
        <v>82</v>
      </c>
      <c r="AW2060" s="13" t="s">
        <v>33</v>
      </c>
      <c r="AX2060" s="13" t="s">
        <v>72</v>
      </c>
      <c r="AY2060" s="246" t="s">
        <v>197</v>
      </c>
    </row>
    <row r="2061" s="13" customFormat="1">
      <c r="A2061" s="13"/>
      <c r="B2061" s="235"/>
      <c r="C2061" s="236"/>
      <c r="D2061" s="237" t="s">
        <v>207</v>
      </c>
      <c r="E2061" s="238" t="s">
        <v>19</v>
      </c>
      <c r="F2061" s="239" t="s">
        <v>2947</v>
      </c>
      <c r="G2061" s="236"/>
      <c r="H2061" s="240">
        <v>2.355</v>
      </c>
      <c r="I2061" s="241"/>
      <c r="J2061" s="236"/>
      <c r="K2061" s="236"/>
      <c r="L2061" s="242"/>
      <c r="M2061" s="243"/>
      <c r="N2061" s="244"/>
      <c r="O2061" s="244"/>
      <c r="P2061" s="244"/>
      <c r="Q2061" s="244"/>
      <c r="R2061" s="244"/>
      <c r="S2061" s="244"/>
      <c r="T2061" s="245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6" t="s">
        <v>207</v>
      </c>
      <c r="AU2061" s="246" t="s">
        <v>82</v>
      </c>
      <c r="AV2061" s="13" t="s">
        <v>82</v>
      </c>
      <c r="AW2061" s="13" t="s">
        <v>33</v>
      </c>
      <c r="AX2061" s="13" t="s">
        <v>72</v>
      </c>
      <c r="AY2061" s="246" t="s">
        <v>197</v>
      </c>
    </row>
    <row r="2062" s="13" customFormat="1">
      <c r="A2062" s="13"/>
      <c r="B2062" s="235"/>
      <c r="C2062" s="236"/>
      <c r="D2062" s="237" t="s">
        <v>207</v>
      </c>
      <c r="E2062" s="238" t="s">
        <v>19</v>
      </c>
      <c r="F2062" s="239" t="s">
        <v>2948</v>
      </c>
      <c r="G2062" s="236"/>
      <c r="H2062" s="240">
        <v>3.0550000000000002</v>
      </c>
      <c r="I2062" s="241"/>
      <c r="J2062" s="236"/>
      <c r="K2062" s="236"/>
      <c r="L2062" s="242"/>
      <c r="M2062" s="243"/>
      <c r="N2062" s="244"/>
      <c r="O2062" s="244"/>
      <c r="P2062" s="244"/>
      <c r="Q2062" s="244"/>
      <c r="R2062" s="244"/>
      <c r="S2062" s="244"/>
      <c r="T2062" s="245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46" t="s">
        <v>207</v>
      </c>
      <c r="AU2062" s="246" t="s">
        <v>82</v>
      </c>
      <c r="AV2062" s="13" t="s">
        <v>82</v>
      </c>
      <c r="AW2062" s="13" t="s">
        <v>33</v>
      </c>
      <c r="AX2062" s="13" t="s">
        <v>72</v>
      </c>
      <c r="AY2062" s="246" t="s">
        <v>197</v>
      </c>
    </row>
    <row r="2063" s="13" customFormat="1">
      <c r="A2063" s="13"/>
      <c r="B2063" s="235"/>
      <c r="C2063" s="236"/>
      <c r="D2063" s="237" t="s">
        <v>207</v>
      </c>
      <c r="E2063" s="238" t="s">
        <v>19</v>
      </c>
      <c r="F2063" s="239" t="s">
        <v>2949</v>
      </c>
      <c r="G2063" s="236"/>
      <c r="H2063" s="240">
        <v>13.821999999999999</v>
      </c>
      <c r="I2063" s="241"/>
      <c r="J2063" s="236"/>
      <c r="K2063" s="236"/>
      <c r="L2063" s="242"/>
      <c r="M2063" s="243"/>
      <c r="N2063" s="244"/>
      <c r="O2063" s="244"/>
      <c r="P2063" s="244"/>
      <c r="Q2063" s="244"/>
      <c r="R2063" s="244"/>
      <c r="S2063" s="244"/>
      <c r="T2063" s="245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6" t="s">
        <v>207</v>
      </c>
      <c r="AU2063" s="246" t="s">
        <v>82</v>
      </c>
      <c r="AV2063" s="13" t="s">
        <v>82</v>
      </c>
      <c r="AW2063" s="13" t="s">
        <v>33</v>
      </c>
      <c r="AX2063" s="13" t="s">
        <v>72</v>
      </c>
      <c r="AY2063" s="246" t="s">
        <v>197</v>
      </c>
    </row>
    <row r="2064" s="13" customFormat="1">
      <c r="A2064" s="13"/>
      <c r="B2064" s="235"/>
      <c r="C2064" s="236"/>
      <c r="D2064" s="237" t="s">
        <v>207</v>
      </c>
      <c r="E2064" s="238" t="s">
        <v>19</v>
      </c>
      <c r="F2064" s="239" t="s">
        <v>2950</v>
      </c>
      <c r="G2064" s="236"/>
      <c r="H2064" s="240">
        <v>2.2450000000000001</v>
      </c>
      <c r="I2064" s="241"/>
      <c r="J2064" s="236"/>
      <c r="K2064" s="236"/>
      <c r="L2064" s="242"/>
      <c r="M2064" s="243"/>
      <c r="N2064" s="244"/>
      <c r="O2064" s="244"/>
      <c r="P2064" s="244"/>
      <c r="Q2064" s="244"/>
      <c r="R2064" s="244"/>
      <c r="S2064" s="244"/>
      <c r="T2064" s="245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46" t="s">
        <v>207</v>
      </c>
      <c r="AU2064" s="246" t="s">
        <v>82</v>
      </c>
      <c r="AV2064" s="13" t="s">
        <v>82</v>
      </c>
      <c r="AW2064" s="13" t="s">
        <v>33</v>
      </c>
      <c r="AX2064" s="13" t="s">
        <v>72</v>
      </c>
      <c r="AY2064" s="246" t="s">
        <v>197</v>
      </c>
    </row>
    <row r="2065" s="13" customFormat="1">
      <c r="A2065" s="13"/>
      <c r="B2065" s="235"/>
      <c r="C2065" s="236"/>
      <c r="D2065" s="237" t="s">
        <v>207</v>
      </c>
      <c r="E2065" s="238" t="s">
        <v>19</v>
      </c>
      <c r="F2065" s="239" t="s">
        <v>2951</v>
      </c>
      <c r="G2065" s="236"/>
      <c r="H2065" s="240">
        <v>1.44</v>
      </c>
      <c r="I2065" s="241"/>
      <c r="J2065" s="236"/>
      <c r="K2065" s="236"/>
      <c r="L2065" s="242"/>
      <c r="M2065" s="243"/>
      <c r="N2065" s="244"/>
      <c r="O2065" s="244"/>
      <c r="P2065" s="244"/>
      <c r="Q2065" s="244"/>
      <c r="R2065" s="244"/>
      <c r="S2065" s="244"/>
      <c r="T2065" s="245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46" t="s">
        <v>207</v>
      </c>
      <c r="AU2065" s="246" t="s">
        <v>82</v>
      </c>
      <c r="AV2065" s="13" t="s">
        <v>82</v>
      </c>
      <c r="AW2065" s="13" t="s">
        <v>33</v>
      </c>
      <c r="AX2065" s="13" t="s">
        <v>72</v>
      </c>
      <c r="AY2065" s="246" t="s">
        <v>197</v>
      </c>
    </row>
    <row r="2066" s="13" customFormat="1">
      <c r="A2066" s="13"/>
      <c r="B2066" s="235"/>
      <c r="C2066" s="236"/>
      <c r="D2066" s="237" t="s">
        <v>207</v>
      </c>
      <c r="E2066" s="238" t="s">
        <v>19</v>
      </c>
      <c r="F2066" s="239" t="s">
        <v>2952</v>
      </c>
      <c r="G2066" s="236"/>
      <c r="H2066" s="240">
        <v>1.575</v>
      </c>
      <c r="I2066" s="241"/>
      <c r="J2066" s="236"/>
      <c r="K2066" s="236"/>
      <c r="L2066" s="242"/>
      <c r="M2066" s="243"/>
      <c r="N2066" s="244"/>
      <c r="O2066" s="244"/>
      <c r="P2066" s="244"/>
      <c r="Q2066" s="244"/>
      <c r="R2066" s="244"/>
      <c r="S2066" s="244"/>
      <c r="T2066" s="245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46" t="s">
        <v>207</v>
      </c>
      <c r="AU2066" s="246" t="s">
        <v>82</v>
      </c>
      <c r="AV2066" s="13" t="s">
        <v>82</v>
      </c>
      <c r="AW2066" s="13" t="s">
        <v>33</v>
      </c>
      <c r="AX2066" s="13" t="s">
        <v>72</v>
      </c>
      <c r="AY2066" s="246" t="s">
        <v>197</v>
      </c>
    </row>
    <row r="2067" s="13" customFormat="1">
      <c r="A2067" s="13"/>
      <c r="B2067" s="235"/>
      <c r="C2067" s="236"/>
      <c r="D2067" s="237" t="s">
        <v>207</v>
      </c>
      <c r="E2067" s="238" t="s">
        <v>19</v>
      </c>
      <c r="F2067" s="239" t="s">
        <v>2953</v>
      </c>
      <c r="G2067" s="236"/>
      <c r="H2067" s="240">
        <v>1.7330000000000001</v>
      </c>
      <c r="I2067" s="241"/>
      <c r="J2067" s="236"/>
      <c r="K2067" s="236"/>
      <c r="L2067" s="242"/>
      <c r="M2067" s="243"/>
      <c r="N2067" s="244"/>
      <c r="O2067" s="244"/>
      <c r="P2067" s="244"/>
      <c r="Q2067" s="244"/>
      <c r="R2067" s="244"/>
      <c r="S2067" s="244"/>
      <c r="T2067" s="245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46" t="s">
        <v>207</v>
      </c>
      <c r="AU2067" s="246" t="s">
        <v>82</v>
      </c>
      <c r="AV2067" s="13" t="s">
        <v>82</v>
      </c>
      <c r="AW2067" s="13" t="s">
        <v>33</v>
      </c>
      <c r="AX2067" s="13" t="s">
        <v>72</v>
      </c>
      <c r="AY2067" s="246" t="s">
        <v>197</v>
      </c>
    </row>
    <row r="2068" s="13" customFormat="1">
      <c r="A2068" s="13"/>
      <c r="B2068" s="235"/>
      <c r="C2068" s="236"/>
      <c r="D2068" s="237" t="s">
        <v>207</v>
      </c>
      <c r="E2068" s="238" t="s">
        <v>19</v>
      </c>
      <c r="F2068" s="239" t="s">
        <v>2954</v>
      </c>
      <c r="G2068" s="236"/>
      <c r="H2068" s="240">
        <v>2.206</v>
      </c>
      <c r="I2068" s="241"/>
      <c r="J2068" s="236"/>
      <c r="K2068" s="236"/>
      <c r="L2068" s="242"/>
      <c r="M2068" s="243"/>
      <c r="N2068" s="244"/>
      <c r="O2068" s="244"/>
      <c r="P2068" s="244"/>
      <c r="Q2068" s="244"/>
      <c r="R2068" s="244"/>
      <c r="S2068" s="244"/>
      <c r="T2068" s="245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46" t="s">
        <v>207</v>
      </c>
      <c r="AU2068" s="246" t="s">
        <v>82</v>
      </c>
      <c r="AV2068" s="13" t="s">
        <v>82</v>
      </c>
      <c r="AW2068" s="13" t="s">
        <v>33</v>
      </c>
      <c r="AX2068" s="13" t="s">
        <v>72</v>
      </c>
      <c r="AY2068" s="246" t="s">
        <v>197</v>
      </c>
    </row>
    <row r="2069" s="13" customFormat="1">
      <c r="A2069" s="13"/>
      <c r="B2069" s="235"/>
      <c r="C2069" s="236"/>
      <c r="D2069" s="237" t="s">
        <v>207</v>
      </c>
      <c r="E2069" s="238" t="s">
        <v>19</v>
      </c>
      <c r="F2069" s="239" t="s">
        <v>2955</v>
      </c>
      <c r="G2069" s="236"/>
      <c r="H2069" s="240">
        <v>7.3689999999999998</v>
      </c>
      <c r="I2069" s="241"/>
      <c r="J2069" s="236"/>
      <c r="K2069" s="236"/>
      <c r="L2069" s="242"/>
      <c r="M2069" s="243"/>
      <c r="N2069" s="244"/>
      <c r="O2069" s="244"/>
      <c r="P2069" s="244"/>
      <c r="Q2069" s="244"/>
      <c r="R2069" s="244"/>
      <c r="S2069" s="244"/>
      <c r="T2069" s="245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6" t="s">
        <v>207</v>
      </c>
      <c r="AU2069" s="246" t="s">
        <v>82</v>
      </c>
      <c r="AV2069" s="13" t="s">
        <v>82</v>
      </c>
      <c r="AW2069" s="13" t="s">
        <v>33</v>
      </c>
      <c r="AX2069" s="13" t="s">
        <v>72</v>
      </c>
      <c r="AY2069" s="246" t="s">
        <v>197</v>
      </c>
    </row>
    <row r="2070" s="13" customFormat="1">
      <c r="A2070" s="13"/>
      <c r="B2070" s="235"/>
      <c r="C2070" s="236"/>
      <c r="D2070" s="237" t="s">
        <v>207</v>
      </c>
      <c r="E2070" s="238" t="s">
        <v>19</v>
      </c>
      <c r="F2070" s="239" t="s">
        <v>2956</v>
      </c>
      <c r="G2070" s="236"/>
      <c r="H2070" s="240">
        <v>4.7779999999999996</v>
      </c>
      <c r="I2070" s="241"/>
      <c r="J2070" s="236"/>
      <c r="K2070" s="236"/>
      <c r="L2070" s="242"/>
      <c r="M2070" s="243"/>
      <c r="N2070" s="244"/>
      <c r="O2070" s="244"/>
      <c r="P2070" s="244"/>
      <c r="Q2070" s="244"/>
      <c r="R2070" s="244"/>
      <c r="S2070" s="244"/>
      <c r="T2070" s="245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6" t="s">
        <v>207</v>
      </c>
      <c r="AU2070" s="246" t="s">
        <v>82</v>
      </c>
      <c r="AV2070" s="13" t="s">
        <v>82</v>
      </c>
      <c r="AW2070" s="13" t="s">
        <v>33</v>
      </c>
      <c r="AX2070" s="13" t="s">
        <v>72</v>
      </c>
      <c r="AY2070" s="246" t="s">
        <v>197</v>
      </c>
    </row>
    <row r="2071" s="13" customFormat="1">
      <c r="A2071" s="13"/>
      <c r="B2071" s="235"/>
      <c r="C2071" s="236"/>
      <c r="D2071" s="237" t="s">
        <v>207</v>
      </c>
      <c r="E2071" s="238" t="s">
        <v>19</v>
      </c>
      <c r="F2071" s="239" t="s">
        <v>2957</v>
      </c>
      <c r="G2071" s="236"/>
      <c r="H2071" s="240">
        <v>7.0540000000000003</v>
      </c>
      <c r="I2071" s="241"/>
      <c r="J2071" s="236"/>
      <c r="K2071" s="236"/>
      <c r="L2071" s="242"/>
      <c r="M2071" s="243"/>
      <c r="N2071" s="244"/>
      <c r="O2071" s="244"/>
      <c r="P2071" s="244"/>
      <c r="Q2071" s="244"/>
      <c r="R2071" s="244"/>
      <c r="S2071" s="244"/>
      <c r="T2071" s="245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T2071" s="246" t="s">
        <v>207</v>
      </c>
      <c r="AU2071" s="246" t="s">
        <v>82</v>
      </c>
      <c r="AV2071" s="13" t="s">
        <v>82</v>
      </c>
      <c r="AW2071" s="13" t="s">
        <v>33</v>
      </c>
      <c r="AX2071" s="13" t="s">
        <v>72</v>
      </c>
      <c r="AY2071" s="246" t="s">
        <v>197</v>
      </c>
    </row>
    <row r="2072" s="13" customFormat="1">
      <c r="A2072" s="13"/>
      <c r="B2072" s="235"/>
      <c r="C2072" s="236"/>
      <c r="D2072" s="237" t="s">
        <v>207</v>
      </c>
      <c r="E2072" s="238" t="s">
        <v>19</v>
      </c>
      <c r="F2072" s="239" t="s">
        <v>2958</v>
      </c>
      <c r="G2072" s="236"/>
      <c r="H2072" s="240">
        <v>3.7429999999999999</v>
      </c>
      <c r="I2072" s="241"/>
      <c r="J2072" s="236"/>
      <c r="K2072" s="236"/>
      <c r="L2072" s="242"/>
      <c r="M2072" s="243"/>
      <c r="N2072" s="244"/>
      <c r="O2072" s="244"/>
      <c r="P2072" s="244"/>
      <c r="Q2072" s="244"/>
      <c r="R2072" s="244"/>
      <c r="S2072" s="244"/>
      <c r="T2072" s="245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46" t="s">
        <v>207</v>
      </c>
      <c r="AU2072" s="246" t="s">
        <v>82</v>
      </c>
      <c r="AV2072" s="13" t="s">
        <v>82</v>
      </c>
      <c r="AW2072" s="13" t="s">
        <v>33</v>
      </c>
      <c r="AX2072" s="13" t="s">
        <v>72</v>
      </c>
      <c r="AY2072" s="246" t="s">
        <v>197</v>
      </c>
    </row>
    <row r="2073" s="13" customFormat="1">
      <c r="A2073" s="13"/>
      <c r="B2073" s="235"/>
      <c r="C2073" s="236"/>
      <c r="D2073" s="237" t="s">
        <v>207</v>
      </c>
      <c r="E2073" s="238" t="s">
        <v>19</v>
      </c>
      <c r="F2073" s="239" t="s">
        <v>2959</v>
      </c>
      <c r="G2073" s="236"/>
      <c r="H2073" s="240">
        <v>54.18</v>
      </c>
      <c r="I2073" s="241"/>
      <c r="J2073" s="236"/>
      <c r="K2073" s="236"/>
      <c r="L2073" s="242"/>
      <c r="M2073" s="243"/>
      <c r="N2073" s="244"/>
      <c r="O2073" s="244"/>
      <c r="P2073" s="244"/>
      <c r="Q2073" s="244"/>
      <c r="R2073" s="244"/>
      <c r="S2073" s="244"/>
      <c r="T2073" s="245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46" t="s">
        <v>207</v>
      </c>
      <c r="AU2073" s="246" t="s">
        <v>82</v>
      </c>
      <c r="AV2073" s="13" t="s">
        <v>82</v>
      </c>
      <c r="AW2073" s="13" t="s">
        <v>33</v>
      </c>
      <c r="AX2073" s="13" t="s">
        <v>72</v>
      </c>
      <c r="AY2073" s="246" t="s">
        <v>197</v>
      </c>
    </row>
    <row r="2074" s="16" customFormat="1">
      <c r="A2074" s="16"/>
      <c r="B2074" s="268"/>
      <c r="C2074" s="269"/>
      <c r="D2074" s="237" t="s">
        <v>207</v>
      </c>
      <c r="E2074" s="270" t="s">
        <v>19</v>
      </c>
      <c r="F2074" s="271" t="s">
        <v>248</v>
      </c>
      <c r="G2074" s="269"/>
      <c r="H2074" s="272">
        <v>109.712</v>
      </c>
      <c r="I2074" s="273"/>
      <c r="J2074" s="269"/>
      <c r="K2074" s="269"/>
      <c r="L2074" s="274"/>
      <c r="M2074" s="275"/>
      <c r="N2074" s="276"/>
      <c r="O2074" s="276"/>
      <c r="P2074" s="276"/>
      <c r="Q2074" s="276"/>
      <c r="R2074" s="276"/>
      <c r="S2074" s="276"/>
      <c r="T2074" s="277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T2074" s="278" t="s">
        <v>207</v>
      </c>
      <c r="AU2074" s="278" t="s">
        <v>82</v>
      </c>
      <c r="AV2074" s="16" t="s">
        <v>103</v>
      </c>
      <c r="AW2074" s="16" t="s">
        <v>33</v>
      </c>
      <c r="AX2074" s="16" t="s">
        <v>72</v>
      </c>
      <c r="AY2074" s="278" t="s">
        <v>197</v>
      </c>
    </row>
    <row r="2075" s="14" customFormat="1">
      <c r="A2075" s="14"/>
      <c r="B2075" s="247"/>
      <c r="C2075" s="248"/>
      <c r="D2075" s="237" t="s">
        <v>207</v>
      </c>
      <c r="E2075" s="249" t="s">
        <v>19</v>
      </c>
      <c r="F2075" s="250" t="s">
        <v>525</v>
      </c>
      <c r="G2075" s="248"/>
      <c r="H2075" s="249" t="s">
        <v>19</v>
      </c>
      <c r="I2075" s="251"/>
      <c r="J2075" s="248"/>
      <c r="K2075" s="248"/>
      <c r="L2075" s="252"/>
      <c r="M2075" s="253"/>
      <c r="N2075" s="254"/>
      <c r="O2075" s="254"/>
      <c r="P2075" s="254"/>
      <c r="Q2075" s="254"/>
      <c r="R2075" s="254"/>
      <c r="S2075" s="254"/>
      <c r="T2075" s="255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56" t="s">
        <v>207</v>
      </c>
      <c r="AU2075" s="256" t="s">
        <v>82</v>
      </c>
      <c r="AV2075" s="14" t="s">
        <v>80</v>
      </c>
      <c r="AW2075" s="14" t="s">
        <v>33</v>
      </c>
      <c r="AX2075" s="14" t="s">
        <v>72</v>
      </c>
      <c r="AY2075" s="256" t="s">
        <v>197</v>
      </c>
    </row>
    <row r="2076" s="13" customFormat="1">
      <c r="A2076" s="13"/>
      <c r="B2076" s="235"/>
      <c r="C2076" s="236"/>
      <c r="D2076" s="237" t="s">
        <v>207</v>
      </c>
      <c r="E2076" s="238" t="s">
        <v>19</v>
      </c>
      <c r="F2076" s="239" t="s">
        <v>2927</v>
      </c>
      <c r="G2076" s="236"/>
      <c r="H2076" s="240">
        <v>23.773</v>
      </c>
      <c r="I2076" s="241"/>
      <c r="J2076" s="236"/>
      <c r="K2076" s="236"/>
      <c r="L2076" s="242"/>
      <c r="M2076" s="243"/>
      <c r="N2076" s="244"/>
      <c r="O2076" s="244"/>
      <c r="P2076" s="244"/>
      <c r="Q2076" s="244"/>
      <c r="R2076" s="244"/>
      <c r="S2076" s="244"/>
      <c r="T2076" s="245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6" t="s">
        <v>207</v>
      </c>
      <c r="AU2076" s="246" t="s">
        <v>82</v>
      </c>
      <c r="AV2076" s="13" t="s">
        <v>82</v>
      </c>
      <c r="AW2076" s="13" t="s">
        <v>33</v>
      </c>
      <c r="AX2076" s="13" t="s">
        <v>72</v>
      </c>
      <c r="AY2076" s="246" t="s">
        <v>197</v>
      </c>
    </row>
    <row r="2077" s="13" customFormat="1">
      <c r="A2077" s="13"/>
      <c r="B2077" s="235"/>
      <c r="C2077" s="236"/>
      <c r="D2077" s="237" t="s">
        <v>207</v>
      </c>
      <c r="E2077" s="238" t="s">
        <v>19</v>
      </c>
      <c r="F2077" s="239" t="s">
        <v>2928</v>
      </c>
      <c r="G2077" s="236"/>
      <c r="H2077" s="240">
        <v>3.1930000000000001</v>
      </c>
      <c r="I2077" s="241"/>
      <c r="J2077" s="236"/>
      <c r="K2077" s="236"/>
      <c r="L2077" s="242"/>
      <c r="M2077" s="243"/>
      <c r="N2077" s="244"/>
      <c r="O2077" s="244"/>
      <c r="P2077" s="244"/>
      <c r="Q2077" s="244"/>
      <c r="R2077" s="244"/>
      <c r="S2077" s="244"/>
      <c r="T2077" s="245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46" t="s">
        <v>207</v>
      </c>
      <c r="AU2077" s="246" t="s">
        <v>82</v>
      </c>
      <c r="AV2077" s="13" t="s">
        <v>82</v>
      </c>
      <c r="AW2077" s="13" t="s">
        <v>33</v>
      </c>
      <c r="AX2077" s="13" t="s">
        <v>72</v>
      </c>
      <c r="AY2077" s="246" t="s">
        <v>197</v>
      </c>
    </row>
    <row r="2078" s="13" customFormat="1">
      <c r="A2078" s="13"/>
      <c r="B2078" s="235"/>
      <c r="C2078" s="236"/>
      <c r="D2078" s="237" t="s">
        <v>207</v>
      </c>
      <c r="E2078" s="238" t="s">
        <v>19</v>
      </c>
      <c r="F2078" s="239" t="s">
        <v>2929</v>
      </c>
      <c r="G2078" s="236"/>
      <c r="H2078" s="240">
        <v>1.544</v>
      </c>
      <c r="I2078" s="241"/>
      <c r="J2078" s="236"/>
      <c r="K2078" s="236"/>
      <c r="L2078" s="242"/>
      <c r="M2078" s="243"/>
      <c r="N2078" s="244"/>
      <c r="O2078" s="244"/>
      <c r="P2078" s="244"/>
      <c r="Q2078" s="244"/>
      <c r="R2078" s="244"/>
      <c r="S2078" s="244"/>
      <c r="T2078" s="245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46" t="s">
        <v>207</v>
      </c>
      <c r="AU2078" s="246" t="s">
        <v>82</v>
      </c>
      <c r="AV2078" s="13" t="s">
        <v>82</v>
      </c>
      <c r="AW2078" s="13" t="s">
        <v>33</v>
      </c>
      <c r="AX2078" s="13" t="s">
        <v>72</v>
      </c>
      <c r="AY2078" s="246" t="s">
        <v>197</v>
      </c>
    </row>
    <row r="2079" s="13" customFormat="1">
      <c r="A2079" s="13"/>
      <c r="B2079" s="235"/>
      <c r="C2079" s="236"/>
      <c r="D2079" s="237" t="s">
        <v>207</v>
      </c>
      <c r="E2079" s="238" t="s">
        <v>19</v>
      </c>
      <c r="F2079" s="239" t="s">
        <v>2930</v>
      </c>
      <c r="G2079" s="236"/>
      <c r="H2079" s="240">
        <v>2.9900000000000002</v>
      </c>
      <c r="I2079" s="241"/>
      <c r="J2079" s="236"/>
      <c r="K2079" s="236"/>
      <c r="L2079" s="242"/>
      <c r="M2079" s="243"/>
      <c r="N2079" s="244"/>
      <c r="O2079" s="244"/>
      <c r="P2079" s="244"/>
      <c r="Q2079" s="244"/>
      <c r="R2079" s="244"/>
      <c r="S2079" s="244"/>
      <c r="T2079" s="245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46" t="s">
        <v>207</v>
      </c>
      <c r="AU2079" s="246" t="s">
        <v>82</v>
      </c>
      <c r="AV2079" s="13" t="s">
        <v>82</v>
      </c>
      <c r="AW2079" s="13" t="s">
        <v>33</v>
      </c>
      <c r="AX2079" s="13" t="s">
        <v>72</v>
      </c>
      <c r="AY2079" s="246" t="s">
        <v>197</v>
      </c>
    </row>
    <row r="2080" s="13" customFormat="1">
      <c r="A2080" s="13"/>
      <c r="B2080" s="235"/>
      <c r="C2080" s="236"/>
      <c r="D2080" s="237" t="s">
        <v>207</v>
      </c>
      <c r="E2080" s="238" t="s">
        <v>19</v>
      </c>
      <c r="F2080" s="239" t="s">
        <v>2931</v>
      </c>
      <c r="G2080" s="236"/>
      <c r="H2080" s="240">
        <v>1.95</v>
      </c>
      <c r="I2080" s="241"/>
      <c r="J2080" s="236"/>
      <c r="K2080" s="236"/>
      <c r="L2080" s="242"/>
      <c r="M2080" s="243"/>
      <c r="N2080" s="244"/>
      <c r="O2080" s="244"/>
      <c r="P2080" s="244"/>
      <c r="Q2080" s="244"/>
      <c r="R2080" s="244"/>
      <c r="S2080" s="244"/>
      <c r="T2080" s="245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6" t="s">
        <v>207</v>
      </c>
      <c r="AU2080" s="246" t="s">
        <v>82</v>
      </c>
      <c r="AV2080" s="13" t="s">
        <v>82</v>
      </c>
      <c r="AW2080" s="13" t="s">
        <v>33</v>
      </c>
      <c r="AX2080" s="13" t="s">
        <v>72</v>
      </c>
      <c r="AY2080" s="246" t="s">
        <v>197</v>
      </c>
    </row>
    <row r="2081" s="16" customFormat="1">
      <c r="A2081" s="16"/>
      <c r="B2081" s="268"/>
      <c r="C2081" s="269"/>
      <c r="D2081" s="237" t="s">
        <v>207</v>
      </c>
      <c r="E2081" s="270" t="s">
        <v>19</v>
      </c>
      <c r="F2081" s="271" t="s">
        <v>248</v>
      </c>
      <c r="G2081" s="269"/>
      <c r="H2081" s="272">
        <v>33.450000000000003</v>
      </c>
      <c r="I2081" s="273"/>
      <c r="J2081" s="269"/>
      <c r="K2081" s="269"/>
      <c r="L2081" s="274"/>
      <c r="M2081" s="275"/>
      <c r="N2081" s="276"/>
      <c r="O2081" s="276"/>
      <c r="P2081" s="276"/>
      <c r="Q2081" s="276"/>
      <c r="R2081" s="276"/>
      <c r="S2081" s="276"/>
      <c r="T2081" s="277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T2081" s="278" t="s">
        <v>207</v>
      </c>
      <c r="AU2081" s="278" t="s">
        <v>82</v>
      </c>
      <c r="AV2081" s="16" t="s">
        <v>103</v>
      </c>
      <c r="AW2081" s="16" t="s">
        <v>33</v>
      </c>
      <c r="AX2081" s="16" t="s">
        <v>72</v>
      </c>
      <c r="AY2081" s="278" t="s">
        <v>197</v>
      </c>
    </row>
    <row r="2082" s="15" customFormat="1">
      <c r="A2082" s="15"/>
      <c r="B2082" s="257"/>
      <c r="C2082" s="258"/>
      <c r="D2082" s="237" t="s">
        <v>207</v>
      </c>
      <c r="E2082" s="259" t="s">
        <v>19</v>
      </c>
      <c r="F2082" s="260" t="s">
        <v>234</v>
      </c>
      <c r="G2082" s="258"/>
      <c r="H2082" s="261">
        <v>143.16200000000004</v>
      </c>
      <c r="I2082" s="262"/>
      <c r="J2082" s="258"/>
      <c r="K2082" s="258"/>
      <c r="L2082" s="263"/>
      <c r="M2082" s="264"/>
      <c r="N2082" s="265"/>
      <c r="O2082" s="265"/>
      <c r="P2082" s="265"/>
      <c r="Q2082" s="265"/>
      <c r="R2082" s="265"/>
      <c r="S2082" s="265"/>
      <c r="T2082" s="266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T2082" s="267" t="s">
        <v>207</v>
      </c>
      <c r="AU2082" s="267" t="s">
        <v>82</v>
      </c>
      <c r="AV2082" s="15" t="s">
        <v>203</v>
      </c>
      <c r="AW2082" s="15" t="s">
        <v>33</v>
      </c>
      <c r="AX2082" s="15" t="s">
        <v>80</v>
      </c>
      <c r="AY2082" s="267" t="s">
        <v>197</v>
      </c>
    </row>
    <row r="2083" s="2" customFormat="1" ht="37.8" customHeight="1">
      <c r="A2083" s="40"/>
      <c r="B2083" s="41"/>
      <c r="C2083" s="216" t="s">
        <v>3634</v>
      </c>
      <c r="D2083" s="216" t="s">
        <v>199</v>
      </c>
      <c r="E2083" s="217" t="s">
        <v>1975</v>
      </c>
      <c r="F2083" s="218" t="s">
        <v>1976</v>
      </c>
      <c r="G2083" s="219" t="s">
        <v>202</v>
      </c>
      <c r="H2083" s="220">
        <v>143.16200000000001</v>
      </c>
      <c r="I2083" s="221"/>
      <c r="J2083" s="222">
        <f>ROUND(I2083*H2083,2)</f>
        <v>0</v>
      </c>
      <c r="K2083" s="223"/>
      <c r="L2083" s="46"/>
      <c r="M2083" s="224" t="s">
        <v>19</v>
      </c>
      <c r="N2083" s="225" t="s">
        <v>43</v>
      </c>
      <c r="O2083" s="86"/>
      <c r="P2083" s="226">
        <f>O2083*H2083</f>
        <v>0</v>
      </c>
      <c r="Q2083" s="226">
        <v>0.0044999999999999997</v>
      </c>
      <c r="R2083" s="226">
        <f>Q2083*H2083</f>
        <v>0.64422899999999994</v>
      </c>
      <c r="S2083" s="226">
        <v>0</v>
      </c>
      <c r="T2083" s="227">
        <f>S2083*H2083</f>
        <v>0</v>
      </c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R2083" s="228" t="s">
        <v>385</v>
      </c>
      <c r="AT2083" s="228" t="s">
        <v>199</v>
      </c>
      <c r="AU2083" s="228" t="s">
        <v>82</v>
      </c>
      <c r="AY2083" s="19" t="s">
        <v>197</v>
      </c>
      <c r="BE2083" s="229">
        <f>IF(N2083="základní",J2083,0)</f>
        <v>0</v>
      </c>
      <c r="BF2083" s="229">
        <f>IF(N2083="snížená",J2083,0)</f>
        <v>0</v>
      </c>
      <c r="BG2083" s="229">
        <f>IF(N2083="zákl. přenesená",J2083,0)</f>
        <v>0</v>
      </c>
      <c r="BH2083" s="229">
        <f>IF(N2083="sníž. přenesená",J2083,0)</f>
        <v>0</v>
      </c>
      <c r="BI2083" s="229">
        <f>IF(N2083="nulová",J2083,0)</f>
        <v>0</v>
      </c>
      <c r="BJ2083" s="19" t="s">
        <v>80</v>
      </c>
      <c r="BK2083" s="229">
        <f>ROUND(I2083*H2083,2)</f>
        <v>0</v>
      </c>
      <c r="BL2083" s="19" t="s">
        <v>385</v>
      </c>
      <c r="BM2083" s="228" t="s">
        <v>3635</v>
      </c>
    </row>
    <row r="2084" s="2" customFormat="1">
      <c r="A2084" s="40"/>
      <c r="B2084" s="41"/>
      <c r="C2084" s="42"/>
      <c r="D2084" s="230" t="s">
        <v>205</v>
      </c>
      <c r="E2084" s="42"/>
      <c r="F2084" s="231" t="s">
        <v>1978</v>
      </c>
      <c r="G2084" s="42"/>
      <c r="H2084" s="42"/>
      <c r="I2084" s="232"/>
      <c r="J2084" s="42"/>
      <c r="K2084" s="42"/>
      <c r="L2084" s="46"/>
      <c r="M2084" s="233"/>
      <c r="N2084" s="234"/>
      <c r="O2084" s="86"/>
      <c r="P2084" s="86"/>
      <c r="Q2084" s="86"/>
      <c r="R2084" s="86"/>
      <c r="S2084" s="86"/>
      <c r="T2084" s="87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T2084" s="19" t="s">
        <v>205</v>
      </c>
      <c r="AU2084" s="19" t="s">
        <v>82</v>
      </c>
    </row>
    <row r="2085" s="13" customFormat="1">
      <c r="A2085" s="13"/>
      <c r="B2085" s="235"/>
      <c r="C2085" s="236"/>
      <c r="D2085" s="237" t="s">
        <v>207</v>
      </c>
      <c r="E2085" s="238" t="s">
        <v>19</v>
      </c>
      <c r="F2085" s="239" t="s">
        <v>3636</v>
      </c>
      <c r="G2085" s="236"/>
      <c r="H2085" s="240">
        <v>143.16200000000001</v>
      </c>
      <c r="I2085" s="241"/>
      <c r="J2085" s="236"/>
      <c r="K2085" s="236"/>
      <c r="L2085" s="242"/>
      <c r="M2085" s="243"/>
      <c r="N2085" s="244"/>
      <c r="O2085" s="244"/>
      <c r="P2085" s="244"/>
      <c r="Q2085" s="244"/>
      <c r="R2085" s="244"/>
      <c r="S2085" s="244"/>
      <c r="T2085" s="245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6" t="s">
        <v>207</v>
      </c>
      <c r="AU2085" s="246" t="s">
        <v>82</v>
      </c>
      <c r="AV2085" s="13" t="s">
        <v>82</v>
      </c>
      <c r="AW2085" s="13" t="s">
        <v>33</v>
      </c>
      <c r="AX2085" s="13" t="s">
        <v>80</v>
      </c>
      <c r="AY2085" s="246" t="s">
        <v>197</v>
      </c>
    </row>
    <row r="2086" s="2" customFormat="1" ht="44.25" customHeight="1">
      <c r="A2086" s="40"/>
      <c r="B2086" s="41"/>
      <c r="C2086" s="216" t="s">
        <v>3637</v>
      </c>
      <c r="D2086" s="216" t="s">
        <v>199</v>
      </c>
      <c r="E2086" s="217" t="s">
        <v>3638</v>
      </c>
      <c r="F2086" s="218" t="s">
        <v>3639</v>
      </c>
      <c r="G2086" s="219" t="s">
        <v>661</v>
      </c>
      <c r="H2086" s="220">
        <v>21.600000000000001</v>
      </c>
      <c r="I2086" s="221"/>
      <c r="J2086" s="222">
        <f>ROUND(I2086*H2086,2)</f>
        <v>0</v>
      </c>
      <c r="K2086" s="223"/>
      <c r="L2086" s="46"/>
      <c r="M2086" s="224" t="s">
        <v>19</v>
      </c>
      <c r="N2086" s="225" t="s">
        <v>43</v>
      </c>
      <c r="O2086" s="86"/>
      <c r="P2086" s="226">
        <f>O2086*H2086</f>
        <v>0</v>
      </c>
      <c r="Q2086" s="226">
        <v>0.0015299999999999999</v>
      </c>
      <c r="R2086" s="226">
        <f>Q2086*H2086</f>
        <v>0.033048000000000001</v>
      </c>
      <c r="S2086" s="226">
        <v>0</v>
      </c>
      <c r="T2086" s="227">
        <f>S2086*H2086</f>
        <v>0</v>
      </c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R2086" s="228" t="s">
        <v>385</v>
      </c>
      <c r="AT2086" s="228" t="s">
        <v>199</v>
      </c>
      <c r="AU2086" s="228" t="s">
        <v>82</v>
      </c>
      <c r="AY2086" s="19" t="s">
        <v>197</v>
      </c>
      <c r="BE2086" s="229">
        <f>IF(N2086="základní",J2086,0)</f>
        <v>0</v>
      </c>
      <c r="BF2086" s="229">
        <f>IF(N2086="snížená",J2086,0)</f>
        <v>0</v>
      </c>
      <c r="BG2086" s="229">
        <f>IF(N2086="zákl. přenesená",J2086,0)</f>
        <v>0</v>
      </c>
      <c r="BH2086" s="229">
        <f>IF(N2086="sníž. přenesená",J2086,0)</f>
        <v>0</v>
      </c>
      <c r="BI2086" s="229">
        <f>IF(N2086="nulová",J2086,0)</f>
        <v>0</v>
      </c>
      <c r="BJ2086" s="19" t="s">
        <v>80</v>
      </c>
      <c r="BK2086" s="229">
        <f>ROUND(I2086*H2086,2)</f>
        <v>0</v>
      </c>
      <c r="BL2086" s="19" t="s">
        <v>385</v>
      </c>
      <c r="BM2086" s="228" t="s">
        <v>3640</v>
      </c>
    </row>
    <row r="2087" s="2" customFormat="1">
      <c r="A2087" s="40"/>
      <c r="B2087" s="41"/>
      <c r="C2087" s="42"/>
      <c r="D2087" s="230" t="s">
        <v>205</v>
      </c>
      <c r="E2087" s="42"/>
      <c r="F2087" s="231" t="s">
        <v>3641</v>
      </c>
      <c r="G2087" s="42"/>
      <c r="H2087" s="42"/>
      <c r="I2087" s="232"/>
      <c r="J2087" s="42"/>
      <c r="K2087" s="42"/>
      <c r="L2087" s="46"/>
      <c r="M2087" s="233"/>
      <c r="N2087" s="234"/>
      <c r="O2087" s="86"/>
      <c r="P2087" s="86"/>
      <c r="Q2087" s="86"/>
      <c r="R2087" s="86"/>
      <c r="S2087" s="86"/>
      <c r="T2087" s="87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T2087" s="19" t="s">
        <v>205</v>
      </c>
      <c r="AU2087" s="19" t="s">
        <v>82</v>
      </c>
    </row>
    <row r="2088" s="13" customFormat="1">
      <c r="A2088" s="13"/>
      <c r="B2088" s="235"/>
      <c r="C2088" s="236"/>
      <c r="D2088" s="237" t="s">
        <v>207</v>
      </c>
      <c r="E2088" s="238" t="s">
        <v>19</v>
      </c>
      <c r="F2088" s="239" t="s">
        <v>3642</v>
      </c>
      <c r="G2088" s="236"/>
      <c r="H2088" s="240">
        <v>21.600000000000001</v>
      </c>
      <c r="I2088" s="241"/>
      <c r="J2088" s="236"/>
      <c r="K2088" s="236"/>
      <c r="L2088" s="242"/>
      <c r="M2088" s="243"/>
      <c r="N2088" s="244"/>
      <c r="O2088" s="244"/>
      <c r="P2088" s="244"/>
      <c r="Q2088" s="244"/>
      <c r="R2088" s="244"/>
      <c r="S2088" s="244"/>
      <c r="T2088" s="245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46" t="s">
        <v>207</v>
      </c>
      <c r="AU2088" s="246" t="s">
        <v>82</v>
      </c>
      <c r="AV2088" s="13" t="s">
        <v>82</v>
      </c>
      <c r="AW2088" s="13" t="s">
        <v>33</v>
      </c>
      <c r="AX2088" s="13" t="s">
        <v>80</v>
      </c>
      <c r="AY2088" s="246" t="s">
        <v>197</v>
      </c>
    </row>
    <row r="2089" s="2" customFormat="1" ht="16.5" customHeight="1">
      <c r="A2089" s="40"/>
      <c r="B2089" s="41"/>
      <c r="C2089" s="282" t="s">
        <v>3643</v>
      </c>
      <c r="D2089" s="282" t="s">
        <v>602</v>
      </c>
      <c r="E2089" s="283" t="s">
        <v>3644</v>
      </c>
      <c r="F2089" s="284" t="s">
        <v>3645</v>
      </c>
      <c r="G2089" s="285" t="s">
        <v>211</v>
      </c>
      <c r="H2089" s="286">
        <v>65.879999999999995</v>
      </c>
      <c r="I2089" s="287"/>
      <c r="J2089" s="288">
        <f>ROUND(I2089*H2089,2)</f>
        <v>0</v>
      </c>
      <c r="K2089" s="289"/>
      <c r="L2089" s="290"/>
      <c r="M2089" s="291" t="s">
        <v>19</v>
      </c>
      <c r="N2089" s="292" t="s">
        <v>43</v>
      </c>
      <c r="O2089" s="86"/>
      <c r="P2089" s="226">
        <f>O2089*H2089</f>
        <v>0</v>
      </c>
      <c r="Q2089" s="226">
        <v>0.0020999999999999999</v>
      </c>
      <c r="R2089" s="226">
        <f>Q2089*H2089</f>
        <v>0.13834799999999997</v>
      </c>
      <c r="S2089" s="226">
        <v>0</v>
      </c>
      <c r="T2089" s="227">
        <f>S2089*H2089</f>
        <v>0</v>
      </c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R2089" s="228" t="s">
        <v>658</v>
      </c>
      <c r="AT2089" s="228" t="s">
        <v>602</v>
      </c>
      <c r="AU2089" s="228" t="s">
        <v>82</v>
      </c>
      <c r="AY2089" s="19" t="s">
        <v>197</v>
      </c>
      <c r="BE2089" s="229">
        <f>IF(N2089="základní",J2089,0)</f>
        <v>0</v>
      </c>
      <c r="BF2089" s="229">
        <f>IF(N2089="snížená",J2089,0)</f>
        <v>0</v>
      </c>
      <c r="BG2089" s="229">
        <f>IF(N2089="zákl. přenesená",J2089,0)</f>
        <v>0</v>
      </c>
      <c r="BH2089" s="229">
        <f>IF(N2089="sníž. přenesená",J2089,0)</f>
        <v>0</v>
      </c>
      <c r="BI2089" s="229">
        <f>IF(N2089="nulová",J2089,0)</f>
        <v>0</v>
      </c>
      <c r="BJ2089" s="19" t="s">
        <v>80</v>
      </c>
      <c r="BK2089" s="229">
        <f>ROUND(I2089*H2089,2)</f>
        <v>0</v>
      </c>
      <c r="BL2089" s="19" t="s">
        <v>385</v>
      </c>
      <c r="BM2089" s="228" t="s">
        <v>3646</v>
      </c>
    </row>
    <row r="2090" s="13" customFormat="1">
      <c r="A2090" s="13"/>
      <c r="B2090" s="235"/>
      <c r="C2090" s="236"/>
      <c r="D2090" s="237" t="s">
        <v>207</v>
      </c>
      <c r="E2090" s="236"/>
      <c r="F2090" s="239" t="s">
        <v>3647</v>
      </c>
      <c r="G2090" s="236"/>
      <c r="H2090" s="240">
        <v>65.879999999999995</v>
      </c>
      <c r="I2090" s="241"/>
      <c r="J2090" s="236"/>
      <c r="K2090" s="236"/>
      <c r="L2090" s="242"/>
      <c r="M2090" s="243"/>
      <c r="N2090" s="244"/>
      <c r="O2090" s="244"/>
      <c r="P2090" s="244"/>
      <c r="Q2090" s="244"/>
      <c r="R2090" s="244"/>
      <c r="S2090" s="244"/>
      <c r="T2090" s="245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46" t="s">
        <v>207</v>
      </c>
      <c r="AU2090" s="246" t="s">
        <v>82</v>
      </c>
      <c r="AV2090" s="13" t="s">
        <v>82</v>
      </c>
      <c r="AW2090" s="13" t="s">
        <v>4</v>
      </c>
      <c r="AX2090" s="13" t="s">
        <v>80</v>
      </c>
      <c r="AY2090" s="246" t="s">
        <v>197</v>
      </c>
    </row>
    <row r="2091" s="2" customFormat="1" ht="37.8" customHeight="1">
      <c r="A2091" s="40"/>
      <c r="B2091" s="41"/>
      <c r="C2091" s="216" t="s">
        <v>3648</v>
      </c>
      <c r="D2091" s="216" t="s">
        <v>199</v>
      </c>
      <c r="E2091" s="217" t="s">
        <v>3649</v>
      </c>
      <c r="F2091" s="218" t="s">
        <v>3650</v>
      </c>
      <c r="G2091" s="219" t="s">
        <v>661</v>
      </c>
      <c r="H2091" s="220">
        <v>21.600000000000001</v>
      </c>
      <c r="I2091" s="221"/>
      <c r="J2091" s="222">
        <f>ROUND(I2091*H2091,2)</f>
        <v>0</v>
      </c>
      <c r="K2091" s="223"/>
      <c r="L2091" s="46"/>
      <c r="M2091" s="224" t="s">
        <v>19</v>
      </c>
      <c r="N2091" s="225" t="s">
        <v>43</v>
      </c>
      <c r="O2091" s="86"/>
      <c r="P2091" s="226">
        <f>O2091*H2091</f>
        <v>0</v>
      </c>
      <c r="Q2091" s="226">
        <v>0.0010200000000000001</v>
      </c>
      <c r="R2091" s="226">
        <f>Q2091*H2091</f>
        <v>0.022032000000000003</v>
      </c>
      <c r="S2091" s="226">
        <v>0</v>
      </c>
      <c r="T2091" s="227">
        <f>S2091*H2091</f>
        <v>0</v>
      </c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R2091" s="228" t="s">
        <v>385</v>
      </c>
      <c r="AT2091" s="228" t="s">
        <v>199</v>
      </c>
      <c r="AU2091" s="228" t="s">
        <v>82</v>
      </c>
      <c r="AY2091" s="19" t="s">
        <v>197</v>
      </c>
      <c r="BE2091" s="229">
        <f>IF(N2091="základní",J2091,0)</f>
        <v>0</v>
      </c>
      <c r="BF2091" s="229">
        <f>IF(N2091="snížená",J2091,0)</f>
        <v>0</v>
      </c>
      <c r="BG2091" s="229">
        <f>IF(N2091="zákl. přenesená",J2091,0)</f>
        <v>0</v>
      </c>
      <c r="BH2091" s="229">
        <f>IF(N2091="sníž. přenesená",J2091,0)</f>
        <v>0</v>
      </c>
      <c r="BI2091" s="229">
        <f>IF(N2091="nulová",J2091,0)</f>
        <v>0</v>
      </c>
      <c r="BJ2091" s="19" t="s">
        <v>80</v>
      </c>
      <c r="BK2091" s="229">
        <f>ROUND(I2091*H2091,2)</f>
        <v>0</v>
      </c>
      <c r="BL2091" s="19" t="s">
        <v>385</v>
      </c>
      <c r="BM2091" s="228" t="s">
        <v>3651</v>
      </c>
    </row>
    <row r="2092" s="2" customFormat="1">
      <c r="A2092" s="40"/>
      <c r="B2092" s="41"/>
      <c r="C2092" s="42"/>
      <c r="D2092" s="230" t="s">
        <v>205</v>
      </c>
      <c r="E2092" s="42"/>
      <c r="F2092" s="231" t="s">
        <v>3652</v>
      </c>
      <c r="G2092" s="42"/>
      <c r="H2092" s="42"/>
      <c r="I2092" s="232"/>
      <c r="J2092" s="42"/>
      <c r="K2092" s="42"/>
      <c r="L2092" s="46"/>
      <c r="M2092" s="233"/>
      <c r="N2092" s="234"/>
      <c r="O2092" s="86"/>
      <c r="P2092" s="86"/>
      <c r="Q2092" s="86"/>
      <c r="R2092" s="86"/>
      <c r="S2092" s="86"/>
      <c r="T2092" s="87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T2092" s="19" t="s">
        <v>205</v>
      </c>
      <c r="AU2092" s="19" t="s">
        <v>82</v>
      </c>
    </row>
    <row r="2093" s="2" customFormat="1" ht="24.15" customHeight="1">
      <c r="A2093" s="40"/>
      <c r="B2093" s="41"/>
      <c r="C2093" s="282" t="s">
        <v>3653</v>
      </c>
      <c r="D2093" s="282" t="s">
        <v>602</v>
      </c>
      <c r="E2093" s="283" t="s">
        <v>3654</v>
      </c>
      <c r="F2093" s="284" t="s">
        <v>3655</v>
      </c>
      <c r="G2093" s="285" t="s">
        <v>202</v>
      </c>
      <c r="H2093" s="286">
        <v>4.7519999999999998</v>
      </c>
      <c r="I2093" s="287"/>
      <c r="J2093" s="288">
        <f>ROUND(I2093*H2093,2)</f>
        <v>0</v>
      </c>
      <c r="K2093" s="289"/>
      <c r="L2093" s="290"/>
      <c r="M2093" s="291" t="s">
        <v>19</v>
      </c>
      <c r="N2093" s="292" t="s">
        <v>43</v>
      </c>
      <c r="O2093" s="86"/>
      <c r="P2093" s="226">
        <f>O2093*H2093</f>
        <v>0</v>
      </c>
      <c r="Q2093" s="226">
        <v>0.017999999999999999</v>
      </c>
      <c r="R2093" s="226">
        <f>Q2093*H2093</f>
        <v>0.085535999999999987</v>
      </c>
      <c r="S2093" s="226">
        <v>0</v>
      </c>
      <c r="T2093" s="227">
        <f>S2093*H2093</f>
        <v>0</v>
      </c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R2093" s="228" t="s">
        <v>658</v>
      </c>
      <c r="AT2093" s="228" t="s">
        <v>602</v>
      </c>
      <c r="AU2093" s="228" t="s">
        <v>82</v>
      </c>
      <c r="AY2093" s="19" t="s">
        <v>197</v>
      </c>
      <c r="BE2093" s="229">
        <f>IF(N2093="základní",J2093,0)</f>
        <v>0</v>
      </c>
      <c r="BF2093" s="229">
        <f>IF(N2093="snížená",J2093,0)</f>
        <v>0</v>
      </c>
      <c r="BG2093" s="229">
        <f>IF(N2093="zákl. přenesená",J2093,0)</f>
        <v>0</v>
      </c>
      <c r="BH2093" s="229">
        <f>IF(N2093="sníž. přenesená",J2093,0)</f>
        <v>0</v>
      </c>
      <c r="BI2093" s="229">
        <f>IF(N2093="nulová",J2093,0)</f>
        <v>0</v>
      </c>
      <c r="BJ2093" s="19" t="s">
        <v>80</v>
      </c>
      <c r="BK2093" s="229">
        <f>ROUND(I2093*H2093,2)</f>
        <v>0</v>
      </c>
      <c r="BL2093" s="19" t="s">
        <v>385</v>
      </c>
      <c r="BM2093" s="228" t="s">
        <v>3656</v>
      </c>
    </row>
    <row r="2094" s="13" customFormat="1">
      <c r="A2094" s="13"/>
      <c r="B2094" s="235"/>
      <c r="C2094" s="236"/>
      <c r="D2094" s="237" t="s">
        <v>207</v>
      </c>
      <c r="E2094" s="238" t="s">
        <v>19</v>
      </c>
      <c r="F2094" s="239" t="s">
        <v>3657</v>
      </c>
      <c r="G2094" s="236"/>
      <c r="H2094" s="240">
        <v>4.7519999999999998</v>
      </c>
      <c r="I2094" s="241"/>
      <c r="J2094" s="236"/>
      <c r="K2094" s="236"/>
      <c r="L2094" s="242"/>
      <c r="M2094" s="243"/>
      <c r="N2094" s="244"/>
      <c r="O2094" s="244"/>
      <c r="P2094" s="244"/>
      <c r="Q2094" s="244"/>
      <c r="R2094" s="244"/>
      <c r="S2094" s="244"/>
      <c r="T2094" s="245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46" t="s">
        <v>207</v>
      </c>
      <c r="AU2094" s="246" t="s">
        <v>82</v>
      </c>
      <c r="AV2094" s="13" t="s">
        <v>82</v>
      </c>
      <c r="AW2094" s="13" t="s">
        <v>33</v>
      </c>
      <c r="AX2094" s="13" t="s">
        <v>80</v>
      </c>
      <c r="AY2094" s="246" t="s">
        <v>197</v>
      </c>
    </row>
    <row r="2095" s="2" customFormat="1" ht="33" customHeight="1">
      <c r="A2095" s="40"/>
      <c r="B2095" s="41"/>
      <c r="C2095" s="216" t="s">
        <v>3658</v>
      </c>
      <c r="D2095" s="216" t="s">
        <v>199</v>
      </c>
      <c r="E2095" s="217" t="s">
        <v>1980</v>
      </c>
      <c r="F2095" s="218" t="s">
        <v>1981</v>
      </c>
      <c r="G2095" s="219" t="s">
        <v>661</v>
      </c>
      <c r="H2095" s="220">
        <v>45.079999999999998</v>
      </c>
      <c r="I2095" s="221"/>
      <c r="J2095" s="222">
        <f>ROUND(I2095*H2095,2)</f>
        <v>0</v>
      </c>
      <c r="K2095" s="223"/>
      <c r="L2095" s="46"/>
      <c r="M2095" s="224" t="s">
        <v>19</v>
      </c>
      <c r="N2095" s="225" t="s">
        <v>43</v>
      </c>
      <c r="O2095" s="86"/>
      <c r="P2095" s="226">
        <f>O2095*H2095</f>
        <v>0</v>
      </c>
      <c r="Q2095" s="226">
        <v>0.00042999999999999999</v>
      </c>
      <c r="R2095" s="226">
        <f>Q2095*H2095</f>
        <v>0.0193844</v>
      </c>
      <c r="S2095" s="226">
        <v>0</v>
      </c>
      <c r="T2095" s="227">
        <f>S2095*H2095</f>
        <v>0</v>
      </c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R2095" s="228" t="s">
        <v>385</v>
      </c>
      <c r="AT2095" s="228" t="s">
        <v>199</v>
      </c>
      <c r="AU2095" s="228" t="s">
        <v>82</v>
      </c>
      <c r="AY2095" s="19" t="s">
        <v>197</v>
      </c>
      <c r="BE2095" s="229">
        <f>IF(N2095="základní",J2095,0)</f>
        <v>0</v>
      </c>
      <c r="BF2095" s="229">
        <f>IF(N2095="snížená",J2095,0)</f>
        <v>0</v>
      </c>
      <c r="BG2095" s="229">
        <f>IF(N2095="zákl. přenesená",J2095,0)</f>
        <v>0</v>
      </c>
      <c r="BH2095" s="229">
        <f>IF(N2095="sníž. přenesená",J2095,0)</f>
        <v>0</v>
      </c>
      <c r="BI2095" s="229">
        <f>IF(N2095="nulová",J2095,0)</f>
        <v>0</v>
      </c>
      <c r="BJ2095" s="19" t="s">
        <v>80</v>
      </c>
      <c r="BK2095" s="229">
        <f>ROUND(I2095*H2095,2)</f>
        <v>0</v>
      </c>
      <c r="BL2095" s="19" t="s">
        <v>385</v>
      </c>
      <c r="BM2095" s="228" t="s">
        <v>3659</v>
      </c>
    </row>
    <row r="2096" s="2" customFormat="1">
      <c r="A2096" s="40"/>
      <c r="B2096" s="41"/>
      <c r="C2096" s="42"/>
      <c r="D2096" s="230" t="s">
        <v>205</v>
      </c>
      <c r="E2096" s="42"/>
      <c r="F2096" s="231" t="s">
        <v>1983</v>
      </c>
      <c r="G2096" s="42"/>
      <c r="H2096" s="42"/>
      <c r="I2096" s="232"/>
      <c r="J2096" s="42"/>
      <c r="K2096" s="42"/>
      <c r="L2096" s="46"/>
      <c r="M2096" s="233"/>
      <c r="N2096" s="234"/>
      <c r="O2096" s="86"/>
      <c r="P2096" s="86"/>
      <c r="Q2096" s="86"/>
      <c r="R2096" s="86"/>
      <c r="S2096" s="86"/>
      <c r="T2096" s="87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T2096" s="19" t="s">
        <v>205</v>
      </c>
      <c r="AU2096" s="19" t="s">
        <v>82</v>
      </c>
    </row>
    <row r="2097" s="14" customFormat="1">
      <c r="A2097" s="14"/>
      <c r="B2097" s="247"/>
      <c r="C2097" s="248"/>
      <c r="D2097" s="237" t="s">
        <v>207</v>
      </c>
      <c r="E2097" s="249" t="s">
        <v>19</v>
      </c>
      <c r="F2097" s="250" t="s">
        <v>598</v>
      </c>
      <c r="G2097" s="248"/>
      <c r="H2097" s="249" t="s">
        <v>19</v>
      </c>
      <c r="I2097" s="251"/>
      <c r="J2097" s="248"/>
      <c r="K2097" s="248"/>
      <c r="L2097" s="252"/>
      <c r="M2097" s="253"/>
      <c r="N2097" s="254"/>
      <c r="O2097" s="254"/>
      <c r="P2097" s="254"/>
      <c r="Q2097" s="254"/>
      <c r="R2097" s="254"/>
      <c r="S2097" s="254"/>
      <c r="T2097" s="255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T2097" s="256" t="s">
        <v>207</v>
      </c>
      <c r="AU2097" s="256" t="s">
        <v>82</v>
      </c>
      <c r="AV2097" s="14" t="s">
        <v>80</v>
      </c>
      <c r="AW2097" s="14" t="s">
        <v>33</v>
      </c>
      <c r="AX2097" s="14" t="s">
        <v>72</v>
      </c>
      <c r="AY2097" s="256" t="s">
        <v>197</v>
      </c>
    </row>
    <row r="2098" s="13" customFormat="1">
      <c r="A2098" s="13"/>
      <c r="B2098" s="235"/>
      <c r="C2098" s="236"/>
      <c r="D2098" s="237" t="s">
        <v>207</v>
      </c>
      <c r="E2098" s="238" t="s">
        <v>19</v>
      </c>
      <c r="F2098" s="239" t="s">
        <v>3660</v>
      </c>
      <c r="G2098" s="236"/>
      <c r="H2098" s="240">
        <v>8.3800000000000008</v>
      </c>
      <c r="I2098" s="241"/>
      <c r="J2098" s="236"/>
      <c r="K2098" s="236"/>
      <c r="L2098" s="242"/>
      <c r="M2098" s="243"/>
      <c r="N2098" s="244"/>
      <c r="O2098" s="244"/>
      <c r="P2098" s="244"/>
      <c r="Q2098" s="244"/>
      <c r="R2098" s="244"/>
      <c r="S2098" s="244"/>
      <c r="T2098" s="245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46" t="s">
        <v>207</v>
      </c>
      <c r="AU2098" s="246" t="s">
        <v>82</v>
      </c>
      <c r="AV2098" s="13" t="s">
        <v>82</v>
      </c>
      <c r="AW2098" s="13" t="s">
        <v>33</v>
      </c>
      <c r="AX2098" s="13" t="s">
        <v>72</v>
      </c>
      <c r="AY2098" s="246" t="s">
        <v>197</v>
      </c>
    </row>
    <row r="2099" s="13" customFormat="1">
      <c r="A2099" s="13"/>
      <c r="B2099" s="235"/>
      <c r="C2099" s="236"/>
      <c r="D2099" s="237" t="s">
        <v>207</v>
      </c>
      <c r="E2099" s="238" t="s">
        <v>19</v>
      </c>
      <c r="F2099" s="239" t="s">
        <v>3661</v>
      </c>
      <c r="G2099" s="236"/>
      <c r="H2099" s="240">
        <v>3</v>
      </c>
      <c r="I2099" s="241"/>
      <c r="J2099" s="236"/>
      <c r="K2099" s="236"/>
      <c r="L2099" s="242"/>
      <c r="M2099" s="243"/>
      <c r="N2099" s="244"/>
      <c r="O2099" s="244"/>
      <c r="P2099" s="244"/>
      <c r="Q2099" s="244"/>
      <c r="R2099" s="244"/>
      <c r="S2099" s="244"/>
      <c r="T2099" s="245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46" t="s">
        <v>207</v>
      </c>
      <c r="AU2099" s="246" t="s">
        <v>82</v>
      </c>
      <c r="AV2099" s="13" t="s">
        <v>82</v>
      </c>
      <c r="AW2099" s="13" t="s">
        <v>33</v>
      </c>
      <c r="AX2099" s="13" t="s">
        <v>72</v>
      </c>
      <c r="AY2099" s="246" t="s">
        <v>197</v>
      </c>
    </row>
    <row r="2100" s="13" customFormat="1">
      <c r="A2100" s="13"/>
      <c r="B2100" s="235"/>
      <c r="C2100" s="236"/>
      <c r="D2100" s="237" t="s">
        <v>207</v>
      </c>
      <c r="E2100" s="238" t="s">
        <v>19</v>
      </c>
      <c r="F2100" s="239" t="s">
        <v>3662</v>
      </c>
      <c r="G2100" s="236"/>
      <c r="H2100" s="240">
        <v>6.1500000000000004</v>
      </c>
      <c r="I2100" s="241"/>
      <c r="J2100" s="236"/>
      <c r="K2100" s="236"/>
      <c r="L2100" s="242"/>
      <c r="M2100" s="243"/>
      <c r="N2100" s="244"/>
      <c r="O2100" s="244"/>
      <c r="P2100" s="244"/>
      <c r="Q2100" s="244"/>
      <c r="R2100" s="244"/>
      <c r="S2100" s="244"/>
      <c r="T2100" s="245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6" t="s">
        <v>207</v>
      </c>
      <c r="AU2100" s="246" t="s">
        <v>82</v>
      </c>
      <c r="AV2100" s="13" t="s">
        <v>82</v>
      </c>
      <c r="AW2100" s="13" t="s">
        <v>33</v>
      </c>
      <c r="AX2100" s="13" t="s">
        <v>72</v>
      </c>
      <c r="AY2100" s="246" t="s">
        <v>197</v>
      </c>
    </row>
    <row r="2101" s="14" customFormat="1">
      <c r="A2101" s="14"/>
      <c r="B2101" s="247"/>
      <c r="C2101" s="248"/>
      <c r="D2101" s="237" t="s">
        <v>207</v>
      </c>
      <c r="E2101" s="249" t="s">
        <v>19</v>
      </c>
      <c r="F2101" s="250" t="s">
        <v>3663</v>
      </c>
      <c r="G2101" s="248"/>
      <c r="H2101" s="249" t="s">
        <v>19</v>
      </c>
      <c r="I2101" s="251"/>
      <c r="J2101" s="248"/>
      <c r="K2101" s="248"/>
      <c r="L2101" s="252"/>
      <c r="M2101" s="253"/>
      <c r="N2101" s="254"/>
      <c r="O2101" s="254"/>
      <c r="P2101" s="254"/>
      <c r="Q2101" s="254"/>
      <c r="R2101" s="254"/>
      <c r="S2101" s="254"/>
      <c r="T2101" s="255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6" t="s">
        <v>207</v>
      </c>
      <c r="AU2101" s="256" t="s">
        <v>82</v>
      </c>
      <c r="AV2101" s="14" t="s">
        <v>80</v>
      </c>
      <c r="AW2101" s="14" t="s">
        <v>33</v>
      </c>
      <c r="AX2101" s="14" t="s">
        <v>72</v>
      </c>
      <c r="AY2101" s="256" t="s">
        <v>197</v>
      </c>
    </row>
    <row r="2102" s="14" customFormat="1">
      <c r="A2102" s="14"/>
      <c r="B2102" s="247"/>
      <c r="C2102" s="248"/>
      <c r="D2102" s="237" t="s">
        <v>207</v>
      </c>
      <c r="E2102" s="249" t="s">
        <v>19</v>
      </c>
      <c r="F2102" s="250" t="s">
        <v>3664</v>
      </c>
      <c r="G2102" s="248"/>
      <c r="H2102" s="249" t="s">
        <v>19</v>
      </c>
      <c r="I2102" s="251"/>
      <c r="J2102" s="248"/>
      <c r="K2102" s="248"/>
      <c r="L2102" s="252"/>
      <c r="M2102" s="253"/>
      <c r="N2102" s="254"/>
      <c r="O2102" s="254"/>
      <c r="P2102" s="254"/>
      <c r="Q2102" s="254"/>
      <c r="R2102" s="254"/>
      <c r="S2102" s="254"/>
      <c r="T2102" s="255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6" t="s">
        <v>207</v>
      </c>
      <c r="AU2102" s="256" t="s">
        <v>82</v>
      </c>
      <c r="AV2102" s="14" t="s">
        <v>80</v>
      </c>
      <c r="AW2102" s="14" t="s">
        <v>33</v>
      </c>
      <c r="AX2102" s="14" t="s">
        <v>72</v>
      </c>
      <c r="AY2102" s="256" t="s">
        <v>197</v>
      </c>
    </row>
    <row r="2103" s="13" customFormat="1">
      <c r="A2103" s="13"/>
      <c r="B2103" s="235"/>
      <c r="C2103" s="236"/>
      <c r="D2103" s="237" t="s">
        <v>207</v>
      </c>
      <c r="E2103" s="238" t="s">
        <v>19</v>
      </c>
      <c r="F2103" s="239" t="s">
        <v>3665</v>
      </c>
      <c r="G2103" s="236"/>
      <c r="H2103" s="240">
        <v>10.07</v>
      </c>
      <c r="I2103" s="241"/>
      <c r="J2103" s="236"/>
      <c r="K2103" s="236"/>
      <c r="L2103" s="242"/>
      <c r="M2103" s="243"/>
      <c r="N2103" s="244"/>
      <c r="O2103" s="244"/>
      <c r="P2103" s="244"/>
      <c r="Q2103" s="244"/>
      <c r="R2103" s="244"/>
      <c r="S2103" s="244"/>
      <c r="T2103" s="245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46" t="s">
        <v>207</v>
      </c>
      <c r="AU2103" s="246" t="s">
        <v>82</v>
      </c>
      <c r="AV2103" s="13" t="s">
        <v>82</v>
      </c>
      <c r="AW2103" s="13" t="s">
        <v>33</v>
      </c>
      <c r="AX2103" s="13" t="s">
        <v>72</v>
      </c>
      <c r="AY2103" s="246" t="s">
        <v>197</v>
      </c>
    </row>
    <row r="2104" s="13" customFormat="1">
      <c r="A2104" s="13"/>
      <c r="B2104" s="235"/>
      <c r="C2104" s="236"/>
      <c r="D2104" s="237" t="s">
        <v>207</v>
      </c>
      <c r="E2104" s="238" t="s">
        <v>19</v>
      </c>
      <c r="F2104" s="239" t="s">
        <v>3666</v>
      </c>
      <c r="G2104" s="236"/>
      <c r="H2104" s="240">
        <v>7.3600000000000003</v>
      </c>
      <c r="I2104" s="241"/>
      <c r="J2104" s="236"/>
      <c r="K2104" s="236"/>
      <c r="L2104" s="242"/>
      <c r="M2104" s="243"/>
      <c r="N2104" s="244"/>
      <c r="O2104" s="244"/>
      <c r="P2104" s="244"/>
      <c r="Q2104" s="244"/>
      <c r="R2104" s="244"/>
      <c r="S2104" s="244"/>
      <c r="T2104" s="245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46" t="s">
        <v>207</v>
      </c>
      <c r="AU2104" s="246" t="s">
        <v>82</v>
      </c>
      <c r="AV2104" s="13" t="s">
        <v>82</v>
      </c>
      <c r="AW2104" s="13" t="s">
        <v>33</v>
      </c>
      <c r="AX2104" s="13" t="s">
        <v>72</v>
      </c>
      <c r="AY2104" s="246" t="s">
        <v>197</v>
      </c>
    </row>
    <row r="2105" s="16" customFormat="1">
      <c r="A2105" s="16"/>
      <c r="B2105" s="268"/>
      <c r="C2105" s="269"/>
      <c r="D2105" s="237" t="s">
        <v>207</v>
      </c>
      <c r="E2105" s="270" t="s">
        <v>19</v>
      </c>
      <c r="F2105" s="271" t="s">
        <v>248</v>
      </c>
      <c r="G2105" s="269"/>
      <c r="H2105" s="272">
        <v>34.960000000000001</v>
      </c>
      <c r="I2105" s="273"/>
      <c r="J2105" s="269"/>
      <c r="K2105" s="269"/>
      <c r="L2105" s="274"/>
      <c r="M2105" s="275"/>
      <c r="N2105" s="276"/>
      <c r="O2105" s="276"/>
      <c r="P2105" s="276"/>
      <c r="Q2105" s="276"/>
      <c r="R2105" s="276"/>
      <c r="S2105" s="276"/>
      <c r="T2105" s="277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T2105" s="278" t="s">
        <v>207</v>
      </c>
      <c r="AU2105" s="278" t="s">
        <v>82</v>
      </c>
      <c r="AV2105" s="16" t="s">
        <v>103</v>
      </c>
      <c r="AW2105" s="16" t="s">
        <v>33</v>
      </c>
      <c r="AX2105" s="16" t="s">
        <v>72</v>
      </c>
      <c r="AY2105" s="278" t="s">
        <v>197</v>
      </c>
    </row>
    <row r="2106" s="14" customFormat="1">
      <c r="A2106" s="14"/>
      <c r="B2106" s="247"/>
      <c r="C2106" s="248"/>
      <c r="D2106" s="237" t="s">
        <v>207</v>
      </c>
      <c r="E2106" s="249" t="s">
        <v>19</v>
      </c>
      <c r="F2106" s="250" t="s">
        <v>525</v>
      </c>
      <c r="G2106" s="248"/>
      <c r="H2106" s="249" t="s">
        <v>19</v>
      </c>
      <c r="I2106" s="251"/>
      <c r="J2106" s="248"/>
      <c r="K2106" s="248"/>
      <c r="L2106" s="252"/>
      <c r="M2106" s="253"/>
      <c r="N2106" s="254"/>
      <c r="O2106" s="254"/>
      <c r="P2106" s="254"/>
      <c r="Q2106" s="254"/>
      <c r="R2106" s="254"/>
      <c r="S2106" s="254"/>
      <c r="T2106" s="255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T2106" s="256" t="s">
        <v>207</v>
      </c>
      <c r="AU2106" s="256" t="s">
        <v>82</v>
      </c>
      <c r="AV2106" s="14" t="s">
        <v>80</v>
      </c>
      <c r="AW2106" s="14" t="s">
        <v>33</v>
      </c>
      <c r="AX2106" s="14" t="s">
        <v>72</v>
      </c>
      <c r="AY2106" s="256" t="s">
        <v>197</v>
      </c>
    </row>
    <row r="2107" s="13" customFormat="1">
      <c r="A2107" s="13"/>
      <c r="B2107" s="235"/>
      <c r="C2107" s="236"/>
      <c r="D2107" s="237" t="s">
        <v>207</v>
      </c>
      <c r="E2107" s="238" t="s">
        <v>19</v>
      </c>
      <c r="F2107" s="239" t="s">
        <v>3667</v>
      </c>
      <c r="G2107" s="236"/>
      <c r="H2107" s="240">
        <v>20.719999999999999</v>
      </c>
      <c r="I2107" s="241"/>
      <c r="J2107" s="236"/>
      <c r="K2107" s="236"/>
      <c r="L2107" s="242"/>
      <c r="M2107" s="243"/>
      <c r="N2107" s="244"/>
      <c r="O2107" s="244"/>
      <c r="P2107" s="244"/>
      <c r="Q2107" s="244"/>
      <c r="R2107" s="244"/>
      <c r="S2107" s="244"/>
      <c r="T2107" s="245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46" t="s">
        <v>207</v>
      </c>
      <c r="AU2107" s="246" t="s">
        <v>82</v>
      </c>
      <c r="AV2107" s="13" t="s">
        <v>82</v>
      </c>
      <c r="AW2107" s="13" t="s">
        <v>33</v>
      </c>
      <c r="AX2107" s="13" t="s">
        <v>72</v>
      </c>
      <c r="AY2107" s="246" t="s">
        <v>197</v>
      </c>
    </row>
    <row r="2108" s="13" customFormat="1">
      <c r="A2108" s="13"/>
      <c r="B2108" s="235"/>
      <c r="C2108" s="236"/>
      <c r="D2108" s="237" t="s">
        <v>207</v>
      </c>
      <c r="E2108" s="238" t="s">
        <v>19</v>
      </c>
      <c r="F2108" s="239" t="s">
        <v>3668</v>
      </c>
      <c r="G2108" s="236"/>
      <c r="H2108" s="240">
        <v>-10.6</v>
      </c>
      <c r="I2108" s="241"/>
      <c r="J2108" s="236"/>
      <c r="K2108" s="236"/>
      <c r="L2108" s="242"/>
      <c r="M2108" s="243"/>
      <c r="N2108" s="244"/>
      <c r="O2108" s="244"/>
      <c r="P2108" s="244"/>
      <c r="Q2108" s="244"/>
      <c r="R2108" s="244"/>
      <c r="S2108" s="244"/>
      <c r="T2108" s="245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46" t="s">
        <v>207</v>
      </c>
      <c r="AU2108" s="246" t="s">
        <v>82</v>
      </c>
      <c r="AV2108" s="13" t="s">
        <v>82</v>
      </c>
      <c r="AW2108" s="13" t="s">
        <v>33</v>
      </c>
      <c r="AX2108" s="13" t="s">
        <v>72</v>
      </c>
      <c r="AY2108" s="246" t="s">
        <v>197</v>
      </c>
    </row>
    <row r="2109" s="16" customFormat="1">
      <c r="A2109" s="16"/>
      <c r="B2109" s="268"/>
      <c r="C2109" s="269"/>
      <c r="D2109" s="237" t="s">
        <v>207</v>
      </c>
      <c r="E2109" s="270" t="s">
        <v>19</v>
      </c>
      <c r="F2109" s="271" t="s">
        <v>248</v>
      </c>
      <c r="G2109" s="269"/>
      <c r="H2109" s="272">
        <v>10.119999999999999</v>
      </c>
      <c r="I2109" s="273"/>
      <c r="J2109" s="269"/>
      <c r="K2109" s="269"/>
      <c r="L2109" s="274"/>
      <c r="M2109" s="275"/>
      <c r="N2109" s="276"/>
      <c r="O2109" s="276"/>
      <c r="P2109" s="276"/>
      <c r="Q2109" s="276"/>
      <c r="R2109" s="276"/>
      <c r="S2109" s="276"/>
      <c r="T2109" s="277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T2109" s="278" t="s">
        <v>207</v>
      </c>
      <c r="AU2109" s="278" t="s">
        <v>82</v>
      </c>
      <c r="AV2109" s="16" t="s">
        <v>103</v>
      </c>
      <c r="AW2109" s="16" t="s">
        <v>33</v>
      </c>
      <c r="AX2109" s="16" t="s">
        <v>72</v>
      </c>
      <c r="AY2109" s="278" t="s">
        <v>197</v>
      </c>
    </row>
    <row r="2110" s="15" customFormat="1">
      <c r="A2110" s="15"/>
      <c r="B2110" s="257"/>
      <c r="C2110" s="258"/>
      <c r="D2110" s="237" t="s">
        <v>207</v>
      </c>
      <c r="E2110" s="259" t="s">
        <v>19</v>
      </c>
      <c r="F2110" s="260" t="s">
        <v>234</v>
      </c>
      <c r="G2110" s="258"/>
      <c r="H2110" s="261">
        <v>45.079999999999998</v>
      </c>
      <c r="I2110" s="262"/>
      <c r="J2110" s="258"/>
      <c r="K2110" s="258"/>
      <c r="L2110" s="263"/>
      <c r="M2110" s="264"/>
      <c r="N2110" s="265"/>
      <c r="O2110" s="265"/>
      <c r="P2110" s="265"/>
      <c r="Q2110" s="265"/>
      <c r="R2110" s="265"/>
      <c r="S2110" s="265"/>
      <c r="T2110" s="266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T2110" s="267" t="s">
        <v>207</v>
      </c>
      <c r="AU2110" s="267" t="s">
        <v>82</v>
      </c>
      <c r="AV2110" s="15" t="s">
        <v>203</v>
      </c>
      <c r="AW2110" s="15" t="s">
        <v>33</v>
      </c>
      <c r="AX2110" s="15" t="s">
        <v>80</v>
      </c>
      <c r="AY2110" s="267" t="s">
        <v>197</v>
      </c>
    </row>
    <row r="2111" s="2" customFormat="1" ht="24.15" customHeight="1">
      <c r="A2111" s="40"/>
      <c r="B2111" s="41"/>
      <c r="C2111" s="282" t="s">
        <v>3669</v>
      </c>
      <c r="D2111" s="282" t="s">
        <v>602</v>
      </c>
      <c r="E2111" s="283" t="s">
        <v>3670</v>
      </c>
      <c r="F2111" s="284" t="s">
        <v>3671</v>
      </c>
      <c r="G2111" s="285" t="s">
        <v>211</v>
      </c>
      <c r="H2111" s="286">
        <v>179.24700000000001</v>
      </c>
      <c r="I2111" s="287"/>
      <c r="J2111" s="288">
        <f>ROUND(I2111*H2111,2)</f>
        <v>0</v>
      </c>
      <c r="K2111" s="289"/>
      <c r="L2111" s="290"/>
      <c r="M2111" s="291" t="s">
        <v>19</v>
      </c>
      <c r="N2111" s="292" t="s">
        <v>43</v>
      </c>
      <c r="O2111" s="86"/>
      <c r="P2111" s="226">
        <f>O2111*H2111</f>
        <v>0</v>
      </c>
      <c r="Q2111" s="226">
        <v>0.00046999999999999999</v>
      </c>
      <c r="R2111" s="226">
        <f>Q2111*H2111</f>
        <v>0.08424609000000001</v>
      </c>
      <c r="S2111" s="226">
        <v>0</v>
      </c>
      <c r="T2111" s="227">
        <f>S2111*H2111</f>
        <v>0</v>
      </c>
      <c r="U2111" s="40"/>
      <c r="V2111" s="40"/>
      <c r="W2111" s="40"/>
      <c r="X2111" s="40"/>
      <c r="Y2111" s="40"/>
      <c r="Z2111" s="40"/>
      <c r="AA2111" s="40"/>
      <c r="AB2111" s="40"/>
      <c r="AC2111" s="40"/>
      <c r="AD2111" s="40"/>
      <c r="AE2111" s="40"/>
      <c r="AR2111" s="228" t="s">
        <v>658</v>
      </c>
      <c r="AT2111" s="228" t="s">
        <v>602</v>
      </c>
      <c r="AU2111" s="228" t="s">
        <v>82</v>
      </c>
      <c r="AY2111" s="19" t="s">
        <v>197</v>
      </c>
      <c r="BE2111" s="229">
        <f>IF(N2111="základní",J2111,0)</f>
        <v>0</v>
      </c>
      <c r="BF2111" s="229">
        <f>IF(N2111="snížená",J2111,0)</f>
        <v>0</v>
      </c>
      <c r="BG2111" s="229">
        <f>IF(N2111="zákl. přenesená",J2111,0)</f>
        <v>0</v>
      </c>
      <c r="BH2111" s="229">
        <f>IF(N2111="sníž. přenesená",J2111,0)</f>
        <v>0</v>
      </c>
      <c r="BI2111" s="229">
        <f>IF(N2111="nulová",J2111,0)</f>
        <v>0</v>
      </c>
      <c r="BJ2111" s="19" t="s">
        <v>80</v>
      </c>
      <c r="BK2111" s="229">
        <f>ROUND(I2111*H2111,2)</f>
        <v>0</v>
      </c>
      <c r="BL2111" s="19" t="s">
        <v>385</v>
      </c>
      <c r="BM2111" s="228" t="s">
        <v>3672</v>
      </c>
    </row>
    <row r="2112" s="13" customFormat="1">
      <c r="A2112" s="13"/>
      <c r="B2112" s="235"/>
      <c r="C2112" s="236"/>
      <c r="D2112" s="237" t="s">
        <v>207</v>
      </c>
      <c r="E2112" s="238" t="s">
        <v>19</v>
      </c>
      <c r="F2112" s="239" t="s">
        <v>3673</v>
      </c>
      <c r="G2112" s="236"/>
      <c r="H2112" s="240">
        <v>179.24700000000001</v>
      </c>
      <c r="I2112" s="241"/>
      <c r="J2112" s="236"/>
      <c r="K2112" s="236"/>
      <c r="L2112" s="242"/>
      <c r="M2112" s="243"/>
      <c r="N2112" s="244"/>
      <c r="O2112" s="244"/>
      <c r="P2112" s="244"/>
      <c r="Q2112" s="244"/>
      <c r="R2112" s="244"/>
      <c r="S2112" s="244"/>
      <c r="T2112" s="245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46" t="s">
        <v>207</v>
      </c>
      <c r="AU2112" s="246" t="s">
        <v>82</v>
      </c>
      <c r="AV2112" s="13" t="s">
        <v>82</v>
      </c>
      <c r="AW2112" s="13" t="s">
        <v>33</v>
      </c>
      <c r="AX2112" s="13" t="s">
        <v>80</v>
      </c>
      <c r="AY2112" s="246" t="s">
        <v>197</v>
      </c>
    </row>
    <row r="2113" s="2" customFormat="1" ht="37.8" customHeight="1">
      <c r="A2113" s="40"/>
      <c r="B2113" s="41"/>
      <c r="C2113" s="216" t="s">
        <v>3674</v>
      </c>
      <c r="D2113" s="216" t="s">
        <v>199</v>
      </c>
      <c r="E2113" s="217" t="s">
        <v>3675</v>
      </c>
      <c r="F2113" s="218" t="s">
        <v>3676</v>
      </c>
      <c r="G2113" s="219" t="s">
        <v>661</v>
      </c>
      <c r="H2113" s="220">
        <v>8.6940000000000008</v>
      </c>
      <c r="I2113" s="221"/>
      <c r="J2113" s="222">
        <f>ROUND(I2113*H2113,2)</f>
        <v>0</v>
      </c>
      <c r="K2113" s="223"/>
      <c r="L2113" s="46"/>
      <c r="M2113" s="224" t="s">
        <v>19</v>
      </c>
      <c r="N2113" s="225" t="s">
        <v>43</v>
      </c>
      <c r="O2113" s="86"/>
      <c r="P2113" s="226">
        <f>O2113*H2113</f>
        <v>0</v>
      </c>
      <c r="Q2113" s="226">
        <v>0.00042999999999999999</v>
      </c>
      <c r="R2113" s="226">
        <f>Q2113*H2113</f>
        <v>0.0037384200000000001</v>
      </c>
      <c r="S2113" s="226">
        <v>0</v>
      </c>
      <c r="T2113" s="227">
        <f>S2113*H2113</f>
        <v>0</v>
      </c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R2113" s="228" t="s">
        <v>385</v>
      </c>
      <c r="AT2113" s="228" t="s">
        <v>199</v>
      </c>
      <c r="AU2113" s="228" t="s">
        <v>82</v>
      </c>
      <c r="AY2113" s="19" t="s">
        <v>197</v>
      </c>
      <c r="BE2113" s="229">
        <f>IF(N2113="základní",J2113,0)</f>
        <v>0</v>
      </c>
      <c r="BF2113" s="229">
        <f>IF(N2113="snížená",J2113,0)</f>
        <v>0</v>
      </c>
      <c r="BG2113" s="229">
        <f>IF(N2113="zákl. přenesená",J2113,0)</f>
        <v>0</v>
      </c>
      <c r="BH2113" s="229">
        <f>IF(N2113="sníž. přenesená",J2113,0)</f>
        <v>0</v>
      </c>
      <c r="BI2113" s="229">
        <f>IF(N2113="nulová",J2113,0)</f>
        <v>0</v>
      </c>
      <c r="BJ2113" s="19" t="s">
        <v>80</v>
      </c>
      <c r="BK2113" s="229">
        <f>ROUND(I2113*H2113,2)</f>
        <v>0</v>
      </c>
      <c r="BL2113" s="19" t="s">
        <v>385</v>
      </c>
      <c r="BM2113" s="228" t="s">
        <v>3677</v>
      </c>
    </row>
    <row r="2114" s="2" customFormat="1">
      <c r="A2114" s="40"/>
      <c r="B2114" s="41"/>
      <c r="C2114" s="42"/>
      <c r="D2114" s="230" t="s">
        <v>205</v>
      </c>
      <c r="E2114" s="42"/>
      <c r="F2114" s="231" t="s">
        <v>3678</v>
      </c>
      <c r="G2114" s="42"/>
      <c r="H2114" s="42"/>
      <c r="I2114" s="232"/>
      <c r="J2114" s="42"/>
      <c r="K2114" s="42"/>
      <c r="L2114" s="46"/>
      <c r="M2114" s="233"/>
      <c r="N2114" s="234"/>
      <c r="O2114" s="86"/>
      <c r="P2114" s="86"/>
      <c r="Q2114" s="86"/>
      <c r="R2114" s="86"/>
      <c r="S2114" s="86"/>
      <c r="T2114" s="87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T2114" s="19" t="s">
        <v>205</v>
      </c>
      <c r="AU2114" s="19" t="s">
        <v>82</v>
      </c>
    </row>
    <row r="2115" s="13" customFormat="1">
      <c r="A2115" s="13"/>
      <c r="B2115" s="235"/>
      <c r="C2115" s="236"/>
      <c r="D2115" s="237" t="s">
        <v>207</v>
      </c>
      <c r="E2115" s="238" t="s">
        <v>19</v>
      </c>
      <c r="F2115" s="239" t="s">
        <v>3679</v>
      </c>
      <c r="G2115" s="236"/>
      <c r="H2115" s="240">
        <v>8.6940000000000008</v>
      </c>
      <c r="I2115" s="241"/>
      <c r="J2115" s="236"/>
      <c r="K2115" s="236"/>
      <c r="L2115" s="242"/>
      <c r="M2115" s="243"/>
      <c r="N2115" s="244"/>
      <c r="O2115" s="244"/>
      <c r="P2115" s="244"/>
      <c r="Q2115" s="244"/>
      <c r="R2115" s="244"/>
      <c r="S2115" s="244"/>
      <c r="T2115" s="245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6" t="s">
        <v>207</v>
      </c>
      <c r="AU2115" s="246" t="s">
        <v>82</v>
      </c>
      <c r="AV2115" s="13" t="s">
        <v>82</v>
      </c>
      <c r="AW2115" s="13" t="s">
        <v>33</v>
      </c>
      <c r="AX2115" s="13" t="s">
        <v>80</v>
      </c>
      <c r="AY2115" s="246" t="s">
        <v>197</v>
      </c>
    </row>
    <row r="2116" s="2" customFormat="1" ht="49.05" customHeight="1">
      <c r="A2116" s="40"/>
      <c r="B2116" s="41"/>
      <c r="C2116" s="216" t="s">
        <v>3680</v>
      </c>
      <c r="D2116" s="216" t="s">
        <v>199</v>
      </c>
      <c r="E2116" s="217" t="s">
        <v>2003</v>
      </c>
      <c r="F2116" s="218" t="s">
        <v>2004</v>
      </c>
      <c r="G2116" s="219" t="s">
        <v>202</v>
      </c>
      <c r="H2116" s="220">
        <v>88.981999999999999</v>
      </c>
      <c r="I2116" s="221"/>
      <c r="J2116" s="222">
        <f>ROUND(I2116*H2116,2)</f>
        <v>0</v>
      </c>
      <c r="K2116" s="223"/>
      <c r="L2116" s="46"/>
      <c r="M2116" s="224" t="s">
        <v>19</v>
      </c>
      <c r="N2116" s="225" t="s">
        <v>43</v>
      </c>
      <c r="O2116" s="86"/>
      <c r="P2116" s="226">
        <f>O2116*H2116</f>
        <v>0</v>
      </c>
      <c r="Q2116" s="226">
        <v>0.0082199999999999999</v>
      </c>
      <c r="R2116" s="226">
        <f>Q2116*H2116</f>
        <v>0.73143203999999995</v>
      </c>
      <c r="S2116" s="226">
        <v>0</v>
      </c>
      <c r="T2116" s="227">
        <f>S2116*H2116</f>
        <v>0</v>
      </c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R2116" s="228" t="s">
        <v>385</v>
      </c>
      <c r="AT2116" s="228" t="s">
        <v>199</v>
      </c>
      <c r="AU2116" s="228" t="s">
        <v>82</v>
      </c>
      <c r="AY2116" s="19" t="s">
        <v>197</v>
      </c>
      <c r="BE2116" s="229">
        <f>IF(N2116="základní",J2116,0)</f>
        <v>0</v>
      </c>
      <c r="BF2116" s="229">
        <f>IF(N2116="snížená",J2116,0)</f>
        <v>0</v>
      </c>
      <c r="BG2116" s="229">
        <f>IF(N2116="zákl. přenesená",J2116,0)</f>
        <v>0</v>
      </c>
      <c r="BH2116" s="229">
        <f>IF(N2116="sníž. přenesená",J2116,0)</f>
        <v>0</v>
      </c>
      <c r="BI2116" s="229">
        <f>IF(N2116="nulová",J2116,0)</f>
        <v>0</v>
      </c>
      <c r="BJ2116" s="19" t="s">
        <v>80</v>
      </c>
      <c r="BK2116" s="229">
        <f>ROUND(I2116*H2116,2)</f>
        <v>0</v>
      </c>
      <c r="BL2116" s="19" t="s">
        <v>385</v>
      </c>
      <c r="BM2116" s="228" t="s">
        <v>3681</v>
      </c>
    </row>
    <row r="2117" s="2" customFormat="1">
      <c r="A2117" s="40"/>
      <c r="B2117" s="41"/>
      <c r="C2117" s="42"/>
      <c r="D2117" s="230" t="s">
        <v>205</v>
      </c>
      <c r="E2117" s="42"/>
      <c r="F2117" s="231" t="s">
        <v>2006</v>
      </c>
      <c r="G2117" s="42"/>
      <c r="H2117" s="42"/>
      <c r="I2117" s="232"/>
      <c r="J2117" s="42"/>
      <c r="K2117" s="42"/>
      <c r="L2117" s="46"/>
      <c r="M2117" s="233"/>
      <c r="N2117" s="234"/>
      <c r="O2117" s="86"/>
      <c r="P2117" s="86"/>
      <c r="Q2117" s="86"/>
      <c r="R2117" s="86"/>
      <c r="S2117" s="86"/>
      <c r="T2117" s="87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T2117" s="19" t="s">
        <v>205</v>
      </c>
      <c r="AU2117" s="19" t="s">
        <v>82</v>
      </c>
    </row>
    <row r="2118" s="14" customFormat="1">
      <c r="A2118" s="14"/>
      <c r="B2118" s="247"/>
      <c r="C2118" s="248"/>
      <c r="D2118" s="237" t="s">
        <v>207</v>
      </c>
      <c r="E2118" s="249" t="s">
        <v>19</v>
      </c>
      <c r="F2118" s="250" t="s">
        <v>598</v>
      </c>
      <c r="G2118" s="248"/>
      <c r="H2118" s="249" t="s">
        <v>19</v>
      </c>
      <c r="I2118" s="251"/>
      <c r="J2118" s="248"/>
      <c r="K2118" s="248"/>
      <c r="L2118" s="252"/>
      <c r="M2118" s="253"/>
      <c r="N2118" s="254"/>
      <c r="O2118" s="254"/>
      <c r="P2118" s="254"/>
      <c r="Q2118" s="254"/>
      <c r="R2118" s="254"/>
      <c r="S2118" s="254"/>
      <c r="T2118" s="255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6" t="s">
        <v>207</v>
      </c>
      <c r="AU2118" s="256" t="s">
        <v>82</v>
      </c>
      <c r="AV2118" s="14" t="s">
        <v>80</v>
      </c>
      <c r="AW2118" s="14" t="s">
        <v>33</v>
      </c>
      <c r="AX2118" s="14" t="s">
        <v>72</v>
      </c>
      <c r="AY2118" s="256" t="s">
        <v>197</v>
      </c>
    </row>
    <row r="2119" s="13" customFormat="1">
      <c r="A2119" s="13"/>
      <c r="B2119" s="235"/>
      <c r="C2119" s="236"/>
      <c r="D2119" s="237" t="s">
        <v>207</v>
      </c>
      <c r="E2119" s="238" t="s">
        <v>19</v>
      </c>
      <c r="F2119" s="239" t="s">
        <v>2946</v>
      </c>
      <c r="G2119" s="236"/>
      <c r="H2119" s="240">
        <v>4.157</v>
      </c>
      <c r="I2119" s="241"/>
      <c r="J2119" s="236"/>
      <c r="K2119" s="236"/>
      <c r="L2119" s="242"/>
      <c r="M2119" s="243"/>
      <c r="N2119" s="244"/>
      <c r="O2119" s="244"/>
      <c r="P2119" s="244"/>
      <c r="Q2119" s="244"/>
      <c r="R2119" s="244"/>
      <c r="S2119" s="244"/>
      <c r="T2119" s="245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6" t="s">
        <v>207</v>
      </c>
      <c r="AU2119" s="246" t="s">
        <v>82</v>
      </c>
      <c r="AV2119" s="13" t="s">
        <v>82</v>
      </c>
      <c r="AW2119" s="13" t="s">
        <v>33</v>
      </c>
      <c r="AX2119" s="13" t="s">
        <v>72</v>
      </c>
      <c r="AY2119" s="246" t="s">
        <v>197</v>
      </c>
    </row>
    <row r="2120" s="13" customFormat="1">
      <c r="A2120" s="13"/>
      <c r="B2120" s="235"/>
      <c r="C2120" s="236"/>
      <c r="D2120" s="237" t="s">
        <v>207</v>
      </c>
      <c r="E2120" s="238" t="s">
        <v>19</v>
      </c>
      <c r="F2120" s="239" t="s">
        <v>2947</v>
      </c>
      <c r="G2120" s="236"/>
      <c r="H2120" s="240">
        <v>2.355</v>
      </c>
      <c r="I2120" s="241"/>
      <c r="J2120" s="236"/>
      <c r="K2120" s="236"/>
      <c r="L2120" s="242"/>
      <c r="M2120" s="243"/>
      <c r="N2120" s="244"/>
      <c r="O2120" s="244"/>
      <c r="P2120" s="244"/>
      <c r="Q2120" s="244"/>
      <c r="R2120" s="244"/>
      <c r="S2120" s="244"/>
      <c r="T2120" s="245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46" t="s">
        <v>207</v>
      </c>
      <c r="AU2120" s="246" t="s">
        <v>82</v>
      </c>
      <c r="AV2120" s="13" t="s">
        <v>82</v>
      </c>
      <c r="AW2120" s="13" t="s">
        <v>33</v>
      </c>
      <c r="AX2120" s="13" t="s">
        <v>72</v>
      </c>
      <c r="AY2120" s="246" t="s">
        <v>197</v>
      </c>
    </row>
    <row r="2121" s="13" customFormat="1">
      <c r="A2121" s="13"/>
      <c r="B2121" s="235"/>
      <c r="C2121" s="236"/>
      <c r="D2121" s="237" t="s">
        <v>207</v>
      </c>
      <c r="E2121" s="238" t="s">
        <v>19</v>
      </c>
      <c r="F2121" s="239" t="s">
        <v>2948</v>
      </c>
      <c r="G2121" s="236"/>
      <c r="H2121" s="240">
        <v>3.0550000000000002</v>
      </c>
      <c r="I2121" s="241"/>
      <c r="J2121" s="236"/>
      <c r="K2121" s="236"/>
      <c r="L2121" s="242"/>
      <c r="M2121" s="243"/>
      <c r="N2121" s="244"/>
      <c r="O2121" s="244"/>
      <c r="P2121" s="244"/>
      <c r="Q2121" s="244"/>
      <c r="R2121" s="244"/>
      <c r="S2121" s="244"/>
      <c r="T2121" s="245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46" t="s">
        <v>207</v>
      </c>
      <c r="AU2121" s="246" t="s">
        <v>82</v>
      </c>
      <c r="AV2121" s="13" t="s">
        <v>82</v>
      </c>
      <c r="AW2121" s="13" t="s">
        <v>33</v>
      </c>
      <c r="AX2121" s="13" t="s">
        <v>72</v>
      </c>
      <c r="AY2121" s="246" t="s">
        <v>197</v>
      </c>
    </row>
    <row r="2122" s="13" customFormat="1">
      <c r="A2122" s="13"/>
      <c r="B2122" s="235"/>
      <c r="C2122" s="236"/>
      <c r="D2122" s="237" t="s">
        <v>207</v>
      </c>
      <c r="E2122" s="238" t="s">
        <v>19</v>
      </c>
      <c r="F2122" s="239" t="s">
        <v>2949</v>
      </c>
      <c r="G2122" s="236"/>
      <c r="H2122" s="240">
        <v>13.821999999999999</v>
      </c>
      <c r="I2122" s="241"/>
      <c r="J2122" s="236"/>
      <c r="K2122" s="236"/>
      <c r="L2122" s="242"/>
      <c r="M2122" s="243"/>
      <c r="N2122" s="244"/>
      <c r="O2122" s="244"/>
      <c r="P2122" s="244"/>
      <c r="Q2122" s="244"/>
      <c r="R2122" s="244"/>
      <c r="S2122" s="244"/>
      <c r="T2122" s="245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46" t="s">
        <v>207</v>
      </c>
      <c r="AU2122" s="246" t="s">
        <v>82</v>
      </c>
      <c r="AV2122" s="13" t="s">
        <v>82</v>
      </c>
      <c r="AW2122" s="13" t="s">
        <v>33</v>
      </c>
      <c r="AX2122" s="13" t="s">
        <v>72</v>
      </c>
      <c r="AY2122" s="246" t="s">
        <v>197</v>
      </c>
    </row>
    <row r="2123" s="13" customFormat="1">
      <c r="A2123" s="13"/>
      <c r="B2123" s="235"/>
      <c r="C2123" s="236"/>
      <c r="D2123" s="237" t="s">
        <v>207</v>
      </c>
      <c r="E2123" s="238" t="s">
        <v>19</v>
      </c>
      <c r="F2123" s="239" t="s">
        <v>2950</v>
      </c>
      <c r="G2123" s="236"/>
      <c r="H2123" s="240">
        <v>2.2450000000000001</v>
      </c>
      <c r="I2123" s="241"/>
      <c r="J2123" s="236"/>
      <c r="K2123" s="236"/>
      <c r="L2123" s="242"/>
      <c r="M2123" s="243"/>
      <c r="N2123" s="244"/>
      <c r="O2123" s="244"/>
      <c r="P2123" s="244"/>
      <c r="Q2123" s="244"/>
      <c r="R2123" s="244"/>
      <c r="S2123" s="244"/>
      <c r="T2123" s="245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46" t="s">
        <v>207</v>
      </c>
      <c r="AU2123" s="246" t="s">
        <v>82</v>
      </c>
      <c r="AV2123" s="13" t="s">
        <v>82</v>
      </c>
      <c r="AW2123" s="13" t="s">
        <v>33</v>
      </c>
      <c r="AX2123" s="13" t="s">
        <v>72</v>
      </c>
      <c r="AY2123" s="246" t="s">
        <v>197</v>
      </c>
    </row>
    <row r="2124" s="13" customFormat="1">
      <c r="A2124" s="13"/>
      <c r="B2124" s="235"/>
      <c r="C2124" s="236"/>
      <c r="D2124" s="237" t="s">
        <v>207</v>
      </c>
      <c r="E2124" s="238" t="s">
        <v>19</v>
      </c>
      <c r="F2124" s="239" t="s">
        <v>2951</v>
      </c>
      <c r="G2124" s="236"/>
      <c r="H2124" s="240">
        <v>1.44</v>
      </c>
      <c r="I2124" s="241"/>
      <c r="J2124" s="236"/>
      <c r="K2124" s="236"/>
      <c r="L2124" s="242"/>
      <c r="M2124" s="243"/>
      <c r="N2124" s="244"/>
      <c r="O2124" s="244"/>
      <c r="P2124" s="244"/>
      <c r="Q2124" s="244"/>
      <c r="R2124" s="244"/>
      <c r="S2124" s="244"/>
      <c r="T2124" s="245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46" t="s">
        <v>207</v>
      </c>
      <c r="AU2124" s="246" t="s">
        <v>82</v>
      </c>
      <c r="AV2124" s="13" t="s">
        <v>82</v>
      </c>
      <c r="AW2124" s="13" t="s">
        <v>33</v>
      </c>
      <c r="AX2124" s="13" t="s">
        <v>72</v>
      </c>
      <c r="AY2124" s="246" t="s">
        <v>197</v>
      </c>
    </row>
    <row r="2125" s="13" customFormat="1">
      <c r="A2125" s="13"/>
      <c r="B2125" s="235"/>
      <c r="C2125" s="236"/>
      <c r="D2125" s="237" t="s">
        <v>207</v>
      </c>
      <c r="E2125" s="238" t="s">
        <v>19</v>
      </c>
      <c r="F2125" s="239" t="s">
        <v>2952</v>
      </c>
      <c r="G2125" s="236"/>
      <c r="H2125" s="240">
        <v>1.575</v>
      </c>
      <c r="I2125" s="241"/>
      <c r="J2125" s="236"/>
      <c r="K2125" s="236"/>
      <c r="L2125" s="242"/>
      <c r="M2125" s="243"/>
      <c r="N2125" s="244"/>
      <c r="O2125" s="244"/>
      <c r="P2125" s="244"/>
      <c r="Q2125" s="244"/>
      <c r="R2125" s="244"/>
      <c r="S2125" s="244"/>
      <c r="T2125" s="245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T2125" s="246" t="s">
        <v>207</v>
      </c>
      <c r="AU2125" s="246" t="s">
        <v>82</v>
      </c>
      <c r="AV2125" s="13" t="s">
        <v>82</v>
      </c>
      <c r="AW2125" s="13" t="s">
        <v>33</v>
      </c>
      <c r="AX2125" s="13" t="s">
        <v>72</v>
      </c>
      <c r="AY2125" s="246" t="s">
        <v>197</v>
      </c>
    </row>
    <row r="2126" s="13" customFormat="1">
      <c r="A2126" s="13"/>
      <c r="B2126" s="235"/>
      <c r="C2126" s="236"/>
      <c r="D2126" s="237" t="s">
        <v>207</v>
      </c>
      <c r="E2126" s="238" t="s">
        <v>19</v>
      </c>
      <c r="F2126" s="239" t="s">
        <v>2953</v>
      </c>
      <c r="G2126" s="236"/>
      <c r="H2126" s="240">
        <v>1.7330000000000001</v>
      </c>
      <c r="I2126" s="241"/>
      <c r="J2126" s="236"/>
      <c r="K2126" s="236"/>
      <c r="L2126" s="242"/>
      <c r="M2126" s="243"/>
      <c r="N2126" s="244"/>
      <c r="O2126" s="244"/>
      <c r="P2126" s="244"/>
      <c r="Q2126" s="244"/>
      <c r="R2126" s="244"/>
      <c r="S2126" s="244"/>
      <c r="T2126" s="245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246" t="s">
        <v>207</v>
      </c>
      <c r="AU2126" s="246" t="s">
        <v>82</v>
      </c>
      <c r="AV2126" s="13" t="s">
        <v>82</v>
      </c>
      <c r="AW2126" s="13" t="s">
        <v>33</v>
      </c>
      <c r="AX2126" s="13" t="s">
        <v>72</v>
      </c>
      <c r="AY2126" s="246" t="s">
        <v>197</v>
      </c>
    </row>
    <row r="2127" s="13" customFormat="1">
      <c r="A2127" s="13"/>
      <c r="B2127" s="235"/>
      <c r="C2127" s="236"/>
      <c r="D2127" s="237" t="s">
        <v>207</v>
      </c>
      <c r="E2127" s="238" t="s">
        <v>19</v>
      </c>
      <c r="F2127" s="239" t="s">
        <v>2954</v>
      </c>
      <c r="G2127" s="236"/>
      <c r="H2127" s="240">
        <v>2.206</v>
      </c>
      <c r="I2127" s="241"/>
      <c r="J2127" s="236"/>
      <c r="K2127" s="236"/>
      <c r="L2127" s="242"/>
      <c r="M2127" s="243"/>
      <c r="N2127" s="244"/>
      <c r="O2127" s="244"/>
      <c r="P2127" s="244"/>
      <c r="Q2127" s="244"/>
      <c r="R2127" s="244"/>
      <c r="S2127" s="244"/>
      <c r="T2127" s="245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46" t="s">
        <v>207</v>
      </c>
      <c r="AU2127" s="246" t="s">
        <v>82</v>
      </c>
      <c r="AV2127" s="13" t="s">
        <v>82</v>
      </c>
      <c r="AW2127" s="13" t="s">
        <v>33</v>
      </c>
      <c r="AX2127" s="13" t="s">
        <v>72</v>
      </c>
      <c r="AY2127" s="246" t="s">
        <v>197</v>
      </c>
    </row>
    <row r="2128" s="13" customFormat="1">
      <c r="A2128" s="13"/>
      <c r="B2128" s="235"/>
      <c r="C2128" s="236"/>
      <c r="D2128" s="237" t="s">
        <v>207</v>
      </c>
      <c r="E2128" s="238" t="s">
        <v>19</v>
      </c>
      <c r="F2128" s="239" t="s">
        <v>2955</v>
      </c>
      <c r="G2128" s="236"/>
      <c r="H2128" s="240">
        <v>7.3689999999999998</v>
      </c>
      <c r="I2128" s="241"/>
      <c r="J2128" s="236"/>
      <c r="K2128" s="236"/>
      <c r="L2128" s="242"/>
      <c r="M2128" s="243"/>
      <c r="N2128" s="244"/>
      <c r="O2128" s="244"/>
      <c r="P2128" s="244"/>
      <c r="Q2128" s="244"/>
      <c r="R2128" s="244"/>
      <c r="S2128" s="244"/>
      <c r="T2128" s="245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46" t="s">
        <v>207</v>
      </c>
      <c r="AU2128" s="246" t="s">
        <v>82</v>
      </c>
      <c r="AV2128" s="13" t="s">
        <v>82</v>
      </c>
      <c r="AW2128" s="13" t="s">
        <v>33</v>
      </c>
      <c r="AX2128" s="13" t="s">
        <v>72</v>
      </c>
      <c r="AY2128" s="246" t="s">
        <v>197</v>
      </c>
    </row>
    <row r="2129" s="13" customFormat="1">
      <c r="A2129" s="13"/>
      <c r="B2129" s="235"/>
      <c r="C2129" s="236"/>
      <c r="D2129" s="237" t="s">
        <v>207</v>
      </c>
      <c r="E2129" s="238" t="s">
        <v>19</v>
      </c>
      <c r="F2129" s="239" t="s">
        <v>2956</v>
      </c>
      <c r="G2129" s="236"/>
      <c r="H2129" s="240">
        <v>4.7779999999999996</v>
      </c>
      <c r="I2129" s="241"/>
      <c r="J2129" s="236"/>
      <c r="K2129" s="236"/>
      <c r="L2129" s="242"/>
      <c r="M2129" s="243"/>
      <c r="N2129" s="244"/>
      <c r="O2129" s="244"/>
      <c r="P2129" s="244"/>
      <c r="Q2129" s="244"/>
      <c r="R2129" s="244"/>
      <c r="S2129" s="244"/>
      <c r="T2129" s="245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46" t="s">
        <v>207</v>
      </c>
      <c r="AU2129" s="246" t="s">
        <v>82</v>
      </c>
      <c r="AV2129" s="13" t="s">
        <v>82</v>
      </c>
      <c r="AW2129" s="13" t="s">
        <v>33</v>
      </c>
      <c r="AX2129" s="13" t="s">
        <v>72</v>
      </c>
      <c r="AY2129" s="246" t="s">
        <v>197</v>
      </c>
    </row>
    <row r="2130" s="13" customFormat="1">
      <c r="A2130" s="13"/>
      <c r="B2130" s="235"/>
      <c r="C2130" s="236"/>
      <c r="D2130" s="237" t="s">
        <v>207</v>
      </c>
      <c r="E2130" s="238" t="s">
        <v>19</v>
      </c>
      <c r="F2130" s="239" t="s">
        <v>2957</v>
      </c>
      <c r="G2130" s="236"/>
      <c r="H2130" s="240">
        <v>7.0540000000000003</v>
      </c>
      <c r="I2130" s="241"/>
      <c r="J2130" s="236"/>
      <c r="K2130" s="236"/>
      <c r="L2130" s="242"/>
      <c r="M2130" s="243"/>
      <c r="N2130" s="244"/>
      <c r="O2130" s="244"/>
      <c r="P2130" s="244"/>
      <c r="Q2130" s="244"/>
      <c r="R2130" s="244"/>
      <c r="S2130" s="244"/>
      <c r="T2130" s="245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46" t="s">
        <v>207</v>
      </c>
      <c r="AU2130" s="246" t="s">
        <v>82</v>
      </c>
      <c r="AV2130" s="13" t="s">
        <v>82</v>
      </c>
      <c r="AW2130" s="13" t="s">
        <v>33</v>
      </c>
      <c r="AX2130" s="13" t="s">
        <v>72</v>
      </c>
      <c r="AY2130" s="246" t="s">
        <v>197</v>
      </c>
    </row>
    <row r="2131" s="13" customFormat="1">
      <c r="A2131" s="13"/>
      <c r="B2131" s="235"/>
      <c r="C2131" s="236"/>
      <c r="D2131" s="237" t="s">
        <v>207</v>
      </c>
      <c r="E2131" s="238" t="s">
        <v>19</v>
      </c>
      <c r="F2131" s="239" t="s">
        <v>2958</v>
      </c>
      <c r="G2131" s="236"/>
      <c r="H2131" s="240">
        <v>3.7429999999999999</v>
      </c>
      <c r="I2131" s="241"/>
      <c r="J2131" s="236"/>
      <c r="K2131" s="236"/>
      <c r="L2131" s="242"/>
      <c r="M2131" s="243"/>
      <c r="N2131" s="244"/>
      <c r="O2131" s="244"/>
      <c r="P2131" s="244"/>
      <c r="Q2131" s="244"/>
      <c r="R2131" s="244"/>
      <c r="S2131" s="244"/>
      <c r="T2131" s="245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46" t="s">
        <v>207</v>
      </c>
      <c r="AU2131" s="246" t="s">
        <v>82</v>
      </c>
      <c r="AV2131" s="13" t="s">
        <v>82</v>
      </c>
      <c r="AW2131" s="13" t="s">
        <v>33</v>
      </c>
      <c r="AX2131" s="13" t="s">
        <v>72</v>
      </c>
      <c r="AY2131" s="246" t="s">
        <v>197</v>
      </c>
    </row>
    <row r="2132" s="16" customFormat="1">
      <c r="A2132" s="16"/>
      <c r="B2132" s="268"/>
      <c r="C2132" s="269"/>
      <c r="D2132" s="237" t="s">
        <v>207</v>
      </c>
      <c r="E2132" s="270" t="s">
        <v>19</v>
      </c>
      <c r="F2132" s="271" t="s">
        <v>248</v>
      </c>
      <c r="G2132" s="269"/>
      <c r="H2132" s="272">
        <v>55.532000000000004</v>
      </c>
      <c r="I2132" s="273"/>
      <c r="J2132" s="269"/>
      <c r="K2132" s="269"/>
      <c r="L2132" s="274"/>
      <c r="M2132" s="275"/>
      <c r="N2132" s="276"/>
      <c r="O2132" s="276"/>
      <c r="P2132" s="276"/>
      <c r="Q2132" s="276"/>
      <c r="R2132" s="276"/>
      <c r="S2132" s="276"/>
      <c r="T2132" s="277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T2132" s="278" t="s">
        <v>207</v>
      </c>
      <c r="AU2132" s="278" t="s">
        <v>82</v>
      </c>
      <c r="AV2132" s="16" t="s">
        <v>103</v>
      </c>
      <c r="AW2132" s="16" t="s">
        <v>33</v>
      </c>
      <c r="AX2132" s="16" t="s">
        <v>72</v>
      </c>
      <c r="AY2132" s="278" t="s">
        <v>197</v>
      </c>
    </row>
    <row r="2133" s="14" customFormat="1">
      <c r="A2133" s="14"/>
      <c r="B2133" s="247"/>
      <c r="C2133" s="248"/>
      <c r="D2133" s="237" t="s">
        <v>207</v>
      </c>
      <c r="E2133" s="249" t="s">
        <v>19</v>
      </c>
      <c r="F2133" s="250" t="s">
        <v>525</v>
      </c>
      <c r="G2133" s="248"/>
      <c r="H2133" s="249" t="s">
        <v>19</v>
      </c>
      <c r="I2133" s="251"/>
      <c r="J2133" s="248"/>
      <c r="K2133" s="248"/>
      <c r="L2133" s="252"/>
      <c r="M2133" s="253"/>
      <c r="N2133" s="254"/>
      <c r="O2133" s="254"/>
      <c r="P2133" s="254"/>
      <c r="Q2133" s="254"/>
      <c r="R2133" s="254"/>
      <c r="S2133" s="254"/>
      <c r="T2133" s="255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56" t="s">
        <v>207</v>
      </c>
      <c r="AU2133" s="256" t="s">
        <v>82</v>
      </c>
      <c r="AV2133" s="14" t="s">
        <v>80</v>
      </c>
      <c r="AW2133" s="14" t="s">
        <v>33</v>
      </c>
      <c r="AX2133" s="14" t="s">
        <v>72</v>
      </c>
      <c r="AY2133" s="256" t="s">
        <v>197</v>
      </c>
    </row>
    <row r="2134" s="13" customFormat="1">
      <c r="A2134" s="13"/>
      <c r="B2134" s="235"/>
      <c r="C2134" s="236"/>
      <c r="D2134" s="237" t="s">
        <v>207</v>
      </c>
      <c r="E2134" s="238" t="s">
        <v>19</v>
      </c>
      <c r="F2134" s="239" t="s">
        <v>2927</v>
      </c>
      <c r="G2134" s="236"/>
      <c r="H2134" s="240">
        <v>23.773</v>
      </c>
      <c r="I2134" s="241"/>
      <c r="J2134" s="236"/>
      <c r="K2134" s="236"/>
      <c r="L2134" s="242"/>
      <c r="M2134" s="243"/>
      <c r="N2134" s="244"/>
      <c r="O2134" s="244"/>
      <c r="P2134" s="244"/>
      <c r="Q2134" s="244"/>
      <c r="R2134" s="244"/>
      <c r="S2134" s="244"/>
      <c r="T2134" s="245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T2134" s="246" t="s">
        <v>207</v>
      </c>
      <c r="AU2134" s="246" t="s">
        <v>82</v>
      </c>
      <c r="AV2134" s="13" t="s">
        <v>82</v>
      </c>
      <c r="AW2134" s="13" t="s">
        <v>33</v>
      </c>
      <c r="AX2134" s="13" t="s">
        <v>72</v>
      </c>
      <c r="AY2134" s="246" t="s">
        <v>197</v>
      </c>
    </row>
    <row r="2135" s="13" customFormat="1">
      <c r="A2135" s="13"/>
      <c r="B2135" s="235"/>
      <c r="C2135" s="236"/>
      <c r="D2135" s="237" t="s">
        <v>207</v>
      </c>
      <c r="E2135" s="238" t="s">
        <v>19</v>
      </c>
      <c r="F2135" s="239" t="s">
        <v>2928</v>
      </c>
      <c r="G2135" s="236"/>
      <c r="H2135" s="240">
        <v>3.1930000000000001</v>
      </c>
      <c r="I2135" s="241"/>
      <c r="J2135" s="236"/>
      <c r="K2135" s="236"/>
      <c r="L2135" s="242"/>
      <c r="M2135" s="243"/>
      <c r="N2135" s="244"/>
      <c r="O2135" s="244"/>
      <c r="P2135" s="244"/>
      <c r="Q2135" s="244"/>
      <c r="R2135" s="244"/>
      <c r="S2135" s="244"/>
      <c r="T2135" s="245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46" t="s">
        <v>207</v>
      </c>
      <c r="AU2135" s="246" t="s">
        <v>82</v>
      </c>
      <c r="AV2135" s="13" t="s">
        <v>82</v>
      </c>
      <c r="AW2135" s="13" t="s">
        <v>33</v>
      </c>
      <c r="AX2135" s="13" t="s">
        <v>72</v>
      </c>
      <c r="AY2135" s="246" t="s">
        <v>197</v>
      </c>
    </row>
    <row r="2136" s="13" customFormat="1">
      <c r="A2136" s="13"/>
      <c r="B2136" s="235"/>
      <c r="C2136" s="236"/>
      <c r="D2136" s="237" t="s">
        <v>207</v>
      </c>
      <c r="E2136" s="238" t="s">
        <v>19</v>
      </c>
      <c r="F2136" s="239" t="s">
        <v>2929</v>
      </c>
      <c r="G2136" s="236"/>
      <c r="H2136" s="240">
        <v>1.544</v>
      </c>
      <c r="I2136" s="241"/>
      <c r="J2136" s="236"/>
      <c r="K2136" s="236"/>
      <c r="L2136" s="242"/>
      <c r="M2136" s="243"/>
      <c r="N2136" s="244"/>
      <c r="O2136" s="244"/>
      <c r="P2136" s="244"/>
      <c r="Q2136" s="244"/>
      <c r="R2136" s="244"/>
      <c r="S2136" s="244"/>
      <c r="T2136" s="245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246" t="s">
        <v>207</v>
      </c>
      <c r="AU2136" s="246" t="s">
        <v>82</v>
      </c>
      <c r="AV2136" s="13" t="s">
        <v>82</v>
      </c>
      <c r="AW2136" s="13" t="s">
        <v>33</v>
      </c>
      <c r="AX2136" s="13" t="s">
        <v>72</v>
      </c>
      <c r="AY2136" s="246" t="s">
        <v>197</v>
      </c>
    </row>
    <row r="2137" s="13" customFormat="1">
      <c r="A2137" s="13"/>
      <c r="B2137" s="235"/>
      <c r="C2137" s="236"/>
      <c r="D2137" s="237" t="s">
        <v>207</v>
      </c>
      <c r="E2137" s="238" t="s">
        <v>19</v>
      </c>
      <c r="F2137" s="239" t="s">
        <v>2930</v>
      </c>
      <c r="G2137" s="236"/>
      <c r="H2137" s="240">
        <v>2.9900000000000002</v>
      </c>
      <c r="I2137" s="241"/>
      <c r="J2137" s="236"/>
      <c r="K2137" s="236"/>
      <c r="L2137" s="242"/>
      <c r="M2137" s="243"/>
      <c r="N2137" s="244"/>
      <c r="O2137" s="244"/>
      <c r="P2137" s="244"/>
      <c r="Q2137" s="244"/>
      <c r="R2137" s="244"/>
      <c r="S2137" s="244"/>
      <c r="T2137" s="245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46" t="s">
        <v>207</v>
      </c>
      <c r="AU2137" s="246" t="s">
        <v>82</v>
      </c>
      <c r="AV2137" s="13" t="s">
        <v>82</v>
      </c>
      <c r="AW2137" s="13" t="s">
        <v>33</v>
      </c>
      <c r="AX2137" s="13" t="s">
        <v>72</v>
      </c>
      <c r="AY2137" s="246" t="s">
        <v>197</v>
      </c>
    </row>
    <row r="2138" s="13" customFormat="1">
      <c r="A2138" s="13"/>
      <c r="B2138" s="235"/>
      <c r="C2138" s="236"/>
      <c r="D2138" s="237" t="s">
        <v>207</v>
      </c>
      <c r="E2138" s="238" t="s">
        <v>19</v>
      </c>
      <c r="F2138" s="239" t="s">
        <v>2931</v>
      </c>
      <c r="G2138" s="236"/>
      <c r="H2138" s="240">
        <v>1.95</v>
      </c>
      <c r="I2138" s="241"/>
      <c r="J2138" s="236"/>
      <c r="K2138" s="236"/>
      <c r="L2138" s="242"/>
      <c r="M2138" s="243"/>
      <c r="N2138" s="244"/>
      <c r="O2138" s="244"/>
      <c r="P2138" s="244"/>
      <c r="Q2138" s="244"/>
      <c r="R2138" s="244"/>
      <c r="S2138" s="244"/>
      <c r="T2138" s="245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T2138" s="246" t="s">
        <v>207</v>
      </c>
      <c r="AU2138" s="246" t="s">
        <v>82</v>
      </c>
      <c r="AV2138" s="13" t="s">
        <v>82</v>
      </c>
      <c r="AW2138" s="13" t="s">
        <v>33</v>
      </c>
      <c r="AX2138" s="13" t="s">
        <v>72</v>
      </c>
      <c r="AY2138" s="246" t="s">
        <v>197</v>
      </c>
    </row>
    <row r="2139" s="16" customFormat="1">
      <c r="A2139" s="16"/>
      <c r="B2139" s="268"/>
      <c r="C2139" s="269"/>
      <c r="D2139" s="237" t="s">
        <v>207</v>
      </c>
      <c r="E2139" s="270" t="s">
        <v>19</v>
      </c>
      <c r="F2139" s="271" t="s">
        <v>248</v>
      </c>
      <c r="G2139" s="269"/>
      <c r="H2139" s="272">
        <v>33.450000000000003</v>
      </c>
      <c r="I2139" s="273"/>
      <c r="J2139" s="269"/>
      <c r="K2139" s="269"/>
      <c r="L2139" s="274"/>
      <c r="M2139" s="275"/>
      <c r="N2139" s="276"/>
      <c r="O2139" s="276"/>
      <c r="P2139" s="276"/>
      <c r="Q2139" s="276"/>
      <c r="R2139" s="276"/>
      <c r="S2139" s="276"/>
      <c r="T2139" s="277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T2139" s="278" t="s">
        <v>207</v>
      </c>
      <c r="AU2139" s="278" t="s">
        <v>82</v>
      </c>
      <c r="AV2139" s="16" t="s">
        <v>103</v>
      </c>
      <c r="AW2139" s="16" t="s">
        <v>33</v>
      </c>
      <c r="AX2139" s="16" t="s">
        <v>72</v>
      </c>
      <c r="AY2139" s="278" t="s">
        <v>197</v>
      </c>
    </row>
    <row r="2140" s="15" customFormat="1">
      <c r="A2140" s="15"/>
      <c r="B2140" s="257"/>
      <c r="C2140" s="258"/>
      <c r="D2140" s="237" t="s">
        <v>207</v>
      </c>
      <c r="E2140" s="259" t="s">
        <v>19</v>
      </c>
      <c r="F2140" s="260" t="s">
        <v>234</v>
      </c>
      <c r="G2140" s="258"/>
      <c r="H2140" s="261">
        <v>88.981999999999999</v>
      </c>
      <c r="I2140" s="262"/>
      <c r="J2140" s="258"/>
      <c r="K2140" s="258"/>
      <c r="L2140" s="263"/>
      <c r="M2140" s="264"/>
      <c r="N2140" s="265"/>
      <c r="O2140" s="265"/>
      <c r="P2140" s="265"/>
      <c r="Q2140" s="265"/>
      <c r="R2140" s="265"/>
      <c r="S2140" s="265"/>
      <c r="T2140" s="266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T2140" s="267" t="s">
        <v>207</v>
      </c>
      <c r="AU2140" s="267" t="s">
        <v>82</v>
      </c>
      <c r="AV2140" s="15" t="s">
        <v>203</v>
      </c>
      <c r="AW2140" s="15" t="s">
        <v>33</v>
      </c>
      <c r="AX2140" s="15" t="s">
        <v>80</v>
      </c>
      <c r="AY2140" s="267" t="s">
        <v>197</v>
      </c>
    </row>
    <row r="2141" s="2" customFormat="1" ht="33" customHeight="1">
      <c r="A2141" s="40"/>
      <c r="B2141" s="41"/>
      <c r="C2141" s="282" t="s">
        <v>3682</v>
      </c>
      <c r="D2141" s="282" t="s">
        <v>602</v>
      </c>
      <c r="E2141" s="283" t="s">
        <v>2008</v>
      </c>
      <c r="F2141" s="284" t="s">
        <v>2009</v>
      </c>
      <c r="G2141" s="285" t="s">
        <v>202</v>
      </c>
      <c r="H2141" s="286">
        <v>97.879999999999995</v>
      </c>
      <c r="I2141" s="287"/>
      <c r="J2141" s="288">
        <f>ROUND(I2141*H2141,2)</f>
        <v>0</v>
      </c>
      <c r="K2141" s="289"/>
      <c r="L2141" s="290"/>
      <c r="M2141" s="291" t="s">
        <v>19</v>
      </c>
      <c r="N2141" s="292" t="s">
        <v>43</v>
      </c>
      <c r="O2141" s="86"/>
      <c r="P2141" s="226">
        <f>O2141*H2141</f>
        <v>0</v>
      </c>
      <c r="Q2141" s="226">
        <v>0.0195</v>
      </c>
      <c r="R2141" s="226">
        <f>Q2141*H2141</f>
        <v>1.9086599999999998</v>
      </c>
      <c r="S2141" s="226">
        <v>0</v>
      </c>
      <c r="T2141" s="227">
        <f>S2141*H2141</f>
        <v>0</v>
      </c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R2141" s="228" t="s">
        <v>658</v>
      </c>
      <c r="AT2141" s="228" t="s">
        <v>602</v>
      </c>
      <c r="AU2141" s="228" t="s">
        <v>82</v>
      </c>
      <c r="AY2141" s="19" t="s">
        <v>197</v>
      </c>
      <c r="BE2141" s="229">
        <f>IF(N2141="základní",J2141,0)</f>
        <v>0</v>
      </c>
      <c r="BF2141" s="229">
        <f>IF(N2141="snížená",J2141,0)</f>
        <v>0</v>
      </c>
      <c r="BG2141" s="229">
        <f>IF(N2141="zákl. přenesená",J2141,0)</f>
        <v>0</v>
      </c>
      <c r="BH2141" s="229">
        <f>IF(N2141="sníž. přenesená",J2141,0)</f>
        <v>0</v>
      </c>
      <c r="BI2141" s="229">
        <f>IF(N2141="nulová",J2141,0)</f>
        <v>0</v>
      </c>
      <c r="BJ2141" s="19" t="s">
        <v>80</v>
      </c>
      <c r="BK2141" s="229">
        <f>ROUND(I2141*H2141,2)</f>
        <v>0</v>
      </c>
      <c r="BL2141" s="19" t="s">
        <v>385</v>
      </c>
      <c r="BM2141" s="228" t="s">
        <v>3683</v>
      </c>
    </row>
    <row r="2142" s="13" customFormat="1">
      <c r="A2142" s="13"/>
      <c r="B2142" s="235"/>
      <c r="C2142" s="236"/>
      <c r="D2142" s="237" t="s">
        <v>207</v>
      </c>
      <c r="E2142" s="236"/>
      <c r="F2142" s="239" t="s">
        <v>3684</v>
      </c>
      <c r="G2142" s="236"/>
      <c r="H2142" s="240">
        <v>97.879999999999995</v>
      </c>
      <c r="I2142" s="241"/>
      <c r="J2142" s="236"/>
      <c r="K2142" s="236"/>
      <c r="L2142" s="242"/>
      <c r="M2142" s="243"/>
      <c r="N2142" s="244"/>
      <c r="O2142" s="244"/>
      <c r="P2142" s="244"/>
      <c r="Q2142" s="244"/>
      <c r="R2142" s="244"/>
      <c r="S2142" s="244"/>
      <c r="T2142" s="245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46" t="s">
        <v>207</v>
      </c>
      <c r="AU2142" s="246" t="s">
        <v>82</v>
      </c>
      <c r="AV2142" s="13" t="s">
        <v>82</v>
      </c>
      <c r="AW2142" s="13" t="s">
        <v>4</v>
      </c>
      <c r="AX2142" s="13" t="s">
        <v>80</v>
      </c>
      <c r="AY2142" s="246" t="s">
        <v>197</v>
      </c>
    </row>
    <row r="2143" s="2" customFormat="1" ht="49.05" customHeight="1">
      <c r="A2143" s="40"/>
      <c r="B2143" s="41"/>
      <c r="C2143" s="216" t="s">
        <v>3685</v>
      </c>
      <c r="D2143" s="216" t="s">
        <v>199</v>
      </c>
      <c r="E2143" s="217" t="s">
        <v>2013</v>
      </c>
      <c r="F2143" s="218" t="s">
        <v>2014</v>
      </c>
      <c r="G2143" s="219" t="s">
        <v>202</v>
      </c>
      <c r="H2143" s="220">
        <v>54.18</v>
      </c>
      <c r="I2143" s="221"/>
      <c r="J2143" s="222">
        <f>ROUND(I2143*H2143,2)</f>
        <v>0</v>
      </c>
      <c r="K2143" s="223"/>
      <c r="L2143" s="46"/>
      <c r="M2143" s="224" t="s">
        <v>19</v>
      </c>
      <c r="N2143" s="225" t="s">
        <v>43</v>
      </c>
      <c r="O2143" s="86"/>
      <c r="P2143" s="226">
        <f>O2143*H2143</f>
        <v>0</v>
      </c>
      <c r="Q2143" s="226">
        <v>0.0089999999999999993</v>
      </c>
      <c r="R2143" s="226">
        <f>Q2143*H2143</f>
        <v>0.48761999999999994</v>
      </c>
      <c r="S2143" s="226">
        <v>0</v>
      </c>
      <c r="T2143" s="227">
        <f>S2143*H2143</f>
        <v>0</v>
      </c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R2143" s="228" t="s">
        <v>385</v>
      </c>
      <c r="AT2143" s="228" t="s">
        <v>199</v>
      </c>
      <c r="AU2143" s="228" t="s">
        <v>82</v>
      </c>
      <c r="AY2143" s="19" t="s">
        <v>197</v>
      </c>
      <c r="BE2143" s="229">
        <f>IF(N2143="základní",J2143,0)</f>
        <v>0</v>
      </c>
      <c r="BF2143" s="229">
        <f>IF(N2143="snížená",J2143,0)</f>
        <v>0</v>
      </c>
      <c r="BG2143" s="229">
        <f>IF(N2143="zákl. přenesená",J2143,0)</f>
        <v>0</v>
      </c>
      <c r="BH2143" s="229">
        <f>IF(N2143="sníž. přenesená",J2143,0)</f>
        <v>0</v>
      </c>
      <c r="BI2143" s="229">
        <f>IF(N2143="nulová",J2143,0)</f>
        <v>0</v>
      </c>
      <c r="BJ2143" s="19" t="s">
        <v>80</v>
      </c>
      <c r="BK2143" s="229">
        <f>ROUND(I2143*H2143,2)</f>
        <v>0</v>
      </c>
      <c r="BL2143" s="19" t="s">
        <v>385</v>
      </c>
      <c r="BM2143" s="228" t="s">
        <v>3686</v>
      </c>
    </row>
    <row r="2144" s="2" customFormat="1">
      <c r="A2144" s="40"/>
      <c r="B2144" s="41"/>
      <c r="C2144" s="42"/>
      <c r="D2144" s="230" t="s">
        <v>205</v>
      </c>
      <c r="E2144" s="42"/>
      <c r="F2144" s="231" t="s">
        <v>2016</v>
      </c>
      <c r="G2144" s="42"/>
      <c r="H2144" s="42"/>
      <c r="I2144" s="232"/>
      <c r="J2144" s="42"/>
      <c r="K2144" s="42"/>
      <c r="L2144" s="46"/>
      <c r="M2144" s="233"/>
      <c r="N2144" s="234"/>
      <c r="O2144" s="86"/>
      <c r="P2144" s="86"/>
      <c r="Q2144" s="86"/>
      <c r="R2144" s="86"/>
      <c r="S2144" s="86"/>
      <c r="T2144" s="87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T2144" s="19" t="s">
        <v>205</v>
      </c>
      <c r="AU2144" s="19" t="s">
        <v>82</v>
      </c>
    </row>
    <row r="2145" s="14" customFormat="1">
      <c r="A2145" s="14"/>
      <c r="B2145" s="247"/>
      <c r="C2145" s="248"/>
      <c r="D2145" s="237" t="s">
        <v>207</v>
      </c>
      <c r="E2145" s="249" t="s">
        <v>19</v>
      </c>
      <c r="F2145" s="250" t="s">
        <v>519</v>
      </c>
      <c r="G2145" s="248"/>
      <c r="H2145" s="249" t="s">
        <v>19</v>
      </c>
      <c r="I2145" s="251"/>
      <c r="J2145" s="248"/>
      <c r="K2145" s="248"/>
      <c r="L2145" s="252"/>
      <c r="M2145" s="253"/>
      <c r="N2145" s="254"/>
      <c r="O2145" s="254"/>
      <c r="P2145" s="254"/>
      <c r="Q2145" s="254"/>
      <c r="R2145" s="254"/>
      <c r="S2145" s="254"/>
      <c r="T2145" s="255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6" t="s">
        <v>207</v>
      </c>
      <c r="AU2145" s="256" t="s">
        <v>82</v>
      </c>
      <c r="AV2145" s="14" t="s">
        <v>80</v>
      </c>
      <c r="AW2145" s="14" t="s">
        <v>33</v>
      </c>
      <c r="AX2145" s="14" t="s">
        <v>72</v>
      </c>
      <c r="AY2145" s="256" t="s">
        <v>197</v>
      </c>
    </row>
    <row r="2146" s="13" customFormat="1">
      <c r="A2146" s="13"/>
      <c r="B2146" s="235"/>
      <c r="C2146" s="236"/>
      <c r="D2146" s="237" t="s">
        <v>207</v>
      </c>
      <c r="E2146" s="238" t="s">
        <v>19</v>
      </c>
      <c r="F2146" s="239" t="s">
        <v>2959</v>
      </c>
      <c r="G2146" s="236"/>
      <c r="H2146" s="240">
        <v>54.18</v>
      </c>
      <c r="I2146" s="241"/>
      <c r="J2146" s="236"/>
      <c r="K2146" s="236"/>
      <c r="L2146" s="242"/>
      <c r="M2146" s="243"/>
      <c r="N2146" s="244"/>
      <c r="O2146" s="244"/>
      <c r="P2146" s="244"/>
      <c r="Q2146" s="244"/>
      <c r="R2146" s="244"/>
      <c r="S2146" s="244"/>
      <c r="T2146" s="245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46" t="s">
        <v>207</v>
      </c>
      <c r="AU2146" s="246" t="s">
        <v>82</v>
      </c>
      <c r="AV2146" s="13" t="s">
        <v>82</v>
      </c>
      <c r="AW2146" s="13" t="s">
        <v>33</v>
      </c>
      <c r="AX2146" s="13" t="s">
        <v>80</v>
      </c>
      <c r="AY2146" s="246" t="s">
        <v>197</v>
      </c>
    </row>
    <row r="2147" s="2" customFormat="1" ht="37.8" customHeight="1">
      <c r="A2147" s="40"/>
      <c r="B2147" s="41"/>
      <c r="C2147" s="282" t="s">
        <v>3687</v>
      </c>
      <c r="D2147" s="282" t="s">
        <v>602</v>
      </c>
      <c r="E2147" s="283" t="s">
        <v>2018</v>
      </c>
      <c r="F2147" s="284" t="s">
        <v>2019</v>
      </c>
      <c r="G2147" s="285" t="s">
        <v>202</v>
      </c>
      <c r="H2147" s="286">
        <v>59.597999999999999</v>
      </c>
      <c r="I2147" s="287"/>
      <c r="J2147" s="288">
        <f>ROUND(I2147*H2147,2)</f>
        <v>0</v>
      </c>
      <c r="K2147" s="289"/>
      <c r="L2147" s="290"/>
      <c r="M2147" s="291" t="s">
        <v>19</v>
      </c>
      <c r="N2147" s="292" t="s">
        <v>43</v>
      </c>
      <c r="O2147" s="86"/>
      <c r="P2147" s="226">
        <f>O2147*H2147</f>
        <v>0</v>
      </c>
      <c r="Q2147" s="226">
        <v>0.025000000000000001</v>
      </c>
      <c r="R2147" s="226">
        <f>Q2147*H2147</f>
        <v>1.4899500000000001</v>
      </c>
      <c r="S2147" s="226">
        <v>0</v>
      </c>
      <c r="T2147" s="227">
        <f>S2147*H2147</f>
        <v>0</v>
      </c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R2147" s="228" t="s">
        <v>658</v>
      </c>
      <c r="AT2147" s="228" t="s">
        <v>602</v>
      </c>
      <c r="AU2147" s="228" t="s">
        <v>82</v>
      </c>
      <c r="AY2147" s="19" t="s">
        <v>197</v>
      </c>
      <c r="BE2147" s="229">
        <f>IF(N2147="základní",J2147,0)</f>
        <v>0</v>
      </c>
      <c r="BF2147" s="229">
        <f>IF(N2147="snížená",J2147,0)</f>
        <v>0</v>
      </c>
      <c r="BG2147" s="229">
        <f>IF(N2147="zákl. přenesená",J2147,0)</f>
        <v>0</v>
      </c>
      <c r="BH2147" s="229">
        <f>IF(N2147="sníž. přenesená",J2147,0)</f>
        <v>0</v>
      </c>
      <c r="BI2147" s="229">
        <f>IF(N2147="nulová",J2147,0)</f>
        <v>0</v>
      </c>
      <c r="BJ2147" s="19" t="s">
        <v>80</v>
      </c>
      <c r="BK2147" s="229">
        <f>ROUND(I2147*H2147,2)</f>
        <v>0</v>
      </c>
      <c r="BL2147" s="19" t="s">
        <v>385</v>
      </c>
      <c r="BM2147" s="228" t="s">
        <v>3688</v>
      </c>
    </row>
    <row r="2148" s="13" customFormat="1">
      <c r="A2148" s="13"/>
      <c r="B2148" s="235"/>
      <c r="C2148" s="236"/>
      <c r="D2148" s="237" t="s">
        <v>207</v>
      </c>
      <c r="E2148" s="236"/>
      <c r="F2148" s="239" t="s">
        <v>3689</v>
      </c>
      <c r="G2148" s="236"/>
      <c r="H2148" s="240">
        <v>59.597999999999999</v>
      </c>
      <c r="I2148" s="241"/>
      <c r="J2148" s="236"/>
      <c r="K2148" s="236"/>
      <c r="L2148" s="242"/>
      <c r="M2148" s="243"/>
      <c r="N2148" s="244"/>
      <c r="O2148" s="244"/>
      <c r="P2148" s="244"/>
      <c r="Q2148" s="244"/>
      <c r="R2148" s="244"/>
      <c r="S2148" s="244"/>
      <c r="T2148" s="245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46" t="s">
        <v>207</v>
      </c>
      <c r="AU2148" s="246" t="s">
        <v>82</v>
      </c>
      <c r="AV2148" s="13" t="s">
        <v>82</v>
      </c>
      <c r="AW2148" s="13" t="s">
        <v>4</v>
      </c>
      <c r="AX2148" s="13" t="s">
        <v>80</v>
      </c>
      <c r="AY2148" s="246" t="s">
        <v>197</v>
      </c>
    </row>
    <row r="2149" s="2" customFormat="1" ht="24.15" customHeight="1">
      <c r="A2149" s="40"/>
      <c r="B2149" s="41"/>
      <c r="C2149" s="216" t="s">
        <v>3690</v>
      </c>
      <c r="D2149" s="216" t="s">
        <v>199</v>
      </c>
      <c r="E2149" s="217" t="s">
        <v>3691</v>
      </c>
      <c r="F2149" s="218" t="s">
        <v>3692</v>
      </c>
      <c r="G2149" s="219" t="s">
        <v>661</v>
      </c>
      <c r="H2149" s="220">
        <v>10.4</v>
      </c>
      <c r="I2149" s="221"/>
      <c r="J2149" s="222">
        <f>ROUND(I2149*H2149,2)</f>
        <v>0</v>
      </c>
      <c r="K2149" s="223"/>
      <c r="L2149" s="46"/>
      <c r="M2149" s="224" t="s">
        <v>19</v>
      </c>
      <c r="N2149" s="225" t="s">
        <v>43</v>
      </c>
      <c r="O2149" s="86"/>
      <c r="P2149" s="226">
        <f>O2149*H2149</f>
        <v>0</v>
      </c>
      <c r="Q2149" s="226">
        <v>0.00033</v>
      </c>
      <c r="R2149" s="226">
        <f>Q2149*H2149</f>
        <v>0.0034320000000000002</v>
      </c>
      <c r="S2149" s="226">
        <v>0</v>
      </c>
      <c r="T2149" s="227">
        <f>S2149*H2149</f>
        <v>0</v>
      </c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R2149" s="228" t="s">
        <v>385</v>
      </c>
      <c r="AT2149" s="228" t="s">
        <v>199</v>
      </c>
      <c r="AU2149" s="228" t="s">
        <v>82</v>
      </c>
      <c r="AY2149" s="19" t="s">
        <v>197</v>
      </c>
      <c r="BE2149" s="229">
        <f>IF(N2149="základní",J2149,0)</f>
        <v>0</v>
      </c>
      <c r="BF2149" s="229">
        <f>IF(N2149="snížená",J2149,0)</f>
        <v>0</v>
      </c>
      <c r="BG2149" s="229">
        <f>IF(N2149="zákl. přenesená",J2149,0)</f>
        <v>0</v>
      </c>
      <c r="BH2149" s="229">
        <f>IF(N2149="sníž. přenesená",J2149,0)</f>
        <v>0</v>
      </c>
      <c r="BI2149" s="229">
        <f>IF(N2149="nulová",J2149,0)</f>
        <v>0</v>
      </c>
      <c r="BJ2149" s="19" t="s">
        <v>80</v>
      </c>
      <c r="BK2149" s="229">
        <f>ROUND(I2149*H2149,2)</f>
        <v>0</v>
      </c>
      <c r="BL2149" s="19" t="s">
        <v>385</v>
      </c>
      <c r="BM2149" s="228" t="s">
        <v>3693</v>
      </c>
    </row>
    <row r="2150" s="2" customFormat="1">
      <c r="A2150" s="40"/>
      <c r="B2150" s="41"/>
      <c r="C2150" s="42"/>
      <c r="D2150" s="230" t="s">
        <v>205</v>
      </c>
      <c r="E2150" s="42"/>
      <c r="F2150" s="231" t="s">
        <v>3694</v>
      </c>
      <c r="G2150" s="42"/>
      <c r="H2150" s="42"/>
      <c r="I2150" s="232"/>
      <c r="J2150" s="42"/>
      <c r="K2150" s="42"/>
      <c r="L2150" s="46"/>
      <c r="M2150" s="233"/>
      <c r="N2150" s="234"/>
      <c r="O2150" s="86"/>
      <c r="P2150" s="86"/>
      <c r="Q2150" s="86"/>
      <c r="R2150" s="86"/>
      <c r="S2150" s="86"/>
      <c r="T2150" s="87"/>
      <c r="U2150" s="40"/>
      <c r="V2150" s="40"/>
      <c r="W2150" s="40"/>
      <c r="X2150" s="40"/>
      <c r="Y2150" s="40"/>
      <c r="Z2150" s="40"/>
      <c r="AA2150" s="40"/>
      <c r="AB2150" s="40"/>
      <c r="AC2150" s="40"/>
      <c r="AD2150" s="40"/>
      <c r="AE2150" s="40"/>
      <c r="AT2150" s="19" t="s">
        <v>205</v>
      </c>
      <c r="AU2150" s="19" t="s">
        <v>82</v>
      </c>
    </row>
    <row r="2151" s="14" customFormat="1">
      <c r="A2151" s="14"/>
      <c r="B2151" s="247"/>
      <c r="C2151" s="248"/>
      <c r="D2151" s="237" t="s">
        <v>207</v>
      </c>
      <c r="E2151" s="249" t="s">
        <v>19</v>
      </c>
      <c r="F2151" s="250" t="s">
        <v>802</v>
      </c>
      <c r="G2151" s="248"/>
      <c r="H2151" s="249" t="s">
        <v>19</v>
      </c>
      <c r="I2151" s="251"/>
      <c r="J2151" s="248"/>
      <c r="K2151" s="248"/>
      <c r="L2151" s="252"/>
      <c r="M2151" s="253"/>
      <c r="N2151" s="254"/>
      <c r="O2151" s="254"/>
      <c r="P2151" s="254"/>
      <c r="Q2151" s="254"/>
      <c r="R2151" s="254"/>
      <c r="S2151" s="254"/>
      <c r="T2151" s="255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6" t="s">
        <v>207</v>
      </c>
      <c r="AU2151" s="256" t="s">
        <v>82</v>
      </c>
      <c r="AV2151" s="14" t="s">
        <v>80</v>
      </c>
      <c r="AW2151" s="14" t="s">
        <v>33</v>
      </c>
      <c r="AX2151" s="14" t="s">
        <v>72</v>
      </c>
      <c r="AY2151" s="256" t="s">
        <v>197</v>
      </c>
    </row>
    <row r="2152" s="13" customFormat="1">
      <c r="A2152" s="13"/>
      <c r="B2152" s="235"/>
      <c r="C2152" s="236"/>
      <c r="D2152" s="237" t="s">
        <v>207</v>
      </c>
      <c r="E2152" s="238" t="s">
        <v>19</v>
      </c>
      <c r="F2152" s="239" t="s">
        <v>3695</v>
      </c>
      <c r="G2152" s="236"/>
      <c r="H2152" s="240">
        <v>10.4</v>
      </c>
      <c r="I2152" s="241"/>
      <c r="J2152" s="236"/>
      <c r="K2152" s="236"/>
      <c r="L2152" s="242"/>
      <c r="M2152" s="243"/>
      <c r="N2152" s="244"/>
      <c r="O2152" s="244"/>
      <c r="P2152" s="244"/>
      <c r="Q2152" s="244"/>
      <c r="R2152" s="244"/>
      <c r="S2152" s="244"/>
      <c r="T2152" s="245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46" t="s">
        <v>207</v>
      </c>
      <c r="AU2152" s="246" t="s">
        <v>82</v>
      </c>
      <c r="AV2152" s="13" t="s">
        <v>82</v>
      </c>
      <c r="AW2152" s="13" t="s">
        <v>33</v>
      </c>
      <c r="AX2152" s="13" t="s">
        <v>80</v>
      </c>
      <c r="AY2152" s="246" t="s">
        <v>197</v>
      </c>
    </row>
    <row r="2153" s="2" customFormat="1" ht="37.8" customHeight="1">
      <c r="A2153" s="40"/>
      <c r="B2153" s="41"/>
      <c r="C2153" s="216" t="s">
        <v>3696</v>
      </c>
      <c r="D2153" s="216" t="s">
        <v>199</v>
      </c>
      <c r="E2153" s="217" t="s">
        <v>3697</v>
      </c>
      <c r="F2153" s="218" t="s">
        <v>3698</v>
      </c>
      <c r="G2153" s="219" t="s">
        <v>661</v>
      </c>
      <c r="H2153" s="220">
        <v>10.4</v>
      </c>
      <c r="I2153" s="221"/>
      <c r="J2153" s="222">
        <f>ROUND(I2153*H2153,2)</f>
        <v>0</v>
      </c>
      <c r="K2153" s="223"/>
      <c r="L2153" s="46"/>
      <c r="M2153" s="224" t="s">
        <v>19</v>
      </c>
      <c r="N2153" s="225" t="s">
        <v>43</v>
      </c>
      <c r="O2153" s="86"/>
      <c r="P2153" s="226">
        <f>O2153*H2153</f>
        <v>0</v>
      </c>
      <c r="Q2153" s="226">
        <v>0.0013400000000000001</v>
      </c>
      <c r="R2153" s="226">
        <f>Q2153*H2153</f>
        <v>0.013936000000000001</v>
      </c>
      <c r="S2153" s="226">
        <v>0</v>
      </c>
      <c r="T2153" s="227">
        <f>S2153*H2153</f>
        <v>0</v>
      </c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R2153" s="228" t="s">
        <v>385</v>
      </c>
      <c r="AT2153" s="228" t="s">
        <v>199</v>
      </c>
      <c r="AU2153" s="228" t="s">
        <v>82</v>
      </c>
      <c r="AY2153" s="19" t="s">
        <v>197</v>
      </c>
      <c r="BE2153" s="229">
        <f>IF(N2153="základní",J2153,0)</f>
        <v>0</v>
      </c>
      <c r="BF2153" s="229">
        <f>IF(N2153="snížená",J2153,0)</f>
        <v>0</v>
      </c>
      <c r="BG2153" s="229">
        <f>IF(N2153="zákl. přenesená",J2153,0)</f>
        <v>0</v>
      </c>
      <c r="BH2153" s="229">
        <f>IF(N2153="sníž. přenesená",J2153,0)</f>
        <v>0</v>
      </c>
      <c r="BI2153" s="229">
        <f>IF(N2153="nulová",J2153,0)</f>
        <v>0</v>
      </c>
      <c r="BJ2153" s="19" t="s">
        <v>80</v>
      </c>
      <c r="BK2153" s="229">
        <f>ROUND(I2153*H2153,2)</f>
        <v>0</v>
      </c>
      <c r="BL2153" s="19" t="s">
        <v>385</v>
      </c>
      <c r="BM2153" s="228" t="s">
        <v>3699</v>
      </c>
    </row>
    <row r="2154" s="2" customFormat="1" ht="44.25" customHeight="1">
      <c r="A2154" s="40"/>
      <c r="B2154" s="41"/>
      <c r="C2154" s="216" t="s">
        <v>3700</v>
      </c>
      <c r="D2154" s="216" t="s">
        <v>199</v>
      </c>
      <c r="E2154" s="217" t="s">
        <v>2023</v>
      </c>
      <c r="F2154" s="218" t="s">
        <v>2024</v>
      </c>
      <c r="G2154" s="219" t="s">
        <v>1253</v>
      </c>
      <c r="H2154" s="293"/>
      <c r="I2154" s="221"/>
      <c r="J2154" s="222">
        <f>ROUND(I2154*H2154,2)</f>
        <v>0</v>
      </c>
      <c r="K2154" s="223"/>
      <c r="L2154" s="46"/>
      <c r="M2154" s="224" t="s">
        <v>19</v>
      </c>
      <c r="N2154" s="225" t="s">
        <v>43</v>
      </c>
      <c r="O2154" s="86"/>
      <c r="P2154" s="226">
        <f>O2154*H2154</f>
        <v>0</v>
      </c>
      <c r="Q2154" s="226">
        <v>0</v>
      </c>
      <c r="R2154" s="226">
        <f>Q2154*H2154</f>
        <v>0</v>
      </c>
      <c r="S2154" s="226">
        <v>0</v>
      </c>
      <c r="T2154" s="227">
        <f>S2154*H2154</f>
        <v>0</v>
      </c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R2154" s="228" t="s">
        <v>385</v>
      </c>
      <c r="AT2154" s="228" t="s">
        <v>199</v>
      </c>
      <c r="AU2154" s="228" t="s">
        <v>82</v>
      </c>
      <c r="AY2154" s="19" t="s">
        <v>197</v>
      </c>
      <c r="BE2154" s="229">
        <f>IF(N2154="základní",J2154,0)</f>
        <v>0</v>
      </c>
      <c r="BF2154" s="229">
        <f>IF(N2154="snížená",J2154,0)</f>
        <v>0</v>
      </c>
      <c r="BG2154" s="229">
        <f>IF(N2154="zákl. přenesená",J2154,0)</f>
        <v>0</v>
      </c>
      <c r="BH2154" s="229">
        <f>IF(N2154="sníž. přenesená",J2154,0)</f>
        <v>0</v>
      </c>
      <c r="BI2154" s="229">
        <f>IF(N2154="nulová",J2154,0)</f>
        <v>0</v>
      </c>
      <c r="BJ2154" s="19" t="s">
        <v>80</v>
      </c>
      <c r="BK2154" s="229">
        <f>ROUND(I2154*H2154,2)</f>
        <v>0</v>
      </c>
      <c r="BL2154" s="19" t="s">
        <v>385</v>
      </c>
      <c r="BM2154" s="228" t="s">
        <v>3701</v>
      </c>
    </row>
    <row r="2155" s="2" customFormat="1">
      <c r="A2155" s="40"/>
      <c r="B2155" s="41"/>
      <c r="C2155" s="42"/>
      <c r="D2155" s="230" t="s">
        <v>205</v>
      </c>
      <c r="E2155" s="42"/>
      <c r="F2155" s="231" t="s">
        <v>2026</v>
      </c>
      <c r="G2155" s="42"/>
      <c r="H2155" s="42"/>
      <c r="I2155" s="232"/>
      <c r="J2155" s="42"/>
      <c r="K2155" s="42"/>
      <c r="L2155" s="46"/>
      <c r="M2155" s="233"/>
      <c r="N2155" s="234"/>
      <c r="O2155" s="86"/>
      <c r="P2155" s="86"/>
      <c r="Q2155" s="86"/>
      <c r="R2155" s="86"/>
      <c r="S2155" s="86"/>
      <c r="T2155" s="87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T2155" s="19" t="s">
        <v>205</v>
      </c>
      <c r="AU2155" s="19" t="s">
        <v>82</v>
      </c>
    </row>
    <row r="2156" s="12" customFormat="1" ht="22.8" customHeight="1">
      <c r="A2156" s="12"/>
      <c r="B2156" s="200"/>
      <c r="C2156" s="201"/>
      <c r="D2156" s="202" t="s">
        <v>71</v>
      </c>
      <c r="E2156" s="214" t="s">
        <v>2067</v>
      </c>
      <c r="F2156" s="214" t="s">
        <v>2068</v>
      </c>
      <c r="G2156" s="201"/>
      <c r="H2156" s="201"/>
      <c r="I2156" s="204"/>
      <c r="J2156" s="215">
        <f>BK2156</f>
        <v>0</v>
      </c>
      <c r="K2156" s="201"/>
      <c r="L2156" s="206"/>
      <c r="M2156" s="207"/>
      <c r="N2156" s="208"/>
      <c r="O2156" s="208"/>
      <c r="P2156" s="209">
        <f>SUM(P2157:P2241)</f>
        <v>0</v>
      </c>
      <c r="Q2156" s="208"/>
      <c r="R2156" s="209">
        <f>SUM(R2157:R2241)</f>
        <v>3.11574654</v>
      </c>
      <c r="S2156" s="208"/>
      <c r="T2156" s="210">
        <f>SUM(T2157:T2241)</f>
        <v>0</v>
      </c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R2156" s="211" t="s">
        <v>82</v>
      </c>
      <c r="AT2156" s="212" t="s">
        <v>71</v>
      </c>
      <c r="AU2156" s="212" t="s">
        <v>80</v>
      </c>
      <c r="AY2156" s="211" t="s">
        <v>197</v>
      </c>
      <c r="BK2156" s="213">
        <f>SUM(BK2157:BK2241)</f>
        <v>0</v>
      </c>
    </row>
    <row r="2157" s="2" customFormat="1" ht="21.75" customHeight="1">
      <c r="A2157" s="40"/>
      <c r="B2157" s="41"/>
      <c r="C2157" s="216" t="s">
        <v>3702</v>
      </c>
      <c r="D2157" s="216" t="s">
        <v>199</v>
      </c>
      <c r="E2157" s="217" t="s">
        <v>2070</v>
      </c>
      <c r="F2157" s="218" t="s">
        <v>2071</v>
      </c>
      <c r="G2157" s="219" t="s">
        <v>202</v>
      </c>
      <c r="H2157" s="220">
        <v>61.460000000000001</v>
      </c>
      <c r="I2157" s="221"/>
      <c r="J2157" s="222">
        <f>ROUND(I2157*H2157,2)</f>
        <v>0</v>
      </c>
      <c r="K2157" s="223"/>
      <c r="L2157" s="46"/>
      <c r="M2157" s="224" t="s">
        <v>19</v>
      </c>
      <c r="N2157" s="225" t="s">
        <v>43</v>
      </c>
      <c r="O2157" s="86"/>
      <c r="P2157" s="226">
        <f>O2157*H2157</f>
        <v>0</v>
      </c>
      <c r="Q2157" s="226">
        <v>3.0000000000000001E-05</v>
      </c>
      <c r="R2157" s="226">
        <f>Q2157*H2157</f>
        <v>0.0018438</v>
      </c>
      <c r="S2157" s="226">
        <v>0</v>
      </c>
      <c r="T2157" s="227">
        <f>S2157*H2157</f>
        <v>0</v>
      </c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R2157" s="228" t="s">
        <v>385</v>
      </c>
      <c r="AT2157" s="228" t="s">
        <v>199</v>
      </c>
      <c r="AU2157" s="228" t="s">
        <v>82</v>
      </c>
      <c r="AY2157" s="19" t="s">
        <v>197</v>
      </c>
      <c r="BE2157" s="229">
        <f>IF(N2157="základní",J2157,0)</f>
        <v>0</v>
      </c>
      <c r="BF2157" s="229">
        <f>IF(N2157="snížená",J2157,0)</f>
        <v>0</v>
      </c>
      <c r="BG2157" s="229">
        <f>IF(N2157="zákl. přenesená",J2157,0)</f>
        <v>0</v>
      </c>
      <c r="BH2157" s="229">
        <f>IF(N2157="sníž. přenesená",J2157,0)</f>
        <v>0</v>
      </c>
      <c r="BI2157" s="229">
        <f>IF(N2157="nulová",J2157,0)</f>
        <v>0</v>
      </c>
      <c r="BJ2157" s="19" t="s">
        <v>80</v>
      </c>
      <c r="BK2157" s="229">
        <f>ROUND(I2157*H2157,2)</f>
        <v>0</v>
      </c>
      <c r="BL2157" s="19" t="s">
        <v>385</v>
      </c>
      <c r="BM2157" s="228" t="s">
        <v>3703</v>
      </c>
    </row>
    <row r="2158" s="2" customFormat="1">
      <c r="A2158" s="40"/>
      <c r="B2158" s="41"/>
      <c r="C2158" s="42"/>
      <c r="D2158" s="230" t="s">
        <v>205</v>
      </c>
      <c r="E2158" s="42"/>
      <c r="F2158" s="231" t="s">
        <v>2073</v>
      </c>
      <c r="G2158" s="42"/>
      <c r="H2158" s="42"/>
      <c r="I2158" s="232"/>
      <c r="J2158" s="42"/>
      <c r="K2158" s="42"/>
      <c r="L2158" s="46"/>
      <c r="M2158" s="233"/>
      <c r="N2158" s="234"/>
      <c r="O2158" s="86"/>
      <c r="P2158" s="86"/>
      <c r="Q2158" s="86"/>
      <c r="R2158" s="86"/>
      <c r="S2158" s="86"/>
      <c r="T2158" s="87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T2158" s="19" t="s">
        <v>205</v>
      </c>
      <c r="AU2158" s="19" t="s">
        <v>82</v>
      </c>
    </row>
    <row r="2159" s="14" customFormat="1">
      <c r="A2159" s="14"/>
      <c r="B2159" s="247"/>
      <c r="C2159" s="248"/>
      <c r="D2159" s="237" t="s">
        <v>207</v>
      </c>
      <c r="E2159" s="249" t="s">
        <v>19</v>
      </c>
      <c r="F2159" s="250" t="s">
        <v>802</v>
      </c>
      <c r="G2159" s="248"/>
      <c r="H2159" s="249" t="s">
        <v>19</v>
      </c>
      <c r="I2159" s="251"/>
      <c r="J2159" s="248"/>
      <c r="K2159" s="248"/>
      <c r="L2159" s="252"/>
      <c r="M2159" s="253"/>
      <c r="N2159" s="254"/>
      <c r="O2159" s="254"/>
      <c r="P2159" s="254"/>
      <c r="Q2159" s="254"/>
      <c r="R2159" s="254"/>
      <c r="S2159" s="254"/>
      <c r="T2159" s="255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6" t="s">
        <v>207</v>
      </c>
      <c r="AU2159" s="256" t="s">
        <v>82</v>
      </c>
      <c r="AV2159" s="14" t="s">
        <v>80</v>
      </c>
      <c r="AW2159" s="14" t="s">
        <v>33</v>
      </c>
      <c r="AX2159" s="14" t="s">
        <v>72</v>
      </c>
      <c r="AY2159" s="256" t="s">
        <v>197</v>
      </c>
    </row>
    <row r="2160" s="13" customFormat="1">
      <c r="A2160" s="13"/>
      <c r="B2160" s="235"/>
      <c r="C2160" s="236"/>
      <c r="D2160" s="237" t="s">
        <v>207</v>
      </c>
      <c r="E2160" s="238" t="s">
        <v>19</v>
      </c>
      <c r="F2160" s="239" t="s">
        <v>2961</v>
      </c>
      <c r="G2160" s="236"/>
      <c r="H2160" s="240">
        <v>15.382</v>
      </c>
      <c r="I2160" s="241"/>
      <c r="J2160" s="236"/>
      <c r="K2160" s="236"/>
      <c r="L2160" s="242"/>
      <c r="M2160" s="243"/>
      <c r="N2160" s="244"/>
      <c r="O2160" s="244"/>
      <c r="P2160" s="244"/>
      <c r="Q2160" s="244"/>
      <c r="R2160" s="244"/>
      <c r="S2160" s="244"/>
      <c r="T2160" s="245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246" t="s">
        <v>207</v>
      </c>
      <c r="AU2160" s="246" t="s">
        <v>82</v>
      </c>
      <c r="AV2160" s="13" t="s">
        <v>82</v>
      </c>
      <c r="AW2160" s="13" t="s">
        <v>33</v>
      </c>
      <c r="AX2160" s="13" t="s">
        <v>72</v>
      </c>
      <c r="AY2160" s="246" t="s">
        <v>197</v>
      </c>
    </row>
    <row r="2161" s="13" customFormat="1">
      <c r="A2161" s="13"/>
      <c r="B2161" s="235"/>
      <c r="C2161" s="236"/>
      <c r="D2161" s="237" t="s">
        <v>207</v>
      </c>
      <c r="E2161" s="238" t="s">
        <v>19</v>
      </c>
      <c r="F2161" s="239" t="s">
        <v>2962</v>
      </c>
      <c r="G2161" s="236"/>
      <c r="H2161" s="240">
        <v>16.314</v>
      </c>
      <c r="I2161" s="241"/>
      <c r="J2161" s="236"/>
      <c r="K2161" s="236"/>
      <c r="L2161" s="242"/>
      <c r="M2161" s="243"/>
      <c r="N2161" s="244"/>
      <c r="O2161" s="244"/>
      <c r="P2161" s="244"/>
      <c r="Q2161" s="244"/>
      <c r="R2161" s="244"/>
      <c r="S2161" s="244"/>
      <c r="T2161" s="245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6" t="s">
        <v>207</v>
      </c>
      <c r="AU2161" s="246" t="s">
        <v>82</v>
      </c>
      <c r="AV2161" s="13" t="s">
        <v>82</v>
      </c>
      <c r="AW2161" s="13" t="s">
        <v>33</v>
      </c>
      <c r="AX2161" s="13" t="s">
        <v>72</v>
      </c>
      <c r="AY2161" s="246" t="s">
        <v>197</v>
      </c>
    </row>
    <row r="2162" s="13" customFormat="1">
      <c r="A2162" s="13"/>
      <c r="B2162" s="235"/>
      <c r="C2162" s="236"/>
      <c r="D2162" s="237" t="s">
        <v>207</v>
      </c>
      <c r="E2162" s="238" t="s">
        <v>19</v>
      </c>
      <c r="F2162" s="239" t="s">
        <v>2963</v>
      </c>
      <c r="G2162" s="236"/>
      <c r="H2162" s="240">
        <v>3.4689999999999999</v>
      </c>
      <c r="I2162" s="241"/>
      <c r="J2162" s="236"/>
      <c r="K2162" s="236"/>
      <c r="L2162" s="242"/>
      <c r="M2162" s="243"/>
      <c r="N2162" s="244"/>
      <c r="O2162" s="244"/>
      <c r="P2162" s="244"/>
      <c r="Q2162" s="244"/>
      <c r="R2162" s="244"/>
      <c r="S2162" s="244"/>
      <c r="T2162" s="245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46" t="s">
        <v>207</v>
      </c>
      <c r="AU2162" s="246" t="s">
        <v>82</v>
      </c>
      <c r="AV2162" s="13" t="s">
        <v>82</v>
      </c>
      <c r="AW2162" s="13" t="s">
        <v>33</v>
      </c>
      <c r="AX2162" s="13" t="s">
        <v>72</v>
      </c>
      <c r="AY2162" s="246" t="s">
        <v>197</v>
      </c>
    </row>
    <row r="2163" s="13" customFormat="1">
      <c r="A2163" s="13"/>
      <c r="B2163" s="235"/>
      <c r="C2163" s="236"/>
      <c r="D2163" s="237" t="s">
        <v>207</v>
      </c>
      <c r="E2163" s="238" t="s">
        <v>19</v>
      </c>
      <c r="F2163" s="239" t="s">
        <v>3704</v>
      </c>
      <c r="G2163" s="236"/>
      <c r="H2163" s="240">
        <v>26.295000000000002</v>
      </c>
      <c r="I2163" s="241"/>
      <c r="J2163" s="236"/>
      <c r="K2163" s="236"/>
      <c r="L2163" s="242"/>
      <c r="M2163" s="243"/>
      <c r="N2163" s="244"/>
      <c r="O2163" s="244"/>
      <c r="P2163" s="244"/>
      <c r="Q2163" s="244"/>
      <c r="R2163" s="244"/>
      <c r="S2163" s="244"/>
      <c r="T2163" s="245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46" t="s">
        <v>207</v>
      </c>
      <c r="AU2163" s="246" t="s">
        <v>82</v>
      </c>
      <c r="AV2163" s="13" t="s">
        <v>82</v>
      </c>
      <c r="AW2163" s="13" t="s">
        <v>33</v>
      </c>
      <c r="AX2163" s="13" t="s">
        <v>72</v>
      </c>
      <c r="AY2163" s="246" t="s">
        <v>197</v>
      </c>
    </row>
    <row r="2164" s="15" customFormat="1">
      <c r="A2164" s="15"/>
      <c r="B2164" s="257"/>
      <c r="C2164" s="258"/>
      <c r="D2164" s="237" t="s">
        <v>207</v>
      </c>
      <c r="E2164" s="259" t="s">
        <v>19</v>
      </c>
      <c r="F2164" s="260" t="s">
        <v>234</v>
      </c>
      <c r="G2164" s="258"/>
      <c r="H2164" s="261">
        <v>61.460000000000001</v>
      </c>
      <c r="I2164" s="262"/>
      <c r="J2164" s="258"/>
      <c r="K2164" s="258"/>
      <c r="L2164" s="263"/>
      <c r="M2164" s="264"/>
      <c r="N2164" s="265"/>
      <c r="O2164" s="265"/>
      <c r="P2164" s="265"/>
      <c r="Q2164" s="265"/>
      <c r="R2164" s="265"/>
      <c r="S2164" s="265"/>
      <c r="T2164" s="266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T2164" s="267" t="s">
        <v>207</v>
      </c>
      <c r="AU2164" s="267" t="s">
        <v>82</v>
      </c>
      <c r="AV2164" s="15" t="s">
        <v>203</v>
      </c>
      <c r="AW2164" s="15" t="s">
        <v>33</v>
      </c>
      <c r="AX2164" s="15" t="s">
        <v>80</v>
      </c>
      <c r="AY2164" s="267" t="s">
        <v>197</v>
      </c>
    </row>
    <row r="2165" s="2" customFormat="1" ht="21.75" customHeight="1">
      <c r="A2165" s="40"/>
      <c r="B2165" s="41"/>
      <c r="C2165" s="216" t="s">
        <v>3705</v>
      </c>
      <c r="D2165" s="216" t="s">
        <v>199</v>
      </c>
      <c r="E2165" s="217" t="s">
        <v>3706</v>
      </c>
      <c r="F2165" s="218" t="s">
        <v>3707</v>
      </c>
      <c r="G2165" s="219" t="s">
        <v>202</v>
      </c>
      <c r="H2165" s="220">
        <v>12.924</v>
      </c>
      <c r="I2165" s="221"/>
      <c r="J2165" s="222">
        <f>ROUND(I2165*H2165,2)</f>
        <v>0</v>
      </c>
      <c r="K2165" s="223"/>
      <c r="L2165" s="46"/>
      <c r="M2165" s="224" t="s">
        <v>19</v>
      </c>
      <c r="N2165" s="225" t="s">
        <v>43</v>
      </c>
      <c r="O2165" s="86"/>
      <c r="P2165" s="226">
        <f>O2165*H2165</f>
        <v>0</v>
      </c>
      <c r="Q2165" s="226">
        <v>5.0000000000000002E-05</v>
      </c>
      <c r="R2165" s="226">
        <f>Q2165*H2165</f>
        <v>0.00064619999999999999</v>
      </c>
      <c r="S2165" s="226">
        <v>0</v>
      </c>
      <c r="T2165" s="227">
        <f>S2165*H2165</f>
        <v>0</v>
      </c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R2165" s="228" t="s">
        <v>385</v>
      </c>
      <c r="AT2165" s="228" t="s">
        <v>199</v>
      </c>
      <c r="AU2165" s="228" t="s">
        <v>82</v>
      </c>
      <c r="AY2165" s="19" t="s">
        <v>197</v>
      </c>
      <c r="BE2165" s="229">
        <f>IF(N2165="základní",J2165,0)</f>
        <v>0</v>
      </c>
      <c r="BF2165" s="229">
        <f>IF(N2165="snížená",J2165,0)</f>
        <v>0</v>
      </c>
      <c r="BG2165" s="229">
        <f>IF(N2165="zákl. přenesená",J2165,0)</f>
        <v>0</v>
      </c>
      <c r="BH2165" s="229">
        <f>IF(N2165="sníž. přenesená",J2165,0)</f>
        <v>0</v>
      </c>
      <c r="BI2165" s="229">
        <f>IF(N2165="nulová",J2165,0)</f>
        <v>0</v>
      </c>
      <c r="BJ2165" s="19" t="s">
        <v>80</v>
      </c>
      <c r="BK2165" s="229">
        <f>ROUND(I2165*H2165,2)</f>
        <v>0</v>
      </c>
      <c r="BL2165" s="19" t="s">
        <v>385</v>
      </c>
      <c r="BM2165" s="228" t="s">
        <v>3708</v>
      </c>
    </row>
    <row r="2166" s="2" customFormat="1">
      <c r="A2166" s="40"/>
      <c r="B2166" s="41"/>
      <c r="C2166" s="42"/>
      <c r="D2166" s="230" t="s">
        <v>205</v>
      </c>
      <c r="E2166" s="42"/>
      <c r="F2166" s="231" t="s">
        <v>3709</v>
      </c>
      <c r="G2166" s="42"/>
      <c r="H2166" s="42"/>
      <c r="I2166" s="232"/>
      <c r="J2166" s="42"/>
      <c r="K2166" s="42"/>
      <c r="L2166" s="46"/>
      <c r="M2166" s="233"/>
      <c r="N2166" s="234"/>
      <c r="O2166" s="86"/>
      <c r="P2166" s="86"/>
      <c r="Q2166" s="86"/>
      <c r="R2166" s="86"/>
      <c r="S2166" s="86"/>
      <c r="T2166" s="87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T2166" s="19" t="s">
        <v>205</v>
      </c>
      <c r="AU2166" s="19" t="s">
        <v>82</v>
      </c>
    </row>
    <row r="2167" s="14" customFormat="1">
      <c r="A2167" s="14"/>
      <c r="B2167" s="247"/>
      <c r="C2167" s="248"/>
      <c r="D2167" s="237" t="s">
        <v>207</v>
      </c>
      <c r="E2167" s="249" t="s">
        <v>19</v>
      </c>
      <c r="F2167" s="250" t="s">
        <v>802</v>
      </c>
      <c r="G2167" s="248"/>
      <c r="H2167" s="249" t="s">
        <v>19</v>
      </c>
      <c r="I2167" s="251"/>
      <c r="J2167" s="248"/>
      <c r="K2167" s="248"/>
      <c r="L2167" s="252"/>
      <c r="M2167" s="253"/>
      <c r="N2167" s="254"/>
      <c r="O2167" s="254"/>
      <c r="P2167" s="254"/>
      <c r="Q2167" s="254"/>
      <c r="R2167" s="254"/>
      <c r="S2167" s="254"/>
      <c r="T2167" s="255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6" t="s">
        <v>207</v>
      </c>
      <c r="AU2167" s="256" t="s">
        <v>82</v>
      </c>
      <c r="AV2167" s="14" t="s">
        <v>80</v>
      </c>
      <c r="AW2167" s="14" t="s">
        <v>33</v>
      </c>
      <c r="AX2167" s="14" t="s">
        <v>72</v>
      </c>
      <c r="AY2167" s="256" t="s">
        <v>197</v>
      </c>
    </row>
    <row r="2168" s="13" customFormat="1">
      <c r="A2168" s="13"/>
      <c r="B2168" s="235"/>
      <c r="C2168" s="236"/>
      <c r="D2168" s="237" t="s">
        <v>207</v>
      </c>
      <c r="E2168" s="238" t="s">
        <v>19</v>
      </c>
      <c r="F2168" s="239" t="s">
        <v>3710</v>
      </c>
      <c r="G2168" s="236"/>
      <c r="H2168" s="240">
        <v>2.8799999999999999</v>
      </c>
      <c r="I2168" s="241"/>
      <c r="J2168" s="236"/>
      <c r="K2168" s="236"/>
      <c r="L2168" s="242"/>
      <c r="M2168" s="243"/>
      <c r="N2168" s="244"/>
      <c r="O2168" s="244"/>
      <c r="P2168" s="244"/>
      <c r="Q2168" s="244"/>
      <c r="R2168" s="244"/>
      <c r="S2168" s="244"/>
      <c r="T2168" s="245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46" t="s">
        <v>207</v>
      </c>
      <c r="AU2168" s="246" t="s">
        <v>82</v>
      </c>
      <c r="AV2168" s="13" t="s">
        <v>82</v>
      </c>
      <c r="AW2168" s="13" t="s">
        <v>33</v>
      </c>
      <c r="AX2168" s="13" t="s">
        <v>72</v>
      </c>
      <c r="AY2168" s="246" t="s">
        <v>197</v>
      </c>
    </row>
    <row r="2169" s="13" customFormat="1">
      <c r="A2169" s="13"/>
      <c r="B2169" s="235"/>
      <c r="C2169" s="236"/>
      <c r="D2169" s="237" t="s">
        <v>207</v>
      </c>
      <c r="E2169" s="238" t="s">
        <v>19</v>
      </c>
      <c r="F2169" s="239" t="s">
        <v>3711</v>
      </c>
      <c r="G2169" s="236"/>
      <c r="H2169" s="240">
        <v>10.044000000000001</v>
      </c>
      <c r="I2169" s="241"/>
      <c r="J2169" s="236"/>
      <c r="K2169" s="236"/>
      <c r="L2169" s="242"/>
      <c r="M2169" s="243"/>
      <c r="N2169" s="244"/>
      <c r="O2169" s="244"/>
      <c r="P2169" s="244"/>
      <c r="Q2169" s="244"/>
      <c r="R2169" s="244"/>
      <c r="S2169" s="244"/>
      <c r="T2169" s="245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6" t="s">
        <v>207</v>
      </c>
      <c r="AU2169" s="246" t="s">
        <v>82</v>
      </c>
      <c r="AV2169" s="13" t="s">
        <v>82</v>
      </c>
      <c r="AW2169" s="13" t="s">
        <v>33</v>
      </c>
      <c r="AX2169" s="13" t="s">
        <v>72</v>
      </c>
      <c r="AY2169" s="246" t="s">
        <v>197</v>
      </c>
    </row>
    <row r="2170" s="15" customFormat="1">
      <c r="A2170" s="15"/>
      <c r="B2170" s="257"/>
      <c r="C2170" s="258"/>
      <c r="D2170" s="237" t="s">
        <v>207</v>
      </c>
      <c r="E2170" s="259" t="s">
        <v>19</v>
      </c>
      <c r="F2170" s="260" t="s">
        <v>234</v>
      </c>
      <c r="G2170" s="258"/>
      <c r="H2170" s="261">
        <v>12.924</v>
      </c>
      <c r="I2170" s="262"/>
      <c r="J2170" s="258"/>
      <c r="K2170" s="258"/>
      <c r="L2170" s="263"/>
      <c r="M2170" s="264"/>
      <c r="N2170" s="265"/>
      <c r="O2170" s="265"/>
      <c r="P2170" s="265"/>
      <c r="Q2170" s="265"/>
      <c r="R2170" s="265"/>
      <c r="S2170" s="265"/>
      <c r="T2170" s="266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T2170" s="267" t="s">
        <v>207</v>
      </c>
      <c r="AU2170" s="267" t="s">
        <v>82</v>
      </c>
      <c r="AV2170" s="15" t="s">
        <v>203</v>
      </c>
      <c r="AW2170" s="15" t="s">
        <v>33</v>
      </c>
      <c r="AX2170" s="15" t="s">
        <v>80</v>
      </c>
      <c r="AY2170" s="267" t="s">
        <v>197</v>
      </c>
    </row>
    <row r="2171" s="2" customFormat="1" ht="33" customHeight="1">
      <c r="A2171" s="40"/>
      <c r="B2171" s="41"/>
      <c r="C2171" s="216" t="s">
        <v>3712</v>
      </c>
      <c r="D2171" s="216" t="s">
        <v>199</v>
      </c>
      <c r="E2171" s="217" t="s">
        <v>3713</v>
      </c>
      <c r="F2171" s="218" t="s">
        <v>3714</v>
      </c>
      <c r="G2171" s="219" t="s">
        <v>202</v>
      </c>
      <c r="H2171" s="220">
        <v>61.460000000000001</v>
      </c>
      <c r="I2171" s="221"/>
      <c r="J2171" s="222">
        <f>ROUND(I2171*H2171,2)</f>
        <v>0</v>
      </c>
      <c r="K2171" s="223"/>
      <c r="L2171" s="46"/>
      <c r="M2171" s="224" t="s">
        <v>19</v>
      </c>
      <c r="N2171" s="225" t="s">
        <v>43</v>
      </c>
      <c r="O2171" s="86"/>
      <c r="P2171" s="226">
        <f>O2171*H2171</f>
        <v>0</v>
      </c>
      <c r="Q2171" s="226">
        <v>0.0044999999999999997</v>
      </c>
      <c r="R2171" s="226">
        <f>Q2171*H2171</f>
        <v>0.27656999999999998</v>
      </c>
      <c r="S2171" s="226">
        <v>0</v>
      </c>
      <c r="T2171" s="227">
        <f>S2171*H2171</f>
        <v>0</v>
      </c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R2171" s="228" t="s">
        <v>385</v>
      </c>
      <c r="AT2171" s="228" t="s">
        <v>199</v>
      </c>
      <c r="AU2171" s="228" t="s">
        <v>82</v>
      </c>
      <c r="AY2171" s="19" t="s">
        <v>197</v>
      </c>
      <c r="BE2171" s="229">
        <f>IF(N2171="základní",J2171,0)</f>
        <v>0</v>
      </c>
      <c r="BF2171" s="229">
        <f>IF(N2171="snížená",J2171,0)</f>
        <v>0</v>
      </c>
      <c r="BG2171" s="229">
        <f>IF(N2171="zákl. přenesená",J2171,0)</f>
        <v>0</v>
      </c>
      <c r="BH2171" s="229">
        <f>IF(N2171="sníž. přenesená",J2171,0)</f>
        <v>0</v>
      </c>
      <c r="BI2171" s="229">
        <f>IF(N2171="nulová",J2171,0)</f>
        <v>0</v>
      </c>
      <c r="BJ2171" s="19" t="s">
        <v>80</v>
      </c>
      <c r="BK2171" s="229">
        <f>ROUND(I2171*H2171,2)</f>
        <v>0</v>
      </c>
      <c r="BL2171" s="19" t="s">
        <v>385</v>
      </c>
      <c r="BM2171" s="228" t="s">
        <v>3715</v>
      </c>
    </row>
    <row r="2172" s="2" customFormat="1">
      <c r="A2172" s="40"/>
      <c r="B2172" s="41"/>
      <c r="C2172" s="42"/>
      <c r="D2172" s="230" t="s">
        <v>205</v>
      </c>
      <c r="E2172" s="42"/>
      <c r="F2172" s="231" t="s">
        <v>3716</v>
      </c>
      <c r="G2172" s="42"/>
      <c r="H2172" s="42"/>
      <c r="I2172" s="232"/>
      <c r="J2172" s="42"/>
      <c r="K2172" s="42"/>
      <c r="L2172" s="46"/>
      <c r="M2172" s="233"/>
      <c r="N2172" s="234"/>
      <c r="O2172" s="86"/>
      <c r="P2172" s="86"/>
      <c r="Q2172" s="86"/>
      <c r="R2172" s="86"/>
      <c r="S2172" s="86"/>
      <c r="T2172" s="87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T2172" s="19" t="s">
        <v>205</v>
      </c>
      <c r="AU2172" s="19" t="s">
        <v>82</v>
      </c>
    </row>
    <row r="2173" s="14" customFormat="1">
      <c r="A2173" s="14"/>
      <c r="B2173" s="247"/>
      <c r="C2173" s="248"/>
      <c r="D2173" s="237" t="s">
        <v>207</v>
      </c>
      <c r="E2173" s="249" t="s">
        <v>19</v>
      </c>
      <c r="F2173" s="250" t="s">
        <v>802</v>
      </c>
      <c r="G2173" s="248"/>
      <c r="H2173" s="249" t="s">
        <v>19</v>
      </c>
      <c r="I2173" s="251"/>
      <c r="J2173" s="248"/>
      <c r="K2173" s="248"/>
      <c r="L2173" s="252"/>
      <c r="M2173" s="253"/>
      <c r="N2173" s="254"/>
      <c r="O2173" s="254"/>
      <c r="P2173" s="254"/>
      <c r="Q2173" s="254"/>
      <c r="R2173" s="254"/>
      <c r="S2173" s="254"/>
      <c r="T2173" s="255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56" t="s">
        <v>207</v>
      </c>
      <c r="AU2173" s="256" t="s">
        <v>82</v>
      </c>
      <c r="AV2173" s="14" t="s">
        <v>80</v>
      </c>
      <c r="AW2173" s="14" t="s">
        <v>33</v>
      </c>
      <c r="AX2173" s="14" t="s">
        <v>72</v>
      </c>
      <c r="AY2173" s="256" t="s">
        <v>197</v>
      </c>
    </row>
    <row r="2174" s="13" customFormat="1">
      <c r="A2174" s="13"/>
      <c r="B2174" s="235"/>
      <c r="C2174" s="236"/>
      <c r="D2174" s="237" t="s">
        <v>207</v>
      </c>
      <c r="E2174" s="238" t="s">
        <v>19</v>
      </c>
      <c r="F2174" s="239" t="s">
        <v>2961</v>
      </c>
      <c r="G2174" s="236"/>
      <c r="H2174" s="240">
        <v>15.382</v>
      </c>
      <c r="I2174" s="241"/>
      <c r="J2174" s="236"/>
      <c r="K2174" s="236"/>
      <c r="L2174" s="242"/>
      <c r="M2174" s="243"/>
      <c r="N2174" s="244"/>
      <c r="O2174" s="244"/>
      <c r="P2174" s="244"/>
      <c r="Q2174" s="244"/>
      <c r="R2174" s="244"/>
      <c r="S2174" s="244"/>
      <c r="T2174" s="245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T2174" s="246" t="s">
        <v>207</v>
      </c>
      <c r="AU2174" s="246" t="s">
        <v>82</v>
      </c>
      <c r="AV2174" s="13" t="s">
        <v>82</v>
      </c>
      <c r="AW2174" s="13" t="s">
        <v>33</v>
      </c>
      <c r="AX2174" s="13" t="s">
        <v>72</v>
      </c>
      <c r="AY2174" s="246" t="s">
        <v>197</v>
      </c>
    </row>
    <row r="2175" s="13" customFormat="1">
      <c r="A2175" s="13"/>
      <c r="B2175" s="235"/>
      <c r="C2175" s="236"/>
      <c r="D2175" s="237" t="s">
        <v>207</v>
      </c>
      <c r="E2175" s="238" t="s">
        <v>19</v>
      </c>
      <c r="F2175" s="239" t="s">
        <v>2962</v>
      </c>
      <c r="G2175" s="236"/>
      <c r="H2175" s="240">
        <v>16.314</v>
      </c>
      <c r="I2175" s="241"/>
      <c r="J2175" s="236"/>
      <c r="K2175" s="236"/>
      <c r="L2175" s="242"/>
      <c r="M2175" s="243"/>
      <c r="N2175" s="244"/>
      <c r="O2175" s="244"/>
      <c r="P2175" s="244"/>
      <c r="Q2175" s="244"/>
      <c r="R2175" s="244"/>
      <c r="S2175" s="244"/>
      <c r="T2175" s="245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T2175" s="246" t="s">
        <v>207</v>
      </c>
      <c r="AU2175" s="246" t="s">
        <v>82</v>
      </c>
      <c r="AV2175" s="13" t="s">
        <v>82</v>
      </c>
      <c r="AW2175" s="13" t="s">
        <v>33</v>
      </c>
      <c r="AX2175" s="13" t="s">
        <v>72</v>
      </c>
      <c r="AY2175" s="246" t="s">
        <v>197</v>
      </c>
    </row>
    <row r="2176" s="13" customFormat="1">
      <c r="A2176" s="13"/>
      <c r="B2176" s="235"/>
      <c r="C2176" s="236"/>
      <c r="D2176" s="237" t="s">
        <v>207</v>
      </c>
      <c r="E2176" s="238" t="s">
        <v>19</v>
      </c>
      <c r="F2176" s="239" t="s">
        <v>2963</v>
      </c>
      <c r="G2176" s="236"/>
      <c r="H2176" s="240">
        <v>3.4689999999999999</v>
      </c>
      <c r="I2176" s="241"/>
      <c r="J2176" s="236"/>
      <c r="K2176" s="236"/>
      <c r="L2176" s="242"/>
      <c r="M2176" s="243"/>
      <c r="N2176" s="244"/>
      <c r="O2176" s="244"/>
      <c r="P2176" s="244"/>
      <c r="Q2176" s="244"/>
      <c r="R2176" s="244"/>
      <c r="S2176" s="244"/>
      <c r="T2176" s="245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6" t="s">
        <v>207</v>
      </c>
      <c r="AU2176" s="246" t="s">
        <v>82</v>
      </c>
      <c r="AV2176" s="13" t="s">
        <v>82</v>
      </c>
      <c r="AW2176" s="13" t="s">
        <v>33</v>
      </c>
      <c r="AX2176" s="13" t="s">
        <v>72</v>
      </c>
      <c r="AY2176" s="246" t="s">
        <v>197</v>
      </c>
    </row>
    <row r="2177" s="13" customFormat="1">
      <c r="A2177" s="13"/>
      <c r="B2177" s="235"/>
      <c r="C2177" s="236"/>
      <c r="D2177" s="237" t="s">
        <v>207</v>
      </c>
      <c r="E2177" s="238" t="s">
        <v>19</v>
      </c>
      <c r="F2177" s="239" t="s">
        <v>3704</v>
      </c>
      <c r="G2177" s="236"/>
      <c r="H2177" s="240">
        <v>26.295000000000002</v>
      </c>
      <c r="I2177" s="241"/>
      <c r="J2177" s="236"/>
      <c r="K2177" s="236"/>
      <c r="L2177" s="242"/>
      <c r="M2177" s="243"/>
      <c r="N2177" s="244"/>
      <c r="O2177" s="244"/>
      <c r="P2177" s="244"/>
      <c r="Q2177" s="244"/>
      <c r="R2177" s="244"/>
      <c r="S2177" s="244"/>
      <c r="T2177" s="245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T2177" s="246" t="s">
        <v>207</v>
      </c>
      <c r="AU2177" s="246" t="s">
        <v>82</v>
      </c>
      <c r="AV2177" s="13" t="s">
        <v>82</v>
      </c>
      <c r="AW2177" s="13" t="s">
        <v>33</v>
      </c>
      <c r="AX2177" s="13" t="s">
        <v>72</v>
      </c>
      <c r="AY2177" s="246" t="s">
        <v>197</v>
      </c>
    </row>
    <row r="2178" s="15" customFormat="1">
      <c r="A2178" s="15"/>
      <c r="B2178" s="257"/>
      <c r="C2178" s="258"/>
      <c r="D2178" s="237" t="s">
        <v>207</v>
      </c>
      <c r="E2178" s="259" t="s">
        <v>19</v>
      </c>
      <c r="F2178" s="260" t="s">
        <v>234</v>
      </c>
      <c r="G2178" s="258"/>
      <c r="H2178" s="261">
        <v>61.460000000000001</v>
      </c>
      <c r="I2178" s="262"/>
      <c r="J2178" s="258"/>
      <c r="K2178" s="258"/>
      <c r="L2178" s="263"/>
      <c r="M2178" s="264"/>
      <c r="N2178" s="265"/>
      <c r="O2178" s="265"/>
      <c r="P2178" s="265"/>
      <c r="Q2178" s="265"/>
      <c r="R2178" s="265"/>
      <c r="S2178" s="265"/>
      <c r="T2178" s="266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T2178" s="267" t="s">
        <v>207</v>
      </c>
      <c r="AU2178" s="267" t="s">
        <v>82</v>
      </c>
      <c r="AV2178" s="15" t="s">
        <v>203</v>
      </c>
      <c r="AW2178" s="15" t="s">
        <v>33</v>
      </c>
      <c r="AX2178" s="15" t="s">
        <v>80</v>
      </c>
      <c r="AY2178" s="267" t="s">
        <v>197</v>
      </c>
    </row>
    <row r="2179" s="2" customFormat="1" ht="24.15" customHeight="1">
      <c r="A2179" s="40"/>
      <c r="B2179" s="41"/>
      <c r="C2179" s="216" t="s">
        <v>3717</v>
      </c>
      <c r="D2179" s="216" t="s">
        <v>199</v>
      </c>
      <c r="E2179" s="217" t="s">
        <v>3718</v>
      </c>
      <c r="F2179" s="218" t="s">
        <v>3719</v>
      </c>
      <c r="G2179" s="219" t="s">
        <v>202</v>
      </c>
      <c r="H2179" s="220">
        <v>64.340000000000003</v>
      </c>
      <c r="I2179" s="221"/>
      <c r="J2179" s="222">
        <f>ROUND(I2179*H2179,2)</f>
        <v>0</v>
      </c>
      <c r="K2179" s="223"/>
      <c r="L2179" s="46"/>
      <c r="M2179" s="224" t="s">
        <v>19</v>
      </c>
      <c r="N2179" s="225" t="s">
        <v>43</v>
      </c>
      <c r="O2179" s="86"/>
      <c r="P2179" s="226">
        <f>O2179*H2179</f>
        <v>0</v>
      </c>
      <c r="Q2179" s="226">
        <v>0.00029999999999999997</v>
      </c>
      <c r="R2179" s="226">
        <f>Q2179*H2179</f>
        <v>0.019302</v>
      </c>
      <c r="S2179" s="226">
        <v>0</v>
      </c>
      <c r="T2179" s="227">
        <f>S2179*H2179</f>
        <v>0</v>
      </c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R2179" s="228" t="s">
        <v>385</v>
      </c>
      <c r="AT2179" s="228" t="s">
        <v>199</v>
      </c>
      <c r="AU2179" s="228" t="s">
        <v>82</v>
      </c>
      <c r="AY2179" s="19" t="s">
        <v>197</v>
      </c>
      <c r="BE2179" s="229">
        <f>IF(N2179="základní",J2179,0)</f>
        <v>0</v>
      </c>
      <c r="BF2179" s="229">
        <f>IF(N2179="snížená",J2179,0)</f>
        <v>0</v>
      </c>
      <c r="BG2179" s="229">
        <f>IF(N2179="zákl. přenesená",J2179,0)</f>
        <v>0</v>
      </c>
      <c r="BH2179" s="229">
        <f>IF(N2179="sníž. přenesená",J2179,0)</f>
        <v>0</v>
      </c>
      <c r="BI2179" s="229">
        <f>IF(N2179="nulová",J2179,0)</f>
        <v>0</v>
      </c>
      <c r="BJ2179" s="19" t="s">
        <v>80</v>
      </c>
      <c r="BK2179" s="229">
        <f>ROUND(I2179*H2179,2)</f>
        <v>0</v>
      </c>
      <c r="BL2179" s="19" t="s">
        <v>385</v>
      </c>
      <c r="BM2179" s="228" t="s">
        <v>3720</v>
      </c>
    </row>
    <row r="2180" s="2" customFormat="1">
      <c r="A2180" s="40"/>
      <c r="B2180" s="41"/>
      <c r="C2180" s="42"/>
      <c r="D2180" s="230" t="s">
        <v>205</v>
      </c>
      <c r="E2180" s="42"/>
      <c r="F2180" s="231" t="s">
        <v>3721</v>
      </c>
      <c r="G2180" s="42"/>
      <c r="H2180" s="42"/>
      <c r="I2180" s="232"/>
      <c r="J2180" s="42"/>
      <c r="K2180" s="42"/>
      <c r="L2180" s="46"/>
      <c r="M2180" s="233"/>
      <c r="N2180" s="234"/>
      <c r="O2180" s="86"/>
      <c r="P2180" s="86"/>
      <c r="Q2180" s="86"/>
      <c r="R2180" s="86"/>
      <c r="S2180" s="86"/>
      <c r="T2180" s="87"/>
      <c r="U2180" s="40"/>
      <c r="V2180" s="40"/>
      <c r="W2180" s="40"/>
      <c r="X2180" s="40"/>
      <c r="Y2180" s="40"/>
      <c r="Z2180" s="40"/>
      <c r="AA2180" s="40"/>
      <c r="AB2180" s="40"/>
      <c r="AC2180" s="40"/>
      <c r="AD2180" s="40"/>
      <c r="AE2180" s="40"/>
      <c r="AT2180" s="19" t="s">
        <v>205</v>
      </c>
      <c r="AU2180" s="19" t="s">
        <v>82</v>
      </c>
    </row>
    <row r="2181" s="14" customFormat="1">
      <c r="A2181" s="14"/>
      <c r="B2181" s="247"/>
      <c r="C2181" s="248"/>
      <c r="D2181" s="237" t="s">
        <v>207</v>
      </c>
      <c r="E2181" s="249" t="s">
        <v>19</v>
      </c>
      <c r="F2181" s="250" t="s">
        <v>802</v>
      </c>
      <c r="G2181" s="248"/>
      <c r="H2181" s="249" t="s">
        <v>19</v>
      </c>
      <c r="I2181" s="251"/>
      <c r="J2181" s="248"/>
      <c r="K2181" s="248"/>
      <c r="L2181" s="252"/>
      <c r="M2181" s="253"/>
      <c r="N2181" s="254"/>
      <c r="O2181" s="254"/>
      <c r="P2181" s="254"/>
      <c r="Q2181" s="254"/>
      <c r="R2181" s="254"/>
      <c r="S2181" s="254"/>
      <c r="T2181" s="255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6" t="s">
        <v>207</v>
      </c>
      <c r="AU2181" s="256" t="s">
        <v>82</v>
      </c>
      <c r="AV2181" s="14" t="s">
        <v>80</v>
      </c>
      <c r="AW2181" s="14" t="s">
        <v>33</v>
      </c>
      <c r="AX2181" s="14" t="s">
        <v>72</v>
      </c>
      <c r="AY2181" s="256" t="s">
        <v>197</v>
      </c>
    </row>
    <row r="2182" s="13" customFormat="1">
      <c r="A2182" s="13"/>
      <c r="B2182" s="235"/>
      <c r="C2182" s="236"/>
      <c r="D2182" s="237" t="s">
        <v>207</v>
      </c>
      <c r="E2182" s="238" t="s">
        <v>19</v>
      </c>
      <c r="F2182" s="239" t="s">
        <v>2961</v>
      </c>
      <c r="G2182" s="236"/>
      <c r="H2182" s="240">
        <v>15.382</v>
      </c>
      <c r="I2182" s="241"/>
      <c r="J2182" s="236"/>
      <c r="K2182" s="236"/>
      <c r="L2182" s="242"/>
      <c r="M2182" s="243"/>
      <c r="N2182" s="244"/>
      <c r="O2182" s="244"/>
      <c r="P2182" s="244"/>
      <c r="Q2182" s="244"/>
      <c r="R2182" s="244"/>
      <c r="S2182" s="244"/>
      <c r="T2182" s="245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46" t="s">
        <v>207</v>
      </c>
      <c r="AU2182" s="246" t="s">
        <v>82</v>
      </c>
      <c r="AV2182" s="13" t="s">
        <v>82</v>
      </c>
      <c r="AW2182" s="13" t="s">
        <v>33</v>
      </c>
      <c r="AX2182" s="13" t="s">
        <v>72</v>
      </c>
      <c r="AY2182" s="246" t="s">
        <v>197</v>
      </c>
    </row>
    <row r="2183" s="13" customFormat="1">
      <c r="A2183" s="13"/>
      <c r="B2183" s="235"/>
      <c r="C2183" s="236"/>
      <c r="D2183" s="237" t="s">
        <v>207</v>
      </c>
      <c r="E2183" s="238" t="s">
        <v>19</v>
      </c>
      <c r="F2183" s="239" t="s">
        <v>2962</v>
      </c>
      <c r="G2183" s="236"/>
      <c r="H2183" s="240">
        <v>16.314</v>
      </c>
      <c r="I2183" s="241"/>
      <c r="J2183" s="236"/>
      <c r="K2183" s="236"/>
      <c r="L2183" s="242"/>
      <c r="M2183" s="243"/>
      <c r="N2183" s="244"/>
      <c r="O2183" s="244"/>
      <c r="P2183" s="244"/>
      <c r="Q2183" s="244"/>
      <c r="R2183" s="244"/>
      <c r="S2183" s="244"/>
      <c r="T2183" s="245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46" t="s">
        <v>207</v>
      </c>
      <c r="AU2183" s="246" t="s">
        <v>82</v>
      </c>
      <c r="AV2183" s="13" t="s">
        <v>82</v>
      </c>
      <c r="AW2183" s="13" t="s">
        <v>33</v>
      </c>
      <c r="AX2183" s="13" t="s">
        <v>72</v>
      </c>
      <c r="AY2183" s="246" t="s">
        <v>197</v>
      </c>
    </row>
    <row r="2184" s="13" customFormat="1">
      <c r="A2184" s="13"/>
      <c r="B2184" s="235"/>
      <c r="C2184" s="236"/>
      <c r="D2184" s="237" t="s">
        <v>207</v>
      </c>
      <c r="E2184" s="238" t="s">
        <v>19</v>
      </c>
      <c r="F2184" s="239" t="s">
        <v>3722</v>
      </c>
      <c r="G2184" s="236"/>
      <c r="H2184" s="240">
        <v>2.8799999999999999</v>
      </c>
      <c r="I2184" s="241"/>
      <c r="J2184" s="236"/>
      <c r="K2184" s="236"/>
      <c r="L2184" s="242"/>
      <c r="M2184" s="243"/>
      <c r="N2184" s="244"/>
      <c r="O2184" s="244"/>
      <c r="P2184" s="244"/>
      <c r="Q2184" s="244"/>
      <c r="R2184" s="244"/>
      <c r="S2184" s="244"/>
      <c r="T2184" s="245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T2184" s="246" t="s">
        <v>207</v>
      </c>
      <c r="AU2184" s="246" t="s">
        <v>82</v>
      </c>
      <c r="AV2184" s="13" t="s">
        <v>82</v>
      </c>
      <c r="AW2184" s="13" t="s">
        <v>33</v>
      </c>
      <c r="AX2184" s="13" t="s">
        <v>72</v>
      </c>
      <c r="AY2184" s="246" t="s">
        <v>197</v>
      </c>
    </row>
    <row r="2185" s="13" customFormat="1">
      <c r="A2185" s="13"/>
      <c r="B2185" s="235"/>
      <c r="C2185" s="236"/>
      <c r="D2185" s="237" t="s">
        <v>207</v>
      </c>
      <c r="E2185" s="238" t="s">
        <v>19</v>
      </c>
      <c r="F2185" s="239" t="s">
        <v>2963</v>
      </c>
      <c r="G2185" s="236"/>
      <c r="H2185" s="240">
        <v>3.4689999999999999</v>
      </c>
      <c r="I2185" s="241"/>
      <c r="J2185" s="236"/>
      <c r="K2185" s="236"/>
      <c r="L2185" s="242"/>
      <c r="M2185" s="243"/>
      <c r="N2185" s="244"/>
      <c r="O2185" s="244"/>
      <c r="P2185" s="244"/>
      <c r="Q2185" s="244"/>
      <c r="R2185" s="244"/>
      <c r="S2185" s="244"/>
      <c r="T2185" s="245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T2185" s="246" t="s">
        <v>207</v>
      </c>
      <c r="AU2185" s="246" t="s">
        <v>82</v>
      </c>
      <c r="AV2185" s="13" t="s">
        <v>82</v>
      </c>
      <c r="AW2185" s="13" t="s">
        <v>33</v>
      </c>
      <c r="AX2185" s="13" t="s">
        <v>72</v>
      </c>
      <c r="AY2185" s="246" t="s">
        <v>197</v>
      </c>
    </row>
    <row r="2186" s="13" customFormat="1">
      <c r="A2186" s="13"/>
      <c r="B2186" s="235"/>
      <c r="C2186" s="236"/>
      <c r="D2186" s="237" t="s">
        <v>207</v>
      </c>
      <c r="E2186" s="238" t="s">
        <v>19</v>
      </c>
      <c r="F2186" s="239" t="s">
        <v>3704</v>
      </c>
      <c r="G2186" s="236"/>
      <c r="H2186" s="240">
        <v>26.295000000000002</v>
      </c>
      <c r="I2186" s="241"/>
      <c r="J2186" s="236"/>
      <c r="K2186" s="236"/>
      <c r="L2186" s="242"/>
      <c r="M2186" s="243"/>
      <c r="N2186" s="244"/>
      <c r="O2186" s="244"/>
      <c r="P2186" s="244"/>
      <c r="Q2186" s="244"/>
      <c r="R2186" s="244"/>
      <c r="S2186" s="244"/>
      <c r="T2186" s="245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T2186" s="246" t="s">
        <v>207</v>
      </c>
      <c r="AU2186" s="246" t="s">
        <v>82</v>
      </c>
      <c r="AV2186" s="13" t="s">
        <v>82</v>
      </c>
      <c r="AW2186" s="13" t="s">
        <v>33</v>
      </c>
      <c r="AX2186" s="13" t="s">
        <v>72</v>
      </c>
      <c r="AY2186" s="246" t="s">
        <v>197</v>
      </c>
    </row>
    <row r="2187" s="15" customFormat="1">
      <c r="A2187" s="15"/>
      <c r="B2187" s="257"/>
      <c r="C2187" s="258"/>
      <c r="D2187" s="237" t="s">
        <v>207</v>
      </c>
      <c r="E2187" s="259" t="s">
        <v>19</v>
      </c>
      <c r="F2187" s="260" t="s">
        <v>234</v>
      </c>
      <c r="G2187" s="258"/>
      <c r="H2187" s="261">
        <v>64.340000000000003</v>
      </c>
      <c r="I2187" s="262"/>
      <c r="J2187" s="258"/>
      <c r="K2187" s="258"/>
      <c r="L2187" s="263"/>
      <c r="M2187" s="264"/>
      <c r="N2187" s="265"/>
      <c r="O2187" s="265"/>
      <c r="P2187" s="265"/>
      <c r="Q2187" s="265"/>
      <c r="R2187" s="265"/>
      <c r="S2187" s="265"/>
      <c r="T2187" s="266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T2187" s="267" t="s">
        <v>207</v>
      </c>
      <c r="AU2187" s="267" t="s">
        <v>82</v>
      </c>
      <c r="AV2187" s="15" t="s">
        <v>203</v>
      </c>
      <c r="AW2187" s="15" t="s">
        <v>33</v>
      </c>
      <c r="AX2187" s="15" t="s">
        <v>80</v>
      </c>
      <c r="AY2187" s="267" t="s">
        <v>197</v>
      </c>
    </row>
    <row r="2188" s="2" customFormat="1" ht="16.5" customHeight="1">
      <c r="A2188" s="40"/>
      <c r="B2188" s="41"/>
      <c r="C2188" s="282" t="s">
        <v>3723</v>
      </c>
      <c r="D2188" s="282" t="s">
        <v>602</v>
      </c>
      <c r="E2188" s="283" t="s">
        <v>3724</v>
      </c>
      <c r="F2188" s="284" t="s">
        <v>3725</v>
      </c>
      <c r="G2188" s="285" t="s">
        <v>202</v>
      </c>
      <c r="H2188" s="286">
        <v>87.801000000000002</v>
      </c>
      <c r="I2188" s="287"/>
      <c r="J2188" s="288">
        <f>ROUND(I2188*H2188,2)</f>
        <v>0</v>
      </c>
      <c r="K2188" s="289"/>
      <c r="L2188" s="290"/>
      <c r="M2188" s="291" t="s">
        <v>19</v>
      </c>
      <c r="N2188" s="292" t="s">
        <v>43</v>
      </c>
      <c r="O2188" s="86"/>
      <c r="P2188" s="226">
        <f>O2188*H2188</f>
        <v>0</v>
      </c>
      <c r="Q2188" s="226">
        <v>0.0028300000000000001</v>
      </c>
      <c r="R2188" s="226">
        <f>Q2188*H2188</f>
        <v>0.24847683000000001</v>
      </c>
      <c r="S2188" s="226">
        <v>0</v>
      </c>
      <c r="T2188" s="227">
        <f>S2188*H2188</f>
        <v>0</v>
      </c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R2188" s="228" t="s">
        <v>658</v>
      </c>
      <c r="AT2188" s="228" t="s">
        <v>602</v>
      </c>
      <c r="AU2188" s="228" t="s">
        <v>82</v>
      </c>
      <c r="AY2188" s="19" t="s">
        <v>197</v>
      </c>
      <c r="BE2188" s="229">
        <f>IF(N2188="základní",J2188,0)</f>
        <v>0</v>
      </c>
      <c r="BF2188" s="229">
        <f>IF(N2188="snížená",J2188,0)</f>
        <v>0</v>
      </c>
      <c r="BG2188" s="229">
        <f>IF(N2188="zákl. přenesená",J2188,0)</f>
        <v>0</v>
      </c>
      <c r="BH2188" s="229">
        <f>IF(N2188="sníž. přenesená",J2188,0)</f>
        <v>0</v>
      </c>
      <c r="BI2188" s="229">
        <f>IF(N2188="nulová",J2188,0)</f>
        <v>0</v>
      </c>
      <c r="BJ2188" s="19" t="s">
        <v>80</v>
      </c>
      <c r="BK2188" s="229">
        <f>ROUND(I2188*H2188,2)</f>
        <v>0</v>
      </c>
      <c r="BL2188" s="19" t="s">
        <v>385</v>
      </c>
      <c r="BM2188" s="228" t="s">
        <v>3726</v>
      </c>
    </row>
    <row r="2189" s="14" customFormat="1">
      <c r="A2189" s="14"/>
      <c r="B2189" s="247"/>
      <c r="C2189" s="248"/>
      <c r="D2189" s="237" t="s">
        <v>207</v>
      </c>
      <c r="E2189" s="249" t="s">
        <v>19</v>
      </c>
      <c r="F2189" s="250" t="s">
        <v>802</v>
      </c>
      <c r="G2189" s="248"/>
      <c r="H2189" s="249" t="s">
        <v>19</v>
      </c>
      <c r="I2189" s="251"/>
      <c r="J2189" s="248"/>
      <c r="K2189" s="248"/>
      <c r="L2189" s="252"/>
      <c r="M2189" s="253"/>
      <c r="N2189" s="254"/>
      <c r="O2189" s="254"/>
      <c r="P2189" s="254"/>
      <c r="Q2189" s="254"/>
      <c r="R2189" s="254"/>
      <c r="S2189" s="254"/>
      <c r="T2189" s="255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6" t="s">
        <v>207</v>
      </c>
      <c r="AU2189" s="256" t="s">
        <v>82</v>
      </c>
      <c r="AV2189" s="14" t="s">
        <v>80</v>
      </c>
      <c r="AW2189" s="14" t="s">
        <v>33</v>
      </c>
      <c r="AX2189" s="14" t="s">
        <v>72</v>
      </c>
      <c r="AY2189" s="256" t="s">
        <v>197</v>
      </c>
    </row>
    <row r="2190" s="13" customFormat="1">
      <c r="A2190" s="13"/>
      <c r="B2190" s="235"/>
      <c r="C2190" s="236"/>
      <c r="D2190" s="237" t="s">
        <v>207</v>
      </c>
      <c r="E2190" s="238" t="s">
        <v>19</v>
      </c>
      <c r="F2190" s="239" t="s">
        <v>2961</v>
      </c>
      <c r="G2190" s="236"/>
      <c r="H2190" s="240">
        <v>15.382</v>
      </c>
      <c r="I2190" s="241"/>
      <c r="J2190" s="236"/>
      <c r="K2190" s="236"/>
      <c r="L2190" s="242"/>
      <c r="M2190" s="243"/>
      <c r="N2190" s="244"/>
      <c r="O2190" s="244"/>
      <c r="P2190" s="244"/>
      <c r="Q2190" s="244"/>
      <c r="R2190" s="244"/>
      <c r="S2190" s="244"/>
      <c r="T2190" s="245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46" t="s">
        <v>207</v>
      </c>
      <c r="AU2190" s="246" t="s">
        <v>82</v>
      </c>
      <c r="AV2190" s="13" t="s">
        <v>82</v>
      </c>
      <c r="AW2190" s="13" t="s">
        <v>33</v>
      </c>
      <c r="AX2190" s="13" t="s">
        <v>72</v>
      </c>
      <c r="AY2190" s="246" t="s">
        <v>197</v>
      </c>
    </row>
    <row r="2191" s="13" customFormat="1">
      <c r="A2191" s="13"/>
      <c r="B2191" s="235"/>
      <c r="C2191" s="236"/>
      <c r="D2191" s="237" t="s">
        <v>207</v>
      </c>
      <c r="E2191" s="238" t="s">
        <v>19</v>
      </c>
      <c r="F2191" s="239" t="s">
        <v>2962</v>
      </c>
      <c r="G2191" s="236"/>
      <c r="H2191" s="240">
        <v>16.314</v>
      </c>
      <c r="I2191" s="241"/>
      <c r="J2191" s="236"/>
      <c r="K2191" s="236"/>
      <c r="L2191" s="242"/>
      <c r="M2191" s="243"/>
      <c r="N2191" s="244"/>
      <c r="O2191" s="244"/>
      <c r="P2191" s="244"/>
      <c r="Q2191" s="244"/>
      <c r="R2191" s="244"/>
      <c r="S2191" s="244"/>
      <c r="T2191" s="245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46" t="s">
        <v>207</v>
      </c>
      <c r="AU2191" s="246" t="s">
        <v>82</v>
      </c>
      <c r="AV2191" s="13" t="s">
        <v>82</v>
      </c>
      <c r="AW2191" s="13" t="s">
        <v>33</v>
      </c>
      <c r="AX2191" s="13" t="s">
        <v>72</v>
      </c>
      <c r="AY2191" s="246" t="s">
        <v>197</v>
      </c>
    </row>
    <row r="2192" s="13" customFormat="1">
      <c r="A2192" s="13"/>
      <c r="B2192" s="235"/>
      <c r="C2192" s="236"/>
      <c r="D2192" s="237" t="s">
        <v>207</v>
      </c>
      <c r="E2192" s="238" t="s">
        <v>19</v>
      </c>
      <c r="F2192" s="239" t="s">
        <v>3722</v>
      </c>
      <c r="G2192" s="236"/>
      <c r="H2192" s="240">
        <v>2.8799999999999999</v>
      </c>
      <c r="I2192" s="241"/>
      <c r="J2192" s="236"/>
      <c r="K2192" s="236"/>
      <c r="L2192" s="242"/>
      <c r="M2192" s="243"/>
      <c r="N2192" s="244"/>
      <c r="O2192" s="244"/>
      <c r="P2192" s="244"/>
      <c r="Q2192" s="244"/>
      <c r="R2192" s="244"/>
      <c r="S2192" s="244"/>
      <c r="T2192" s="245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46" t="s">
        <v>207</v>
      </c>
      <c r="AU2192" s="246" t="s">
        <v>82</v>
      </c>
      <c r="AV2192" s="13" t="s">
        <v>82</v>
      </c>
      <c r="AW2192" s="13" t="s">
        <v>33</v>
      </c>
      <c r="AX2192" s="13" t="s">
        <v>72</v>
      </c>
      <c r="AY2192" s="246" t="s">
        <v>197</v>
      </c>
    </row>
    <row r="2193" s="13" customFormat="1">
      <c r="A2193" s="13"/>
      <c r="B2193" s="235"/>
      <c r="C2193" s="236"/>
      <c r="D2193" s="237" t="s">
        <v>207</v>
      </c>
      <c r="E2193" s="238" t="s">
        <v>19</v>
      </c>
      <c r="F2193" s="239" t="s">
        <v>2963</v>
      </c>
      <c r="G2193" s="236"/>
      <c r="H2193" s="240">
        <v>3.4689999999999999</v>
      </c>
      <c r="I2193" s="241"/>
      <c r="J2193" s="236"/>
      <c r="K2193" s="236"/>
      <c r="L2193" s="242"/>
      <c r="M2193" s="243"/>
      <c r="N2193" s="244"/>
      <c r="O2193" s="244"/>
      <c r="P2193" s="244"/>
      <c r="Q2193" s="244"/>
      <c r="R2193" s="244"/>
      <c r="S2193" s="244"/>
      <c r="T2193" s="245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46" t="s">
        <v>207</v>
      </c>
      <c r="AU2193" s="246" t="s">
        <v>82</v>
      </c>
      <c r="AV2193" s="13" t="s">
        <v>82</v>
      </c>
      <c r="AW2193" s="13" t="s">
        <v>33</v>
      </c>
      <c r="AX2193" s="13" t="s">
        <v>72</v>
      </c>
      <c r="AY2193" s="246" t="s">
        <v>197</v>
      </c>
    </row>
    <row r="2194" s="13" customFormat="1">
      <c r="A2194" s="13"/>
      <c r="B2194" s="235"/>
      <c r="C2194" s="236"/>
      <c r="D2194" s="237" t="s">
        <v>207</v>
      </c>
      <c r="E2194" s="238" t="s">
        <v>19</v>
      </c>
      <c r="F2194" s="239" t="s">
        <v>3704</v>
      </c>
      <c r="G2194" s="236"/>
      <c r="H2194" s="240">
        <v>26.295000000000002</v>
      </c>
      <c r="I2194" s="241"/>
      <c r="J2194" s="236"/>
      <c r="K2194" s="236"/>
      <c r="L2194" s="242"/>
      <c r="M2194" s="243"/>
      <c r="N2194" s="244"/>
      <c r="O2194" s="244"/>
      <c r="P2194" s="244"/>
      <c r="Q2194" s="244"/>
      <c r="R2194" s="244"/>
      <c r="S2194" s="244"/>
      <c r="T2194" s="245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246" t="s">
        <v>207</v>
      </c>
      <c r="AU2194" s="246" t="s">
        <v>82</v>
      </c>
      <c r="AV2194" s="13" t="s">
        <v>82</v>
      </c>
      <c r="AW2194" s="13" t="s">
        <v>33</v>
      </c>
      <c r="AX2194" s="13" t="s">
        <v>72</v>
      </c>
      <c r="AY2194" s="246" t="s">
        <v>197</v>
      </c>
    </row>
    <row r="2195" s="16" customFormat="1">
      <c r="A2195" s="16"/>
      <c r="B2195" s="268"/>
      <c r="C2195" s="269"/>
      <c r="D2195" s="237" t="s">
        <v>207</v>
      </c>
      <c r="E2195" s="270" t="s">
        <v>19</v>
      </c>
      <c r="F2195" s="271" t="s">
        <v>248</v>
      </c>
      <c r="G2195" s="269"/>
      <c r="H2195" s="272">
        <v>64.340000000000003</v>
      </c>
      <c r="I2195" s="273"/>
      <c r="J2195" s="269"/>
      <c r="K2195" s="269"/>
      <c r="L2195" s="274"/>
      <c r="M2195" s="275"/>
      <c r="N2195" s="276"/>
      <c r="O2195" s="276"/>
      <c r="P2195" s="276"/>
      <c r="Q2195" s="276"/>
      <c r="R2195" s="276"/>
      <c r="S2195" s="276"/>
      <c r="T2195" s="277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T2195" s="278" t="s">
        <v>207</v>
      </c>
      <c r="AU2195" s="278" t="s">
        <v>82</v>
      </c>
      <c r="AV2195" s="16" t="s">
        <v>103</v>
      </c>
      <c r="AW2195" s="16" t="s">
        <v>33</v>
      </c>
      <c r="AX2195" s="16" t="s">
        <v>72</v>
      </c>
      <c r="AY2195" s="278" t="s">
        <v>197</v>
      </c>
    </row>
    <row r="2196" s="14" customFormat="1">
      <c r="A2196" s="14"/>
      <c r="B2196" s="247"/>
      <c r="C2196" s="248"/>
      <c r="D2196" s="237" t="s">
        <v>207</v>
      </c>
      <c r="E2196" s="249" t="s">
        <v>19</v>
      </c>
      <c r="F2196" s="250" t="s">
        <v>3727</v>
      </c>
      <c r="G2196" s="248"/>
      <c r="H2196" s="249" t="s">
        <v>19</v>
      </c>
      <c r="I2196" s="251"/>
      <c r="J2196" s="248"/>
      <c r="K2196" s="248"/>
      <c r="L2196" s="252"/>
      <c r="M2196" s="253"/>
      <c r="N2196" s="254"/>
      <c r="O2196" s="254"/>
      <c r="P2196" s="254"/>
      <c r="Q2196" s="254"/>
      <c r="R2196" s="254"/>
      <c r="S2196" s="254"/>
      <c r="T2196" s="255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T2196" s="256" t="s">
        <v>207</v>
      </c>
      <c r="AU2196" s="256" t="s">
        <v>82</v>
      </c>
      <c r="AV2196" s="14" t="s">
        <v>80</v>
      </c>
      <c r="AW2196" s="14" t="s">
        <v>33</v>
      </c>
      <c r="AX2196" s="14" t="s">
        <v>72</v>
      </c>
      <c r="AY2196" s="256" t="s">
        <v>197</v>
      </c>
    </row>
    <row r="2197" s="13" customFormat="1">
      <c r="A2197" s="13"/>
      <c r="B2197" s="235"/>
      <c r="C2197" s="236"/>
      <c r="D2197" s="237" t="s">
        <v>207</v>
      </c>
      <c r="E2197" s="238" t="s">
        <v>19</v>
      </c>
      <c r="F2197" s="239" t="s">
        <v>3728</v>
      </c>
      <c r="G2197" s="236"/>
      <c r="H2197" s="240">
        <v>10.800000000000001</v>
      </c>
      <c r="I2197" s="241"/>
      <c r="J2197" s="236"/>
      <c r="K2197" s="236"/>
      <c r="L2197" s="242"/>
      <c r="M2197" s="243"/>
      <c r="N2197" s="244"/>
      <c r="O2197" s="244"/>
      <c r="P2197" s="244"/>
      <c r="Q2197" s="244"/>
      <c r="R2197" s="244"/>
      <c r="S2197" s="244"/>
      <c r="T2197" s="245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246" t="s">
        <v>207</v>
      </c>
      <c r="AU2197" s="246" t="s">
        <v>82</v>
      </c>
      <c r="AV2197" s="13" t="s">
        <v>82</v>
      </c>
      <c r="AW2197" s="13" t="s">
        <v>33</v>
      </c>
      <c r="AX2197" s="13" t="s">
        <v>72</v>
      </c>
      <c r="AY2197" s="246" t="s">
        <v>197</v>
      </c>
    </row>
    <row r="2198" s="16" customFormat="1">
      <c r="A2198" s="16"/>
      <c r="B2198" s="268"/>
      <c r="C2198" s="269"/>
      <c r="D2198" s="237" t="s">
        <v>207</v>
      </c>
      <c r="E2198" s="270" t="s">
        <v>19</v>
      </c>
      <c r="F2198" s="271" t="s">
        <v>248</v>
      </c>
      <c r="G2198" s="269"/>
      <c r="H2198" s="272">
        <v>10.800000000000001</v>
      </c>
      <c r="I2198" s="273"/>
      <c r="J2198" s="269"/>
      <c r="K2198" s="269"/>
      <c r="L2198" s="274"/>
      <c r="M2198" s="275"/>
      <c r="N2198" s="276"/>
      <c r="O2198" s="276"/>
      <c r="P2198" s="276"/>
      <c r="Q2198" s="276"/>
      <c r="R2198" s="276"/>
      <c r="S2198" s="276"/>
      <c r="T2198" s="277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T2198" s="278" t="s">
        <v>207</v>
      </c>
      <c r="AU2198" s="278" t="s">
        <v>82</v>
      </c>
      <c r="AV2198" s="16" t="s">
        <v>103</v>
      </c>
      <c r="AW2198" s="16" t="s">
        <v>33</v>
      </c>
      <c r="AX2198" s="16" t="s">
        <v>72</v>
      </c>
      <c r="AY2198" s="278" t="s">
        <v>197</v>
      </c>
    </row>
    <row r="2199" s="13" customFormat="1">
      <c r="A2199" s="13"/>
      <c r="B2199" s="235"/>
      <c r="C2199" s="236"/>
      <c r="D2199" s="237" t="s">
        <v>207</v>
      </c>
      <c r="E2199" s="238" t="s">
        <v>19</v>
      </c>
      <c r="F2199" s="239" t="s">
        <v>3729</v>
      </c>
      <c r="G2199" s="236"/>
      <c r="H2199" s="240">
        <v>87.801000000000002</v>
      </c>
      <c r="I2199" s="241"/>
      <c r="J2199" s="236"/>
      <c r="K2199" s="236"/>
      <c r="L2199" s="242"/>
      <c r="M2199" s="243"/>
      <c r="N2199" s="244"/>
      <c r="O2199" s="244"/>
      <c r="P2199" s="244"/>
      <c r="Q2199" s="244"/>
      <c r="R2199" s="244"/>
      <c r="S2199" s="244"/>
      <c r="T2199" s="245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T2199" s="246" t="s">
        <v>207</v>
      </c>
      <c r="AU2199" s="246" t="s">
        <v>82</v>
      </c>
      <c r="AV2199" s="13" t="s">
        <v>82</v>
      </c>
      <c r="AW2199" s="13" t="s">
        <v>33</v>
      </c>
      <c r="AX2199" s="13" t="s">
        <v>80</v>
      </c>
      <c r="AY2199" s="246" t="s">
        <v>197</v>
      </c>
    </row>
    <row r="2200" s="2" customFormat="1" ht="24.15" customHeight="1">
      <c r="A2200" s="40"/>
      <c r="B2200" s="41"/>
      <c r="C2200" s="216" t="s">
        <v>3730</v>
      </c>
      <c r="D2200" s="216" t="s">
        <v>199</v>
      </c>
      <c r="E2200" s="217" t="s">
        <v>3731</v>
      </c>
      <c r="F2200" s="218" t="s">
        <v>3732</v>
      </c>
      <c r="G2200" s="219" t="s">
        <v>202</v>
      </c>
      <c r="H2200" s="220">
        <v>37.154000000000003</v>
      </c>
      <c r="I2200" s="221"/>
      <c r="J2200" s="222">
        <f>ROUND(I2200*H2200,2)</f>
        <v>0</v>
      </c>
      <c r="K2200" s="223"/>
      <c r="L2200" s="46"/>
      <c r="M2200" s="224" t="s">
        <v>19</v>
      </c>
      <c r="N2200" s="225" t="s">
        <v>43</v>
      </c>
      <c r="O2200" s="86"/>
      <c r="P2200" s="226">
        <f>O2200*H2200</f>
        <v>0</v>
      </c>
      <c r="Q2200" s="226">
        <v>0.00059999999999999995</v>
      </c>
      <c r="R2200" s="226">
        <f>Q2200*H2200</f>
        <v>0.0222924</v>
      </c>
      <c r="S2200" s="226">
        <v>0</v>
      </c>
      <c r="T2200" s="227">
        <f>S2200*H2200</f>
        <v>0</v>
      </c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40"/>
      <c r="AE2200" s="40"/>
      <c r="AR2200" s="228" t="s">
        <v>385</v>
      </c>
      <c r="AT2200" s="228" t="s">
        <v>199</v>
      </c>
      <c r="AU2200" s="228" t="s">
        <v>82</v>
      </c>
      <c r="AY2200" s="19" t="s">
        <v>197</v>
      </c>
      <c r="BE2200" s="229">
        <f>IF(N2200="základní",J2200,0)</f>
        <v>0</v>
      </c>
      <c r="BF2200" s="229">
        <f>IF(N2200="snížená",J2200,0)</f>
        <v>0</v>
      </c>
      <c r="BG2200" s="229">
        <f>IF(N2200="zákl. přenesená",J2200,0)</f>
        <v>0</v>
      </c>
      <c r="BH2200" s="229">
        <f>IF(N2200="sníž. přenesená",J2200,0)</f>
        <v>0</v>
      </c>
      <c r="BI2200" s="229">
        <f>IF(N2200="nulová",J2200,0)</f>
        <v>0</v>
      </c>
      <c r="BJ2200" s="19" t="s">
        <v>80</v>
      </c>
      <c r="BK2200" s="229">
        <f>ROUND(I2200*H2200,2)</f>
        <v>0</v>
      </c>
      <c r="BL2200" s="19" t="s">
        <v>385</v>
      </c>
      <c r="BM2200" s="228" t="s">
        <v>3733</v>
      </c>
    </row>
    <row r="2201" s="14" customFormat="1">
      <c r="A2201" s="14"/>
      <c r="B2201" s="247"/>
      <c r="C2201" s="248"/>
      <c r="D2201" s="237" t="s">
        <v>207</v>
      </c>
      <c r="E2201" s="249" t="s">
        <v>19</v>
      </c>
      <c r="F2201" s="250" t="s">
        <v>598</v>
      </c>
      <c r="G2201" s="248"/>
      <c r="H2201" s="249" t="s">
        <v>19</v>
      </c>
      <c r="I2201" s="251"/>
      <c r="J2201" s="248"/>
      <c r="K2201" s="248"/>
      <c r="L2201" s="252"/>
      <c r="M2201" s="253"/>
      <c r="N2201" s="254"/>
      <c r="O2201" s="254"/>
      <c r="P2201" s="254"/>
      <c r="Q2201" s="254"/>
      <c r="R2201" s="254"/>
      <c r="S2201" s="254"/>
      <c r="T2201" s="255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6" t="s">
        <v>207</v>
      </c>
      <c r="AU2201" s="256" t="s">
        <v>82</v>
      </c>
      <c r="AV2201" s="14" t="s">
        <v>80</v>
      </c>
      <c r="AW2201" s="14" t="s">
        <v>33</v>
      </c>
      <c r="AX2201" s="14" t="s">
        <v>72</v>
      </c>
      <c r="AY2201" s="256" t="s">
        <v>197</v>
      </c>
    </row>
    <row r="2202" s="13" customFormat="1">
      <c r="A2202" s="13"/>
      <c r="B2202" s="235"/>
      <c r="C2202" s="236"/>
      <c r="D2202" s="237" t="s">
        <v>207</v>
      </c>
      <c r="E2202" s="238" t="s">
        <v>19</v>
      </c>
      <c r="F2202" s="239" t="s">
        <v>2947</v>
      </c>
      <c r="G2202" s="236"/>
      <c r="H2202" s="240">
        <v>2.355</v>
      </c>
      <c r="I2202" s="241"/>
      <c r="J2202" s="236"/>
      <c r="K2202" s="236"/>
      <c r="L2202" s="242"/>
      <c r="M2202" s="243"/>
      <c r="N2202" s="244"/>
      <c r="O2202" s="244"/>
      <c r="P2202" s="244"/>
      <c r="Q2202" s="244"/>
      <c r="R2202" s="244"/>
      <c r="S2202" s="244"/>
      <c r="T2202" s="245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46" t="s">
        <v>207</v>
      </c>
      <c r="AU2202" s="246" t="s">
        <v>82</v>
      </c>
      <c r="AV2202" s="13" t="s">
        <v>82</v>
      </c>
      <c r="AW2202" s="13" t="s">
        <v>33</v>
      </c>
      <c r="AX2202" s="13" t="s">
        <v>72</v>
      </c>
      <c r="AY2202" s="246" t="s">
        <v>197</v>
      </c>
    </row>
    <row r="2203" s="13" customFormat="1">
      <c r="A2203" s="13"/>
      <c r="B2203" s="235"/>
      <c r="C2203" s="236"/>
      <c r="D2203" s="237" t="s">
        <v>207</v>
      </c>
      <c r="E2203" s="238" t="s">
        <v>19</v>
      </c>
      <c r="F2203" s="239" t="s">
        <v>2948</v>
      </c>
      <c r="G2203" s="236"/>
      <c r="H2203" s="240">
        <v>3.0550000000000002</v>
      </c>
      <c r="I2203" s="241"/>
      <c r="J2203" s="236"/>
      <c r="K2203" s="236"/>
      <c r="L2203" s="242"/>
      <c r="M2203" s="243"/>
      <c r="N2203" s="244"/>
      <c r="O2203" s="244"/>
      <c r="P2203" s="244"/>
      <c r="Q2203" s="244"/>
      <c r="R2203" s="244"/>
      <c r="S2203" s="244"/>
      <c r="T2203" s="245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T2203" s="246" t="s">
        <v>207</v>
      </c>
      <c r="AU2203" s="246" t="s">
        <v>82</v>
      </c>
      <c r="AV2203" s="13" t="s">
        <v>82</v>
      </c>
      <c r="AW2203" s="13" t="s">
        <v>33</v>
      </c>
      <c r="AX2203" s="13" t="s">
        <v>72</v>
      </c>
      <c r="AY2203" s="246" t="s">
        <v>197</v>
      </c>
    </row>
    <row r="2204" s="13" customFormat="1">
      <c r="A2204" s="13"/>
      <c r="B2204" s="235"/>
      <c r="C2204" s="236"/>
      <c r="D2204" s="237" t="s">
        <v>207</v>
      </c>
      <c r="E2204" s="238" t="s">
        <v>19</v>
      </c>
      <c r="F2204" s="239" t="s">
        <v>2956</v>
      </c>
      <c r="G2204" s="236"/>
      <c r="H2204" s="240">
        <v>4.7779999999999996</v>
      </c>
      <c r="I2204" s="241"/>
      <c r="J2204" s="236"/>
      <c r="K2204" s="236"/>
      <c r="L2204" s="242"/>
      <c r="M2204" s="243"/>
      <c r="N2204" s="244"/>
      <c r="O2204" s="244"/>
      <c r="P2204" s="244"/>
      <c r="Q2204" s="244"/>
      <c r="R2204" s="244"/>
      <c r="S2204" s="244"/>
      <c r="T2204" s="245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46" t="s">
        <v>207</v>
      </c>
      <c r="AU2204" s="246" t="s">
        <v>82</v>
      </c>
      <c r="AV2204" s="13" t="s">
        <v>82</v>
      </c>
      <c r="AW2204" s="13" t="s">
        <v>33</v>
      </c>
      <c r="AX2204" s="13" t="s">
        <v>72</v>
      </c>
      <c r="AY2204" s="246" t="s">
        <v>197</v>
      </c>
    </row>
    <row r="2205" s="14" customFormat="1">
      <c r="A2205" s="14"/>
      <c r="B2205" s="247"/>
      <c r="C2205" s="248"/>
      <c r="D2205" s="237" t="s">
        <v>207</v>
      </c>
      <c r="E2205" s="249" t="s">
        <v>19</v>
      </c>
      <c r="F2205" s="250" t="s">
        <v>525</v>
      </c>
      <c r="G2205" s="248"/>
      <c r="H2205" s="249" t="s">
        <v>19</v>
      </c>
      <c r="I2205" s="251"/>
      <c r="J2205" s="248"/>
      <c r="K2205" s="248"/>
      <c r="L2205" s="252"/>
      <c r="M2205" s="253"/>
      <c r="N2205" s="254"/>
      <c r="O2205" s="254"/>
      <c r="P2205" s="254"/>
      <c r="Q2205" s="254"/>
      <c r="R2205" s="254"/>
      <c r="S2205" s="254"/>
      <c r="T2205" s="255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6" t="s">
        <v>207</v>
      </c>
      <c r="AU2205" s="256" t="s">
        <v>82</v>
      </c>
      <c r="AV2205" s="14" t="s">
        <v>80</v>
      </c>
      <c r="AW2205" s="14" t="s">
        <v>33</v>
      </c>
      <c r="AX2205" s="14" t="s">
        <v>72</v>
      </c>
      <c r="AY2205" s="256" t="s">
        <v>197</v>
      </c>
    </row>
    <row r="2206" s="13" customFormat="1">
      <c r="A2206" s="13"/>
      <c r="B2206" s="235"/>
      <c r="C2206" s="236"/>
      <c r="D2206" s="237" t="s">
        <v>207</v>
      </c>
      <c r="E2206" s="238" t="s">
        <v>19</v>
      </c>
      <c r="F2206" s="239" t="s">
        <v>2927</v>
      </c>
      <c r="G2206" s="236"/>
      <c r="H2206" s="240">
        <v>23.773</v>
      </c>
      <c r="I2206" s="241"/>
      <c r="J2206" s="236"/>
      <c r="K2206" s="236"/>
      <c r="L2206" s="242"/>
      <c r="M2206" s="243"/>
      <c r="N2206" s="244"/>
      <c r="O2206" s="244"/>
      <c r="P2206" s="244"/>
      <c r="Q2206" s="244"/>
      <c r="R2206" s="244"/>
      <c r="S2206" s="244"/>
      <c r="T2206" s="245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46" t="s">
        <v>207</v>
      </c>
      <c r="AU2206" s="246" t="s">
        <v>82</v>
      </c>
      <c r="AV2206" s="13" t="s">
        <v>82</v>
      </c>
      <c r="AW2206" s="13" t="s">
        <v>33</v>
      </c>
      <c r="AX2206" s="13" t="s">
        <v>72</v>
      </c>
      <c r="AY2206" s="246" t="s">
        <v>197</v>
      </c>
    </row>
    <row r="2207" s="13" customFormat="1">
      <c r="A2207" s="13"/>
      <c r="B2207" s="235"/>
      <c r="C2207" s="236"/>
      <c r="D2207" s="237" t="s">
        <v>207</v>
      </c>
      <c r="E2207" s="238" t="s">
        <v>19</v>
      </c>
      <c r="F2207" s="239" t="s">
        <v>2928</v>
      </c>
      <c r="G2207" s="236"/>
      <c r="H2207" s="240">
        <v>3.1930000000000001</v>
      </c>
      <c r="I2207" s="241"/>
      <c r="J2207" s="236"/>
      <c r="K2207" s="236"/>
      <c r="L2207" s="242"/>
      <c r="M2207" s="243"/>
      <c r="N2207" s="244"/>
      <c r="O2207" s="244"/>
      <c r="P2207" s="244"/>
      <c r="Q2207" s="244"/>
      <c r="R2207" s="244"/>
      <c r="S2207" s="244"/>
      <c r="T2207" s="245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246" t="s">
        <v>207</v>
      </c>
      <c r="AU2207" s="246" t="s">
        <v>82</v>
      </c>
      <c r="AV2207" s="13" t="s">
        <v>82</v>
      </c>
      <c r="AW2207" s="13" t="s">
        <v>33</v>
      </c>
      <c r="AX2207" s="13" t="s">
        <v>72</v>
      </c>
      <c r="AY2207" s="246" t="s">
        <v>197</v>
      </c>
    </row>
    <row r="2208" s="15" customFormat="1">
      <c r="A2208" s="15"/>
      <c r="B2208" s="257"/>
      <c r="C2208" s="258"/>
      <c r="D2208" s="237" t="s">
        <v>207</v>
      </c>
      <c r="E2208" s="259" t="s">
        <v>19</v>
      </c>
      <c r="F2208" s="260" t="s">
        <v>234</v>
      </c>
      <c r="G2208" s="258"/>
      <c r="H2208" s="261">
        <v>37.153999999999996</v>
      </c>
      <c r="I2208" s="262"/>
      <c r="J2208" s="258"/>
      <c r="K2208" s="258"/>
      <c r="L2208" s="263"/>
      <c r="M2208" s="264"/>
      <c r="N2208" s="265"/>
      <c r="O2208" s="265"/>
      <c r="P2208" s="265"/>
      <c r="Q2208" s="265"/>
      <c r="R2208" s="265"/>
      <c r="S2208" s="265"/>
      <c r="T2208" s="266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T2208" s="267" t="s">
        <v>207</v>
      </c>
      <c r="AU2208" s="267" t="s">
        <v>82</v>
      </c>
      <c r="AV2208" s="15" t="s">
        <v>203</v>
      </c>
      <c r="AW2208" s="15" t="s">
        <v>33</v>
      </c>
      <c r="AX2208" s="15" t="s">
        <v>80</v>
      </c>
      <c r="AY2208" s="267" t="s">
        <v>197</v>
      </c>
    </row>
    <row r="2209" s="2" customFormat="1" ht="24.15" customHeight="1">
      <c r="A2209" s="40"/>
      <c r="B2209" s="41"/>
      <c r="C2209" s="282" t="s">
        <v>3734</v>
      </c>
      <c r="D2209" s="282" t="s">
        <v>602</v>
      </c>
      <c r="E2209" s="283" t="s">
        <v>3735</v>
      </c>
      <c r="F2209" s="284" t="s">
        <v>3736</v>
      </c>
      <c r="G2209" s="285" t="s">
        <v>202</v>
      </c>
      <c r="H2209" s="286">
        <v>64.629000000000005</v>
      </c>
      <c r="I2209" s="287"/>
      <c r="J2209" s="288">
        <f>ROUND(I2209*H2209,2)</f>
        <v>0</v>
      </c>
      <c r="K2209" s="289"/>
      <c r="L2209" s="290"/>
      <c r="M2209" s="291" t="s">
        <v>19</v>
      </c>
      <c r="N2209" s="292" t="s">
        <v>43</v>
      </c>
      <c r="O2209" s="86"/>
      <c r="P2209" s="226">
        <f>O2209*H2209</f>
        <v>0</v>
      </c>
      <c r="Q2209" s="226">
        <v>0.039289999999999999</v>
      </c>
      <c r="R2209" s="226">
        <f>Q2209*H2209</f>
        <v>2.5392734100000003</v>
      </c>
      <c r="S2209" s="226">
        <v>0</v>
      </c>
      <c r="T2209" s="227">
        <f>S2209*H2209</f>
        <v>0</v>
      </c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R2209" s="228" t="s">
        <v>658</v>
      </c>
      <c r="AT2209" s="228" t="s">
        <v>602</v>
      </c>
      <c r="AU2209" s="228" t="s">
        <v>82</v>
      </c>
      <c r="AY2209" s="19" t="s">
        <v>197</v>
      </c>
      <c r="BE2209" s="229">
        <f>IF(N2209="základní",J2209,0)</f>
        <v>0</v>
      </c>
      <c r="BF2209" s="229">
        <f>IF(N2209="snížená",J2209,0)</f>
        <v>0</v>
      </c>
      <c r="BG2209" s="229">
        <f>IF(N2209="zákl. přenesená",J2209,0)</f>
        <v>0</v>
      </c>
      <c r="BH2209" s="229">
        <f>IF(N2209="sníž. přenesená",J2209,0)</f>
        <v>0</v>
      </c>
      <c r="BI2209" s="229">
        <f>IF(N2209="nulová",J2209,0)</f>
        <v>0</v>
      </c>
      <c r="BJ2209" s="19" t="s">
        <v>80</v>
      </c>
      <c r="BK2209" s="229">
        <f>ROUND(I2209*H2209,2)</f>
        <v>0</v>
      </c>
      <c r="BL2209" s="19" t="s">
        <v>385</v>
      </c>
      <c r="BM2209" s="228" t="s">
        <v>3737</v>
      </c>
    </row>
    <row r="2210" s="14" customFormat="1">
      <c r="A2210" s="14"/>
      <c r="B2210" s="247"/>
      <c r="C2210" s="248"/>
      <c r="D2210" s="237" t="s">
        <v>207</v>
      </c>
      <c r="E2210" s="249" t="s">
        <v>19</v>
      </c>
      <c r="F2210" s="250" t="s">
        <v>598</v>
      </c>
      <c r="G2210" s="248"/>
      <c r="H2210" s="249" t="s">
        <v>19</v>
      </c>
      <c r="I2210" s="251"/>
      <c r="J2210" s="248"/>
      <c r="K2210" s="248"/>
      <c r="L2210" s="252"/>
      <c r="M2210" s="253"/>
      <c r="N2210" s="254"/>
      <c r="O2210" s="254"/>
      <c r="P2210" s="254"/>
      <c r="Q2210" s="254"/>
      <c r="R2210" s="254"/>
      <c r="S2210" s="254"/>
      <c r="T2210" s="255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T2210" s="256" t="s">
        <v>207</v>
      </c>
      <c r="AU2210" s="256" t="s">
        <v>82</v>
      </c>
      <c r="AV2210" s="14" t="s">
        <v>80</v>
      </c>
      <c r="AW2210" s="14" t="s">
        <v>33</v>
      </c>
      <c r="AX2210" s="14" t="s">
        <v>72</v>
      </c>
      <c r="AY2210" s="256" t="s">
        <v>197</v>
      </c>
    </row>
    <row r="2211" s="13" customFormat="1">
      <c r="A2211" s="13"/>
      <c r="B2211" s="235"/>
      <c r="C2211" s="236"/>
      <c r="D2211" s="237" t="s">
        <v>207</v>
      </c>
      <c r="E2211" s="238" t="s">
        <v>19</v>
      </c>
      <c r="F2211" s="239" t="s">
        <v>2947</v>
      </c>
      <c r="G2211" s="236"/>
      <c r="H2211" s="240">
        <v>2.355</v>
      </c>
      <c r="I2211" s="241"/>
      <c r="J2211" s="236"/>
      <c r="K2211" s="236"/>
      <c r="L2211" s="242"/>
      <c r="M2211" s="243"/>
      <c r="N2211" s="244"/>
      <c r="O2211" s="244"/>
      <c r="P2211" s="244"/>
      <c r="Q2211" s="244"/>
      <c r="R2211" s="244"/>
      <c r="S2211" s="244"/>
      <c r="T2211" s="245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T2211" s="246" t="s">
        <v>207</v>
      </c>
      <c r="AU2211" s="246" t="s">
        <v>82</v>
      </c>
      <c r="AV2211" s="13" t="s">
        <v>82</v>
      </c>
      <c r="AW2211" s="13" t="s">
        <v>33</v>
      </c>
      <c r="AX2211" s="13" t="s">
        <v>72</v>
      </c>
      <c r="AY2211" s="246" t="s">
        <v>197</v>
      </c>
    </row>
    <row r="2212" s="13" customFormat="1">
      <c r="A2212" s="13"/>
      <c r="B2212" s="235"/>
      <c r="C2212" s="236"/>
      <c r="D2212" s="237" t="s">
        <v>207</v>
      </c>
      <c r="E2212" s="238" t="s">
        <v>19</v>
      </c>
      <c r="F2212" s="239" t="s">
        <v>2948</v>
      </c>
      <c r="G2212" s="236"/>
      <c r="H2212" s="240">
        <v>3.0550000000000002</v>
      </c>
      <c r="I2212" s="241"/>
      <c r="J2212" s="236"/>
      <c r="K2212" s="236"/>
      <c r="L2212" s="242"/>
      <c r="M2212" s="243"/>
      <c r="N2212" s="244"/>
      <c r="O2212" s="244"/>
      <c r="P2212" s="244"/>
      <c r="Q2212" s="244"/>
      <c r="R2212" s="244"/>
      <c r="S2212" s="244"/>
      <c r="T2212" s="245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T2212" s="246" t="s">
        <v>207</v>
      </c>
      <c r="AU2212" s="246" t="s">
        <v>82</v>
      </c>
      <c r="AV2212" s="13" t="s">
        <v>82</v>
      </c>
      <c r="AW2212" s="13" t="s">
        <v>33</v>
      </c>
      <c r="AX2212" s="13" t="s">
        <v>72</v>
      </c>
      <c r="AY2212" s="246" t="s">
        <v>197</v>
      </c>
    </row>
    <row r="2213" s="13" customFormat="1">
      <c r="A2213" s="13"/>
      <c r="B2213" s="235"/>
      <c r="C2213" s="236"/>
      <c r="D2213" s="237" t="s">
        <v>207</v>
      </c>
      <c r="E2213" s="238" t="s">
        <v>19</v>
      </c>
      <c r="F2213" s="239" t="s">
        <v>2956</v>
      </c>
      <c r="G2213" s="236"/>
      <c r="H2213" s="240">
        <v>4.7779999999999996</v>
      </c>
      <c r="I2213" s="241"/>
      <c r="J2213" s="236"/>
      <c r="K2213" s="236"/>
      <c r="L2213" s="242"/>
      <c r="M2213" s="243"/>
      <c r="N2213" s="244"/>
      <c r="O2213" s="244"/>
      <c r="P2213" s="244"/>
      <c r="Q2213" s="244"/>
      <c r="R2213" s="244"/>
      <c r="S2213" s="244"/>
      <c r="T2213" s="245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T2213" s="246" t="s">
        <v>207</v>
      </c>
      <c r="AU2213" s="246" t="s">
        <v>82</v>
      </c>
      <c r="AV2213" s="13" t="s">
        <v>82</v>
      </c>
      <c r="AW2213" s="13" t="s">
        <v>33</v>
      </c>
      <c r="AX2213" s="13" t="s">
        <v>72</v>
      </c>
      <c r="AY2213" s="246" t="s">
        <v>197</v>
      </c>
    </row>
    <row r="2214" s="14" customFormat="1">
      <c r="A2214" s="14"/>
      <c r="B2214" s="247"/>
      <c r="C2214" s="248"/>
      <c r="D2214" s="237" t="s">
        <v>207</v>
      </c>
      <c r="E2214" s="249" t="s">
        <v>19</v>
      </c>
      <c r="F2214" s="250" t="s">
        <v>525</v>
      </c>
      <c r="G2214" s="248"/>
      <c r="H2214" s="249" t="s">
        <v>19</v>
      </c>
      <c r="I2214" s="251"/>
      <c r="J2214" s="248"/>
      <c r="K2214" s="248"/>
      <c r="L2214" s="252"/>
      <c r="M2214" s="253"/>
      <c r="N2214" s="254"/>
      <c r="O2214" s="254"/>
      <c r="P2214" s="254"/>
      <c r="Q2214" s="254"/>
      <c r="R2214" s="254"/>
      <c r="S2214" s="254"/>
      <c r="T2214" s="255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6" t="s">
        <v>207</v>
      </c>
      <c r="AU2214" s="256" t="s">
        <v>82</v>
      </c>
      <c r="AV2214" s="14" t="s">
        <v>80</v>
      </c>
      <c r="AW2214" s="14" t="s">
        <v>33</v>
      </c>
      <c r="AX2214" s="14" t="s">
        <v>72</v>
      </c>
      <c r="AY2214" s="256" t="s">
        <v>197</v>
      </c>
    </row>
    <row r="2215" s="13" customFormat="1">
      <c r="A2215" s="13"/>
      <c r="B2215" s="235"/>
      <c r="C2215" s="236"/>
      <c r="D2215" s="237" t="s">
        <v>207</v>
      </c>
      <c r="E2215" s="238" t="s">
        <v>19</v>
      </c>
      <c r="F2215" s="239" t="s">
        <v>2927</v>
      </c>
      <c r="G2215" s="236"/>
      <c r="H2215" s="240">
        <v>23.773</v>
      </c>
      <c r="I2215" s="241"/>
      <c r="J2215" s="236"/>
      <c r="K2215" s="236"/>
      <c r="L2215" s="242"/>
      <c r="M2215" s="243"/>
      <c r="N2215" s="244"/>
      <c r="O2215" s="244"/>
      <c r="P2215" s="244"/>
      <c r="Q2215" s="244"/>
      <c r="R2215" s="244"/>
      <c r="S2215" s="244"/>
      <c r="T2215" s="245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46" t="s">
        <v>207</v>
      </c>
      <c r="AU2215" s="246" t="s">
        <v>82</v>
      </c>
      <c r="AV2215" s="13" t="s">
        <v>82</v>
      </c>
      <c r="AW2215" s="13" t="s">
        <v>33</v>
      </c>
      <c r="AX2215" s="13" t="s">
        <v>72</v>
      </c>
      <c r="AY2215" s="246" t="s">
        <v>197</v>
      </c>
    </row>
    <row r="2216" s="13" customFormat="1">
      <c r="A2216" s="13"/>
      <c r="B2216" s="235"/>
      <c r="C2216" s="236"/>
      <c r="D2216" s="237" t="s">
        <v>207</v>
      </c>
      <c r="E2216" s="238" t="s">
        <v>19</v>
      </c>
      <c r="F2216" s="239" t="s">
        <v>2928</v>
      </c>
      <c r="G2216" s="236"/>
      <c r="H2216" s="240">
        <v>3.1930000000000001</v>
      </c>
      <c r="I2216" s="241"/>
      <c r="J2216" s="236"/>
      <c r="K2216" s="236"/>
      <c r="L2216" s="242"/>
      <c r="M2216" s="243"/>
      <c r="N2216" s="244"/>
      <c r="O2216" s="244"/>
      <c r="P2216" s="244"/>
      <c r="Q2216" s="244"/>
      <c r="R2216" s="244"/>
      <c r="S2216" s="244"/>
      <c r="T2216" s="245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46" t="s">
        <v>207</v>
      </c>
      <c r="AU2216" s="246" t="s">
        <v>82</v>
      </c>
      <c r="AV2216" s="13" t="s">
        <v>82</v>
      </c>
      <c r="AW2216" s="13" t="s">
        <v>33</v>
      </c>
      <c r="AX2216" s="13" t="s">
        <v>72</v>
      </c>
      <c r="AY2216" s="246" t="s">
        <v>197</v>
      </c>
    </row>
    <row r="2217" s="16" customFormat="1">
      <c r="A2217" s="16"/>
      <c r="B2217" s="268"/>
      <c r="C2217" s="269"/>
      <c r="D2217" s="237" t="s">
        <v>207</v>
      </c>
      <c r="E2217" s="270" t="s">
        <v>19</v>
      </c>
      <c r="F2217" s="271" t="s">
        <v>248</v>
      </c>
      <c r="G2217" s="269"/>
      <c r="H2217" s="272">
        <v>37.153999999999996</v>
      </c>
      <c r="I2217" s="273"/>
      <c r="J2217" s="269"/>
      <c r="K2217" s="269"/>
      <c r="L2217" s="274"/>
      <c r="M2217" s="275"/>
      <c r="N2217" s="276"/>
      <c r="O2217" s="276"/>
      <c r="P2217" s="276"/>
      <c r="Q2217" s="276"/>
      <c r="R2217" s="276"/>
      <c r="S2217" s="276"/>
      <c r="T2217" s="277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T2217" s="278" t="s">
        <v>207</v>
      </c>
      <c r="AU2217" s="278" t="s">
        <v>82</v>
      </c>
      <c r="AV2217" s="16" t="s">
        <v>103</v>
      </c>
      <c r="AW2217" s="16" t="s">
        <v>33</v>
      </c>
      <c r="AX2217" s="16" t="s">
        <v>72</v>
      </c>
      <c r="AY2217" s="278" t="s">
        <v>197</v>
      </c>
    </row>
    <row r="2218" s="13" customFormat="1">
      <c r="A2218" s="13"/>
      <c r="B2218" s="235"/>
      <c r="C2218" s="236"/>
      <c r="D2218" s="237" t="s">
        <v>207</v>
      </c>
      <c r="E2218" s="238" t="s">
        <v>19</v>
      </c>
      <c r="F2218" s="239" t="s">
        <v>3642</v>
      </c>
      <c r="G2218" s="236"/>
      <c r="H2218" s="240">
        <v>21.600000000000001</v>
      </c>
      <c r="I2218" s="241"/>
      <c r="J2218" s="236"/>
      <c r="K2218" s="236"/>
      <c r="L2218" s="242"/>
      <c r="M2218" s="243"/>
      <c r="N2218" s="244"/>
      <c r="O2218" s="244"/>
      <c r="P2218" s="244"/>
      <c r="Q2218" s="244"/>
      <c r="R2218" s="244"/>
      <c r="S2218" s="244"/>
      <c r="T2218" s="245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46" t="s">
        <v>207</v>
      </c>
      <c r="AU2218" s="246" t="s">
        <v>82</v>
      </c>
      <c r="AV2218" s="13" t="s">
        <v>82</v>
      </c>
      <c r="AW2218" s="13" t="s">
        <v>33</v>
      </c>
      <c r="AX2218" s="13" t="s">
        <v>72</v>
      </c>
      <c r="AY2218" s="246" t="s">
        <v>197</v>
      </c>
    </row>
    <row r="2219" s="16" customFormat="1">
      <c r="A2219" s="16"/>
      <c r="B2219" s="268"/>
      <c r="C2219" s="269"/>
      <c r="D2219" s="237" t="s">
        <v>207</v>
      </c>
      <c r="E2219" s="270" t="s">
        <v>19</v>
      </c>
      <c r="F2219" s="271" t="s">
        <v>248</v>
      </c>
      <c r="G2219" s="269"/>
      <c r="H2219" s="272">
        <v>21.600000000000001</v>
      </c>
      <c r="I2219" s="273"/>
      <c r="J2219" s="269"/>
      <c r="K2219" s="269"/>
      <c r="L2219" s="274"/>
      <c r="M2219" s="275"/>
      <c r="N2219" s="276"/>
      <c r="O2219" s="276"/>
      <c r="P2219" s="276"/>
      <c r="Q2219" s="276"/>
      <c r="R2219" s="276"/>
      <c r="S2219" s="276"/>
      <c r="T2219" s="277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T2219" s="278" t="s">
        <v>207</v>
      </c>
      <c r="AU2219" s="278" t="s">
        <v>82</v>
      </c>
      <c r="AV2219" s="16" t="s">
        <v>103</v>
      </c>
      <c r="AW2219" s="16" t="s">
        <v>33</v>
      </c>
      <c r="AX2219" s="16" t="s">
        <v>72</v>
      </c>
      <c r="AY2219" s="278" t="s">
        <v>197</v>
      </c>
    </row>
    <row r="2220" s="13" customFormat="1">
      <c r="A2220" s="13"/>
      <c r="B2220" s="235"/>
      <c r="C2220" s="236"/>
      <c r="D2220" s="237" t="s">
        <v>207</v>
      </c>
      <c r="E2220" s="238" t="s">
        <v>19</v>
      </c>
      <c r="F2220" s="239" t="s">
        <v>3738</v>
      </c>
      <c r="G2220" s="236"/>
      <c r="H2220" s="240">
        <v>40.869</v>
      </c>
      <c r="I2220" s="241"/>
      <c r="J2220" s="236"/>
      <c r="K2220" s="236"/>
      <c r="L2220" s="242"/>
      <c r="M2220" s="243"/>
      <c r="N2220" s="244"/>
      <c r="O2220" s="244"/>
      <c r="P2220" s="244"/>
      <c r="Q2220" s="244"/>
      <c r="R2220" s="244"/>
      <c r="S2220" s="244"/>
      <c r="T2220" s="245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46" t="s">
        <v>207</v>
      </c>
      <c r="AU2220" s="246" t="s">
        <v>82</v>
      </c>
      <c r="AV2220" s="13" t="s">
        <v>82</v>
      </c>
      <c r="AW2220" s="13" t="s">
        <v>33</v>
      </c>
      <c r="AX2220" s="13" t="s">
        <v>72</v>
      </c>
      <c r="AY2220" s="246" t="s">
        <v>197</v>
      </c>
    </row>
    <row r="2221" s="13" customFormat="1">
      <c r="A2221" s="13"/>
      <c r="B2221" s="235"/>
      <c r="C2221" s="236"/>
      <c r="D2221" s="237" t="s">
        <v>207</v>
      </c>
      <c r="E2221" s="238" t="s">
        <v>19</v>
      </c>
      <c r="F2221" s="239" t="s">
        <v>3739</v>
      </c>
      <c r="G2221" s="236"/>
      <c r="H2221" s="240">
        <v>23.760000000000002</v>
      </c>
      <c r="I2221" s="241"/>
      <c r="J2221" s="236"/>
      <c r="K2221" s="236"/>
      <c r="L2221" s="242"/>
      <c r="M2221" s="243"/>
      <c r="N2221" s="244"/>
      <c r="O2221" s="244"/>
      <c r="P2221" s="244"/>
      <c r="Q2221" s="244"/>
      <c r="R2221" s="244"/>
      <c r="S2221" s="244"/>
      <c r="T2221" s="245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6" t="s">
        <v>207</v>
      </c>
      <c r="AU2221" s="246" t="s">
        <v>82</v>
      </c>
      <c r="AV2221" s="13" t="s">
        <v>82</v>
      </c>
      <c r="AW2221" s="13" t="s">
        <v>33</v>
      </c>
      <c r="AX2221" s="13" t="s">
        <v>72</v>
      </c>
      <c r="AY2221" s="246" t="s">
        <v>197</v>
      </c>
    </row>
    <row r="2222" s="16" customFormat="1">
      <c r="A2222" s="16"/>
      <c r="B2222" s="268"/>
      <c r="C2222" s="269"/>
      <c r="D2222" s="237" t="s">
        <v>207</v>
      </c>
      <c r="E2222" s="270" t="s">
        <v>19</v>
      </c>
      <c r="F2222" s="271" t="s">
        <v>248</v>
      </c>
      <c r="G2222" s="269"/>
      <c r="H2222" s="272">
        <v>64.629000000000005</v>
      </c>
      <c r="I2222" s="273"/>
      <c r="J2222" s="269"/>
      <c r="K2222" s="269"/>
      <c r="L2222" s="274"/>
      <c r="M2222" s="275"/>
      <c r="N2222" s="276"/>
      <c r="O2222" s="276"/>
      <c r="P2222" s="276"/>
      <c r="Q2222" s="276"/>
      <c r="R2222" s="276"/>
      <c r="S2222" s="276"/>
      <c r="T2222" s="277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T2222" s="278" t="s">
        <v>207</v>
      </c>
      <c r="AU2222" s="278" t="s">
        <v>82</v>
      </c>
      <c r="AV2222" s="16" t="s">
        <v>103</v>
      </c>
      <c r="AW2222" s="16" t="s">
        <v>33</v>
      </c>
      <c r="AX2222" s="16" t="s">
        <v>80</v>
      </c>
      <c r="AY2222" s="278" t="s">
        <v>197</v>
      </c>
    </row>
    <row r="2223" s="2" customFormat="1" ht="24.15" customHeight="1">
      <c r="A2223" s="40"/>
      <c r="B2223" s="41"/>
      <c r="C2223" s="216" t="s">
        <v>3740</v>
      </c>
      <c r="D2223" s="216" t="s">
        <v>199</v>
      </c>
      <c r="E2223" s="217" t="s">
        <v>3741</v>
      </c>
      <c r="F2223" s="218" t="s">
        <v>3742</v>
      </c>
      <c r="G2223" s="219" t="s">
        <v>661</v>
      </c>
      <c r="H2223" s="220">
        <v>21.600000000000001</v>
      </c>
      <c r="I2223" s="221"/>
      <c r="J2223" s="222">
        <f>ROUND(I2223*H2223,2)</f>
        <v>0</v>
      </c>
      <c r="K2223" s="223"/>
      <c r="L2223" s="46"/>
      <c r="M2223" s="224" t="s">
        <v>19</v>
      </c>
      <c r="N2223" s="225" t="s">
        <v>43</v>
      </c>
      <c r="O2223" s="86"/>
      <c r="P2223" s="226">
        <f>O2223*H2223</f>
        <v>0</v>
      </c>
      <c r="Q2223" s="226">
        <v>0.00012</v>
      </c>
      <c r="R2223" s="226">
        <f>Q2223*H2223</f>
        <v>0.0025920000000000001</v>
      </c>
      <c r="S2223" s="226">
        <v>0</v>
      </c>
      <c r="T2223" s="227">
        <f>S2223*H2223</f>
        <v>0</v>
      </c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R2223" s="228" t="s">
        <v>385</v>
      </c>
      <c r="AT2223" s="228" t="s">
        <v>199</v>
      </c>
      <c r="AU2223" s="228" t="s">
        <v>82</v>
      </c>
      <c r="AY2223" s="19" t="s">
        <v>197</v>
      </c>
      <c r="BE2223" s="229">
        <f>IF(N2223="základní",J2223,0)</f>
        <v>0</v>
      </c>
      <c r="BF2223" s="229">
        <f>IF(N2223="snížená",J2223,0)</f>
        <v>0</v>
      </c>
      <c r="BG2223" s="229">
        <f>IF(N2223="zákl. přenesená",J2223,0)</f>
        <v>0</v>
      </c>
      <c r="BH2223" s="229">
        <f>IF(N2223="sníž. přenesená",J2223,0)</f>
        <v>0</v>
      </c>
      <c r="BI2223" s="229">
        <f>IF(N2223="nulová",J2223,0)</f>
        <v>0</v>
      </c>
      <c r="BJ2223" s="19" t="s">
        <v>80</v>
      </c>
      <c r="BK2223" s="229">
        <f>ROUND(I2223*H2223,2)</f>
        <v>0</v>
      </c>
      <c r="BL2223" s="19" t="s">
        <v>385</v>
      </c>
      <c r="BM2223" s="228" t="s">
        <v>3743</v>
      </c>
    </row>
    <row r="2224" s="13" customFormat="1">
      <c r="A2224" s="13"/>
      <c r="B2224" s="235"/>
      <c r="C2224" s="236"/>
      <c r="D2224" s="237" t="s">
        <v>207</v>
      </c>
      <c r="E2224" s="238" t="s">
        <v>19</v>
      </c>
      <c r="F2224" s="239" t="s">
        <v>3642</v>
      </c>
      <c r="G2224" s="236"/>
      <c r="H2224" s="240">
        <v>21.600000000000001</v>
      </c>
      <c r="I2224" s="241"/>
      <c r="J2224" s="236"/>
      <c r="K2224" s="236"/>
      <c r="L2224" s="242"/>
      <c r="M2224" s="243"/>
      <c r="N2224" s="244"/>
      <c r="O2224" s="244"/>
      <c r="P2224" s="244"/>
      <c r="Q2224" s="244"/>
      <c r="R2224" s="244"/>
      <c r="S2224" s="244"/>
      <c r="T2224" s="245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6" t="s">
        <v>207</v>
      </c>
      <c r="AU2224" s="246" t="s">
        <v>82</v>
      </c>
      <c r="AV2224" s="13" t="s">
        <v>82</v>
      </c>
      <c r="AW2224" s="13" t="s">
        <v>33</v>
      </c>
      <c r="AX2224" s="13" t="s">
        <v>80</v>
      </c>
      <c r="AY2224" s="246" t="s">
        <v>197</v>
      </c>
    </row>
    <row r="2225" s="2" customFormat="1" ht="24.15" customHeight="1">
      <c r="A2225" s="40"/>
      <c r="B2225" s="41"/>
      <c r="C2225" s="216" t="s">
        <v>3744</v>
      </c>
      <c r="D2225" s="216" t="s">
        <v>199</v>
      </c>
      <c r="E2225" s="217" t="s">
        <v>2097</v>
      </c>
      <c r="F2225" s="218" t="s">
        <v>2098</v>
      </c>
      <c r="G2225" s="219" t="s">
        <v>661</v>
      </c>
      <c r="H2225" s="220">
        <v>90.400000000000006</v>
      </c>
      <c r="I2225" s="221"/>
      <c r="J2225" s="222">
        <f>ROUND(I2225*H2225,2)</f>
        <v>0</v>
      </c>
      <c r="K2225" s="223"/>
      <c r="L2225" s="46"/>
      <c r="M2225" s="224" t="s">
        <v>19</v>
      </c>
      <c r="N2225" s="225" t="s">
        <v>43</v>
      </c>
      <c r="O2225" s="86"/>
      <c r="P2225" s="226">
        <f>O2225*H2225</f>
        <v>0</v>
      </c>
      <c r="Q2225" s="226">
        <v>3.0000000000000001E-05</v>
      </c>
      <c r="R2225" s="226">
        <f>Q2225*H2225</f>
        <v>0.0027120000000000004</v>
      </c>
      <c r="S2225" s="226">
        <v>0</v>
      </c>
      <c r="T2225" s="227">
        <f>S2225*H2225</f>
        <v>0</v>
      </c>
      <c r="U2225" s="40"/>
      <c r="V2225" s="40"/>
      <c r="W2225" s="40"/>
      <c r="X2225" s="40"/>
      <c r="Y2225" s="40"/>
      <c r="Z2225" s="40"/>
      <c r="AA2225" s="40"/>
      <c r="AB2225" s="40"/>
      <c r="AC2225" s="40"/>
      <c r="AD2225" s="40"/>
      <c r="AE2225" s="40"/>
      <c r="AR2225" s="228" t="s">
        <v>385</v>
      </c>
      <c r="AT2225" s="228" t="s">
        <v>199</v>
      </c>
      <c r="AU2225" s="228" t="s">
        <v>82</v>
      </c>
      <c r="AY2225" s="19" t="s">
        <v>197</v>
      </c>
      <c r="BE2225" s="229">
        <f>IF(N2225="základní",J2225,0)</f>
        <v>0</v>
      </c>
      <c r="BF2225" s="229">
        <f>IF(N2225="snížená",J2225,0)</f>
        <v>0</v>
      </c>
      <c r="BG2225" s="229">
        <f>IF(N2225="zákl. přenesená",J2225,0)</f>
        <v>0</v>
      </c>
      <c r="BH2225" s="229">
        <f>IF(N2225="sníž. přenesená",J2225,0)</f>
        <v>0</v>
      </c>
      <c r="BI2225" s="229">
        <f>IF(N2225="nulová",J2225,0)</f>
        <v>0</v>
      </c>
      <c r="BJ2225" s="19" t="s">
        <v>80</v>
      </c>
      <c r="BK2225" s="229">
        <f>ROUND(I2225*H2225,2)</f>
        <v>0</v>
      </c>
      <c r="BL2225" s="19" t="s">
        <v>385</v>
      </c>
      <c r="BM2225" s="228" t="s">
        <v>3745</v>
      </c>
    </row>
    <row r="2226" s="2" customFormat="1">
      <c r="A2226" s="40"/>
      <c r="B2226" s="41"/>
      <c r="C2226" s="42"/>
      <c r="D2226" s="230" t="s">
        <v>205</v>
      </c>
      <c r="E2226" s="42"/>
      <c r="F2226" s="231" t="s">
        <v>2100</v>
      </c>
      <c r="G2226" s="42"/>
      <c r="H2226" s="42"/>
      <c r="I2226" s="232"/>
      <c r="J2226" s="42"/>
      <c r="K2226" s="42"/>
      <c r="L2226" s="46"/>
      <c r="M2226" s="233"/>
      <c r="N2226" s="234"/>
      <c r="O2226" s="86"/>
      <c r="P2226" s="86"/>
      <c r="Q2226" s="86"/>
      <c r="R2226" s="86"/>
      <c r="S2226" s="86"/>
      <c r="T2226" s="87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T2226" s="19" t="s">
        <v>205</v>
      </c>
      <c r="AU2226" s="19" t="s">
        <v>82</v>
      </c>
    </row>
    <row r="2227" s="14" customFormat="1">
      <c r="A2227" s="14"/>
      <c r="B2227" s="247"/>
      <c r="C2227" s="248"/>
      <c r="D2227" s="237" t="s">
        <v>207</v>
      </c>
      <c r="E2227" s="249" t="s">
        <v>19</v>
      </c>
      <c r="F2227" s="250" t="s">
        <v>802</v>
      </c>
      <c r="G2227" s="248"/>
      <c r="H2227" s="249" t="s">
        <v>19</v>
      </c>
      <c r="I2227" s="251"/>
      <c r="J2227" s="248"/>
      <c r="K2227" s="248"/>
      <c r="L2227" s="252"/>
      <c r="M2227" s="253"/>
      <c r="N2227" s="254"/>
      <c r="O2227" s="254"/>
      <c r="P2227" s="254"/>
      <c r="Q2227" s="254"/>
      <c r="R2227" s="254"/>
      <c r="S2227" s="254"/>
      <c r="T2227" s="255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T2227" s="256" t="s">
        <v>207</v>
      </c>
      <c r="AU2227" s="256" t="s">
        <v>82</v>
      </c>
      <c r="AV2227" s="14" t="s">
        <v>80</v>
      </c>
      <c r="AW2227" s="14" t="s">
        <v>33</v>
      </c>
      <c r="AX2227" s="14" t="s">
        <v>72</v>
      </c>
      <c r="AY2227" s="256" t="s">
        <v>197</v>
      </c>
    </row>
    <row r="2228" s="13" customFormat="1">
      <c r="A2228" s="13"/>
      <c r="B2228" s="235"/>
      <c r="C2228" s="236"/>
      <c r="D2228" s="237" t="s">
        <v>207</v>
      </c>
      <c r="E2228" s="238" t="s">
        <v>19</v>
      </c>
      <c r="F2228" s="239" t="s">
        <v>3746</v>
      </c>
      <c r="G2228" s="236"/>
      <c r="H2228" s="240">
        <v>16.579999999999998</v>
      </c>
      <c r="I2228" s="241"/>
      <c r="J2228" s="236"/>
      <c r="K2228" s="236"/>
      <c r="L2228" s="242"/>
      <c r="M2228" s="243"/>
      <c r="N2228" s="244"/>
      <c r="O2228" s="244"/>
      <c r="P2228" s="244"/>
      <c r="Q2228" s="244"/>
      <c r="R2228" s="244"/>
      <c r="S2228" s="244"/>
      <c r="T2228" s="245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46" t="s">
        <v>207</v>
      </c>
      <c r="AU2228" s="246" t="s">
        <v>82</v>
      </c>
      <c r="AV2228" s="13" t="s">
        <v>82</v>
      </c>
      <c r="AW2228" s="13" t="s">
        <v>33</v>
      </c>
      <c r="AX2228" s="13" t="s">
        <v>72</v>
      </c>
      <c r="AY2228" s="246" t="s">
        <v>197</v>
      </c>
    </row>
    <row r="2229" s="13" customFormat="1">
      <c r="A2229" s="13"/>
      <c r="B2229" s="235"/>
      <c r="C2229" s="236"/>
      <c r="D2229" s="237" t="s">
        <v>207</v>
      </c>
      <c r="E2229" s="238" t="s">
        <v>19</v>
      </c>
      <c r="F2229" s="239" t="s">
        <v>3747</v>
      </c>
      <c r="G2229" s="236"/>
      <c r="H2229" s="240">
        <v>16.879999999999999</v>
      </c>
      <c r="I2229" s="241"/>
      <c r="J2229" s="236"/>
      <c r="K2229" s="236"/>
      <c r="L2229" s="242"/>
      <c r="M2229" s="243"/>
      <c r="N2229" s="244"/>
      <c r="O2229" s="244"/>
      <c r="P2229" s="244"/>
      <c r="Q2229" s="244"/>
      <c r="R2229" s="244"/>
      <c r="S2229" s="244"/>
      <c r="T2229" s="245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46" t="s">
        <v>207</v>
      </c>
      <c r="AU2229" s="246" t="s">
        <v>82</v>
      </c>
      <c r="AV2229" s="13" t="s">
        <v>82</v>
      </c>
      <c r="AW2229" s="13" t="s">
        <v>33</v>
      </c>
      <c r="AX2229" s="13" t="s">
        <v>72</v>
      </c>
      <c r="AY2229" s="246" t="s">
        <v>197</v>
      </c>
    </row>
    <row r="2230" s="13" customFormat="1">
      <c r="A2230" s="13"/>
      <c r="B2230" s="235"/>
      <c r="C2230" s="236"/>
      <c r="D2230" s="237" t="s">
        <v>207</v>
      </c>
      <c r="E2230" s="238" t="s">
        <v>19</v>
      </c>
      <c r="F2230" s="239" t="s">
        <v>3748</v>
      </c>
      <c r="G2230" s="236"/>
      <c r="H2230" s="240">
        <v>26.879999999999999</v>
      </c>
      <c r="I2230" s="241"/>
      <c r="J2230" s="236"/>
      <c r="K2230" s="236"/>
      <c r="L2230" s="242"/>
      <c r="M2230" s="243"/>
      <c r="N2230" s="244"/>
      <c r="O2230" s="244"/>
      <c r="P2230" s="244"/>
      <c r="Q2230" s="244"/>
      <c r="R2230" s="244"/>
      <c r="S2230" s="244"/>
      <c r="T2230" s="245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46" t="s">
        <v>207</v>
      </c>
      <c r="AU2230" s="246" t="s">
        <v>82</v>
      </c>
      <c r="AV2230" s="13" t="s">
        <v>82</v>
      </c>
      <c r="AW2230" s="13" t="s">
        <v>33</v>
      </c>
      <c r="AX2230" s="13" t="s">
        <v>72</v>
      </c>
      <c r="AY2230" s="246" t="s">
        <v>197</v>
      </c>
    </row>
    <row r="2231" s="13" customFormat="1">
      <c r="A2231" s="13"/>
      <c r="B2231" s="235"/>
      <c r="C2231" s="236"/>
      <c r="D2231" s="237" t="s">
        <v>207</v>
      </c>
      <c r="E2231" s="238" t="s">
        <v>19</v>
      </c>
      <c r="F2231" s="239" t="s">
        <v>3200</v>
      </c>
      <c r="G2231" s="236"/>
      <c r="H2231" s="240">
        <v>7.5999999999999996</v>
      </c>
      <c r="I2231" s="241"/>
      <c r="J2231" s="236"/>
      <c r="K2231" s="236"/>
      <c r="L2231" s="242"/>
      <c r="M2231" s="243"/>
      <c r="N2231" s="244"/>
      <c r="O2231" s="244"/>
      <c r="P2231" s="244"/>
      <c r="Q2231" s="244"/>
      <c r="R2231" s="244"/>
      <c r="S2231" s="244"/>
      <c r="T2231" s="245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46" t="s">
        <v>207</v>
      </c>
      <c r="AU2231" s="246" t="s">
        <v>82</v>
      </c>
      <c r="AV2231" s="13" t="s">
        <v>82</v>
      </c>
      <c r="AW2231" s="13" t="s">
        <v>33</v>
      </c>
      <c r="AX2231" s="13" t="s">
        <v>72</v>
      </c>
      <c r="AY2231" s="246" t="s">
        <v>197</v>
      </c>
    </row>
    <row r="2232" s="13" customFormat="1">
      <c r="A2232" s="13"/>
      <c r="B2232" s="235"/>
      <c r="C2232" s="236"/>
      <c r="D2232" s="237" t="s">
        <v>207</v>
      </c>
      <c r="E2232" s="238" t="s">
        <v>19</v>
      </c>
      <c r="F2232" s="239" t="s">
        <v>3749</v>
      </c>
      <c r="G2232" s="236"/>
      <c r="H2232" s="240">
        <v>22.460000000000001</v>
      </c>
      <c r="I2232" s="241"/>
      <c r="J2232" s="236"/>
      <c r="K2232" s="236"/>
      <c r="L2232" s="242"/>
      <c r="M2232" s="243"/>
      <c r="N2232" s="244"/>
      <c r="O2232" s="244"/>
      <c r="P2232" s="244"/>
      <c r="Q2232" s="244"/>
      <c r="R2232" s="244"/>
      <c r="S2232" s="244"/>
      <c r="T2232" s="245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46" t="s">
        <v>207</v>
      </c>
      <c r="AU2232" s="246" t="s">
        <v>82</v>
      </c>
      <c r="AV2232" s="13" t="s">
        <v>82</v>
      </c>
      <c r="AW2232" s="13" t="s">
        <v>33</v>
      </c>
      <c r="AX2232" s="13" t="s">
        <v>72</v>
      </c>
      <c r="AY2232" s="246" t="s">
        <v>197</v>
      </c>
    </row>
    <row r="2233" s="15" customFormat="1">
      <c r="A2233" s="15"/>
      <c r="B2233" s="257"/>
      <c r="C2233" s="258"/>
      <c r="D2233" s="237" t="s">
        <v>207</v>
      </c>
      <c r="E2233" s="259" t="s">
        <v>19</v>
      </c>
      <c r="F2233" s="260" t="s">
        <v>234</v>
      </c>
      <c r="G2233" s="258"/>
      <c r="H2233" s="261">
        <v>90.399999999999977</v>
      </c>
      <c r="I2233" s="262"/>
      <c r="J2233" s="258"/>
      <c r="K2233" s="258"/>
      <c r="L2233" s="263"/>
      <c r="M2233" s="264"/>
      <c r="N2233" s="265"/>
      <c r="O2233" s="265"/>
      <c r="P2233" s="265"/>
      <c r="Q2233" s="265"/>
      <c r="R2233" s="265"/>
      <c r="S2233" s="265"/>
      <c r="T2233" s="266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T2233" s="267" t="s">
        <v>207</v>
      </c>
      <c r="AU2233" s="267" t="s">
        <v>82</v>
      </c>
      <c r="AV2233" s="15" t="s">
        <v>203</v>
      </c>
      <c r="AW2233" s="15" t="s">
        <v>33</v>
      </c>
      <c r="AX2233" s="15" t="s">
        <v>80</v>
      </c>
      <c r="AY2233" s="267" t="s">
        <v>197</v>
      </c>
    </row>
    <row r="2234" s="2" customFormat="1" ht="21.75" customHeight="1">
      <c r="A2234" s="40"/>
      <c r="B2234" s="41"/>
      <c r="C2234" s="216" t="s">
        <v>3750</v>
      </c>
      <c r="D2234" s="216" t="s">
        <v>199</v>
      </c>
      <c r="E2234" s="217" t="s">
        <v>3751</v>
      </c>
      <c r="F2234" s="218" t="s">
        <v>3752</v>
      </c>
      <c r="G2234" s="219" t="s">
        <v>661</v>
      </c>
      <c r="H2234" s="220">
        <v>8.6940000000000008</v>
      </c>
      <c r="I2234" s="221"/>
      <c r="J2234" s="222">
        <f>ROUND(I2234*H2234,2)</f>
        <v>0</v>
      </c>
      <c r="K2234" s="223"/>
      <c r="L2234" s="46"/>
      <c r="M2234" s="224" t="s">
        <v>19</v>
      </c>
      <c r="N2234" s="225" t="s">
        <v>43</v>
      </c>
      <c r="O2234" s="86"/>
      <c r="P2234" s="226">
        <f>O2234*H2234</f>
        <v>0</v>
      </c>
      <c r="Q2234" s="226">
        <v>1.0000000000000001E-05</v>
      </c>
      <c r="R2234" s="226">
        <f>Q2234*H2234</f>
        <v>8.6940000000000018E-05</v>
      </c>
      <c r="S2234" s="226">
        <v>0</v>
      </c>
      <c r="T2234" s="227">
        <f>S2234*H2234</f>
        <v>0</v>
      </c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R2234" s="228" t="s">
        <v>385</v>
      </c>
      <c r="AT2234" s="228" t="s">
        <v>199</v>
      </c>
      <c r="AU2234" s="228" t="s">
        <v>82</v>
      </c>
      <c r="AY2234" s="19" t="s">
        <v>197</v>
      </c>
      <c r="BE2234" s="229">
        <f>IF(N2234="základní",J2234,0)</f>
        <v>0</v>
      </c>
      <c r="BF2234" s="229">
        <f>IF(N2234="snížená",J2234,0)</f>
        <v>0</v>
      </c>
      <c r="BG2234" s="229">
        <f>IF(N2234="zákl. přenesená",J2234,0)</f>
        <v>0</v>
      </c>
      <c r="BH2234" s="229">
        <f>IF(N2234="sníž. přenesená",J2234,0)</f>
        <v>0</v>
      </c>
      <c r="BI2234" s="229">
        <f>IF(N2234="nulová",J2234,0)</f>
        <v>0</v>
      </c>
      <c r="BJ2234" s="19" t="s">
        <v>80</v>
      </c>
      <c r="BK2234" s="229">
        <f>ROUND(I2234*H2234,2)</f>
        <v>0</v>
      </c>
      <c r="BL2234" s="19" t="s">
        <v>385</v>
      </c>
      <c r="BM2234" s="228" t="s">
        <v>3753</v>
      </c>
    </row>
    <row r="2235" s="2" customFormat="1">
      <c r="A2235" s="40"/>
      <c r="B2235" s="41"/>
      <c r="C2235" s="42"/>
      <c r="D2235" s="230" t="s">
        <v>205</v>
      </c>
      <c r="E2235" s="42"/>
      <c r="F2235" s="231" t="s">
        <v>3754</v>
      </c>
      <c r="G2235" s="42"/>
      <c r="H2235" s="42"/>
      <c r="I2235" s="232"/>
      <c r="J2235" s="42"/>
      <c r="K2235" s="42"/>
      <c r="L2235" s="46"/>
      <c r="M2235" s="233"/>
      <c r="N2235" s="234"/>
      <c r="O2235" s="86"/>
      <c r="P2235" s="86"/>
      <c r="Q2235" s="86"/>
      <c r="R2235" s="86"/>
      <c r="S2235" s="86"/>
      <c r="T2235" s="87"/>
      <c r="U2235" s="40"/>
      <c r="V2235" s="40"/>
      <c r="W2235" s="40"/>
      <c r="X2235" s="40"/>
      <c r="Y2235" s="40"/>
      <c r="Z2235" s="40"/>
      <c r="AA2235" s="40"/>
      <c r="AB2235" s="40"/>
      <c r="AC2235" s="40"/>
      <c r="AD2235" s="40"/>
      <c r="AE2235" s="40"/>
      <c r="AT2235" s="19" t="s">
        <v>205</v>
      </c>
      <c r="AU2235" s="19" t="s">
        <v>82</v>
      </c>
    </row>
    <row r="2236" s="13" customFormat="1">
      <c r="A2236" s="13"/>
      <c r="B2236" s="235"/>
      <c r="C2236" s="236"/>
      <c r="D2236" s="237" t="s">
        <v>207</v>
      </c>
      <c r="E2236" s="238" t="s">
        <v>19</v>
      </c>
      <c r="F2236" s="239" t="s">
        <v>3679</v>
      </c>
      <c r="G2236" s="236"/>
      <c r="H2236" s="240">
        <v>8.6940000000000008</v>
      </c>
      <c r="I2236" s="241"/>
      <c r="J2236" s="236"/>
      <c r="K2236" s="236"/>
      <c r="L2236" s="242"/>
      <c r="M2236" s="243"/>
      <c r="N2236" s="244"/>
      <c r="O2236" s="244"/>
      <c r="P2236" s="244"/>
      <c r="Q2236" s="244"/>
      <c r="R2236" s="244"/>
      <c r="S2236" s="244"/>
      <c r="T2236" s="245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6" t="s">
        <v>207</v>
      </c>
      <c r="AU2236" s="246" t="s">
        <v>82</v>
      </c>
      <c r="AV2236" s="13" t="s">
        <v>82</v>
      </c>
      <c r="AW2236" s="13" t="s">
        <v>33</v>
      </c>
      <c r="AX2236" s="13" t="s">
        <v>80</v>
      </c>
      <c r="AY2236" s="246" t="s">
        <v>197</v>
      </c>
    </row>
    <row r="2237" s="2" customFormat="1" ht="16.5" customHeight="1">
      <c r="A2237" s="40"/>
      <c r="B2237" s="41"/>
      <c r="C2237" s="282" t="s">
        <v>3755</v>
      </c>
      <c r="D2237" s="282" t="s">
        <v>602</v>
      </c>
      <c r="E2237" s="283" t="s">
        <v>3756</v>
      </c>
      <c r="F2237" s="284" t="s">
        <v>3757</v>
      </c>
      <c r="G2237" s="285" t="s">
        <v>661</v>
      </c>
      <c r="H2237" s="286">
        <v>8.8680000000000003</v>
      </c>
      <c r="I2237" s="287"/>
      <c r="J2237" s="288">
        <f>ROUND(I2237*H2237,2)</f>
        <v>0</v>
      </c>
      <c r="K2237" s="289"/>
      <c r="L2237" s="290"/>
      <c r="M2237" s="291" t="s">
        <v>19</v>
      </c>
      <c r="N2237" s="292" t="s">
        <v>43</v>
      </c>
      <c r="O2237" s="86"/>
      <c r="P2237" s="226">
        <f>O2237*H2237</f>
        <v>0</v>
      </c>
      <c r="Q2237" s="226">
        <v>0.00022000000000000001</v>
      </c>
      <c r="R2237" s="226">
        <f>Q2237*H2237</f>
        <v>0.0019509600000000001</v>
      </c>
      <c r="S2237" s="226">
        <v>0</v>
      </c>
      <c r="T2237" s="227">
        <f>S2237*H2237</f>
        <v>0</v>
      </c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R2237" s="228" t="s">
        <v>658</v>
      </c>
      <c r="AT2237" s="228" t="s">
        <v>602</v>
      </c>
      <c r="AU2237" s="228" t="s">
        <v>82</v>
      </c>
      <c r="AY2237" s="19" t="s">
        <v>197</v>
      </c>
      <c r="BE2237" s="229">
        <f>IF(N2237="základní",J2237,0)</f>
        <v>0</v>
      </c>
      <c r="BF2237" s="229">
        <f>IF(N2237="snížená",J2237,0)</f>
        <v>0</v>
      </c>
      <c r="BG2237" s="229">
        <f>IF(N2237="zákl. přenesená",J2237,0)</f>
        <v>0</v>
      </c>
      <c r="BH2237" s="229">
        <f>IF(N2237="sníž. přenesená",J2237,0)</f>
        <v>0</v>
      </c>
      <c r="BI2237" s="229">
        <f>IF(N2237="nulová",J2237,0)</f>
        <v>0</v>
      </c>
      <c r="BJ2237" s="19" t="s">
        <v>80</v>
      </c>
      <c r="BK2237" s="229">
        <f>ROUND(I2237*H2237,2)</f>
        <v>0</v>
      </c>
      <c r="BL2237" s="19" t="s">
        <v>385</v>
      </c>
      <c r="BM2237" s="228" t="s">
        <v>3758</v>
      </c>
    </row>
    <row r="2238" s="13" customFormat="1">
      <c r="A2238" s="13"/>
      <c r="B2238" s="235"/>
      <c r="C2238" s="236"/>
      <c r="D2238" s="237" t="s">
        <v>207</v>
      </c>
      <c r="E2238" s="238" t="s">
        <v>19</v>
      </c>
      <c r="F2238" s="239" t="s">
        <v>3679</v>
      </c>
      <c r="G2238" s="236"/>
      <c r="H2238" s="240">
        <v>8.6940000000000008</v>
      </c>
      <c r="I2238" s="241"/>
      <c r="J2238" s="236"/>
      <c r="K2238" s="236"/>
      <c r="L2238" s="242"/>
      <c r="M2238" s="243"/>
      <c r="N2238" s="244"/>
      <c r="O2238" s="244"/>
      <c r="P2238" s="244"/>
      <c r="Q2238" s="244"/>
      <c r="R2238" s="244"/>
      <c r="S2238" s="244"/>
      <c r="T2238" s="245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46" t="s">
        <v>207</v>
      </c>
      <c r="AU2238" s="246" t="s">
        <v>82</v>
      </c>
      <c r="AV2238" s="13" t="s">
        <v>82</v>
      </c>
      <c r="AW2238" s="13" t="s">
        <v>33</v>
      </c>
      <c r="AX2238" s="13" t="s">
        <v>80</v>
      </c>
      <c r="AY2238" s="246" t="s">
        <v>197</v>
      </c>
    </row>
    <row r="2239" s="13" customFormat="1">
      <c r="A2239" s="13"/>
      <c r="B2239" s="235"/>
      <c r="C2239" s="236"/>
      <c r="D2239" s="237" t="s">
        <v>207</v>
      </c>
      <c r="E2239" s="236"/>
      <c r="F2239" s="239" t="s">
        <v>3759</v>
      </c>
      <c r="G2239" s="236"/>
      <c r="H2239" s="240">
        <v>8.8680000000000003</v>
      </c>
      <c r="I2239" s="241"/>
      <c r="J2239" s="236"/>
      <c r="K2239" s="236"/>
      <c r="L2239" s="242"/>
      <c r="M2239" s="243"/>
      <c r="N2239" s="244"/>
      <c r="O2239" s="244"/>
      <c r="P2239" s="244"/>
      <c r="Q2239" s="244"/>
      <c r="R2239" s="244"/>
      <c r="S2239" s="244"/>
      <c r="T2239" s="245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46" t="s">
        <v>207</v>
      </c>
      <c r="AU2239" s="246" t="s">
        <v>82</v>
      </c>
      <c r="AV2239" s="13" t="s">
        <v>82</v>
      </c>
      <c r="AW2239" s="13" t="s">
        <v>4</v>
      </c>
      <c r="AX2239" s="13" t="s">
        <v>80</v>
      </c>
      <c r="AY2239" s="246" t="s">
        <v>197</v>
      </c>
    </row>
    <row r="2240" s="2" customFormat="1" ht="44.25" customHeight="1">
      <c r="A2240" s="40"/>
      <c r="B2240" s="41"/>
      <c r="C2240" s="216" t="s">
        <v>3760</v>
      </c>
      <c r="D2240" s="216" t="s">
        <v>199</v>
      </c>
      <c r="E2240" s="217" t="s">
        <v>2109</v>
      </c>
      <c r="F2240" s="218" t="s">
        <v>2110</v>
      </c>
      <c r="G2240" s="219" t="s">
        <v>1253</v>
      </c>
      <c r="H2240" s="293"/>
      <c r="I2240" s="221"/>
      <c r="J2240" s="222">
        <f>ROUND(I2240*H2240,2)</f>
        <v>0</v>
      </c>
      <c r="K2240" s="223"/>
      <c r="L2240" s="46"/>
      <c r="M2240" s="224" t="s">
        <v>19</v>
      </c>
      <c r="N2240" s="225" t="s">
        <v>43</v>
      </c>
      <c r="O2240" s="86"/>
      <c r="P2240" s="226">
        <f>O2240*H2240</f>
        <v>0</v>
      </c>
      <c r="Q2240" s="226">
        <v>0</v>
      </c>
      <c r="R2240" s="226">
        <f>Q2240*H2240</f>
        <v>0</v>
      </c>
      <c r="S2240" s="226">
        <v>0</v>
      </c>
      <c r="T2240" s="227">
        <f>S2240*H2240</f>
        <v>0</v>
      </c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R2240" s="228" t="s">
        <v>385</v>
      </c>
      <c r="AT2240" s="228" t="s">
        <v>199</v>
      </c>
      <c r="AU2240" s="228" t="s">
        <v>82</v>
      </c>
      <c r="AY2240" s="19" t="s">
        <v>197</v>
      </c>
      <c r="BE2240" s="229">
        <f>IF(N2240="základní",J2240,0)</f>
        <v>0</v>
      </c>
      <c r="BF2240" s="229">
        <f>IF(N2240="snížená",J2240,0)</f>
        <v>0</v>
      </c>
      <c r="BG2240" s="229">
        <f>IF(N2240="zákl. přenesená",J2240,0)</f>
        <v>0</v>
      </c>
      <c r="BH2240" s="229">
        <f>IF(N2240="sníž. přenesená",J2240,0)</f>
        <v>0</v>
      </c>
      <c r="BI2240" s="229">
        <f>IF(N2240="nulová",J2240,0)</f>
        <v>0</v>
      </c>
      <c r="BJ2240" s="19" t="s">
        <v>80</v>
      </c>
      <c r="BK2240" s="229">
        <f>ROUND(I2240*H2240,2)</f>
        <v>0</v>
      </c>
      <c r="BL2240" s="19" t="s">
        <v>385</v>
      </c>
      <c r="BM2240" s="228" t="s">
        <v>3761</v>
      </c>
    </row>
    <row r="2241" s="2" customFormat="1">
      <c r="A2241" s="40"/>
      <c r="B2241" s="41"/>
      <c r="C2241" s="42"/>
      <c r="D2241" s="230" t="s">
        <v>205</v>
      </c>
      <c r="E2241" s="42"/>
      <c r="F2241" s="231" t="s">
        <v>2112</v>
      </c>
      <c r="G2241" s="42"/>
      <c r="H2241" s="42"/>
      <c r="I2241" s="232"/>
      <c r="J2241" s="42"/>
      <c r="K2241" s="42"/>
      <c r="L2241" s="46"/>
      <c r="M2241" s="233"/>
      <c r="N2241" s="234"/>
      <c r="O2241" s="86"/>
      <c r="P2241" s="86"/>
      <c r="Q2241" s="86"/>
      <c r="R2241" s="86"/>
      <c r="S2241" s="86"/>
      <c r="T2241" s="87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T2241" s="19" t="s">
        <v>205</v>
      </c>
      <c r="AU2241" s="19" t="s">
        <v>82</v>
      </c>
    </row>
    <row r="2242" s="12" customFormat="1" ht="22.8" customHeight="1">
      <c r="A2242" s="12"/>
      <c r="B2242" s="200"/>
      <c r="C2242" s="201"/>
      <c r="D2242" s="202" t="s">
        <v>71</v>
      </c>
      <c r="E2242" s="214" t="s">
        <v>3762</v>
      </c>
      <c r="F2242" s="214" t="s">
        <v>3763</v>
      </c>
      <c r="G2242" s="201"/>
      <c r="H2242" s="201"/>
      <c r="I2242" s="204"/>
      <c r="J2242" s="215">
        <f>BK2242</f>
        <v>0</v>
      </c>
      <c r="K2242" s="201"/>
      <c r="L2242" s="206"/>
      <c r="M2242" s="207"/>
      <c r="N2242" s="208"/>
      <c r="O2242" s="208"/>
      <c r="P2242" s="209">
        <f>SUM(P2243:P2312)</f>
        <v>0</v>
      </c>
      <c r="Q2242" s="208"/>
      <c r="R2242" s="209">
        <f>SUM(R2243:R2312)</f>
        <v>0.78001079999999989</v>
      </c>
      <c r="S2242" s="208"/>
      <c r="T2242" s="210">
        <f>SUM(T2243:T2312)</f>
        <v>0</v>
      </c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R2242" s="211" t="s">
        <v>82</v>
      </c>
      <c r="AT2242" s="212" t="s">
        <v>71</v>
      </c>
      <c r="AU2242" s="212" t="s">
        <v>80</v>
      </c>
      <c r="AY2242" s="211" t="s">
        <v>197</v>
      </c>
      <c r="BK2242" s="213">
        <f>SUM(BK2243:BK2312)</f>
        <v>0</v>
      </c>
    </row>
    <row r="2243" s="2" customFormat="1" ht="37.8" customHeight="1">
      <c r="A2243" s="40"/>
      <c r="B2243" s="41"/>
      <c r="C2243" s="216" t="s">
        <v>3764</v>
      </c>
      <c r="D2243" s="216" t="s">
        <v>199</v>
      </c>
      <c r="E2243" s="217" t="s">
        <v>3765</v>
      </c>
      <c r="F2243" s="218" t="s">
        <v>3766</v>
      </c>
      <c r="G2243" s="219" t="s">
        <v>202</v>
      </c>
      <c r="H2243" s="220">
        <v>161.981</v>
      </c>
      <c r="I2243" s="221"/>
      <c r="J2243" s="222">
        <f>ROUND(I2243*H2243,2)</f>
        <v>0</v>
      </c>
      <c r="K2243" s="223"/>
      <c r="L2243" s="46"/>
      <c r="M2243" s="224" t="s">
        <v>19</v>
      </c>
      <c r="N2243" s="225" t="s">
        <v>43</v>
      </c>
      <c r="O2243" s="86"/>
      <c r="P2243" s="226">
        <f>O2243*H2243</f>
        <v>0</v>
      </c>
      <c r="Q2243" s="226">
        <v>0</v>
      </c>
      <c r="R2243" s="226">
        <f>Q2243*H2243</f>
        <v>0</v>
      </c>
      <c r="S2243" s="226">
        <v>0</v>
      </c>
      <c r="T2243" s="227">
        <f>S2243*H2243</f>
        <v>0</v>
      </c>
      <c r="U2243" s="40"/>
      <c r="V2243" s="40"/>
      <c r="W2243" s="40"/>
      <c r="X2243" s="40"/>
      <c r="Y2243" s="40"/>
      <c r="Z2243" s="40"/>
      <c r="AA2243" s="40"/>
      <c r="AB2243" s="40"/>
      <c r="AC2243" s="40"/>
      <c r="AD2243" s="40"/>
      <c r="AE2243" s="40"/>
      <c r="AR2243" s="228" t="s">
        <v>385</v>
      </c>
      <c r="AT2243" s="228" t="s">
        <v>199</v>
      </c>
      <c r="AU2243" s="228" t="s">
        <v>82</v>
      </c>
      <c r="AY2243" s="19" t="s">
        <v>197</v>
      </c>
      <c r="BE2243" s="229">
        <f>IF(N2243="základní",J2243,0)</f>
        <v>0</v>
      </c>
      <c r="BF2243" s="229">
        <f>IF(N2243="snížená",J2243,0)</f>
        <v>0</v>
      </c>
      <c r="BG2243" s="229">
        <f>IF(N2243="zákl. přenesená",J2243,0)</f>
        <v>0</v>
      </c>
      <c r="BH2243" s="229">
        <f>IF(N2243="sníž. přenesená",J2243,0)</f>
        <v>0</v>
      </c>
      <c r="BI2243" s="229">
        <f>IF(N2243="nulová",J2243,0)</f>
        <v>0</v>
      </c>
      <c r="BJ2243" s="19" t="s">
        <v>80</v>
      </c>
      <c r="BK2243" s="229">
        <f>ROUND(I2243*H2243,2)</f>
        <v>0</v>
      </c>
      <c r="BL2243" s="19" t="s">
        <v>385</v>
      </c>
      <c r="BM2243" s="228" t="s">
        <v>3767</v>
      </c>
    </row>
    <row r="2244" s="14" customFormat="1">
      <c r="A2244" s="14"/>
      <c r="B2244" s="247"/>
      <c r="C2244" s="248"/>
      <c r="D2244" s="237" t="s">
        <v>207</v>
      </c>
      <c r="E2244" s="249" t="s">
        <v>19</v>
      </c>
      <c r="F2244" s="250" t="s">
        <v>519</v>
      </c>
      <c r="G2244" s="248"/>
      <c r="H2244" s="249" t="s">
        <v>19</v>
      </c>
      <c r="I2244" s="251"/>
      <c r="J2244" s="248"/>
      <c r="K2244" s="248"/>
      <c r="L2244" s="252"/>
      <c r="M2244" s="253"/>
      <c r="N2244" s="254"/>
      <c r="O2244" s="254"/>
      <c r="P2244" s="254"/>
      <c r="Q2244" s="254"/>
      <c r="R2244" s="254"/>
      <c r="S2244" s="254"/>
      <c r="T2244" s="255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T2244" s="256" t="s">
        <v>207</v>
      </c>
      <c r="AU2244" s="256" t="s">
        <v>82</v>
      </c>
      <c r="AV2244" s="14" t="s">
        <v>80</v>
      </c>
      <c r="AW2244" s="14" t="s">
        <v>33</v>
      </c>
      <c r="AX2244" s="14" t="s">
        <v>72</v>
      </c>
      <c r="AY2244" s="256" t="s">
        <v>197</v>
      </c>
    </row>
    <row r="2245" s="14" customFormat="1">
      <c r="A2245" s="14"/>
      <c r="B2245" s="247"/>
      <c r="C2245" s="248"/>
      <c r="D2245" s="237" t="s">
        <v>207</v>
      </c>
      <c r="E2245" s="249" t="s">
        <v>19</v>
      </c>
      <c r="F2245" s="250" t="s">
        <v>3150</v>
      </c>
      <c r="G2245" s="248"/>
      <c r="H2245" s="249" t="s">
        <v>19</v>
      </c>
      <c r="I2245" s="251"/>
      <c r="J2245" s="248"/>
      <c r="K2245" s="248"/>
      <c r="L2245" s="252"/>
      <c r="M2245" s="253"/>
      <c r="N2245" s="254"/>
      <c r="O2245" s="254"/>
      <c r="P2245" s="254"/>
      <c r="Q2245" s="254"/>
      <c r="R2245" s="254"/>
      <c r="S2245" s="254"/>
      <c r="T2245" s="255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6" t="s">
        <v>207</v>
      </c>
      <c r="AU2245" s="256" t="s">
        <v>82</v>
      </c>
      <c r="AV2245" s="14" t="s">
        <v>80</v>
      </c>
      <c r="AW2245" s="14" t="s">
        <v>33</v>
      </c>
      <c r="AX2245" s="14" t="s">
        <v>72</v>
      </c>
      <c r="AY2245" s="256" t="s">
        <v>197</v>
      </c>
    </row>
    <row r="2246" s="13" customFormat="1">
      <c r="A2246" s="13"/>
      <c r="B2246" s="235"/>
      <c r="C2246" s="236"/>
      <c r="D2246" s="237" t="s">
        <v>207</v>
      </c>
      <c r="E2246" s="238" t="s">
        <v>19</v>
      </c>
      <c r="F2246" s="239" t="s">
        <v>2913</v>
      </c>
      <c r="G2246" s="236"/>
      <c r="H2246" s="240">
        <v>2.7000000000000002</v>
      </c>
      <c r="I2246" s="241"/>
      <c r="J2246" s="236"/>
      <c r="K2246" s="236"/>
      <c r="L2246" s="242"/>
      <c r="M2246" s="243"/>
      <c r="N2246" s="244"/>
      <c r="O2246" s="244"/>
      <c r="P2246" s="244"/>
      <c r="Q2246" s="244"/>
      <c r="R2246" s="244"/>
      <c r="S2246" s="244"/>
      <c r="T2246" s="245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46" t="s">
        <v>207</v>
      </c>
      <c r="AU2246" s="246" t="s">
        <v>82</v>
      </c>
      <c r="AV2246" s="13" t="s">
        <v>82</v>
      </c>
      <c r="AW2246" s="13" t="s">
        <v>33</v>
      </c>
      <c r="AX2246" s="13" t="s">
        <v>72</v>
      </c>
      <c r="AY2246" s="246" t="s">
        <v>197</v>
      </c>
    </row>
    <row r="2247" s="13" customFormat="1">
      <c r="A2247" s="13"/>
      <c r="B2247" s="235"/>
      <c r="C2247" s="236"/>
      <c r="D2247" s="237" t="s">
        <v>207</v>
      </c>
      <c r="E2247" s="238" t="s">
        <v>19</v>
      </c>
      <c r="F2247" s="239" t="s">
        <v>2914</v>
      </c>
      <c r="G2247" s="236"/>
      <c r="H2247" s="240">
        <v>16.632000000000001</v>
      </c>
      <c r="I2247" s="241"/>
      <c r="J2247" s="236"/>
      <c r="K2247" s="236"/>
      <c r="L2247" s="242"/>
      <c r="M2247" s="243"/>
      <c r="N2247" s="244"/>
      <c r="O2247" s="244"/>
      <c r="P2247" s="244"/>
      <c r="Q2247" s="244"/>
      <c r="R2247" s="244"/>
      <c r="S2247" s="244"/>
      <c r="T2247" s="245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T2247" s="246" t="s">
        <v>207</v>
      </c>
      <c r="AU2247" s="246" t="s">
        <v>82</v>
      </c>
      <c r="AV2247" s="13" t="s">
        <v>82</v>
      </c>
      <c r="AW2247" s="13" t="s">
        <v>33</v>
      </c>
      <c r="AX2247" s="13" t="s">
        <v>72</v>
      </c>
      <c r="AY2247" s="246" t="s">
        <v>197</v>
      </c>
    </row>
    <row r="2248" s="13" customFormat="1">
      <c r="A2248" s="13"/>
      <c r="B2248" s="235"/>
      <c r="C2248" s="236"/>
      <c r="D2248" s="237" t="s">
        <v>207</v>
      </c>
      <c r="E2248" s="238" t="s">
        <v>19</v>
      </c>
      <c r="F2248" s="239" t="s">
        <v>2915</v>
      </c>
      <c r="G2248" s="236"/>
      <c r="H2248" s="240">
        <v>16.632000000000001</v>
      </c>
      <c r="I2248" s="241"/>
      <c r="J2248" s="236"/>
      <c r="K2248" s="236"/>
      <c r="L2248" s="242"/>
      <c r="M2248" s="243"/>
      <c r="N2248" s="244"/>
      <c r="O2248" s="244"/>
      <c r="P2248" s="244"/>
      <c r="Q2248" s="244"/>
      <c r="R2248" s="244"/>
      <c r="S2248" s="244"/>
      <c r="T2248" s="245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46" t="s">
        <v>207</v>
      </c>
      <c r="AU2248" s="246" t="s">
        <v>82</v>
      </c>
      <c r="AV2248" s="13" t="s">
        <v>82</v>
      </c>
      <c r="AW2248" s="13" t="s">
        <v>33</v>
      </c>
      <c r="AX2248" s="13" t="s">
        <v>72</v>
      </c>
      <c r="AY2248" s="246" t="s">
        <v>197</v>
      </c>
    </row>
    <row r="2249" s="13" customFormat="1">
      <c r="A2249" s="13"/>
      <c r="B2249" s="235"/>
      <c r="C2249" s="236"/>
      <c r="D2249" s="237" t="s">
        <v>207</v>
      </c>
      <c r="E2249" s="238" t="s">
        <v>19</v>
      </c>
      <c r="F2249" s="239" t="s">
        <v>2916</v>
      </c>
      <c r="G2249" s="236"/>
      <c r="H2249" s="240">
        <v>6.5869999999999997</v>
      </c>
      <c r="I2249" s="241"/>
      <c r="J2249" s="236"/>
      <c r="K2249" s="236"/>
      <c r="L2249" s="242"/>
      <c r="M2249" s="243"/>
      <c r="N2249" s="244"/>
      <c r="O2249" s="244"/>
      <c r="P2249" s="244"/>
      <c r="Q2249" s="244"/>
      <c r="R2249" s="244"/>
      <c r="S2249" s="244"/>
      <c r="T2249" s="245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46" t="s">
        <v>207</v>
      </c>
      <c r="AU2249" s="246" t="s">
        <v>82</v>
      </c>
      <c r="AV2249" s="13" t="s">
        <v>82</v>
      </c>
      <c r="AW2249" s="13" t="s">
        <v>33</v>
      </c>
      <c r="AX2249" s="13" t="s">
        <v>72</v>
      </c>
      <c r="AY2249" s="246" t="s">
        <v>197</v>
      </c>
    </row>
    <row r="2250" s="13" customFormat="1">
      <c r="A2250" s="13"/>
      <c r="B2250" s="235"/>
      <c r="C2250" s="236"/>
      <c r="D2250" s="237" t="s">
        <v>207</v>
      </c>
      <c r="E2250" s="238" t="s">
        <v>19</v>
      </c>
      <c r="F2250" s="239" t="s">
        <v>2917</v>
      </c>
      <c r="G2250" s="236"/>
      <c r="H2250" s="240">
        <v>8.1340000000000003</v>
      </c>
      <c r="I2250" s="241"/>
      <c r="J2250" s="236"/>
      <c r="K2250" s="236"/>
      <c r="L2250" s="242"/>
      <c r="M2250" s="243"/>
      <c r="N2250" s="244"/>
      <c r="O2250" s="244"/>
      <c r="P2250" s="244"/>
      <c r="Q2250" s="244"/>
      <c r="R2250" s="244"/>
      <c r="S2250" s="244"/>
      <c r="T2250" s="245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46" t="s">
        <v>207</v>
      </c>
      <c r="AU2250" s="246" t="s">
        <v>82</v>
      </c>
      <c r="AV2250" s="13" t="s">
        <v>82</v>
      </c>
      <c r="AW2250" s="13" t="s">
        <v>33</v>
      </c>
      <c r="AX2250" s="13" t="s">
        <v>72</v>
      </c>
      <c r="AY2250" s="246" t="s">
        <v>197</v>
      </c>
    </row>
    <row r="2251" s="13" customFormat="1">
      <c r="A2251" s="13"/>
      <c r="B2251" s="235"/>
      <c r="C2251" s="236"/>
      <c r="D2251" s="237" t="s">
        <v>207</v>
      </c>
      <c r="E2251" s="238" t="s">
        <v>19</v>
      </c>
      <c r="F2251" s="239" t="s">
        <v>2918</v>
      </c>
      <c r="G2251" s="236"/>
      <c r="H2251" s="240">
        <v>1.2649999999999999</v>
      </c>
      <c r="I2251" s="241"/>
      <c r="J2251" s="236"/>
      <c r="K2251" s="236"/>
      <c r="L2251" s="242"/>
      <c r="M2251" s="243"/>
      <c r="N2251" s="244"/>
      <c r="O2251" s="244"/>
      <c r="P2251" s="244"/>
      <c r="Q2251" s="244"/>
      <c r="R2251" s="244"/>
      <c r="S2251" s="244"/>
      <c r="T2251" s="245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246" t="s">
        <v>207</v>
      </c>
      <c r="AU2251" s="246" t="s">
        <v>82</v>
      </c>
      <c r="AV2251" s="13" t="s">
        <v>82</v>
      </c>
      <c r="AW2251" s="13" t="s">
        <v>33</v>
      </c>
      <c r="AX2251" s="13" t="s">
        <v>72</v>
      </c>
      <c r="AY2251" s="246" t="s">
        <v>197</v>
      </c>
    </row>
    <row r="2252" s="13" customFormat="1">
      <c r="A2252" s="13"/>
      <c r="B2252" s="235"/>
      <c r="C2252" s="236"/>
      <c r="D2252" s="237" t="s">
        <v>207</v>
      </c>
      <c r="E2252" s="238" t="s">
        <v>19</v>
      </c>
      <c r="F2252" s="239" t="s">
        <v>2919</v>
      </c>
      <c r="G2252" s="236"/>
      <c r="H2252" s="240">
        <v>9.7710000000000008</v>
      </c>
      <c r="I2252" s="241"/>
      <c r="J2252" s="236"/>
      <c r="K2252" s="236"/>
      <c r="L2252" s="242"/>
      <c r="M2252" s="243"/>
      <c r="N2252" s="244"/>
      <c r="O2252" s="244"/>
      <c r="P2252" s="244"/>
      <c r="Q2252" s="244"/>
      <c r="R2252" s="244"/>
      <c r="S2252" s="244"/>
      <c r="T2252" s="245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6" t="s">
        <v>207</v>
      </c>
      <c r="AU2252" s="246" t="s">
        <v>82</v>
      </c>
      <c r="AV2252" s="13" t="s">
        <v>82</v>
      </c>
      <c r="AW2252" s="13" t="s">
        <v>33</v>
      </c>
      <c r="AX2252" s="13" t="s">
        <v>72</v>
      </c>
      <c r="AY2252" s="246" t="s">
        <v>197</v>
      </c>
    </row>
    <row r="2253" s="16" customFormat="1">
      <c r="A2253" s="16"/>
      <c r="B2253" s="268"/>
      <c r="C2253" s="269"/>
      <c r="D2253" s="237" t="s">
        <v>207</v>
      </c>
      <c r="E2253" s="270" t="s">
        <v>19</v>
      </c>
      <c r="F2253" s="271" t="s">
        <v>248</v>
      </c>
      <c r="G2253" s="269"/>
      <c r="H2253" s="272">
        <v>61.721000000000004</v>
      </c>
      <c r="I2253" s="273"/>
      <c r="J2253" s="269"/>
      <c r="K2253" s="269"/>
      <c r="L2253" s="274"/>
      <c r="M2253" s="275"/>
      <c r="N2253" s="276"/>
      <c r="O2253" s="276"/>
      <c r="P2253" s="276"/>
      <c r="Q2253" s="276"/>
      <c r="R2253" s="276"/>
      <c r="S2253" s="276"/>
      <c r="T2253" s="277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T2253" s="278" t="s">
        <v>207</v>
      </c>
      <c r="AU2253" s="278" t="s">
        <v>82</v>
      </c>
      <c r="AV2253" s="16" t="s">
        <v>103</v>
      </c>
      <c r="AW2253" s="16" t="s">
        <v>33</v>
      </c>
      <c r="AX2253" s="16" t="s">
        <v>72</v>
      </c>
      <c r="AY2253" s="278" t="s">
        <v>197</v>
      </c>
    </row>
    <row r="2254" s="14" customFormat="1">
      <c r="A2254" s="14"/>
      <c r="B2254" s="247"/>
      <c r="C2254" s="248"/>
      <c r="D2254" s="237" t="s">
        <v>207</v>
      </c>
      <c r="E2254" s="249" t="s">
        <v>19</v>
      </c>
      <c r="F2254" s="250" t="s">
        <v>802</v>
      </c>
      <c r="G2254" s="248"/>
      <c r="H2254" s="249" t="s">
        <v>19</v>
      </c>
      <c r="I2254" s="251"/>
      <c r="J2254" s="248"/>
      <c r="K2254" s="248"/>
      <c r="L2254" s="252"/>
      <c r="M2254" s="253"/>
      <c r="N2254" s="254"/>
      <c r="O2254" s="254"/>
      <c r="P2254" s="254"/>
      <c r="Q2254" s="254"/>
      <c r="R2254" s="254"/>
      <c r="S2254" s="254"/>
      <c r="T2254" s="255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T2254" s="256" t="s">
        <v>207</v>
      </c>
      <c r="AU2254" s="256" t="s">
        <v>82</v>
      </c>
      <c r="AV2254" s="14" t="s">
        <v>80</v>
      </c>
      <c r="AW2254" s="14" t="s">
        <v>33</v>
      </c>
      <c r="AX2254" s="14" t="s">
        <v>72</v>
      </c>
      <c r="AY2254" s="256" t="s">
        <v>197</v>
      </c>
    </row>
    <row r="2255" s="13" customFormat="1">
      <c r="A2255" s="13"/>
      <c r="B2255" s="235"/>
      <c r="C2255" s="236"/>
      <c r="D2255" s="237" t="s">
        <v>207</v>
      </c>
      <c r="E2255" s="238" t="s">
        <v>19</v>
      </c>
      <c r="F2255" s="239" t="s">
        <v>2920</v>
      </c>
      <c r="G2255" s="236"/>
      <c r="H2255" s="240">
        <v>14.25</v>
      </c>
      <c r="I2255" s="241"/>
      <c r="J2255" s="236"/>
      <c r="K2255" s="236"/>
      <c r="L2255" s="242"/>
      <c r="M2255" s="243"/>
      <c r="N2255" s="244"/>
      <c r="O2255" s="244"/>
      <c r="P2255" s="244"/>
      <c r="Q2255" s="244"/>
      <c r="R2255" s="244"/>
      <c r="S2255" s="244"/>
      <c r="T2255" s="245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46" t="s">
        <v>207</v>
      </c>
      <c r="AU2255" s="246" t="s">
        <v>82</v>
      </c>
      <c r="AV2255" s="13" t="s">
        <v>82</v>
      </c>
      <c r="AW2255" s="13" t="s">
        <v>33</v>
      </c>
      <c r="AX2255" s="13" t="s">
        <v>72</v>
      </c>
      <c r="AY2255" s="246" t="s">
        <v>197</v>
      </c>
    </row>
    <row r="2256" s="13" customFormat="1">
      <c r="A2256" s="13"/>
      <c r="B2256" s="235"/>
      <c r="C2256" s="236"/>
      <c r="D2256" s="237" t="s">
        <v>207</v>
      </c>
      <c r="E2256" s="238" t="s">
        <v>19</v>
      </c>
      <c r="F2256" s="239" t="s">
        <v>2921</v>
      </c>
      <c r="G2256" s="236"/>
      <c r="H2256" s="240">
        <v>17.940000000000001</v>
      </c>
      <c r="I2256" s="241"/>
      <c r="J2256" s="236"/>
      <c r="K2256" s="236"/>
      <c r="L2256" s="242"/>
      <c r="M2256" s="243"/>
      <c r="N2256" s="244"/>
      <c r="O2256" s="244"/>
      <c r="P2256" s="244"/>
      <c r="Q2256" s="244"/>
      <c r="R2256" s="244"/>
      <c r="S2256" s="244"/>
      <c r="T2256" s="245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6" t="s">
        <v>207</v>
      </c>
      <c r="AU2256" s="246" t="s">
        <v>82</v>
      </c>
      <c r="AV2256" s="13" t="s">
        <v>82</v>
      </c>
      <c r="AW2256" s="13" t="s">
        <v>33</v>
      </c>
      <c r="AX2256" s="13" t="s">
        <v>72</v>
      </c>
      <c r="AY2256" s="246" t="s">
        <v>197</v>
      </c>
    </row>
    <row r="2257" s="13" customFormat="1">
      <c r="A2257" s="13"/>
      <c r="B2257" s="235"/>
      <c r="C2257" s="236"/>
      <c r="D2257" s="237" t="s">
        <v>207</v>
      </c>
      <c r="E2257" s="238" t="s">
        <v>19</v>
      </c>
      <c r="F2257" s="239" t="s">
        <v>2922</v>
      </c>
      <c r="G2257" s="236"/>
      <c r="H2257" s="240">
        <v>25.190999999999999</v>
      </c>
      <c r="I2257" s="241"/>
      <c r="J2257" s="236"/>
      <c r="K2257" s="236"/>
      <c r="L2257" s="242"/>
      <c r="M2257" s="243"/>
      <c r="N2257" s="244"/>
      <c r="O2257" s="244"/>
      <c r="P2257" s="244"/>
      <c r="Q2257" s="244"/>
      <c r="R2257" s="244"/>
      <c r="S2257" s="244"/>
      <c r="T2257" s="245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6" t="s">
        <v>207</v>
      </c>
      <c r="AU2257" s="246" t="s">
        <v>82</v>
      </c>
      <c r="AV2257" s="13" t="s">
        <v>82</v>
      </c>
      <c r="AW2257" s="13" t="s">
        <v>33</v>
      </c>
      <c r="AX2257" s="13" t="s">
        <v>72</v>
      </c>
      <c r="AY2257" s="246" t="s">
        <v>197</v>
      </c>
    </row>
    <row r="2258" s="13" customFormat="1">
      <c r="A2258" s="13"/>
      <c r="B2258" s="235"/>
      <c r="C2258" s="236"/>
      <c r="D2258" s="237" t="s">
        <v>207</v>
      </c>
      <c r="E2258" s="238" t="s">
        <v>19</v>
      </c>
      <c r="F2258" s="239" t="s">
        <v>2923</v>
      </c>
      <c r="G2258" s="236"/>
      <c r="H2258" s="240">
        <v>17.733000000000001</v>
      </c>
      <c r="I2258" s="241"/>
      <c r="J2258" s="236"/>
      <c r="K2258" s="236"/>
      <c r="L2258" s="242"/>
      <c r="M2258" s="243"/>
      <c r="N2258" s="244"/>
      <c r="O2258" s="244"/>
      <c r="P2258" s="244"/>
      <c r="Q2258" s="244"/>
      <c r="R2258" s="244"/>
      <c r="S2258" s="244"/>
      <c r="T2258" s="245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T2258" s="246" t="s">
        <v>207</v>
      </c>
      <c r="AU2258" s="246" t="s">
        <v>82</v>
      </c>
      <c r="AV2258" s="13" t="s">
        <v>82</v>
      </c>
      <c r="AW2258" s="13" t="s">
        <v>33</v>
      </c>
      <c r="AX2258" s="13" t="s">
        <v>72</v>
      </c>
      <c r="AY2258" s="246" t="s">
        <v>197</v>
      </c>
    </row>
    <row r="2259" s="13" customFormat="1">
      <c r="A2259" s="13"/>
      <c r="B2259" s="235"/>
      <c r="C2259" s="236"/>
      <c r="D2259" s="237" t="s">
        <v>207</v>
      </c>
      <c r="E2259" s="238" t="s">
        <v>19</v>
      </c>
      <c r="F2259" s="239" t="s">
        <v>2924</v>
      </c>
      <c r="G2259" s="236"/>
      <c r="H2259" s="240">
        <v>9.7710000000000008</v>
      </c>
      <c r="I2259" s="241"/>
      <c r="J2259" s="236"/>
      <c r="K2259" s="236"/>
      <c r="L2259" s="242"/>
      <c r="M2259" s="243"/>
      <c r="N2259" s="244"/>
      <c r="O2259" s="244"/>
      <c r="P2259" s="244"/>
      <c r="Q2259" s="244"/>
      <c r="R2259" s="244"/>
      <c r="S2259" s="244"/>
      <c r="T2259" s="245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6" t="s">
        <v>207</v>
      </c>
      <c r="AU2259" s="246" t="s">
        <v>82</v>
      </c>
      <c r="AV2259" s="13" t="s">
        <v>82</v>
      </c>
      <c r="AW2259" s="13" t="s">
        <v>33</v>
      </c>
      <c r="AX2259" s="13" t="s">
        <v>72</v>
      </c>
      <c r="AY2259" s="246" t="s">
        <v>197</v>
      </c>
    </row>
    <row r="2260" s="13" customFormat="1">
      <c r="A2260" s="13"/>
      <c r="B2260" s="235"/>
      <c r="C2260" s="236"/>
      <c r="D2260" s="237" t="s">
        <v>207</v>
      </c>
      <c r="E2260" s="238" t="s">
        <v>19</v>
      </c>
      <c r="F2260" s="239" t="s">
        <v>2925</v>
      </c>
      <c r="G2260" s="236"/>
      <c r="H2260" s="240">
        <v>6.5549999999999997</v>
      </c>
      <c r="I2260" s="241"/>
      <c r="J2260" s="236"/>
      <c r="K2260" s="236"/>
      <c r="L2260" s="242"/>
      <c r="M2260" s="243"/>
      <c r="N2260" s="244"/>
      <c r="O2260" s="244"/>
      <c r="P2260" s="244"/>
      <c r="Q2260" s="244"/>
      <c r="R2260" s="244"/>
      <c r="S2260" s="244"/>
      <c r="T2260" s="245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46" t="s">
        <v>207</v>
      </c>
      <c r="AU2260" s="246" t="s">
        <v>82</v>
      </c>
      <c r="AV2260" s="13" t="s">
        <v>82</v>
      </c>
      <c r="AW2260" s="13" t="s">
        <v>33</v>
      </c>
      <c r="AX2260" s="13" t="s">
        <v>72</v>
      </c>
      <c r="AY2260" s="246" t="s">
        <v>197</v>
      </c>
    </row>
    <row r="2261" s="13" customFormat="1">
      <c r="A2261" s="13"/>
      <c r="B2261" s="235"/>
      <c r="C2261" s="236"/>
      <c r="D2261" s="237" t="s">
        <v>207</v>
      </c>
      <c r="E2261" s="238" t="s">
        <v>19</v>
      </c>
      <c r="F2261" s="239" t="s">
        <v>2926</v>
      </c>
      <c r="G2261" s="236"/>
      <c r="H2261" s="240">
        <v>8.8200000000000003</v>
      </c>
      <c r="I2261" s="241"/>
      <c r="J2261" s="236"/>
      <c r="K2261" s="236"/>
      <c r="L2261" s="242"/>
      <c r="M2261" s="243"/>
      <c r="N2261" s="244"/>
      <c r="O2261" s="244"/>
      <c r="P2261" s="244"/>
      <c r="Q2261" s="244"/>
      <c r="R2261" s="244"/>
      <c r="S2261" s="244"/>
      <c r="T2261" s="245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46" t="s">
        <v>207</v>
      </c>
      <c r="AU2261" s="246" t="s">
        <v>82</v>
      </c>
      <c r="AV2261" s="13" t="s">
        <v>82</v>
      </c>
      <c r="AW2261" s="13" t="s">
        <v>33</v>
      </c>
      <c r="AX2261" s="13" t="s">
        <v>72</v>
      </c>
      <c r="AY2261" s="246" t="s">
        <v>197</v>
      </c>
    </row>
    <row r="2262" s="16" customFormat="1">
      <c r="A2262" s="16"/>
      <c r="B2262" s="268"/>
      <c r="C2262" s="269"/>
      <c r="D2262" s="237" t="s">
        <v>207</v>
      </c>
      <c r="E2262" s="270" t="s">
        <v>19</v>
      </c>
      <c r="F2262" s="271" t="s">
        <v>248</v>
      </c>
      <c r="G2262" s="269"/>
      <c r="H2262" s="272">
        <v>100.25999999999999</v>
      </c>
      <c r="I2262" s="273"/>
      <c r="J2262" s="269"/>
      <c r="K2262" s="269"/>
      <c r="L2262" s="274"/>
      <c r="M2262" s="275"/>
      <c r="N2262" s="276"/>
      <c r="O2262" s="276"/>
      <c r="P2262" s="276"/>
      <c r="Q2262" s="276"/>
      <c r="R2262" s="276"/>
      <c r="S2262" s="276"/>
      <c r="T2262" s="277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T2262" s="278" t="s">
        <v>207</v>
      </c>
      <c r="AU2262" s="278" t="s">
        <v>82</v>
      </c>
      <c r="AV2262" s="16" t="s">
        <v>103</v>
      </c>
      <c r="AW2262" s="16" t="s">
        <v>33</v>
      </c>
      <c r="AX2262" s="16" t="s">
        <v>72</v>
      </c>
      <c r="AY2262" s="278" t="s">
        <v>197</v>
      </c>
    </row>
    <row r="2263" s="15" customFormat="1">
      <c r="A2263" s="15"/>
      <c r="B2263" s="257"/>
      <c r="C2263" s="258"/>
      <c r="D2263" s="237" t="s">
        <v>207</v>
      </c>
      <c r="E2263" s="259" t="s">
        <v>19</v>
      </c>
      <c r="F2263" s="260" t="s">
        <v>234</v>
      </c>
      <c r="G2263" s="258"/>
      <c r="H2263" s="261">
        <v>161.981</v>
      </c>
      <c r="I2263" s="262"/>
      <c r="J2263" s="258"/>
      <c r="K2263" s="258"/>
      <c r="L2263" s="263"/>
      <c r="M2263" s="264"/>
      <c r="N2263" s="265"/>
      <c r="O2263" s="265"/>
      <c r="P2263" s="265"/>
      <c r="Q2263" s="265"/>
      <c r="R2263" s="265"/>
      <c r="S2263" s="265"/>
      <c r="T2263" s="266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T2263" s="267" t="s">
        <v>207</v>
      </c>
      <c r="AU2263" s="267" t="s">
        <v>82</v>
      </c>
      <c r="AV2263" s="15" t="s">
        <v>203</v>
      </c>
      <c r="AW2263" s="15" t="s">
        <v>33</v>
      </c>
      <c r="AX2263" s="15" t="s">
        <v>80</v>
      </c>
      <c r="AY2263" s="267" t="s">
        <v>197</v>
      </c>
    </row>
    <row r="2264" s="2" customFormat="1" ht="24.15" customHeight="1">
      <c r="A2264" s="40"/>
      <c r="B2264" s="41"/>
      <c r="C2264" s="282" t="s">
        <v>3768</v>
      </c>
      <c r="D2264" s="282" t="s">
        <v>602</v>
      </c>
      <c r="E2264" s="283" t="s">
        <v>3769</v>
      </c>
      <c r="F2264" s="284" t="s">
        <v>3770</v>
      </c>
      <c r="G2264" s="285" t="s">
        <v>202</v>
      </c>
      <c r="H2264" s="286">
        <v>161.981</v>
      </c>
      <c r="I2264" s="287"/>
      <c r="J2264" s="288">
        <f>ROUND(I2264*H2264,2)</f>
        <v>0</v>
      </c>
      <c r="K2264" s="289"/>
      <c r="L2264" s="290"/>
      <c r="M2264" s="291" t="s">
        <v>19</v>
      </c>
      <c r="N2264" s="292" t="s">
        <v>43</v>
      </c>
      <c r="O2264" s="86"/>
      <c r="P2264" s="226">
        <f>O2264*H2264</f>
        <v>0</v>
      </c>
      <c r="Q2264" s="226">
        <v>0.0047999999999999996</v>
      </c>
      <c r="R2264" s="226">
        <f>Q2264*H2264</f>
        <v>0.77750879999999989</v>
      </c>
      <c r="S2264" s="226">
        <v>0</v>
      </c>
      <c r="T2264" s="227">
        <f>S2264*H2264</f>
        <v>0</v>
      </c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R2264" s="228" t="s">
        <v>658</v>
      </c>
      <c r="AT2264" s="228" t="s">
        <v>602</v>
      </c>
      <c r="AU2264" s="228" t="s">
        <v>82</v>
      </c>
      <c r="AY2264" s="19" t="s">
        <v>197</v>
      </c>
      <c r="BE2264" s="229">
        <f>IF(N2264="základní",J2264,0)</f>
        <v>0</v>
      </c>
      <c r="BF2264" s="229">
        <f>IF(N2264="snížená",J2264,0)</f>
        <v>0</v>
      </c>
      <c r="BG2264" s="229">
        <f>IF(N2264="zákl. přenesená",J2264,0)</f>
        <v>0</v>
      </c>
      <c r="BH2264" s="229">
        <f>IF(N2264="sníž. přenesená",J2264,0)</f>
        <v>0</v>
      </c>
      <c r="BI2264" s="229">
        <f>IF(N2264="nulová",J2264,0)</f>
        <v>0</v>
      </c>
      <c r="BJ2264" s="19" t="s">
        <v>80</v>
      </c>
      <c r="BK2264" s="229">
        <f>ROUND(I2264*H2264,2)</f>
        <v>0</v>
      </c>
      <c r="BL2264" s="19" t="s">
        <v>385</v>
      </c>
      <c r="BM2264" s="228" t="s">
        <v>3771</v>
      </c>
    </row>
    <row r="2265" s="14" customFormat="1">
      <c r="A2265" s="14"/>
      <c r="B2265" s="247"/>
      <c r="C2265" s="248"/>
      <c r="D2265" s="237" t="s">
        <v>207</v>
      </c>
      <c r="E2265" s="249" t="s">
        <v>19</v>
      </c>
      <c r="F2265" s="250" t="s">
        <v>519</v>
      </c>
      <c r="G2265" s="248"/>
      <c r="H2265" s="249" t="s">
        <v>19</v>
      </c>
      <c r="I2265" s="251"/>
      <c r="J2265" s="248"/>
      <c r="K2265" s="248"/>
      <c r="L2265" s="252"/>
      <c r="M2265" s="253"/>
      <c r="N2265" s="254"/>
      <c r="O2265" s="254"/>
      <c r="P2265" s="254"/>
      <c r="Q2265" s="254"/>
      <c r="R2265" s="254"/>
      <c r="S2265" s="254"/>
      <c r="T2265" s="255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56" t="s">
        <v>207</v>
      </c>
      <c r="AU2265" s="256" t="s">
        <v>82</v>
      </c>
      <c r="AV2265" s="14" t="s">
        <v>80</v>
      </c>
      <c r="AW2265" s="14" t="s">
        <v>33</v>
      </c>
      <c r="AX2265" s="14" t="s">
        <v>72</v>
      </c>
      <c r="AY2265" s="256" t="s">
        <v>197</v>
      </c>
    </row>
    <row r="2266" s="14" customFormat="1">
      <c r="A2266" s="14"/>
      <c r="B2266" s="247"/>
      <c r="C2266" s="248"/>
      <c r="D2266" s="237" t="s">
        <v>207</v>
      </c>
      <c r="E2266" s="249" t="s">
        <v>19</v>
      </c>
      <c r="F2266" s="250" t="s">
        <v>3150</v>
      </c>
      <c r="G2266" s="248"/>
      <c r="H2266" s="249" t="s">
        <v>19</v>
      </c>
      <c r="I2266" s="251"/>
      <c r="J2266" s="248"/>
      <c r="K2266" s="248"/>
      <c r="L2266" s="252"/>
      <c r="M2266" s="253"/>
      <c r="N2266" s="254"/>
      <c r="O2266" s="254"/>
      <c r="P2266" s="254"/>
      <c r="Q2266" s="254"/>
      <c r="R2266" s="254"/>
      <c r="S2266" s="254"/>
      <c r="T2266" s="255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T2266" s="256" t="s">
        <v>207</v>
      </c>
      <c r="AU2266" s="256" t="s">
        <v>82</v>
      </c>
      <c r="AV2266" s="14" t="s">
        <v>80</v>
      </c>
      <c r="AW2266" s="14" t="s">
        <v>33</v>
      </c>
      <c r="AX2266" s="14" t="s">
        <v>72</v>
      </c>
      <c r="AY2266" s="256" t="s">
        <v>197</v>
      </c>
    </row>
    <row r="2267" s="13" customFormat="1">
      <c r="A2267" s="13"/>
      <c r="B2267" s="235"/>
      <c r="C2267" s="236"/>
      <c r="D2267" s="237" t="s">
        <v>207</v>
      </c>
      <c r="E2267" s="238" t="s">
        <v>19</v>
      </c>
      <c r="F2267" s="239" t="s">
        <v>2913</v>
      </c>
      <c r="G2267" s="236"/>
      <c r="H2267" s="240">
        <v>2.7000000000000002</v>
      </c>
      <c r="I2267" s="241"/>
      <c r="J2267" s="236"/>
      <c r="K2267" s="236"/>
      <c r="L2267" s="242"/>
      <c r="M2267" s="243"/>
      <c r="N2267" s="244"/>
      <c r="O2267" s="244"/>
      <c r="P2267" s="244"/>
      <c r="Q2267" s="244"/>
      <c r="R2267" s="244"/>
      <c r="S2267" s="244"/>
      <c r="T2267" s="245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T2267" s="246" t="s">
        <v>207</v>
      </c>
      <c r="AU2267" s="246" t="s">
        <v>82</v>
      </c>
      <c r="AV2267" s="13" t="s">
        <v>82</v>
      </c>
      <c r="AW2267" s="13" t="s">
        <v>33</v>
      </c>
      <c r="AX2267" s="13" t="s">
        <v>72</v>
      </c>
      <c r="AY2267" s="246" t="s">
        <v>197</v>
      </c>
    </row>
    <row r="2268" s="13" customFormat="1">
      <c r="A2268" s="13"/>
      <c r="B2268" s="235"/>
      <c r="C2268" s="236"/>
      <c r="D2268" s="237" t="s">
        <v>207</v>
      </c>
      <c r="E2268" s="238" t="s">
        <v>19</v>
      </c>
      <c r="F2268" s="239" t="s">
        <v>2914</v>
      </c>
      <c r="G2268" s="236"/>
      <c r="H2268" s="240">
        <v>16.632000000000001</v>
      </c>
      <c r="I2268" s="241"/>
      <c r="J2268" s="236"/>
      <c r="K2268" s="236"/>
      <c r="L2268" s="242"/>
      <c r="M2268" s="243"/>
      <c r="N2268" s="244"/>
      <c r="O2268" s="244"/>
      <c r="P2268" s="244"/>
      <c r="Q2268" s="244"/>
      <c r="R2268" s="244"/>
      <c r="S2268" s="244"/>
      <c r="T2268" s="245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T2268" s="246" t="s">
        <v>207</v>
      </c>
      <c r="AU2268" s="246" t="s">
        <v>82</v>
      </c>
      <c r="AV2268" s="13" t="s">
        <v>82</v>
      </c>
      <c r="AW2268" s="13" t="s">
        <v>33</v>
      </c>
      <c r="AX2268" s="13" t="s">
        <v>72</v>
      </c>
      <c r="AY2268" s="246" t="s">
        <v>197</v>
      </c>
    </row>
    <row r="2269" s="13" customFormat="1">
      <c r="A2269" s="13"/>
      <c r="B2269" s="235"/>
      <c r="C2269" s="236"/>
      <c r="D2269" s="237" t="s">
        <v>207</v>
      </c>
      <c r="E2269" s="238" t="s">
        <v>19</v>
      </c>
      <c r="F2269" s="239" t="s">
        <v>2915</v>
      </c>
      <c r="G2269" s="236"/>
      <c r="H2269" s="240">
        <v>16.632000000000001</v>
      </c>
      <c r="I2269" s="241"/>
      <c r="J2269" s="236"/>
      <c r="K2269" s="236"/>
      <c r="L2269" s="242"/>
      <c r="M2269" s="243"/>
      <c r="N2269" s="244"/>
      <c r="O2269" s="244"/>
      <c r="P2269" s="244"/>
      <c r="Q2269" s="244"/>
      <c r="R2269" s="244"/>
      <c r="S2269" s="244"/>
      <c r="T2269" s="245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T2269" s="246" t="s">
        <v>207</v>
      </c>
      <c r="AU2269" s="246" t="s">
        <v>82</v>
      </c>
      <c r="AV2269" s="13" t="s">
        <v>82</v>
      </c>
      <c r="AW2269" s="13" t="s">
        <v>33</v>
      </c>
      <c r="AX2269" s="13" t="s">
        <v>72</v>
      </c>
      <c r="AY2269" s="246" t="s">
        <v>197</v>
      </c>
    </row>
    <row r="2270" s="13" customFormat="1">
      <c r="A2270" s="13"/>
      <c r="B2270" s="235"/>
      <c r="C2270" s="236"/>
      <c r="D2270" s="237" t="s">
        <v>207</v>
      </c>
      <c r="E2270" s="238" t="s">
        <v>19</v>
      </c>
      <c r="F2270" s="239" t="s">
        <v>2916</v>
      </c>
      <c r="G2270" s="236"/>
      <c r="H2270" s="240">
        <v>6.5869999999999997</v>
      </c>
      <c r="I2270" s="241"/>
      <c r="J2270" s="236"/>
      <c r="K2270" s="236"/>
      <c r="L2270" s="242"/>
      <c r="M2270" s="243"/>
      <c r="N2270" s="244"/>
      <c r="O2270" s="244"/>
      <c r="P2270" s="244"/>
      <c r="Q2270" s="244"/>
      <c r="R2270" s="244"/>
      <c r="S2270" s="244"/>
      <c r="T2270" s="245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T2270" s="246" t="s">
        <v>207</v>
      </c>
      <c r="AU2270" s="246" t="s">
        <v>82</v>
      </c>
      <c r="AV2270" s="13" t="s">
        <v>82</v>
      </c>
      <c r="AW2270" s="13" t="s">
        <v>33</v>
      </c>
      <c r="AX2270" s="13" t="s">
        <v>72</v>
      </c>
      <c r="AY2270" s="246" t="s">
        <v>197</v>
      </c>
    </row>
    <row r="2271" s="13" customFormat="1">
      <c r="A2271" s="13"/>
      <c r="B2271" s="235"/>
      <c r="C2271" s="236"/>
      <c r="D2271" s="237" t="s">
        <v>207</v>
      </c>
      <c r="E2271" s="238" t="s">
        <v>19</v>
      </c>
      <c r="F2271" s="239" t="s">
        <v>2917</v>
      </c>
      <c r="G2271" s="236"/>
      <c r="H2271" s="240">
        <v>8.1340000000000003</v>
      </c>
      <c r="I2271" s="241"/>
      <c r="J2271" s="236"/>
      <c r="K2271" s="236"/>
      <c r="L2271" s="242"/>
      <c r="M2271" s="243"/>
      <c r="N2271" s="244"/>
      <c r="O2271" s="244"/>
      <c r="P2271" s="244"/>
      <c r="Q2271" s="244"/>
      <c r="R2271" s="244"/>
      <c r="S2271" s="244"/>
      <c r="T2271" s="245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6" t="s">
        <v>207</v>
      </c>
      <c r="AU2271" s="246" t="s">
        <v>82</v>
      </c>
      <c r="AV2271" s="13" t="s">
        <v>82</v>
      </c>
      <c r="AW2271" s="13" t="s">
        <v>33</v>
      </c>
      <c r="AX2271" s="13" t="s">
        <v>72</v>
      </c>
      <c r="AY2271" s="246" t="s">
        <v>197</v>
      </c>
    </row>
    <row r="2272" s="13" customFormat="1">
      <c r="A2272" s="13"/>
      <c r="B2272" s="235"/>
      <c r="C2272" s="236"/>
      <c r="D2272" s="237" t="s">
        <v>207</v>
      </c>
      <c r="E2272" s="238" t="s">
        <v>19</v>
      </c>
      <c r="F2272" s="239" t="s">
        <v>2918</v>
      </c>
      <c r="G2272" s="236"/>
      <c r="H2272" s="240">
        <v>1.2649999999999999</v>
      </c>
      <c r="I2272" s="241"/>
      <c r="J2272" s="236"/>
      <c r="K2272" s="236"/>
      <c r="L2272" s="242"/>
      <c r="M2272" s="243"/>
      <c r="N2272" s="244"/>
      <c r="O2272" s="244"/>
      <c r="P2272" s="244"/>
      <c r="Q2272" s="244"/>
      <c r="R2272" s="244"/>
      <c r="S2272" s="244"/>
      <c r="T2272" s="245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T2272" s="246" t="s">
        <v>207</v>
      </c>
      <c r="AU2272" s="246" t="s">
        <v>82</v>
      </c>
      <c r="AV2272" s="13" t="s">
        <v>82</v>
      </c>
      <c r="AW2272" s="13" t="s">
        <v>33</v>
      </c>
      <c r="AX2272" s="13" t="s">
        <v>72</v>
      </c>
      <c r="AY2272" s="246" t="s">
        <v>197</v>
      </c>
    </row>
    <row r="2273" s="13" customFormat="1">
      <c r="A2273" s="13"/>
      <c r="B2273" s="235"/>
      <c r="C2273" s="236"/>
      <c r="D2273" s="237" t="s">
        <v>207</v>
      </c>
      <c r="E2273" s="238" t="s">
        <v>19</v>
      </c>
      <c r="F2273" s="239" t="s">
        <v>2919</v>
      </c>
      <c r="G2273" s="236"/>
      <c r="H2273" s="240">
        <v>9.7710000000000008</v>
      </c>
      <c r="I2273" s="241"/>
      <c r="J2273" s="236"/>
      <c r="K2273" s="236"/>
      <c r="L2273" s="242"/>
      <c r="M2273" s="243"/>
      <c r="N2273" s="244"/>
      <c r="O2273" s="244"/>
      <c r="P2273" s="244"/>
      <c r="Q2273" s="244"/>
      <c r="R2273" s="244"/>
      <c r="S2273" s="244"/>
      <c r="T2273" s="245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6" t="s">
        <v>207</v>
      </c>
      <c r="AU2273" s="246" t="s">
        <v>82</v>
      </c>
      <c r="AV2273" s="13" t="s">
        <v>82</v>
      </c>
      <c r="AW2273" s="13" t="s">
        <v>33</v>
      </c>
      <c r="AX2273" s="13" t="s">
        <v>72</v>
      </c>
      <c r="AY2273" s="246" t="s">
        <v>197</v>
      </c>
    </row>
    <row r="2274" s="16" customFormat="1">
      <c r="A2274" s="16"/>
      <c r="B2274" s="268"/>
      <c r="C2274" s="269"/>
      <c r="D2274" s="237" t="s">
        <v>207</v>
      </c>
      <c r="E2274" s="270" t="s">
        <v>19</v>
      </c>
      <c r="F2274" s="271" t="s">
        <v>248</v>
      </c>
      <c r="G2274" s="269"/>
      <c r="H2274" s="272">
        <v>61.721000000000004</v>
      </c>
      <c r="I2274" s="273"/>
      <c r="J2274" s="269"/>
      <c r="K2274" s="269"/>
      <c r="L2274" s="274"/>
      <c r="M2274" s="275"/>
      <c r="N2274" s="276"/>
      <c r="O2274" s="276"/>
      <c r="P2274" s="276"/>
      <c r="Q2274" s="276"/>
      <c r="R2274" s="276"/>
      <c r="S2274" s="276"/>
      <c r="T2274" s="277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T2274" s="278" t="s">
        <v>207</v>
      </c>
      <c r="AU2274" s="278" t="s">
        <v>82</v>
      </c>
      <c r="AV2274" s="16" t="s">
        <v>103</v>
      </c>
      <c r="AW2274" s="16" t="s">
        <v>33</v>
      </c>
      <c r="AX2274" s="16" t="s">
        <v>72</v>
      </c>
      <c r="AY2274" s="278" t="s">
        <v>197</v>
      </c>
    </row>
    <row r="2275" s="14" customFormat="1">
      <c r="A2275" s="14"/>
      <c r="B2275" s="247"/>
      <c r="C2275" s="248"/>
      <c r="D2275" s="237" t="s">
        <v>207</v>
      </c>
      <c r="E2275" s="249" t="s">
        <v>19</v>
      </c>
      <c r="F2275" s="250" t="s">
        <v>802</v>
      </c>
      <c r="G2275" s="248"/>
      <c r="H2275" s="249" t="s">
        <v>19</v>
      </c>
      <c r="I2275" s="251"/>
      <c r="J2275" s="248"/>
      <c r="K2275" s="248"/>
      <c r="L2275" s="252"/>
      <c r="M2275" s="253"/>
      <c r="N2275" s="254"/>
      <c r="O2275" s="254"/>
      <c r="P2275" s="254"/>
      <c r="Q2275" s="254"/>
      <c r="R2275" s="254"/>
      <c r="S2275" s="254"/>
      <c r="T2275" s="255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6" t="s">
        <v>207</v>
      </c>
      <c r="AU2275" s="256" t="s">
        <v>82</v>
      </c>
      <c r="AV2275" s="14" t="s">
        <v>80</v>
      </c>
      <c r="AW2275" s="14" t="s">
        <v>33</v>
      </c>
      <c r="AX2275" s="14" t="s">
        <v>72</v>
      </c>
      <c r="AY2275" s="256" t="s">
        <v>197</v>
      </c>
    </row>
    <row r="2276" s="13" customFormat="1">
      <c r="A2276" s="13"/>
      <c r="B2276" s="235"/>
      <c r="C2276" s="236"/>
      <c r="D2276" s="237" t="s">
        <v>207</v>
      </c>
      <c r="E2276" s="238" t="s">
        <v>19</v>
      </c>
      <c r="F2276" s="239" t="s">
        <v>2920</v>
      </c>
      <c r="G2276" s="236"/>
      <c r="H2276" s="240">
        <v>14.25</v>
      </c>
      <c r="I2276" s="241"/>
      <c r="J2276" s="236"/>
      <c r="K2276" s="236"/>
      <c r="L2276" s="242"/>
      <c r="M2276" s="243"/>
      <c r="N2276" s="244"/>
      <c r="O2276" s="244"/>
      <c r="P2276" s="244"/>
      <c r="Q2276" s="244"/>
      <c r="R2276" s="244"/>
      <c r="S2276" s="244"/>
      <c r="T2276" s="245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46" t="s">
        <v>207</v>
      </c>
      <c r="AU2276" s="246" t="s">
        <v>82</v>
      </c>
      <c r="AV2276" s="13" t="s">
        <v>82</v>
      </c>
      <c r="AW2276" s="13" t="s">
        <v>33</v>
      </c>
      <c r="AX2276" s="13" t="s">
        <v>72</v>
      </c>
      <c r="AY2276" s="246" t="s">
        <v>197</v>
      </c>
    </row>
    <row r="2277" s="13" customFormat="1">
      <c r="A2277" s="13"/>
      <c r="B2277" s="235"/>
      <c r="C2277" s="236"/>
      <c r="D2277" s="237" t="s">
        <v>207</v>
      </c>
      <c r="E2277" s="238" t="s">
        <v>19</v>
      </c>
      <c r="F2277" s="239" t="s">
        <v>2921</v>
      </c>
      <c r="G2277" s="236"/>
      <c r="H2277" s="240">
        <v>17.940000000000001</v>
      </c>
      <c r="I2277" s="241"/>
      <c r="J2277" s="236"/>
      <c r="K2277" s="236"/>
      <c r="L2277" s="242"/>
      <c r="M2277" s="243"/>
      <c r="N2277" s="244"/>
      <c r="O2277" s="244"/>
      <c r="P2277" s="244"/>
      <c r="Q2277" s="244"/>
      <c r="R2277" s="244"/>
      <c r="S2277" s="244"/>
      <c r="T2277" s="245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46" t="s">
        <v>207</v>
      </c>
      <c r="AU2277" s="246" t="s">
        <v>82</v>
      </c>
      <c r="AV2277" s="13" t="s">
        <v>82</v>
      </c>
      <c r="AW2277" s="13" t="s">
        <v>33</v>
      </c>
      <c r="AX2277" s="13" t="s">
        <v>72</v>
      </c>
      <c r="AY2277" s="246" t="s">
        <v>197</v>
      </c>
    </row>
    <row r="2278" s="13" customFormat="1">
      <c r="A2278" s="13"/>
      <c r="B2278" s="235"/>
      <c r="C2278" s="236"/>
      <c r="D2278" s="237" t="s">
        <v>207</v>
      </c>
      <c r="E2278" s="238" t="s">
        <v>19</v>
      </c>
      <c r="F2278" s="239" t="s">
        <v>2922</v>
      </c>
      <c r="G2278" s="236"/>
      <c r="H2278" s="240">
        <v>25.190999999999999</v>
      </c>
      <c r="I2278" s="241"/>
      <c r="J2278" s="236"/>
      <c r="K2278" s="236"/>
      <c r="L2278" s="242"/>
      <c r="M2278" s="243"/>
      <c r="N2278" s="244"/>
      <c r="O2278" s="244"/>
      <c r="P2278" s="244"/>
      <c r="Q2278" s="244"/>
      <c r="R2278" s="244"/>
      <c r="S2278" s="244"/>
      <c r="T2278" s="245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46" t="s">
        <v>207</v>
      </c>
      <c r="AU2278" s="246" t="s">
        <v>82</v>
      </c>
      <c r="AV2278" s="13" t="s">
        <v>82</v>
      </c>
      <c r="AW2278" s="13" t="s">
        <v>33</v>
      </c>
      <c r="AX2278" s="13" t="s">
        <v>72</v>
      </c>
      <c r="AY2278" s="246" t="s">
        <v>197</v>
      </c>
    </row>
    <row r="2279" s="13" customFormat="1">
      <c r="A2279" s="13"/>
      <c r="B2279" s="235"/>
      <c r="C2279" s="236"/>
      <c r="D2279" s="237" t="s">
        <v>207</v>
      </c>
      <c r="E2279" s="238" t="s">
        <v>19</v>
      </c>
      <c r="F2279" s="239" t="s">
        <v>2923</v>
      </c>
      <c r="G2279" s="236"/>
      <c r="H2279" s="240">
        <v>17.733000000000001</v>
      </c>
      <c r="I2279" s="241"/>
      <c r="J2279" s="236"/>
      <c r="K2279" s="236"/>
      <c r="L2279" s="242"/>
      <c r="M2279" s="243"/>
      <c r="N2279" s="244"/>
      <c r="O2279" s="244"/>
      <c r="P2279" s="244"/>
      <c r="Q2279" s="244"/>
      <c r="R2279" s="244"/>
      <c r="S2279" s="244"/>
      <c r="T2279" s="245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46" t="s">
        <v>207</v>
      </c>
      <c r="AU2279" s="246" t="s">
        <v>82</v>
      </c>
      <c r="AV2279" s="13" t="s">
        <v>82</v>
      </c>
      <c r="AW2279" s="13" t="s">
        <v>33</v>
      </c>
      <c r="AX2279" s="13" t="s">
        <v>72</v>
      </c>
      <c r="AY2279" s="246" t="s">
        <v>197</v>
      </c>
    </row>
    <row r="2280" s="13" customFormat="1">
      <c r="A2280" s="13"/>
      <c r="B2280" s="235"/>
      <c r="C2280" s="236"/>
      <c r="D2280" s="237" t="s">
        <v>207</v>
      </c>
      <c r="E2280" s="238" t="s">
        <v>19</v>
      </c>
      <c r="F2280" s="239" t="s">
        <v>2924</v>
      </c>
      <c r="G2280" s="236"/>
      <c r="H2280" s="240">
        <v>9.7710000000000008</v>
      </c>
      <c r="I2280" s="241"/>
      <c r="J2280" s="236"/>
      <c r="K2280" s="236"/>
      <c r="L2280" s="242"/>
      <c r="M2280" s="243"/>
      <c r="N2280" s="244"/>
      <c r="O2280" s="244"/>
      <c r="P2280" s="244"/>
      <c r="Q2280" s="244"/>
      <c r="R2280" s="244"/>
      <c r="S2280" s="244"/>
      <c r="T2280" s="245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6" t="s">
        <v>207</v>
      </c>
      <c r="AU2280" s="246" t="s">
        <v>82</v>
      </c>
      <c r="AV2280" s="13" t="s">
        <v>82</v>
      </c>
      <c r="AW2280" s="13" t="s">
        <v>33</v>
      </c>
      <c r="AX2280" s="13" t="s">
        <v>72</v>
      </c>
      <c r="AY2280" s="246" t="s">
        <v>197</v>
      </c>
    </row>
    <row r="2281" s="13" customFormat="1">
      <c r="A2281" s="13"/>
      <c r="B2281" s="235"/>
      <c r="C2281" s="236"/>
      <c r="D2281" s="237" t="s">
        <v>207</v>
      </c>
      <c r="E2281" s="238" t="s">
        <v>19</v>
      </c>
      <c r="F2281" s="239" t="s">
        <v>2925</v>
      </c>
      <c r="G2281" s="236"/>
      <c r="H2281" s="240">
        <v>6.5549999999999997</v>
      </c>
      <c r="I2281" s="241"/>
      <c r="J2281" s="236"/>
      <c r="K2281" s="236"/>
      <c r="L2281" s="242"/>
      <c r="M2281" s="243"/>
      <c r="N2281" s="244"/>
      <c r="O2281" s="244"/>
      <c r="P2281" s="244"/>
      <c r="Q2281" s="244"/>
      <c r="R2281" s="244"/>
      <c r="S2281" s="244"/>
      <c r="T2281" s="245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T2281" s="246" t="s">
        <v>207</v>
      </c>
      <c r="AU2281" s="246" t="s">
        <v>82</v>
      </c>
      <c r="AV2281" s="13" t="s">
        <v>82</v>
      </c>
      <c r="AW2281" s="13" t="s">
        <v>33</v>
      </c>
      <c r="AX2281" s="13" t="s">
        <v>72</v>
      </c>
      <c r="AY2281" s="246" t="s">
        <v>197</v>
      </c>
    </row>
    <row r="2282" s="13" customFormat="1">
      <c r="A2282" s="13"/>
      <c r="B2282" s="235"/>
      <c r="C2282" s="236"/>
      <c r="D2282" s="237" t="s">
        <v>207</v>
      </c>
      <c r="E2282" s="238" t="s">
        <v>19</v>
      </c>
      <c r="F2282" s="239" t="s">
        <v>2926</v>
      </c>
      <c r="G2282" s="236"/>
      <c r="H2282" s="240">
        <v>8.8200000000000003</v>
      </c>
      <c r="I2282" s="241"/>
      <c r="J2282" s="236"/>
      <c r="K2282" s="236"/>
      <c r="L2282" s="242"/>
      <c r="M2282" s="243"/>
      <c r="N2282" s="244"/>
      <c r="O2282" s="244"/>
      <c r="P2282" s="244"/>
      <c r="Q2282" s="244"/>
      <c r="R2282" s="244"/>
      <c r="S2282" s="244"/>
      <c r="T2282" s="245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T2282" s="246" t="s">
        <v>207</v>
      </c>
      <c r="AU2282" s="246" t="s">
        <v>82</v>
      </c>
      <c r="AV2282" s="13" t="s">
        <v>82</v>
      </c>
      <c r="AW2282" s="13" t="s">
        <v>33</v>
      </c>
      <c r="AX2282" s="13" t="s">
        <v>72</v>
      </c>
      <c r="AY2282" s="246" t="s">
        <v>197</v>
      </c>
    </row>
    <row r="2283" s="16" customFormat="1">
      <c r="A2283" s="16"/>
      <c r="B2283" s="268"/>
      <c r="C2283" s="269"/>
      <c r="D2283" s="237" t="s">
        <v>207</v>
      </c>
      <c r="E2283" s="270" t="s">
        <v>19</v>
      </c>
      <c r="F2283" s="271" t="s">
        <v>248</v>
      </c>
      <c r="G2283" s="269"/>
      <c r="H2283" s="272">
        <v>100.25999999999999</v>
      </c>
      <c r="I2283" s="273"/>
      <c r="J2283" s="269"/>
      <c r="K2283" s="269"/>
      <c r="L2283" s="274"/>
      <c r="M2283" s="275"/>
      <c r="N2283" s="276"/>
      <c r="O2283" s="276"/>
      <c r="P2283" s="276"/>
      <c r="Q2283" s="276"/>
      <c r="R2283" s="276"/>
      <c r="S2283" s="276"/>
      <c r="T2283" s="277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T2283" s="278" t="s">
        <v>207</v>
      </c>
      <c r="AU2283" s="278" t="s">
        <v>82</v>
      </c>
      <c r="AV2283" s="16" t="s">
        <v>103</v>
      </c>
      <c r="AW2283" s="16" t="s">
        <v>33</v>
      </c>
      <c r="AX2283" s="16" t="s">
        <v>72</v>
      </c>
      <c r="AY2283" s="278" t="s">
        <v>197</v>
      </c>
    </row>
    <row r="2284" s="15" customFormat="1">
      <c r="A2284" s="15"/>
      <c r="B2284" s="257"/>
      <c r="C2284" s="258"/>
      <c r="D2284" s="237" t="s">
        <v>207</v>
      </c>
      <c r="E2284" s="259" t="s">
        <v>19</v>
      </c>
      <c r="F2284" s="260" t="s">
        <v>234</v>
      </c>
      <c r="G2284" s="258"/>
      <c r="H2284" s="261">
        <v>161.981</v>
      </c>
      <c r="I2284" s="262"/>
      <c r="J2284" s="258"/>
      <c r="K2284" s="258"/>
      <c r="L2284" s="263"/>
      <c r="M2284" s="264"/>
      <c r="N2284" s="265"/>
      <c r="O2284" s="265"/>
      <c r="P2284" s="265"/>
      <c r="Q2284" s="265"/>
      <c r="R2284" s="265"/>
      <c r="S2284" s="265"/>
      <c r="T2284" s="266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T2284" s="267" t="s">
        <v>207</v>
      </c>
      <c r="AU2284" s="267" t="s">
        <v>82</v>
      </c>
      <c r="AV2284" s="15" t="s">
        <v>203</v>
      </c>
      <c r="AW2284" s="15" t="s">
        <v>33</v>
      </c>
      <c r="AX2284" s="15" t="s">
        <v>80</v>
      </c>
      <c r="AY2284" s="267" t="s">
        <v>197</v>
      </c>
    </row>
    <row r="2285" s="2" customFormat="1" ht="16.5" customHeight="1">
      <c r="A2285" s="40"/>
      <c r="B2285" s="41"/>
      <c r="C2285" s="282" t="s">
        <v>3772</v>
      </c>
      <c r="D2285" s="282" t="s">
        <v>602</v>
      </c>
      <c r="E2285" s="283" t="s">
        <v>3773</v>
      </c>
      <c r="F2285" s="284" t="s">
        <v>3774</v>
      </c>
      <c r="G2285" s="285" t="s">
        <v>661</v>
      </c>
      <c r="H2285" s="286">
        <v>192.19999999999999</v>
      </c>
      <c r="I2285" s="287"/>
      <c r="J2285" s="288">
        <f>ROUND(I2285*H2285,2)</f>
        <v>0</v>
      </c>
      <c r="K2285" s="289"/>
      <c r="L2285" s="290"/>
      <c r="M2285" s="291" t="s">
        <v>19</v>
      </c>
      <c r="N2285" s="292" t="s">
        <v>43</v>
      </c>
      <c r="O2285" s="86"/>
      <c r="P2285" s="226">
        <f>O2285*H2285</f>
        <v>0</v>
      </c>
      <c r="Q2285" s="226">
        <v>1.0000000000000001E-05</v>
      </c>
      <c r="R2285" s="226">
        <f>Q2285*H2285</f>
        <v>0.0019220000000000001</v>
      </c>
      <c r="S2285" s="226">
        <v>0</v>
      </c>
      <c r="T2285" s="227">
        <f>S2285*H2285</f>
        <v>0</v>
      </c>
      <c r="U2285" s="40"/>
      <c r="V2285" s="40"/>
      <c r="W2285" s="40"/>
      <c r="X2285" s="40"/>
      <c r="Y2285" s="40"/>
      <c r="Z2285" s="40"/>
      <c r="AA2285" s="40"/>
      <c r="AB2285" s="40"/>
      <c r="AC2285" s="40"/>
      <c r="AD2285" s="40"/>
      <c r="AE2285" s="40"/>
      <c r="AR2285" s="228" t="s">
        <v>658</v>
      </c>
      <c r="AT2285" s="228" t="s">
        <v>602</v>
      </c>
      <c r="AU2285" s="228" t="s">
        <v>82</v>
      </c>
      <c r="AY2285" s="19" t="s">
        <v>197</v>
      </c>
      <c r="BE2285" s="229">
        <f>IF(N2285="základní",J2285,0)</f>
        <v>0</v>
      </c>
      <c r="BF2285" s="229">
        <f>IF(N2285="snížená",J2285,0)</f>
        <v>0</v>
      </c>
      <c r="BG2285" s="229">
        <f>IF(N2285="zákl. přenesená",J2285,0)</f>
        <v>0</v>
      </c>
      <c r="BH2285" s="229">
        <f>IF(N2285="sníž. přenesená",J2285,0)</f>
        <v>0</v>
      </c>
      <c r="BI2285" s="229">
        <f>IF(N2285="nulová",J2285,0)</f>
        <v>0</v>
      </c>
      <c r="BJ2285" s="19" t="s">
        <v>80</v>
      </c>
      <c r="BK2285" s="229">
        <f>ROUND(I2285*H2285,2)</f>
        <v>0</v>
      </c>
      <c r="BL2285" s="19" t="s">
        <v>385</v>
      </c>
      <c r="BM2285" s="228" t="s">
        <v>3775</v>
      </c>
    </row>
    <row r="2286" s="14" customFormat="1">
      <c r="A2286" s="14"/>
      <c r="B2286" s="247"/>
      <c r="C2286" s="248"/>
      <c r="D2286" s="237" t="s">
        <v>207</v>
      </c>
      <c r="E2286" s="249" t="s">
        <v>19</v>
      </c>
      <c r="F2286" s="250" t="s">
        <v>519</v>
      </c>
      <c r="G2286" s="248"/>
      <c r="H2286" s="249" t="s">
        <v>19</v>
      </c>
      <c r="I2286" s="251"/>
      <c r="J2286" s="248"/>
      <c r="K2286" s="248"/>
      <c r="L2286" s="252"/>
      <c r="M2286" s="253"/>
      <c r="N2286" s="254"/>
      <c r="O2286" s="254"/>
      <c r="P2286" s="254"/>
      <c r="Q2286" s="254"/>
      <c r="R2286" s="254"/>
      <c r="S2286" s="254"/>
      <c r="T2286" s="255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56" t="s">
        <v>207</v>
      </c>
      <c r="AU2286" s="256" t="s">
        <v>82</v>
      </c>
      <c r="AV2286" s="14" t="s">
        <v>80</v>
      </c>
      <c r="AW2286" s="14" t="s">
        <v>33</v>
      </c>
      <c r="AX2286" s="14" t="s">
        <v>72</v>
      </c>
      <c r="AY2286" s="256" t="s">
        <v>197</v>
      </c>
    </row>
    <row r="2287" s="14" customFormat="1">
      <c r="A2287" s="14"/>
      <c r="B2287" s="247"/>
      <c r="C2287" s="248"/>
      <c r="D2287" s="237" t="s">
        <v>207</v>
      </c>
      <c r="E2287" s="249" t="s">
        <v>19</v>
      </c>
      <c r="F2287" s="250" t="s">
        <v>3150</v>
      </c>
      <c r="G2287" s="248"/>
      <c r="H2287" s="249" t="s">
        <v>19</v>
      </c>
      <c r="I2287" s="251"/>
      <c r="J2287" s="248"/>
      <c r="K2287" s="248"/>
      <c r="L2287" s="252"/>
      <c r="M2287" s="253"/>
      <c r="N2287" s="254"/>
      <c r="O2287" s="254"/>
      <c r="P2287" s="254"/>
      <c r="Q2287" s="254"/>
      <c r="R2287" s="254"/>
      <c r="S2287" s="254"/>
      <c r="T2287" s="255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T2287" s="256" t="s">
        <v>207</v>
      </c>
      <c r="AU2287" s="256" t="s">
        <v>82</v>
      </c>
      <c r="AV2287" s="14" t="s">
        <v>80</v>
      </c>
      <c r="AW2287" s="14" t="s">
        <v>33</v>
      </c>
      <c r="AX2287" s="14" t="s">
        <v>72</v>
      </c>
      <c r="AY2287" s="256" t="s">
        <v>197</v>
      </c>
    </row>
    <row r="2288" s="13" customFormat="1">
      <c r="A2288" s="13"/>
      <c r="B2288" s="235"/>
      <c r="C2288" s="236"/>
      <c r="D2288" s="237" t="s">
        <v>207</v>
      </c>
      <c r="E2288" s="238" t="s">
        <v>19</v>
      </c>
      <c r="F2288" s="239" t="s">
        <v>3776</v>
      </c>
      <c r="G2288" s="236"/>
      <c r="H2288" s="240">
        <v>6.5999999999999996</v>
      </c>
      <c r="I2288" s="241"/>
      <c r="J2288" s="236"/>
      <c r="K2288" s="236"/>
      <c r="L2288" s="242"/>
      <c r="M2288" s="243"/>
      <c r="N2288" s="244"/>
      <c r="O2288" s="244"/>
      <c r="P2288" s="244"/>
      <c r="Q2288" s="244"/>
      <c r="R2288" s="244"/>
      <c r="S2288" s="244"/>
      <c r="T2288" s="245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46" t="s">
        <v>207</v>
      </c>
      <c r="AU2288" s="246" t="s">
        <v>82</v>
      </c>
      <c r="AV2288" s="13" t="s">
        <v>82</v>
      </c>
      <c r="AW2288" s="13" t="s">
        <v>33</v>
      </c>
      <c r="AX2288" s="13" t="s">
        <v>72</v>
      </c>
      <c r="AY2288" s="246" t="s">
        <v>197</v>
      </c>
    </row>
    <row r="2289" s="13" customFormat="1">
      <c r="A2289" s="13"/>
      <c r="B2289" s="235"/>
      <c r="C2289" s="236"/>
      <c r="D2289" s="237" t="s">
        <v>207</v>
      </c>
      <c r="E2289" s="238" t="s">
        <v>19</v>
      </c>
      <c r="F2289" s="239" t="s">
        <v>3181</v>
      </c>
      <c r="G2289" s="236"/>
      <c r="H2289" s="240">
        <v>16.649999999999999</v>
      </c>
      <c r="I2289" s="241"/>
      <c r="J2289" s="236"/>
      <c r="K2289" s="236"/>
      <c r="L2289" s="242"/>
      <c r="M2289" s="243"/>
      <c r="N2289" s="244"/>
      <c r="O2289" s="244"/>
      <c r="P2289" s="244"/>
      <c r="Q2289" s="244"/>
      <c r="R2289" s="244"/>
      <c r="S2289" s="244"/>
      <c r="T2289" s="245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46" t="s">
        <v>207</v>
      </c>
      <c r="AU2289" s="246" t="s">
        <v>82</v>
      </c>
      <c r="AV2289" s="13" t="s">
        <v>82</v>
      </c>
      <c r="AW2289" s="13" t="s">
        <v>33</v>
      </c>
      <c r="AX2289" s="13" t="s">
        <v>72</v>
      </c>
      <c r="AY2289" s="246" t="s">
        <v>197</v>
      </c>
    </row>
    <row r="2290" s="13" customFormat="1">
      <c r="A2290" s="13"/>
      <c r="B2290" s="235"/>
      <c r="C2290" s="236"/>
      <c r="D2290" s="237" t="s">
        <v>207</v>
      </c>
      <c r="E2290" s="238" t="s">
        <v>19</v>
      </c>
      <c r="F2290" s="239" t="s">
        <v>3182</v>
      </c>
      <c r="G2290" s="236"/>
      <c r="H2290" s="240">
        <v>16.649999999999999</v>
      </c>
      <c r="I2290" s="241"/>
      <c r="J2290" s="236"/>
      <c r="K2290" s="236"/>
      <c r="L2290" s="242"/>
      <c r="M2290" s="243"/>
      <c r="N2290" s="244"/>
      <c r="O2290" s="244"/>
      <c r="P2290" s="244"/>
      <c r="Q2290" s="244"/>
      <c r="R2290" s="244"/>
      <c r="S2290" s="244"/>
      <c r="T2290" s="245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46" t="s">
        <v>207</v>
      </c>
      <c r="AU2290" s="246" t="s">
        <v>82</v>
      </c>
      <c r="AV2290" s="13" t="s">
        <v>82</v>
      </c>
      <c r="AW2290" s="13" t="s">
        <v>33</v>
      </c>
      <c r="AX2290" s="13" t="s">
        <v>72</v>
      </c>
      <c r="AY2290" s="246" t="s">
        <v>197</v>
      </c>
    </row>
    <row r="2291" s="13" customFormat="1">
      <c r="A2291" s="13"/>
      <c r="B2291" s="235"/>
      <c r="C2291" s="236"/>
      <c r="D2291" s="237" t="s">
        <v>207</v>
      </c>
      <c r="E2291" s="238" t="s">
        <v>19</v>
      </c>
      <c r="F2291" s="239" t="s">
        <v>3183</v>
      </c>
      <c r="G2291" s="236"/>
      <c r="H2291" s="240">
        <v>10.859999999999999</v>
      </c>
      <c r="I2291" s="241"/>
      <c r="J2291" s="236"/>
      <c r="K2291" s="236"/>
      <c r="L2291" s="242"/>
      <c r="M2291" s="243"/>
      <c r="N2291" s="244"/>
      <c r="O2291" s="244"/>
      <c r="P2291" s="244"/>
      <c r="Q2291" s="244"/>
      <c r="R2291" s="244"/>
      <c r="S2291" s="244"/>
      <c r="T2291" s="245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46" t="s">
        <v>207</v>
      </c>
      <c r="AU2291" s="246" t="s">
        <v>82</v>
      </c>
      <c r="AV2291" s="13" t="s">
        <v>82</v>
      </c>
      <c r="AW2291" s="13" t="s">
        <v>33</v>
      </c>
      <c r="AX2291" s="13" t="s">
        <v>72</v>
      </c>
      <c r="AY2291" s="246" t="s">
        <v>197</v>
      </c>
    </row>
    <row r="2292" s="13" customFormat="1">
      <c r="A2292" s="13"/>
      <c r="B2292" s="235"/>
      <c r="C2292" s="236"/>
      <c r="D2292" s="237" t="s">
        <v>207</v>
      </c>
      <c r="E2292" s="238" t="s">
        <v>19</v>
      </c>
      <c r="F2292" s="239" t="s">
        <v>3777</v>
      </c>
      <c r="G2292" s="236"/>
      <c r="H2292" s="240">
        <v>12.51</v>
      </c>
      <c r="I2292" s="241"/>
      <c r="J2292" s="236"/>
      <c r="K2292" s="236"/>
      <c r="L2292" s="242"/>
      <c r="M2292" s="243"/>
      <c r="N2292" s="244"/>
      <c r="O2292" s="244"/>
      <c r="P2292" s="244"/>
      <c r="Q2292" s="244"/>
      <c r="R2292" s="244"/>
      <c r="S2292" s="244"/>
      <c r="T2292" s="245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T2292" s="246" t="s">
        <v>207</v>
      </c>
      <c r="AU2292" s="246" t="s">
        <v>82</v>
      </c>
      <c r="AV2292" s="13" t="s">
        <v>82</v>
      </c>
      <c r="AW2292" s="13" t="s">
        <v>33</v>
      </c>
      <c r="AX2292" s="13" t="s">
        <v>72</v>
      </c>
      <c r="AY2292" s="246" t="s">
        <v>197</v>
      </c>
    </row>
    <row r="2293" s="13" customFormat="1">
      <c r="A2293" s="13"/>
      <c r="B2293" s="235"/>
      <c r="C2293" s="236"/>
      <c r="D2293" s="237" t="s">
        <v>207</v>
      </c>
      <c r="E2293" s="238" t="s">
        <v>19</v>
      </c>
      <c r="F2293" s="239" t="s">
        <v>3185</v>
      </c>
      <c r="G2293" s="236"/>
      <c r="H2293" s="240">
        <v>4.5099999999999998</v>
      </c>
      <c r="I2293" s="241"/>
      <c r="J2293" s="236"/>
      <c r="K2293" s="236"/>
      <c r="L2293" s="242"/>
      <c r="M2293" s="243"/>
      <c r="N2293" s="244"/>
      <c r="O2293" s="244"/>
      <c r="P2293" s="244"/>
      <c r="Q2293" s="244"/>
      <c r="R2293" s="244"/>
      <c r="S2293" s="244"/>
      <c r="T2293" s="245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6" t="s">
        <v>207</v>
      </c>
      <c r="AU2293" s="246" t="s">
        <v>82</v>
      </c>
      <c r="AV2293" s="13" t="s">
        <v>82</v>
      </c>
      <c r="AW2293" s="13" t="s">
        <v>33</v>
      </c>
      <c r="AX2293" s="13" t="s">
        <v>72</v>
      </c>
      <c r="AY2293" s="246" t="s">
        <v>197</v>
      </c>
    </row>
    <row r="2294" s="13" customFormat="1">
      <c r="A2294" s="13"/>
      <c r="B2294" s="235"/>
      <c r="C2294" s="236"/>
      <c r="D2294" s="237" t="s">
        <v>207</v>
      </c>
      <c r="E2294" s="238" t="s">
        <v>19</v>
      </c>
      <c r="F2294" s="239" t="s">
        <v>3186</v>
      </c>
      <c r="G2294" s="236"/>
      <c r="H2294" s="240">
        <v>12.51</v>
      </c>
      <c r="I2294" s="241"/>
      <c r="J2294" s="236"/>
      <c r="K2294" s="236"/>
      <c r="L2294" s="242"/>
      <c r="M2294" s="243"/>
      <c r="N2294" s="244"/>
      <c r="O2294" s="244"/>
      <c r="P2294" s="244"/>
      <c r="Q2294" s="244"/>
      <c r="R2294" s="244"/>
      <c r="S2294" s="244"/>
      <c r="T2294" s="245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246" t="s">
        <v>207</v>
      </c>
      <c r="AU2294" s="246" t="s">
        <v>82</v>
      </c>
      <c r="AV2294" s="13" t="s">
        <v>82</v>
      </c>
      <c r="AW2294" s="13" t="s">
        <v>33</v>
      </c>
      <c r="AX2294" s="13" t="s">
        <v>72</v>
      </c>
      <c r="AY2294" s="246" t="s">
        <v>197</v>
      </c>
    </row>
    <row r="2295" s="16" customFormat="1">
      <c r="A2295" s="16"/>
      <c r="B2295" s="268"/>
      <c r="C2295" s="269"/>
      <c r="D2295" s="237" t="s">
        <v>207</v>
      </c>
      <c r="E2295" s="270" t="s">
        <v>19</v>
      </c>
      <c r="F2295" s="271" t="s">
        <v>248</v>
      </c>
      <c r="G2295" s="269"/>
      <c r="H2295" s="272">
        <v>80.290000000000006</v>
      </c>
      <c r="I2295" s="273"/>
      <c r="J2295" s="269"/>
      <c r="K2295" s="269"/>
      <c r="L2295" s="274"/>
      <c r="M2295" s="275"/>
      <c r="N2295" s="276"/>
      <c r="O2295" s="276"/>
      <c r="P2295" s="276"/>
      <c r="Q2295" s="276"/>
      <c r="R2295" s="276"/>
      <c r="S2295" s="276"/>
      <c r="T2295" s="277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T2295" s="278" t="s">
        <v>207</v>
      </c>
      <c r="AU2295" s="278" t="s">
        <v>82</v>
      </c>
      <c r="AV2295" s="16" t="s">
        <v>103</v>
      </c>
      <c r="AW2295" s="16" t="s">
        <v>33</v>
      </c>
      <c r="AX2295" s="16" t="s">
        <v>72</v>
      </c>
      <c r="AY2295" s="278" t="s">
        <v>197</v>
      </c>
    </row>
    <row r="2296" s="14" customFormat="1">
      <c r="A2296" s="14"/>
      <c r="B2296" s="247"/>
      <c r="C2296" s="248"/>
      <c r="D2296" s="237" t="s">
        <v>207</v>
      </c>
      <c r="E2296" s="249" t="s">
        <v>19</v>
      </c>
      <c r="F2296" s="250" t="s">
        <v>802</v>
      </c>
      <c r="G2296" s="248"/>
      <c r="H2296" s="249" t="s">
        <v>19</v>
      </c>
      <c r="I2296" s="251"/>
      <c r="J2296" s="248"/>
      <c r="K2296" s="248"/>
      <c r="L2296" s="252"/>
      <c r="M2296" s="253"/>
      <c r="N2296" s="254"/>
      <c r="O2296" s="254"/>
      <c r="P2296" s="254"/>
      <c r="Q2296" s="254"/>
      <c r="R2296" s="254"/>
      <c r="S2296" s="254"/>
      <c r="T2296" s="255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T2296" s="256" t="s">
        <v>207</v>
      </c>
      <c r="AU2296" s="256" t="s">
        <v>82</v>
      </c>
      <c r="AV2296" s="14" t="s">
        <v>80</v>
      </c>
      <c r="AW2296" s="14" t="s">
        <v>33</v>
      </c>
      <c r="AX2296" s="14" t="s">
        <v>72</v>
      </c>
      <c r="AY2296" s="256" t="s">
        <v>197</v>
      </c>
    </row>
    <row r="2297" s="13" customFormat="1">
      <c r="A2297" s="13"/>
      <c r="B2297" s="235"/>
      <c r="C2297" s="236"/>
      <c r="D2297" s="237" t="s">
        <v>207</v>
      </c>
      <c r="E2297" s="238" t="s">
        <v>19</v>
      </c>
      <c r="F2297" s="239" t="s">
        <v>3778</v>
      </c>
      <c r="G2297" s="236"/>
      <c r="H2297" s="240">
        <v>21.23</v>
      </c>
      <c r="I2297" s="241"/>
      <c r="J2297" s="236"/>
      <c r="K2297" s="236"/>
      <c r="L2297" s="242"/>
      <c r="M2297" s="243"/>
      <c r="N2297" s="244"/>
      <c r="O2297" s="244"/>
      <c r="P2297" s="244"/>
      <c r="Q2297" s="244"/>
      <c r="R2297" s="244"/>
      <c r="S2297" s="244"/>
      <c r="T2297" s="245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T2297" s="246" t="s">
        <v>207</v>
      </c>
      <c r="AU2297" s="246" t="s">
        <v>82</v>
      </c>
      <c r="AV2297" s="13" t="s">
        <v>82</v>
      </c>
      <c r="AW2297" s="13" t="s">
        <v>33</v>
      </c>
      <c r="AX2297" s="13" t="s">
        <v>72</v>
      </c>
      <c r="AY2297" s="246" t="s">
        <v>197</v>
      </c>
    </row>
    <row r="2298" s="13" customFormat="1">
      <c r="A2298" s="13"/>
      <c r="B2298" s="235"/>
      <c r="C2298" s="236"/>
      <c r="D2298" s="237" t="s">
        <v>207</v>
      </c>
      <c r="E2298" s="238" t="s">
        <v>19</v>
      </c>
      <c r="F2298" s="239" t="s">
        <v>3189</v>
      </c>
      <c r="G2298" s="236"/>
      <c r="H2298" s="240">
        <v>17.300000000000001</v>
      </c>
      <c r="I2298" s="241"/>
      <c r="J2298" s="236"/>
      <c r="K2298" s="236"/>
      <c r="L2298" s="242"/>
      <c r="M2298" s="243"/>
      <c r="N2298" s="244"/>
      <c r="O2298" s="244"/>
      <c r="P2298" s="244"/>
      <c r="Q2298" s="244"/>
      <c r="R2298" s="244"/>
      <c r="S2298" s="244"/>
      <c r="T2298" s="245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T2298" s="246" t="s">
        <v>207</v>
      </c>
      <c r="AU2298" s="246" t="s">
        <v>82</v>
      </c>
      <c r="AV2298" s="13" t="s">
        <v>82</v>
      </c>
      <c r="AW2298" s="13" t="s">
        <v>33</v>
      </c>
      <c r="AX2298" s="13" t="s">
        <v>72</v>
      </c>
      <c r="AY2298" s="246" t="s">
        <v>197</v>
      </c>
    </row>
    <row r="2299" s="13" customFormat="1">
      <c r="A2299" s="13"/>
      <c r="B2299" s="235"/>
      <c r="C2299" s="236"/>
      <c r="D2299" s="237" t="s">
        <v>207</v>
      </c>
      <c r="E2299" s="238" t="s">
        <v>19</v>
      </c>
      <c r="F2299" s="239" t="s">
        <v>3190</v>
      </c>
      <c r="G2299" s="236"/>
      <c r="H2299" s="240">
        <v>21.41</v>
      </c>
      <c r="I2299" s="241"/>
      <c r="J2299" s="236"/>
      <c r="K2299" s="236"/>
      <c r="L2299" s="242"/>
      <c r="M2299" s="243"/>
      <c r="N2299" s="244"/>
      <c r="O2299" s="244"/>
      <c r="P2299" s="244"/>
      <c r="Q2299" s="244"/>
      <c r="R2299" s="244"/>
      <c r="S2299" s="244"/>
      <c r="T2299" s="245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46" t="s">
        <v>207</v>
      </c>
      <c r="AU2299" s="246" t="s">
        <v>82</v>
      </c>
      <c r="AV2299" s="13" t="s">
        <v>82</v>
      </c>
      <c r="AW2299" s="13" t="s">
        <v>33</v>
      </c>
      <c r="AX2299" s="13" t="s">
        <v>72</v>
      </c>
      <c r="AY2299" s="246" t="s">
        <v>197</v>
      </c>
    </row>
    <row r="2300" s="13" customFormat="1">
      <c r="A2300" s="13"/>
      <c r="B2300" s="235"/>
      <c r="C2300" s="236"/>
      <c r="D2300" s="237" t="s">
        <v>207</v>
      </c>
      <c r="E2300" s="238" t="s">
        <v>19</v>
      </c>
      <c r="F2300" s="239" t="s">
        <v>3191</v>
      </c>
      <c r="G2300" s="236"/>
      <c r="H2300" s="240">
        <v>16.920000000000002</v>
      </c>
      <c r="I2300" s="241"/>
      <c r="J2300" s="236"/>
      <c r="K2300" s="236"/>
      <c r="L2300" s="242"/>
      <c r="M2300" s="243"/>
      <c r="N2300" s="244"/>
      <c r="O2300" s="244"/>
      <c r="P2300" s="244"/>
      <c r="Q2300" s="244"/>
      <c r="R2300" s="244"/>
      <c r="S2300" s="244"/>
      <c r="T2300" s="245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6" t="s">
        <v>207</v>
      </c>
      <c r="AU2300" s="246" t="s">
        <v>82</v>
      </c>
      <c r="AV2300" s="13" t="s">
        <v>82</v>
      </c>
      <c r="AW2300" s="13" t="s">
        <v>33</v>
      </c>
      <c r="AX2300" s="13" t="s">
        <v>72</v>
      </c>
      <c r="AY2300" s="246" t="s">
        <v>197</v>
      </c>
    </row>
    <row r="2301" s="13" customFormat="1">
      <c r="A2301" s="13"/>
      <c r="B2301" s="235"/>
      <c r="C2301" s="236"/>
      <c r="D2301" s="237" t="s">
        <v>207</v>
      </c>
      <c r="E2301" s="238" t="s">
        <v>19</v>
      </c>
      <c r="F2301" s="239" t="s">
        <v>3192</v>
      </c>
      <c r="G2301" s="236"/>
      <c r="H2301" s="240">
        <v>12.51</v>
      </c>
      <c r="I2301" s="241"/>
      <c r="J2301" s="236"/>
      <c r="K2301" s="236"/>
      <c r="L2301" s="242"/>
      <c r="M2301" s="243"/>
      <c r="N2301" s="244"/>
      <c r="O2301" s="244"/>
      <c r="P2301" s="244"/>
      <c r="Q2301" s="244"/>
      <c r="R2301" s="244"/>
      <c r="S2301" s="244"/>
      <c r="T2301" s="245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T2301" s="246" t="s">
        <v>207</v>
      </c>
      <c r="AU2301" s="246" t="s">
        <v>82</v>
      </c>
      <c r="AV2301" s="13" t="s">
        <v>82</v>
      </c>
      <c r="AW2301" s="13" t="s">
        <v>33</v>
      </c>
      <c r="AX2301" s="13" t="s">
        <v>72</v>
      </c>
      <c r="AY2301" s="246" t="s">
        <v>197</v>
      </c>
    </row>
    <row r="2302" s="13" customFormat="1">
      <c r="A2302" s="13"/>
      <c r="B2302" s="235"/>
      <c r="C2302" s="236"/>
      <c r="D2302" s="237" t="s">
        <v>207</v>
      </c>
      <c r="E2302" s="238" t="s">
        <v>19</v>
      </c>
      <c r="F2302" s="239" t="s">
        <v>3779</v>
      </c>
      <c r="G2302" s="236"/>
      <c r="H2302" s="240">
        <v>10.66</v>
      </c>
      <c r="I2302" s="241"/>
      <c r="J2302" s="236"/>
      <c r="K2302" s="236"/>
      <c r="L2302" s="242"/>
      <c r="M2302" s="243"/>
      <c r="N2302" s="244"/>
      <c r="O2302" s="244"/>
      <c r="P2302" s="244"/>
      <c r="Q2302" s="244"/>
      <c r="R2302" s="244"/>
      <c r="S2302" s="244"/>
      <c r="T2302" s="245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46" t="s">
        <v>207</v>
      </c>
      <c r="AU2302" s="246" t="s">
        <v>82</v>
      </c>
      <c r="AV2302" s="13" t="s">
        <v>82</v>
      </c>
      <c r="AW2302" s="13" t="s">
        <v>33</v>
      </c>
      <c r="AX2302" s="13" t="s">
        <v>72</v>
      </c>
      <c r="AY2302" s="246" t="s">
        <v>197</v>
      </c>
    </row>
    <row r="2303" s="13" customFormat="1">
      <c r="A2303" s="13"/>
      <c r="B2303" s="235"/>
      <c r="C2303" s="236"/>
      <c r="D2303" s="237" t="s">
        <v>207</v>
      </c>
      <c r="E2303" s="238" t="s">
        <v>19</v>
      </c>
      <c r="F2303" s="239" t="s">
        <v>3780</v>
      </c>
      <c r="G2303" s="236"/>
      <c r="H2303" s="240">
        <v>11.880000000000001</v>
      </c>
      <c r="I2303" s="241"/>
      <c r="J2303" s="236"/>
      <c r="K2303" s="236"/>
      <c r="L2303" s="242"/>
      <c r="M2303" s="243"/>
      <c r="N2303" s="244"/>
      <c r="O2303" s="244"/>
      <c r="P2303" s="244"/>
      <c r="Q2303" s="244"/>
      <c r="R2303" s="244"/>
      <c r="S2303" s="244"/>
      <c r="T2303" s="245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46" t="s">
        <v>207</v>
      </c>
      <c r="AU2303" s="246" t="s">
        <v>82</v>
      </c>
      <c r="AV2303" s="13" t="s">
        <v>82</v>
      </c>
      <c r="AW2303" s="13" t="s">
        <v>33</v>
      </c>
      <c r="AX2303" s="13" t="s">
        <v>72</v>
      </c>
      <c r="AY2303" s="246" t="s">
        <v>197</v>
      </c>
    </row>
    <row r="2304" s="16" customFormat="1">
      <c r="A2304" s="16"/>
      <c r="B2304" s="268"/>
      <c r="C2304" s="269"/>
      <c r="D2304" s="237" t="s">
        <v>207</v>
      </c>
      <c r="E2304" s="270" t="s">
        <v>19</v>
      </c>
      <c r="F2304" s="271" t="s">
        <v>248</v>
      </c>
      <c r="G2304" s="269"/>
      <c r="H2304" s="272">
        <v>111.91</v>
      </c>
      <c r="I2304" s="273"/>
      <c r="J2304" s="269"/>
      <c r="K2304" s="269"/>
      <c r="L2304" s="274"/>
      <c r="M2304" s="275"/>
      <c r="N2304" s="276"/>
      <c r="O2304" s="276"/>
      <c r="P2304" s="276"/>
      <c r="Q2304" s="276"/>
      <c r="R2304" s="276"/>
      <c r="S2304" s="276"/>
      <c r="T2304" s="277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T2304" s="278" t="s">
        <v>207</v>
      </c>
      <c r="AU2304" s="278" t="s">
        <v>82</v>
      </c>
      <c r="AV2304" s="16" t="s">
        <v>103</v>
      </c>
      <c r="AW2304" s="16" t="s">
        <v>33</v>
      </c>
      <c r="AX2304" s="16" t="s">
        <v>72</v>
      </c>
      <c r="AY2304" s="278" t="s">
        <v>197</v>
      </c>
    </row>
    <row r="2305" s="15" customFormat="1">
      <c r="A2305" s="15"/>
      <c r="B2305" s="257"/>
      <c r="C2305" s="258"/>
      <c r="D2305" s="237" t="s">
        <v>207</v>
      </c>
      <c r="E2305" s="259" t="s">
        <v>19</v>
      </c>
      <c r="F2305" s="260" t="s">
        <v>234</v>
      </c>
      <c r="G2305" s="258"/>
      <c r="H2305" s="261">
        <v>192.20000000000002</v>
      </c>
      <c r="I2305" s="262"/>
      <c r="J2305" s="258"/>
      <c r="K2305" s="258"/>
      <c r="L2305" s="263"/>
      <c r="M2305" s="264"/>
      <c r="N2305" s="265"/>
      <c r="O2305" s="265"/>
      <c r="P2305" s="265"/>
      <c r="Q2305" s="265"/>
      <c r="R2305" s="265"/>
      <c r="S2305" s="265"/>
      <c r="T2305" s="266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T2305" s="267" t="s">
        <v>207</v>
      </c>
      <c r="AU2305" s="267" t="s">
        <v>82</v>
      </c>
      <c r="AV2305" s="15" t="s">
        <v>203</v>
      </c>
      <c r="AW2305" s="15" t="s">
        <v>33</v>
      </c>
      <c r="AX2305" s="15" t="s">
        <v>80</v>
      </c>
      <c r="AY2305" s="267" t="s">
        <v>197</v>
      </c>
    </row>
    <row r="2306" s="2" customFormat="1" ht="24.15" customHeight="1">
      <c r="A2306" s="40"/>
      <c r="B2306" s="41"/>
      <c r="C2306" s="282" t="s">
        <v>3781</v>
      </c>
      <c r="D2306" s="282" t="s">
        <v>602</v>
      </c>
      <c r="E2306" s="283" t="s">
        <v>3782</v>
      </c>
      <c r="F2306" s="284" t="s">
        <v>3783</v>
      </c>
      <c r="G2306" s="285" t="s">
        <v>211</v>
      </c>
      <c r="H2306" s="286">
        <v>58</v>
      </c>
      <c r="I2306" s="287"/>
      <c r="J2306" s="288">
        <f>ROUND(I2306*H2306,2)</f>
        <v>0</v>
      </c>
      <c r="K2306" s="289"/>
      <c r="L2306" s="290"/>
      <c r="M2306" s="291" t="s">
        <v>19</v>
      </c>
      <c r="N2306" s="292" t="s">
        <v>43</v>
      </c>
      <c r="O2306" s="86"/>
      <c r="P2306" s="226">
        <f>O2306*H2306</f>
        <v>0</v>
      </c>
      <c r="Q2306" s="226">
        <v>1.0000000000000001E-05</v>
      </c>
      <c r="R2306" s="226">
        <f>Q2306*H2306</f>
        <v>0.00058</v>
      </c>
      <c r="S2306" s="226">
        <v>0</v>
      </c>
      <c r="T2306" s="227">
        <f>S2306*H2306</f>
        <v>0</v>
      </c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R2306" s="228" t="s">
        <v>658</v>
      </c>
      <c r="AT2306" s="228" t="s">
        <v>602</v>
      </c>
      <c r="AU2306" s="228" t="s">
        <v>82</v>
      </c>
      <c r="AY2306" s="19" t="s">
        <v>197</v>
      </c>
      <c r="BE2306" s="229">
        <f>IF(N2306="základní",J2306,0)</f>
        <v>0</v>
      </c>
      <c r="BF2306" s="229">
        <f>IF(N2306="snížená",J2306,0)</f>
        <v>0</v>
      </c>
      <c r="BG2306" s="229">
        <f>IF(N2306="zákl. přenesená",J2306,0)</f>
        <v>0</v>
      </c>
      <c r="BH2306" s="229">
        <f>IF(N2306="sníž. přenesená",J2306,0)</f>
        <v>0</v>
      </c>
      <c r="BI2306" s="229">
        <f>IF(N2306="nulová",J2306,0)</f>
        <v>0</v>
      </c>
      <c r="BJ2306" s="19" t="s">
        <v>80</v>
      </c>
      <c r="BK2306" s="229">
        <f>ROUND(I2306*H2306,2)</f>
        <v>0</v>
      </c>
      <c r="BL2306" s="19" t="s">
        <v>385</v>
      </c>
      <c r="BM2306" s="228" t="s">
        <v>3784</v>
      </c>
    </row>
    <row r="2307" s="14" customFormat="1">
      <c r="A2307" s="14"/>
      <c r="B2307" s="247"/>
      <c r="C2307" s="248"/>
      <c r="D2307" s="237" t="s">
        <v>207</v>
      </c>
      <c r="E2307" s="249" t="s">
        <v>19</v>
      </c>
      <c r="F2307" s="250" t="s">
        <v>519</v>
      </c>
      <c r="G2307" s="248"/>
      <c r="H2307" s="249" t="s">
        <v>19</v>
      </c>
      <c r="I2307" s="251"/>
      <c r="J2307" s="248"/>
      <c r="K2307" s="248"/>
      <c r="L2307" s="252"/>
      <c r="M2307" s="253"/>
      <c r="N2307" s="254"/>
      <c r="O2307" s="254"/>
      <c r="P2307" s="254"/>
      <c r="Q2307" s="254"/>
      <c r="R2307" s="254"/>
      <c r="S2307" s="254"/>
      <c r="T2307" s="255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T2307" s="256" t="s">
        <v>207</v>
      </c>
      <c r="AU2307" s="256" t="s">
        <v>82</v>
      </c>
      <c r="AV2307" s="14" t="s">
        <v>80</v>
      </c>
      <c r="AW2307" s="14" t="s">
        <v>33</v>
      </c>
      <c r="AX2307" s="14" t="s">
        <v>72</v>
      </c>
      <c r="AY2307" s="256" t="s">
        <v>197</v>
      </c>
    </row>
    <row r="2308" s="13" customFormat="1">
      <c r="A2308" s="13"/>
      <c r="B2308" s="235"/>
      <c r="C2308" s="236"/>
      <c r="D2308" s="237" t="s">
        <v>207</v>
      </c>
      <c r="E2308" s="238" t="s">
        <v>19</v>
      </c>
      <c r="F2308" s="239" t="s">
        <v>3785</v>
      </c>
      <c r="G2308" s="236"/>
      <c r="H2308" s="240">
        <v>26</v>
      </c>
      <c r="I2308" s="241"/>
      <c r="J2308" s="236"/>
      <c r="K2308" s="236"/>
      <c r="L2308" s="242"/>
      <c r="M2308" s="243"/>
      <c r="N2308" s="244"/>
      <c r="O2308" s="244"/>
      <c r="P2308" s="244"/>
      <c r="Q2308" s="244"/>
      <c r="R2308" s="244"/>
      <c r="S2308" s="244"/>
      <c r="T2308" s="245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6" t="s">
        <v>207</v>
      </c>
      <c r="AU2308" s="246" t="s">
        <v>82</v>
      </c>
      <c r="AV2308" s="13" t="s">
        <v>82</v>
      </c>
      <c r="AW2308" s="13" t="s">
        <v>33</v>
      </c>
      <c r="AX2308" s="13" t="s">
        <v>72</v>
      </c>
      <c r="AY2308" s="246" t="s">
        <v>197</v>
      </c>
    </row>
    <row r="2309" s="13" customFormat="1">
      <c r="A2309" s="13"/>
      <c r="B2309" s="235"/>
      <c r="C2309" s="236"/>
      <c r="D2309" s="237" t="s">
        <v>207</v>
      </c>
      <c r="E2309" s="238" t="s">
        <v>19</v>
      </c>
      <c r="F2309" s="239" t="s">
        <v>3786</v>
      </c>
      <c r="G2309" s="236"/>
      <c r="H2309" s="240">
        <v>32</v>
      </c>
      <c r="I2309" s="241"/>
      <c r="J2309" s="236"/>
      <c r="K2309" s="236"/>
      <c r="L2309" s="242"/>
      <c r="M2309" s="243"/>
      <c r="N2309" s="244"/>
      <c r="O2309" s="244"/>
      <c r="P2309" s="244"/>
      <c r="Q2309" s="244"/>
      <c r="R2309" s="244"/>
      <c r="S2309" s="244"/>
      <c r="T2309" s="245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46" t="s">
        <v>207</v>
      </c>
      <c r="AU2309" s="246" t="s">
        <v>82</v>
      </c>
      <c r="AV2309" s="13" t="s">
        <v>82</v>
      </c>
      <c r="AW2309" s="13" t="s">
        <v>33</v>
      </c>
      <c r="AX2309" s="13" t="s">
        <v>72</v>
      </c>
      <c r="AY2309" s="246" t="s">
        <v>197</v>
      </c>
    </row>
    <row r="2310" s="15" customFormat="1">
      <c r="A2310" s="15"/>
      <c r="B2310" s="257"/>
      <c r="C2310" s="258"/>
      <c r="D2310" s="237" t="s">
        <v>207</v>
      </c>
      <c r="E2310" s="259" t="s">
        <v>19</v>
      </c>
      <c r="F2310" s="260" t="s">
        <v>234</v>
      </c>
      <c r="G2310" s="258"/>
      <c r="H2310" s="261">
        <v>58</v>
      </c>
      <c r="I2310" s="262"/>
      <c r="J2310" s="258"/>
      <c r="K2310" s="258"/>
      <c r="L2310" s="263"/>
      <c r="M2310" s="264"/>
      <c r="N2310" s="265"/>
      <c r="O2310" s="265"/>
      <c r="P2310" s="265"/>
      <c r="Q2310" s="265"/>
      <c r="R2310" s="265"/>
      <c r="S2310" s="265"/>
      <c r="T2310" s="266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T2310" s="267" t="s">
        <v>207</v>
      </c>
      <c r="AU2310" s="267" t="s">
        <v>82</v>
      </c>
      <c r="AV2310" s="15" t="s">
        <v>203</v>
      </c>
      <c r="AW2310" s="15" t="s">
        <v>33</v>
      </c>
      <c r="AX2310" s="15" t="s">
        <v>80</v>
      </c>
      <c r="AY2310" s="267" t="s">
        <v>197</v>
      </c>
    </row>
    <row r="2311" s="2" customFormat="1" ht="44.25" customHeight="1">
      <c r="A2311" s="40"/>
      <c r="B2311" s="41"/>
      <c r="C2311" s="216" t="s">
        <v>3787</v>
      </c>
      <c r="D2311" s="216" t="s">
        <v>199</v>
      </c>
      <c r="E2311" s="217" t="s">
        <v>3788</v>
      </c>
      <c r="F2311" s="218" t="s">
        <v>3789</v>
      </c>
      <c r="G2311" s="219" t="s">
        <v>1253</v>
      </c>
      <c r="H2311" s="293"/>
      <c r="I2311" s="221"/>
      <c r="J2311" s="222">
        <f>ROUND(I2311*H2311,2)</f>
        <v>0</v>
      </c>
      <c r="K2311" s="223"/>
      <c r="L2311" s="46"/>
      <c r="M2311" s="224" t="s">
        <v>19</v>
      </c>
      <c r="N2311" s="225" t="s">
        <v>43</v>
      </c>
      <c r="O2311" s="86"/>
      <c r="P2311" s="226">
        <f>O2311*H2311</f>
        <v>0</v>
      </c>
      <c r="Q2311" s="226">
        <v>0</v>
      </c>
      <c r="R2311" s="226">
        <f>Q2311*H2311</f>
        <v>0</v>
      </c>
      <c r="S2311" s="226">
        <v>0</v>
      </c>
      <c r="T2311" s="227">
        <f>S2311*H2311</f>
        <v>0</v>
      </c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R2311" s="228" t="s">
        <v>385</v>
      </c>
      <c r="AT2311" s="228" t="s">
        <v>199</v>
      </c>
      <c r="AU2311" s="228" t="s">
        <v>82</v>
      </c>
      <c r="AY2311" s="19" t="s">
        <v>197</v>
      </c>
      <c r="BE2311" s="229">
        <f>IF(N2311="základní",J2311,0)</f>
        <v>0</v>
      </c>
      <c r="BF2311" s="229">
        <f>IF(N2311="snížená",J2311,0)</f>
        <v>0</v>
      </c>
      <c r="BG2311" s="229">
        <f>IF(N2311="zákl. přenesená",J2311,0)</f>
        <v>0</v>
      </c>
      <c r="BH2311" s="229">
        <f>IF(N2311="sníž. přenesená",J2311,0)</f>
        <v>0</v>
      </c>
      <c r="BI2311" s="229">
        <f>IF(N2311="nulová",J2311,0)</f>
        <v>0</v>
      </c>
      <c r="BJ2311" s="19" t="s">
        <v>80</v>
      </c>
      <c r="BK2311" s="229">
        <f>ROUND(I2311*H2311,2)</f>
        <v>0</v>
      </c>
      <c r="BL2311" s="19" t="s">
        <v>385</v>
      </c>
      <c r="BM2311" s="228" t="s">
        <v>3790</v>
      </c>
    </row>
    <row r="2312" s="2" customFormat="1">
      <c r="A2312" s="40"/>
      <c r="B2312" s="41"/>
      <c r="C2312" s="42"/>
      <c r="D2312" s="230" t="s">
        <v>205</v>
      </c>
      <c r="E2312" s="42"/>
      <c r="F2312" s="231" t="s">
        <v>3791</v>
      </c>
      <c r="G2312" s="42"/>
      <c r="H2312" s="42"/>
      <c r="I2312" s="232"/>
      <c r="J2312" s="42"/>
      <c r="K2312" s="42"/>
      <c r="L2312" s="46"/>
      <c r="M2312" s="233"/>
      <c r="N2312" s="234"/>
      <c r="O2312" s="86"/>
      <c r="P2312" s="86"/>
      <c r="Q2312" s="86"/>
      <c r="R2312" s="86"/>
      <c r="S2312" s="86"/>
      <c r="T2312" s="87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T2312" s="19" t="s">
        <v>205</v>
      </c>
      <c r="AU2312" s="19" t="s">
        <v>82</v>
      </c>
    </row>
    <row r="2313" s="12" customFormat="1" ht="22.8" customHeight="1">
      <c r="A2313" s="12"/>
      <c r="B2313" s="200"/>
      <c r="C2313" s="201"/>
      <c r="D2313" s="202" t="s">
        <v>71</v>
      </c>
      <c r="E2313" s="214" t="s">
        <v>2113</v>
      </c>
      <c r="F2313" s="214" t="s">
        <v>2114</v>
      </c>
      <c r="G2313" s="201"/>
      <c r="H2313" s="201"/>
      <c r="I2313" s="204"/>
      <c r="J2313" s="215">
        <f>BK2313</f>
        <v>0</v>
      </c>
      <c r="K2313" s="201"/>
      <c r="L2313" s="206"/>
      <c r="M2313" s="207"/>
      <c r="N2313" s="208"/>
      <c r="O2313" s="208"/>
      <c r="P2313" s="209">
        <f>SUM(P2314:P2404)</f>
        <v>0</v>
      </c>
      <c r="Q2313" s="208"/>
      <c r="R2313" s="209">
        <f>SUM(R2314:R2404)</f>
        <v>2.2219033600000002</v>
      </c>
      <c r="S2313" s="208"/>
      <c r="T2313" s="210">
        <f>SUM(T2314:T2404)</f>
        <v>0</v>
      </c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R2313" s="211" t="s">
        <v>82</v>
      </c>
      <c r="AT2313" s="212" t="s">
        <v>71</v>
      </c>
      <c r="AU2313" s="212" t="s">
        <v>80</v>
      </c>
      <c r="AY2313" s="211" t="s">
        <v>197</v>
      </c>
      <c r="BK2313" s="213">
        <f>SUM(BK2314:BK2404)</f>
        <v>0</v>
      </c>
    </row>
    <row r="2314" s="2" customFormat="1" ht="37.8" customHeight="1">
      <c r="A2314" s="40"/>
      <c r="B2314" s="41"/>
      <c r="C2314" s="216" t="s">
        <v>3792</v>
      </c>
      <c r="D2314" s="216" t="s">
        <v>199</v>
      </c>
      <c r="E2314" s="217" t="s">
        <v>3793</v>
      </c>
      <c r="F2314" s="218" t="s">
        <v>3794</v>
      </c>
      <c r="G2314" s="219" t="s">
        <v>202</v>
      </c>
      <c r="H2314" s="220">
        <v>151.46600000000001</v>
      </c>
      <c r="I2314" s="221"/>
      <c r="J2314" s="222">
        <f>ROUND(I2314*H2314,2)</f>
        <v>0</v>
      </c>
      <c r="K2314" s="223"/>
      <c r="L2314" s="46"/>
      <c r="M2314" s="224" t="s">
        <v>19</v>
      </c>
      <c r="N2314" s="225" t="s">
        <v>43</v>
      </c>
      <c r="O2314" s="86"/>
      <c r="P2314" s="226">
        <f>O2314*H2314</f>
        <v>0</v>
      </c>
      <c r="Q2314" s="226">
        <v>0.0039100000000000003</v>
      </c>
      <c r="R2314" s="226">
        <f>Q2314*H2314</f>
        <v>0.59223206000000006</v>
      </c>
      <c r="S2314" s="226">
        <v>0</v>
      </c>
      <c r="T2314" s="227">
        <f>S2314*H2314</f>
        <v>0</v>
      </c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R2314" s="228" t="s">
        <v>385</v>
      </c>
      <c r="AT2314" s="228" t="s">
        <v>199</v>
      </c>
      <c r="AU2314" s="228" t="s">
        <v>82</v>
      </c>
      <c r="AY2314" s="19" t="s">
        <v>197</v>
      </c>
      <c r="BE2314" s="229">
        <f>IF(N2314="základní",J2314,0)</f>
        <v>0</v>
      </c>
      <c r="BF2314" s="229">
        <f>IF(N2314="snížená",J2314,0)</f>
        <v>0</v>
      </c>
      <c r="BG2314" s="229">
        <f>IF(N2314="zákl. přenesená",J2314,0)</f>
        <v>0</v>
      </c>
      <c r="BH2314" s="229">
        <f>IF(N2314="sníž. přenesená",J2314,0)</f>
        <v>0</v>
      </c>
      <c r="BI2314" s="229">
        <f>IF(N2314="nulová",J2314,0)</f>
        <v>0</v>
      </c>
      <c r="BJ2314" s="19" t="s">
        <v>80</v>
      </c>
      <c r="BK2314" s="229">
        <f>ROUND(I2314*H2314,2)</f>
        <v>0</v>
      </c>
      <c r="BL2314" s="19" t="s">
        <v>385</v>
      </c>
      <c r="BM2314" s="228" t="s">
        <v>3795</v>
      </c>
    </row>
    <row r="2315" s="14" customFormat="1">
      <c r="A2315" s="14"/>
      <c r="B2315" s="247"/>
      <c r="C2315" s="248"/>
      <c r="D2315" s="237" t="s">
        <v>207</v>
      </c>
      <c r="E2315" s="249" t="s">
        <v>19</v>
      </c>
      <c r="F2315" s="250" t="s">
        <v>3796</v>
      </c>
      <c r="G2315" s="248"/>
      <c r="H2315" s="249" t="s">
        <v>19</v>
      </c>
      <c r="I2315" s="251"/>
      <c r="J2315" s="248"/>
      <c r="K2315" s="248"/>
      <c r="L2315" s="252"/>
      <c r="M2315" s="253"/>
      <c r="N2315" s="254"/>
      <c r="O2315" s="254"/>
      <c r="P2315" s="254"/>
      <c r="Q2315" s="254"/>
      <c r="R2315" s="254"/>
      <c r="S2315" s="254"/>
      <c r="T2315" s="255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T2315" s="256" t="s">
        <v>207</v>
      </c>
      <c r="AU2315" s="256" t="s">
        <v>82</v>
      </c>
      <c r="AV2315" s="14" t="s">
        <v>80</v>
      </c>
      <c r="AW2315" s="14" t="s">
        <v>33</v>
      </c>
      <c r="AX2315" s="14" t="s">
        <v>72</v>
      </c>
      <c r="AY2315" s="256" t="s">
        <v>197</v>
      </c>
    </row>
    <row r="2316" s="14" customFormat="1">
      <c r="A2316" s="14"/>
      <c r="B2316" s="247"/>
      <c r="C2316" s="248"/>
      <c r="D2316" s="237" t="s">
        <v>207</v>
      </c>
      <c r="E2316" s="249" t="s">
        <v>19</v>
      </c>
      <c r="F2316" s="250" t="s">
        <v>519</v>
      </c>
      <c r="G2316" s="248"/>
      <c r="H2316" s="249" t="s">
        <v>19</v>
      </c>
      <c r="I2316" s="251"/>
      <c r="J2316" s="248"/>
      <c r="K2316" s="248"/>
      <c r="L2316" s="252"/>
      <c r="M2316" s="253"/>
      <c r="N2316" s="254"/>
      <c r="O2316" s="254"/>
      <c r="P2316" s="254"/>
      <c r="Q2316" s="254"/>
      <c r="R2316" s="254"/>
      <c r="S2316" s="254"/>
      <c r="T2316" s="255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T2316" s="256" t="s">
        <v>207</v>
      </c>
      <c r="AU2316" s="256" t="s">
        <v>82</v>
      </c>
      <c r="AV2316" s="14" t="s">
        <v>80</v>
      </c>
      <c r="AW2316" s="14" t="s">
        <v>33</v>
      </c>
      <c r="AX2316" s="14" t="s">
        <v>72</v>
      </c>
      <c r="AY2316" s="256" t="s">
        <v>197</v>
      </c>
    </row>
    <row r="2317" s="13" customFormat="1">
      <c r="A2317" s="13"/>
      <c r="B2317" s="235"/>
      <c r="C2317" s="236"/>
      <c r="D2317" s="237" t="s">
        <v>207</v>
      </c>
      <c r="E2317" s="238" t="s">
        <v>19</v>
      </c>
      <c r="F2317" s="239" t="s">
        <v>3797</v>
      </c>
      <c r="G2317" s="236"/>
      <c r="H2317" s="240">
        <v>27.719999999999999</v>
      </c>
      <c r="I2317" s="241"/>
      <c r="J2317" s="236"/>
      <c r="K2317" s="236"/>
      <c r="L2317" s="242"/>
      <c r="M2317" s="243"/>
      <c r="N2317" s="244"/>
      <c r="O2317" s="244"/>
      <c r="P2317" s="244"/>
      <c r="Q2317" s="244"/>
      <c r="R2317" s="244"/>
      <c r="S2317" s="244"/>
      <c r="T2317" s="245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46" t="s">
        <v>207</v>
      </c>
      <c r="AU2317" s="246" t="s">
        <v>82</v>
      </c>
      <c r="AV2317" s="13" t="s">
        <v>82</v>
      </c>
      <c r="AW2317" s="13" t="s">
        <v>33</v>
      </c>
      <c r="AX2317" s="13" t="s">
        <v>72</v>
      </c>
      <c r="AY2317" s="246" t="s">
        <v>197</v>
      </c>
    </row>
    <row r="2318" s="13" customFormat="1">
      <c r="A2318" s="13"/>
      <c r="B2318" s="235"/>
      <c r="C2318" s="236"/>
      <c r="D2318" s="237" t="s">
        <v>207</v>
      </c>
      <c r="E2318" s="238" t="s">
        <v>19</v>
      </c>
      <c r="F2318" s="239" t="s">
        <v>3798</v>
      </c>
      <c r="G2318" s="236"/>
      <c r="H2318" s="240">
        <v>25.02</v>
      </c>
      <c r="I2318" s="241"/>
      <c r="J2318" s="236"/>
      <c r="K2318" s="236"/>
      <c r="L2318" s="242"/>
      <c r="M2318" s="243"/>
      <c r="N2318" s="244"/>
      <c r="O2318" s="244"/>
      <c r="P2318" s="244"/>
      <c r="Q2318" s="244"/>
      <c r="R2318" s="244"/>
      <c r="S2318" s="244"/>
      <c r="T2318" s="245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46" t="s">
        <v>207</v>
      </c>
      <c r="AU2318" s="246" t="s">
        <v>82</v>
      </c>
      <c r="AV2318" s="13" t="s">
        <v>82</v>
      </c>
      <c r="AW2318" s="13" t="s">
        <v>33</v>
      </c>
      <c r="AX2318" s="13" t="s">
        <v>72</v>
      </c>
      <c r="AY2318" s="246" t="s">
        <v>197</v>
      </c>
    </row>
    <row r="2319" s="13" customFormat="1">
      <c r="A2319" s="13"/>
      <c r="B2319" s="235"/>
      <c r="C2319" s="236"/>
      <c r="D2319" s="237" t="s">
        <v>207</v>
      </c>
      <c r="E2319" s="238" t="s">
        <v>19</v>
      </c>
      <c r="F2319" s="239" t="s">
        <v>3799</v>
      </c>
      <c r="G2319" s="236"/>
      <c r="H2319" s="240">
        <v>9.0199999999999996</v>
      </c>
      <c r="I2319" s="241"/>
      <c r="J2319" s="236"/>
      <c r="K2319" s="236"/>
      <c r="L2319" s="242"/>
      <c r="M2319" s="243"/>
      <c r="N2319" s="244"/>
      <c r="O2319" s="244"/>
      <c r="P2319" s="244"/>
      <c r="Q2319" s="244"/>
      <c r="R2319" s="244"/>
      <c r="S2319" s="244"/>
      <c r="T2319" s="245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6" t="s">
        <v>207</v>
      </c>
      <c r="AU2319" s="246" t="s">
        <v>82</v>
      </c>
      <c r="AV2319" s="13" t="s">
        <v>82</v>
      </c>
      <c r="AW2319" s="13" t="s">
        <v>33</v>
      </c>
      <c r="AX2319" s="13" t="s">
        <v>72</v>
      </c>
      <c r="AY2319" s="246" t="s">
        <v>197</v>
      </c>
    </row>
    <row r="2320" s="13" customFormat="1">
      <c r="A2320" s="13"/>
      <c r="B2320" s="235"/>
      <c r="C2320" s="236"/>
      <c r="D2320" s="237" t="s">
        <v>207</v>
      </c>
      <c r="E2320" s="238" t="s">
        <v>19</v>
      </c>
      <c r="F2320" s="239" t="s">
        <v>3800</v>
      </c>
      <c r="G2320" s="236"/>
      <c r="H2320" s="240">
        <v>25.02</v>
      </c>
      <c r="I2320" s="241"/>
      <c r="J2320" s="236"/>
      <c r="K2320" s="236"/>
      <c r="L2320" s="242"/>
      <c r="M2320" s="243"/>
      <c r="N2320" s="244"/>
      <c r="O2320" s="244"/>
      <c r="P2320" s="244"/>
      <c r="Q2320" s="244"/>
      <c r="R2320" s="244"/>
      <c r="S2320" s="244"/>
      <c r="T2320" s="245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6" t="s">
        <v>207</v>
      </c>
      <c r="AU2320" s="246" t="s">
        <v>82</v>
      </c>
      <c r="AV2320" s="13" t="s">
        <v>82</v>
      </c>
      <c r="AW2320" s="13" t="s">
        <v>33</v>
      </c>
      <c r="AX2320" s="13" t="s">
        <v>72</v>
      </c>
      <c r="AY2320" s="246" t="s">
        <v>197</v>
      </c>
    </row>
    <row r="2321" s="14" customFormat="1">
      <c r="A2321" s="14"/>
      <c r="B2321" s="247"/>
      <c r="C2321" s="248"/>
      <c r="D2321" s="237" t="s">
        <v>207</v>
      </c>
      <c r="E2321" s="249" t="s">
        <v>19</v>
      </c>
      <c r="F2321" s="250" t="s">
        <v>776</v>
      </c>
      <c r="G2321" s="248"/>
      <c r="H2321" s="249" t="s">
        <v>19</v>
      </c>
      <c r="I2321" s="251"/>
      <c r="J2321" s="248"/>
      <c r="K2321" s="248"/>
      <c r="L2321" s="252"/>
      <c r="M2321" s="253"/>
      <c r="N2321" s="254"/>
      <c r="O2321" s="254"/>
      <c r="P2321" s="254"/>
      <c r="Q2321" s="254"/>
      <c r="R2321" s="254"/>
      <c r="S2321" s="254"/>
      <c r="T2321" s="255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56" t="s">
        <v>207</v>
      </c>
      <c r="AU2321" s="256" t="s">
        <v>82</v>
      </c>
      <c r="AV2321" s="14" t="s">
        <v>80</v>
      </c>
      <c r="AW2321" s="14" t="s">
        <v>33</v>
      </c>
      <c r="AX2321" s="14" t="s">
        <v>72</v>
      </c>
      <c r="AY2321" s="256" t="s">
        <v>197</v>
      </c>
    </row>
    <row r="2322" s="13" customFormat="1">
      <c r="A2322" s="13"/>
      <c r="B2322" s="235"/>
      <c r="C2322" s="236"/>
      <c r="D2322" s="237" t="s">
        <v>207</v>
      </c>
      <c r="E2322" s="238" t="s">
        <v>19</v>
      </c>
      <c r="F2322" s="239" t="s">
        <v>2690</v>
      </c>
      <c r="G2322" s="236"/>
      <c r="H2322" s="240">
        <v>0.67500000000000004</v>
      </c>
      <c r="I2322" s="241"/>
      <c r="J2322" s="236"/>
      <c r="K2322" s="236"/>
      <c r="L2322" s="242"/>
      <c r="M2322" s="243"/>
      <c r="N2322" s="244"/>
      <c r="O2322" s="244"/>
      <c r="P2322" s="244"/>
      <c r="Q2322" s="244"/>
      <c r="R2322" s="244"/>
      <c r="S2322" s="244"/>
      <c r="T2322" s="245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46" t="s">
        <v>207</v>
      </c>
      <c r="AU2322" s="246" t="s">
        <v>82</v>
      </c>
      <c r="AV2322" s="13" t="s">
        <v>82</v>
      </c>
      <c r="AW2322" s="13" t="s">
        <v>33</v>
      </c>
      <c r="AX2322" s="13" t="s">
        <v>72</v>
      </c>
      <c r="AY2322" s="246" t="s">
        <v>197</v>
      </c>
    </row>
    <row r="2323" s="13" customFormat="1">
      <c r="A2323" s="13"/>
      <c r="B2323" s="235"/>
      <c r="C2323" s="236"/>
      <c r="D2323" s="237" t="s">
        <v>207</v>
      </c>
      <c r="E2323" s="238" t="s">
        <v>19</v>
      </c>
      <c r="F2323" s="239" t="s">
        <v>2699</v>
      </c>
      <c r="G2323" s="236"/>
      <c r="H2323" s="240">
        <v>2.7000000000000002</v>
      </c>
      <c r="I2323" s="241"/>
      <c r="J2323" s="236"/>
      <c r="K2323" s="236"/>
      <c r="L2323" s="242"/>
      <c r="M2323" s="243"/>
      <c r="N2323" s="244"/>
      <c r="O2323" s="244"/>
      <c r="P2323" s="244"/>
      <c r="Q2323" s="244"/>
      <c r="R2323" s="244"/>
      <c r="S2323" s="244"/>
      <c r="T2323" s="245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T2323" s="246" t="s">
        <v>207</v>
      </c>
      <c r="AU2323" s="246" t="s">
        <v>82</v>
      </c>
      <c r="AV2323" s="13" t="s">
        <v>82</v>
      </c>
      <c r="AW2323" s="13" t="s">
        <v>33</v>
      </c>
      <c r="AX2323" s="13" t="s">
        <v>72</v>
      </c>
      <c r="AY2323" s="246" t="s">
        <v>197</v>
      </c>
    </row>
    <row r="2324" s="14" customFormat="1">
      <c r="A2324" s="14"/>
      <c r="B2324" s="247"/>
      <c r="C2324" s="248"/>
      <c r="D2324" s="237" t="s">
        <v>207</v>
      </c>
      <c r="E2324" s="249" t="s">
        <v>19</v>
      </c>
      <c r="F2324" s="250" t="s">
        <v>813</v>
      </c>
      <c r="G2324" s="248"/>
      <c r="H2324" s="249" t="s">
        <v>19</v>
      </c>
      <c r="I2324" s="251"/>
      <c r="J2324" s="248"/>
      <c r="K2324" s="248"/>
      <c r="L2324" s="252"/>
      <c r="M2324" s="253"/>
      <c r="N2324" s="254"/>
      <c r="O2324" s="254"/>
      <c r="P2324" s="254"/>
      <c r="Q2324" s="254"/>
      <c r="R2324" s="254"/>
      <c r="S2324" s="254"/>
      <c r="T2324" s="255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56" t="s">
        <v>207</v>
      </c>
      <c r="AU2324" s="256" t="s">
        <v>82</v>
      </c>
      <c r="AV2324" s="14" t="s">
        <v>80</v>
      </c>
      <c r="AW2324" s="14" t="s">
        <v>33</v>
      </c>
      <c r="AX2324" s="14" t="s">
        <v>72</v>
      </c>
      <c r="AY2324" s="256" t="s">
        <v>197</v>
      </c>
    </row>
    <row r="2325" s="13" customFormat="1">
      <c r="A2325" s="13"/>
      <c r="B2325" s="235"/>
      <c r="C2325" s="236"/>
      <c r="D2325" s="237" t="s">
        <v>207</v>
      </c>
      <c r="E2325" s="238" t="s">
        <v>19</v>
      </c>
      <c r="F2325" s="239" t="s">
        <v>3801</v>
      </c>
      <c r="G2325" s="236"/>
      <c r="H2325" s="240">
        <v>-3.9380000000000002</v>
      </c>
      <c r="I2325" s="241"/>
      <c r="J2325" s="236"/>
      <c r="K2325" s="236"/>
      <c r="L2325" s="242"/>
      <c r="M2325" s="243"/>
      <c r="N2325" s="244"/>
      <c r="O2325" s="244"/>
      <c r="P2325" s="244"/>
      <c r="Q2325" s="244"/>
      <c r="R2325" s="244"/>
      <c r="S2325" s="244"/>
      <c r="T2325" s="245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246" t="s">
        <v>207</v>
      </c>
      <c r="AU2325" s="246" t="s">
        <v>82</v>
      </c>
      <c r="AV2325" s="13" t="s">
        <v>82</v>
      </c>
      <c r="AW2325" s="13" t="s">
        <v>33</v>
      </c>
      <c r="AX2325" s="13" t="s">
        <v>72</v>
      </c>
      <c r="AY2325" s="246" t="s">
        <v>197</v>
      </c>
    </row>
    <row r="2326" s="13" customFormat="1">
      <c r="A2326" s="13"/>
      <c r="B2326" s="235"/>
      <c r="C2326" s="236"/>
      <c r="D2326" s="237" t="s">
        <v>207</v>
      </c>
      <c r="E2326" s="238" t="s">
        <v>19</v>
      </c>
      <c r="F2326" s="239" t="s">
        <v>2693</v>
      </c>
      <c r="G2326" s="236"/>
      <c r="H2326" s="240">
        <v>-13.496</v>
      </c>
      <c r="I2326" s="241"/>
      <c r="J2326" s="236"/>
      <c r="K2326" s="236"/>
      <c r="L2326" s="242"/>
      <c r="M2326" s="243"/>
      <c r="N2326" s="244"/>
      <c r="O2326" s="244"/>
      <c r="P2326" s="244"/>
      <c r="Q2326" s="244"/>
      <c r="R2326" s="244"/>
      <c r="S2326" s="244"/>
      <c r="T2326" s="245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T2326" s="246" t="s">
        <v>207</v>
      </c>
      <c r="AU2326" s="246" t="s">
        <v>82</v>
      </c>
      <c r="AV2326" s="13" t="s">
        <v>82</v>
      </c>
      <c r="AW2326" s="13" t="s">
        <v>33</v>
      </c>
      <c r="AX2326" s="13" t="s">
        <v>72</v>
      </c>
      <c r="AY2326" s="246" t="s">
        <v>197</v>
      </c>
    </row>
    <row r="2327" s="16" customFormat="1">
      <c r="A2327" s="16"/>
      <c r="B2327" s="268"/>
      <c r="C2327" s="269"/>
      <c r="D2327" s="237" t="s">
        <v>207</v>
      </c>
      <c r="E2327" s="270" t="s">
        <v>19</v>
      </c>
      <c r="F2327" s="271" t="s">
        <v>248</v>
      </c>
      <c r="G2327" s="269"/>
      <c r="H2327" s="272">
        <v>72.720999999999989</v>
      </c>
      <c r="I2327" s="273"/>
      <c r="J2327" s="269"/>
      <c r="K2327" s="269"/>
      <c r="L2327" s="274"/>
      <c r="M2327" s="275"/>
      <c r="N2327" s="276"/>
      <c r="O2327" s="276"/>
      <c r="P2327" s="276"/>
      <c r="Q2327" s="276"/>
      <c r="R2327" s="276"/>
      <c r="S2327" s="276"/>
      <c r="T2327" s="277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T2327" s="278" t="s">
        <v>207</v>
      </c>
      <c r="AU2327" s="278" t="s">
        <v>82</v>
      </c>
      <c r="AV2327" s="16" t="s">
        <v>103</v>
      </c>
      <c r="AW2327" s="16" t="s">
        <v>33</v>
      </c>
      <c r="AX2327" s="16" t="s">
        <v>72</v>
      </c>
      <c r="AY2327" s="278" t="s">
        <v>197</v>
      </c>
    </row>
    <row r="2328" s="14" customFormat="1">
      <c r="A2328" s="14"/>
      <c r="B2328" s="247"/>
      <c r="C2328" s="248"/>
      <c r="D2328" s="237" t="s">
        <v>207</v>
      </c>
      <c r="E2328" s="249" t="s">
        <v>19</v>
      </c>
      <c r="F2328" s="250" t="s">
        <v>2694</v>
      </c>
      <c r="G2328" s="248"/>
      <c r="H2328" s="249" t="s">
        <v>19</v>
      </c>
      <c r="I2328" s="251"/>
      <c r="J2328" s="248"/>
      <c r="K2328" s="248"/>
      <c r="L2328" s="252"/>
      <c r="M2328" s="253"/>
      <c r="N2328" s="254"/>
      <c r="O2328" s="254"/>
      <c r="P2328" s="254"/>
      <c r="Q2328" s="254"/>
      <c r="R2328" s="254"/>
      <c r="S2328" s="254"/>
      <c r="T2328" s="255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56" t="s">
        <v>207</v>
      </c>
      <c r="AU2328" s="256" t="s">
        <v>82</v>
      </c>
      <c r="AV2328" s="14" t="s">
        <v>80</v>
      </c>
      <c r="AW2328" s="14" t="s">
        <v>33</v>
      </c>
      <c r="AX2328" s="14" t="s">
        <v>72</v>
      </c>
      <c r="AY2328" s="256" t="s">
        <v>197</v>
      </c>
    </row>
    <row r="2329" s="13" customFormat="1">
      <c r="A2329" s="13"/>
      <c r="B2329" s="235"/>
      <c r="C2329" s="236"/>
      <c r="D2329" s="237" t="s">
        <v>207</v>
      </c>
      <c r="E2329" s="238" t="s">
        <v>19</v>
      </c>
      <c r="F2329" s="239" t="s">
        <v>3802</v>
      </c>
      <c r="G2329" s="236"/>
      <c r="H2329" s="240">
        <v>25.379999999999999</v>
      </c>
      <c r="I2329" s="241"/>
      <c r="J2329" s="236"/>
      <c r="K2329" s="236"/>
      <c r="L2329" s="242"/>
      <c r="M2329" s="243"/>
      <c r="N2329" s="244"/>
      <c r="O2329" s="244"/>
      <c r="P2329" s="244"/>
      <c r="Q2329" s="244"/>
      <c r="R2329" s="244"/>
      <c r="S2329" s="244"/>
      <c r="T2329" s="245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46" t="s">
        <v>207</v>
      </c>
      <c r="AU2329" s="246" t="s">
        <v>82</v>
      </c>
      <c r="AV2329" s="13" t="s">
        <v>82</v>
      </c>
      <c r="AW2329" s="13" t="s">
        <v>33</v>
      </c>
      <c r="AX2329" s="13" t="s">
        <v>72</v>
      </c>
      <c r="AY2329" s="246" t="s">
        <v>197</v>
      </c>
    </row>
    <row r="2330" s="13" customFormat="1">
      <c r="A2330" s="13"/>
      <c r="B2330" s="235"/>
      <c r="C2330" s="236"/>
      <c r="D2330" s="237" t="s">
        <v>207</v>
      </c>
      <c r="E2330" s="238" t="s">
        <v>19</v>
      </c>
      <c r="F2330" s="239" t="s">
        <v>3803</v>
      </c>
      <c r="G2330" s="236"/>
      <c r="H2330" s="240">
        <v>25.02</v>
      </c>
      <c r="I2330" s="241"/>
      <c r="J2330" s="236"/>
      <c r="K2330" s="236"/>
      <c r="L2330" s="242"/>
      <c r="M2330" s="243"/>
      <c r="N2330" s="244"/>
      <c r="O2330" s="244"/>
      <c r="P2330" s="244"/>
      <c r="Q2330" s="244"/>
      <c r="R2330" s="244"/>
      <c r="S2330" s="244"/>
      <c r="T2330" s="245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46" t="s">
        <v>207</v>
      </c>
      <c r="AU2330" s="246" t="s">
        <v>82</v>
      </c>
      <c r="AV2330" s="13" t="s">
        <v>82</v>
      </c>
      <c r="AW2330" s="13" t="s">
        <v>33</v>
      </c>
      <c r="AX2330" s="13" t="s">
        <v>72</v>
      </c>
      <c r="AY2330" s="246" t="s">
        <v>197</v>
      </c>
    </row>
    <row r="2331" s="13" customFormat="1">
      <c r="A2331" s="13"/>
      <c r="B2331" s="235"/>
      <c r="C2331" s="236"/>
      <c r="D2331" s="237" t="s">
        <v>207</v>
      </c>
      <c r="E2331" s="238" t="s">
        <v>19</v>
      </c>
      <c r="F2331" s="239" t="s">
        <v>3804</v>
      </c>
      <c r="G2331" s="236"/>
      <c r="H2331" s="240">
        <v>20.620000000000001</v>
      </c>
      <c r="I2331" s="241"/>
      <c r="J2331" s="236"/>
      <c r="K2331" s="236"/>
      <c r="L2331" s="242"/>
      <c r="M2331" s="243"/>
      <c r="N2331" s="244"/>
      <c r="O2331" s="244"/>
      <c r="P2331" s="244"/>
      <c r="Q2331" s="244"/>
      <c r="R2331" s="244"/>
      <c r="S2331" s="244"/>
      <c r="T2331" s="245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T2331" s="246" t="s">
        <v>207</v>
      </c>
      <c r="AU2331" s="246" t="s">
        <v>82</v>
      </c>
      <c r="AV2331" s="13" t="s">
        <v>82</v>
      </c>
      <c r="AW2331" s="13" t="s">
        <v>33</v>
      </c>
      <c r="AX2331" s="13" t="s">
        <v>72</v>
      </c>
      <c r="AY2331" s="246" t="s">
        <v>197</v>
      </c>
    </row>
    <row r="2332" s="13" customFormat="1">
      <c r="A2332" s="13"/>
      <c r="B2332" s="235"/>
      <c r="C2332" s="236"/>
      <c r="D2332" s="237" t="s">
        <v>207</v>
      </c>
      <c r="E2332" s="238" t="s">
        <v>19</v>
      </c>
      <c r="F2332" s="239" t="s">
        <v>3805</v>
      </c>
      <c r="G2332" s="236"/>
      <c r="H2332" s="240">
        <v>17.699999999999999</v>
      </c>
      <c r="I2332" s="241"/>
      <c r="J2332" s="236"/>
      <c r="K2332" s="236"/>
      <c r="L2332" s="242"/>
      <c r="M2332" s="243"/>
      <c r="N2332" s="244"/>
      <c r="O2332" s="244"/>
      <c r="P2332" s="244"/>
      <c r="Q2332" s="244"/>
      <c r="R2332" s="244"/>
      <c r="S2332" s="244"/>
      <c r="T2332" s="245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46" t="s">
        <v>207</v>
      </c>
      <c r="AU2332" s="246" t="s">
        <v>82</v>
      </c>
      <c r="AV2332" s="13" t="s">
        <v>82</v>
      </c>
      <c r="AW2332" s="13" t="s">
        <v>33</v>
      </c>
      <c r="AX2332" s="13" t="s">
        <v>72</v>
      </c>
      <c r="AY2332" s="246" t="s">
        <v>197</v>
      </c>
    </row>
    <row r="2333" s="14" customFormat="1">
      <c r="A2333" s="14"/>
      <c r="B2333" s="247"/>
      <c r="C2333" s="248"/>
      <c r="D2333" s="237" t="s">
        <v>207</v>
      </c>
      <c r="E2333" s="249" t="s">
        <v>19</v>
      </c>
      <c r="F2333" s="250" t="s">
        <v>776</v>
      </c>
      <c r="G2333" s="248"/>
      <c r="H2333" s="249" t="s">
        <v>19</v>
      </c>
      <c r="I2333" s="251"/>
      <c r="J2333" s="248"/>
      <c r="K2333" s="248"/>
      <c r="L2333" s="252"/>
      <c r="M2333" s="253"/>
      <c r="N2333" s="254"/>
      <c r="O2333" s="254"/>
      <c r="P2333" s="254"/>
      <c r="Q2333" s="254"/>
      <c r="R2333" s="254"/>
      <c r="S2333" s="254"/>
      <c r="T2333" s="255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6" t="s">
        <v>207</v>
      </c>
      <c r="AU2333" s="256" t="s">
        <v>82</v>
      </c>
      <c r="AV2333" s="14" t="s">
        <v>80</v>
      </c>
      <c r="AW2333" s="14" t="s">
        <v>33</v>
      </c>
      <c r="AX2333" s="14" t="s">
        <v>72</v>
      </c>
      <c r="AY2333" s="256" t="s">
        <v>197</v>
      </c>
    </row>
    <row r="2334" s="13" customFormat="1">
      <c r="A2334" s="13"/>
      <c r="B2334" s="235"/>
      <c r="C2334" s="236"/>
      <c r="D2334" s="237" t="s">
        <v>207</v>
      </c>
      <c r="E2334" s="238" t="s">
        <v>19</v>
      </c>
      <c r="F2334" s="239" t="s">
        <v>2739</v>
      </c>
      <c r="G2334" s="236"/>
      <c r="H2334" s="240">
        <v>0.90000000000000002</v>
      </c>
      <c r="I2334" s="241"/>
      <c r="J2334" s="236"/>
      <c r="K2334" s="236"/>
      <c r="L2334" s="242"/>
      <c r="M2334" s="243"/>
      <c r="N2334" s="244"/>
      <c r="O2334" s="244"/>
      <c r="P2334" s="244"/>
      <c r="Q2334" s="244"/>
      <c r="R2334" s="244"/>
      <c r="S2334" s="244"/>
      <c r="T2334" s="245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T2334" s="246" t="s">
        <v>207</v>
      </c>
      <c r="AU2334" s="246" t="s">
        <v>82</v>
      </c>
      <c r="AV2334" s="13" t="s">
        <v>82</v>
      </c>
      <c r="AW2334" s="13" t="s">
        <v>33</v>
      </c>
      <c r="AX2334" s="13" t="s">
        <v>72</v>
      </c>
      <c r="AY2334" s="246" t="s">
        <v>197</v>
      </c>
    </row>
    <row r="2335" s="14" customFormat="1">
      <c r="A2335" s="14"/>
      <c r="B2335" s="247"/>
      <c r="C2335" s="248"/>
      <c r="D2335" s="237" t="s">
        <v>207</v>
      </c>
      <c r="E2335" s="249" t="s">
        <v>19</v>
      </c>
      <c r="F2335" s="250" t="s">
        <v>813</v>
      </c>
      <c r="G2335" s="248"/>
      <c r="H2335" s="249" t="s">
        <v>19</v>
      </c>
      <c r="I2335" s="251"/>
      <c r="J2335" s="248"/>
      <c r="K2335" s="248"/>
      <c r="L2335" s="252"/>
      <c r="M2335" s="253"/>
      <c r="N2335" s="254"/>
      <c r="O2335" s="254"/>
      <c r="P2335" s="254"/>
      <c r="Q2335" s="254"/>
      <c r="R2335" s="254"/>
      <c r="S2335" s="254"/>
      <c r="T2335" s="255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T2335" s="256" t="s">
        <v>207</v>
      </c>
      <c r="AU2335" s="256" t="s">
        <v>82</v>
      </c>
      <c r="AV2335" s="14" t="s">
        <v>80</v>
      </c>
      <c r="AW2335" s="14" t="s">
        <v>33</v>
      </c>
      <c r="AX2335" s="14" t="s">
        <v>72</v>
      </c>
      <c r="AY2335" s="256" t="s">
        <v>197</v>
      </c>
    </row>
    <row r="2336" s="13" customFormat="1">
      <c r="A2336" s="13"/>
      <c r="B2336" s="235"/>
      <c r="C2336" s="236"/>
      <c r="D2336" s="237" t="s">
        <v>207</v>
      </c>
      <c r="E2336" s="238" t="s">
        <v>19</v>
      </c>
      <c r="F2336" s="239" t="s">
        <v>2742</v>
      </c>
      <c r="G2336" s="236"/>
      <c r="H2336" s="240">
        <v>-1.125</v>
      </c>
      <c r="I2336" s="241"/>
      <c r="J2336" s="236"/>
      <c r="K2336" s="236"/>
      <c r="L2336" s="242"/>
      <c r="M2336" s="243"/>
      <c r="N2336" s="244"/>
      <c r="O2336" s="244"/>
      <c r="P2336" s="244"/>
      <c r="Q2336" s="244"/>
      <c r="R2336" s="244"/>
      <c r="S2336" s="244"/>
      <c r="T2336" s="245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T2336" s="246" t="s">
        <v>207</v>
      </c>
      <c r="AU2336" s="246" t="s">
        <v>82</v>
      </c>
      <c r="AV2336" s="13" t="s">
        <v>82</v>
      </c>
      <c r="AW2336" s="13" t="s">
        <v>33</v>
      </c>
      <c r="AX2336" s="13" t="s">
        <v>72</v>
      </c>
      <c r="AY2336" s="246" t="s">
        <v>197</v>
      </c>
    </row>
    <row r="2337" s="13" customFormat="1">
      <c r="A2337" s="13"/>
      <c r="B2337" s="235"/>
      <c r="C2337" s="236"/>
      <c r="D2337" s="237" t="s">
        <v>207</v>
      </c>
      <c r="E2337" s="238" t="s">
        <v>19</v>
      </c>
      <c r="F2337" s="239" t="s">
        <v>3806</v>
      </c>
      <c r="G2337" s="236"/>
      <c r="H2337" s="240">
        <v>-9.75</v>
      </c>
      <c r="I2337" s="241"/>
      <c r="J2337" s="236"/>
      <c r="K2337" s="236"/>
      <c r="L2337" s="242"/>
      <c r="M2337" s="243"/>
      <c r="N2337" s="244"/>
      <c r="O2337" s="244"/>
      <c r="P2337" s="244"/>
      <c r="Q2337" s="244"/>
      <c r="R2337" s="244"/>
      <c r="S2337" s="244"/>
      <c r="T2337" s="245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T2337" s="246" t="s">
        <v>207</v>
      </c>
      <c r="AU2337" s="246" t="s">
        <v>82</v>
      </c>
      <c r="AV2337" s="13" t="s">
        <v>82</v>
      </c>
      <c r="AW2337" s="13" t="s">
        <v>33</v>
      </c>
      <c r="AX2337" s="13" t="s">
        <v>72</v>
      </c>
      <c r="AY2337" s="246" t="s">
        <v>197</v>
      </c>
    </row>
    <row r="2338" s="16" customFormat="1">
      <c r="A2338" s="16"/>
      <c r="B2338" s="268"/>
      <c r="C2338" s="269"/>
      <c r="D2338" s="237" t="s">
        <v>207</v>
      </c>
      <c r="E2338" s="270" t="s">
        <v>19</v>
      </c>
      <c r="F2338" s="271" t="s">
        <v>248</v>
      </c>
      <c r="G2338" s="269"/>
      <c r="H2338" s="272">
        <v>78.745000000000005</v>
      </c>
      <c r="I2338" s="273"/>
      <c r="J2338" s="269"/>
      <c r="K2338" s="269"/>
      <c r="L2338" s="274"/>
      <c r="M2338" s="275"/>
      <c r="N2338" s="276"/>
      <c r="O2338" s="276"/>
      <c r="P2338" s="276"/>
      <c r="Q2338" s="276"/>
      <c r="R2338" s="276"/>
      <c r="S2338" s="276"/>
      <c r="T2338" s="277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T2338" s="278" t="s">
        <v>207</v>
      </c>
      <c r="AU2338" s="278" t="s">
        <v>82</v>
      </c>
      <c r="AV2338" s="16" t="s">
        <v>103</v>
      </c>
      <c r="AW2338" s="16" t="s">
        <v>33</v>
      </c>
      <c r="AX2338" s="16" t="s">
        <v>72</v>
      </c>
      <c r="AY2338" s="278" t="s">
        <v>197</v>
      </c>
    </row>
    <row r="2339" s="15" customFormat="1">
      <c r="A2339" s="15"/>
      <c r="B2339" s="257"/>
      <c r="C2339" s="258"/>
      <c r="D2339" s="237" t="s">
        <v>207</v>
      </c>
      <c r="E2339" s="259" t="s">
        <v>19</v>
      </c>
      <c r="F2339" s="260" t="s">
        <v>234</v>
      </c>
      <c r="G2339" s="258"/>
      <c r="H2339" s="261">
        <v>151.46599999999998</v>
      </c>
      <c r="I2339" s="262"/>
      <c r="J2339" s="258"/>
      <c r="K2339" s="258"/>
      <c r="L2339" s="263"/>
      <c r="M2339" s="264"/>
      <c r="N2339" s="265"/>
      <c r="O2339" s="265"/>
      <c r="P2339" s="265"/>
      <c r="Q2339" s="265"/>
      <c r="R2339" s="265"/>
      <c r="S2339" s="265"/>
      <c r="T2339" s="266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T2339" s="267" t="s">
        <v>207</v>
      </c>
      <c r="AU2339" s="267" t="s">
        <v>82</v>
      </c>
      <c r="AV2339" s="15" t="s">
        <v>203</v>
      </c>
      <c r="AW2339" s="15" t="s">
        <v>33</v>
      </c>
      <c r="AX2339" s="15" t="s">
        <v>80</v>
      </c>
      <c r="AY2339" s="267" t="s">
        <v>197</v>
      </c>
    </row>
    <row r="2340" s="2" customFormat="1" ht="24.15" customHeight="1">
      <c r="A2340" s="40"/>
      <c r="B2340" s="41"/>
      <c r="C2340" s="216" t="s">
        <v>3807</v>
      </c>
      <c r="D2340" s="216" t="s">
        <v>199</v>
      </c>
      <c r="E2340" s="217" t="s">
        <v>2116</v>
      </c>
      <c r="F2340" s="218" t="s">
        <v>2117</v>
      </c>
      <c r="G2340" s="219" t="s">
        <v>202</v>
      </c>
      <c r="H2340" s="220">
        <v>79.686000000000007</v>
      </c>
      <c r="I2340" s="221"/>
      <c r="J2340" s="222">
        <f>ROUND(I2340*H2340,2)</f>
        <v>0</v>
      </c>
      <c r="K2340" s="223"/>
      <c r="L2340" s="46"/>
      <c r="M2340" s="224" t="s">
        <v>19</v>
      </c>
      <c r="N2340" s="225" t="s">
        <v>43</v>
      </c>
      <c r="O2340" s="86"/>
      <c r="P2340" s="226">
        <f>O2340*H2340</f>
        <v>0</v>
      </c>
      <c r="Q2340" s="226">
        <v>0.00029999999999999997</v>
      </c>
      <c r="R2340" s="226">
        <f>Q2340*H2340</f>
        <v>0.023905800000000001</v>
      </c>
      <c r="S2340" s="226">
        <v>0</v>
      </c>
      <c r="T2340" s="227">
        <f>S2340*H2340</f>
        <v>0</v>
      </c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R2340" s="228" t="s">
        <v>385</v>
      </c>
      <c r="AT2340" s="228" t="s">
        <v>199</v>
      </c>
      <c r="AU2340" s="228" t="s">
        <v>82</v>
      </c>
      <c r="AY2340" s="19" t="s">
        <v>197</v>
      </c>
      <c r="BE2340" s="229">
        <f>IF(N2340="základní",J2340,0)</f>
        <v>0</v>
      </c>
      <c r="BF2340" s="229">
        <f>IF(N2340="snížená",J2340,0)</f>
        <v>0</v>
      </c>
      <c r="BG2340" s="229">
        <f>IF(N2340="zákl. přenesená",J2340,0)</f>
        <v>0</v>
      </c>
      <c r="BH2340" s="229">
        <f>IF(N2340="sníž. přenesená",J2340,0)</f>
        <v>0</v>
      </c>
      <c r="BI2340" s="229">
        <f>IF(N2340="nulová",J2340,0)</f>
        <v>0</v>
      </c>
      <c r="BJ2340" s="19" t="s">
        <v>80</v>
      </c>
      <c r="BK2340" s="229">
        <f>ROUND(I2340*H2340,2)</f>
        <v>0</v>
      </c>
      <c r="BL2340" s="19" t="s">
        <v>385</v>
      </c>
      <c r="BM2340" s="228" t="s">
        <v>3808</v>
      </c>
    </row>
    <row r="2341" s="2" customFormat="1">
      <c r="A2341" s="40"/>
      <c r="B2341" s="41"/>
      <c r="C2341" s="42"/>
      <c r="D2341" s="230" t="s">
        <v>205</v>
      </c>
      <c r="E2341" s="42"/>
      <c r="F2341" s="231" t="s">
        <v>2119</v>
      </c>
      <c r="G2341" s="42"/>
      <c r="H2341" s="42"/>
      <c r="I2341" s="232"/>
      <c r="J2341" s="42"/>
      <c r="K2341" s="42"/>
      <c r="L2341" s="46"/>
      <c r="M2341" s="233"/>
      <c r="N2341" s="234"/>
      <c r="O2341" s="86"/>
      <c r="P2341" s="86"/>
      <c r="Q2341" s="86"/>
      <c r="R2341" s="86"/>
      <c r="S2341" s="86"/>
      <c r="T2341" s="87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T2341" s="19" t="s">
        <v>205</v>
      </c>
      <c r="AU2341" s="19" t="s">
        <v>82</v>
      </c>
    </row>
    <row r="2342" s="14" customFormat="1">
      <c r="A2342" s="14"/>
      <c r="B2342" s="247"/>
      <c r="C2342" s="248"/>
      <c r="D2342" s="237" t="s">
        <v>207</v>
      </c>
      <c r="E2342" s="249" t="s">
        <v>19</v>
      </c>
      <c r="F2342" s="250" t="s">
        <v>519</v>
      </c>
      <c r="G2342" s="248"/>
      <c r="H2342" s="249" t="s">
        <v>19</v>
      </c>
      <c r="I2342" s="251"/>
      <c r="J2342" s="248"/>
      <c r="K2342" s="248"/>
      <c r="L2342" s="252"/>
      <c r="M2342" s="253"/>
      <c r="N2342" s="254"/>
      <c r="O2342" s="254"/>
      <c r="P2342" s="254"/>
      <c r="Q2342" s="254"/>
      <c r="R2342" s="254"/>
      <c r="S2342" s="254"/>
      <c r="T2342" s="255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56" t="s">
        <v>207</v>
      </c>
      <c r="AU2342" s="256" t="s">
        <v>82</v>
      </c>
      <c r="AV2342" s="14" t="s">
        <v>80</v>
      </c>
      <c r="AW2342" s="14" t="s">
        <v>33</v>
      </c>
      <c r="AX2342" s="14" t="s">
        <v>72</v>
      </c>
      <c r="AY2342" s="256" t="s">
        <v>197</v>
      </c>
    </row>
    <row r="2343" s="13" customFormat="1">
      <c r="A2343" s="13"/>
      <c r="B2343" s="235"/>
      <c r="C2343" s="236"/>
      <c r="D2343" s="237" t="s">
        <v>207</v>
      </c>
      <c r="E2343" s="238" t="s">
        <v>19</v>
      </c>
      <c r="F2343" s="239" t="s">
        <v>2668</v>
      </c>
      <c r="G2343" s="236"/>
      <c r="H2343" s="240">
        <v>8.3699999999999992</v>
      </c>
      <c r="I2343" s="241"/>
      <c r="J2343" s="236"/>
      <c r="K2343" s="236"/>
      <c r="L2343" s="242"/>
      <c r="M2343" s="243"/>
      <c r="N2343" s="244"/>
      <c r="O2343" s="244"/>
      <c r="P2343" s="244"/>
      <c r="Q2343" s="244"/>
      <c r="R2343" s="244"/>
      <c r="S2343" s="244"/>
      <c r="T2343" s="245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46" t="s">
        <v>207</v>
      </c>
      <c r="AU2343" s="246" t="s">
        <v>82</v>
      </c>
      <c r="AV2343" s="13" t="s">
        <v>82</v>
      </c>
      <c r="AW2343" s="13" t="s">
        <v>33</v>
      </c>
      <c r="AX2343" s="13" t="s">
        <v>72</v>
      </c>
      <c r="AY2343" s="246" t="s">
        <v>197</v>
      </c>
    </row>
    <row r="2344" s="13" customFormat="1">
      <c r="A2344" s="13"/>
      <c r="B2344" s="235"/>
      <c r="C2344" s="236"/>
      <c r="D2344" s="237" t="s">
        <v>207</v>
      </c>
      <c r="E2344" s="238" t="s">
        <v>19</v>
      </c>
      <c r="F2344" s="239" t="s">
        <v>2669</v>
      </c>
      <c r="G2344" s="236"/>
      <c r="H2344" s="240">
        <v>6.8849999999999998</v>
      </c>
      <c r="I2344" s="241"/>
      <c r="J2344" s="236"/>
      <c r="K2344" s="236"/>
      <c r="L2344" s="242"/>
      <c r="M2344" s="243"/>
      <c r="N2344" s="244"/>
      <c r="O2344" s="244"/>
      <c r="P2344" s="244"/>
      <c r="Q2344" s="244"/>
      <c r="R2344" s="244"/>
      <c r="S2344" s="244"/>
      <c r="T2344" s="245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46" t="s">
        <v>207</v>
      </c>
      <c r="AU2344" s="246" t="s">
        <v>82</v>
      </c>
      <c r="AV2344" s="13" t="s">
        <v>82</v>
      </c>
      <c r="AW2344" s="13" t="s">
        <v>33</v>
      </c>
      <c r="AX2344" s="13" t="s">
        <v>72</v>
      </c>
      <c r="AY2344" s="246" t="s">
        <v>197</v>
      </c>
    </row>
    <row r="2345" s="13" customFormat="1">
      <c r="A2345" s="13"/>
      <c r="B2345" s="235"/>
      <c r="C2345" s="236"/>
      <c r="D2345" s="237" t="s">
        <v>207</v>
      </c>
      <c r="E2345" s="238" t="s">
        <v>19</v>
      </c>
      <c r="F2345" s="239" t="s">
        <v>2670</v>
      </c>
      <c r="G2345" s="236"/>
      <c r="H2345" s="240">
        <v>9</v>
      </c>
      <c r="I2345" s="241"/>
      <c r="J2345" s="236"/>
      <c r="K2345" s="236"/>
      <c r="L2345" s="242"/>
      <c r="M2345" s="243"/>
      <c r="N2345" s="244"/>
      <c r="O2345" s="244"/>
      <c r="P2345" s="244"/>
      <c r="Q2345" s="244"/>
      <c r="R2345" s="244"/>
      <c r="S2345" s="244"/>
      <c r="T2345" s="245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46" t="s">
        <v>207</v>
      </c>
      <c r="AU2345" s="246" t="s">
        <v>82</v>
      </c>
      <c r="AV2345" s="13" t="s">
        <v>82</v>
      </c>
      <c r="AW2345" s="13" t="s">
        <v>33</v>
      </c>
      <c r="AX2345" s="13" t="s">
        <v>72</v>
      </c>
      <c r="AY2345" s="246" t="s">
        <v>197</v>
      </c>
    </row>
    <row r="2346" s="13" customFormat="1">
      <c r="A2346" s="13"/>
      <c r="B2346" s="235"/>
      <c r="C2346" s="236"/>
      <c r="D2346" s="237" t="s">
        <v>207</v>
      </c>
      <c r="E2346" s="238" t="s">
        <v>19</v>
      </c>
      <c r="F2346" s="239" t="s">
        <v>2671</v>
      </c>
      <c r="G2346" s="236"/>
      <c r="H2346" s="240">
        <v>7.71</v>
      </c>
      <c r="I2346" s="241"/>
      <c r="J2346" s="236"/>
      <c r="K2346" s="236"/>
      <c r="L2346" s="242"/>
      <c r="M2346" s="243"/>
      <c r="N2346" s="244"/>
      <c r="O2346" s="244"/>
      <c r="P2346" s="244"/>
      <c r="Q2346" s="244"/>
      <c r="R2346" s="244"/>
      <c r="S2346" s="244"/>
      <c r="T2346" s="245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46" t="s">
        <v>207</v>
      </c>
      <c r="AU2346" s="246" t="s">
        <v>82</v>
      </c>
      <c r="AV2346" s="13" t="s">
        <v>82</v>
      </c>
      <c r="AW2346" s="13" t="s">
        <v>33</v>
      </c>
      <c r="AX2346" s="13" t="s">
        <v>72</v>
      </c>
      <c r="AY2346" s="246" t="s">
        <v>197</v>
      </c>
    </row>
    <row r="2347" s="13" customFormat="1">
      <c r="A2347" s="13"/>
      <c r="B2347" s="235"/>
      <c r="C2347" s="236"/>
      <c r="D2347" s="237" t="s">
        <v>207</v>
      </c>
      <c r="E2347" s="238" t="s">
        <v>19</v>
      </c>
      <c r="F2347" s="239" t="s">
        <v>2672</v>
      </c>
      <c r="G2347" s="236"/>
      <c r="H2347" s="240">
        <v>7.3049999999999997</v>
      </c>
      <c r="I2347" s="241"/>
      <c r="J2347" s="236"/>
      <c r="K2347" s="236"/>
      <c r="L2347" s="242"/>
      <c r="M2347" s="243"/>
      <c r="N2347" s="244"/>
      <c r="O2347" s="244"/>
      <c r="P2347" s="244"/>
      <c r="Q2347" s="244"/>
      <c r="R2347" s="244"/>
      <c r="S2347" s="244"/>
      <c r="T2347" s="245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T2347" s="246" t="s">
        <v>207</v>
      </c>
      <c r="AU2347" s="246" t="s">
        <v>82</v>
      </c>
      <c r="AV2347" s="13" t="s">
        <v>82</v>
      </c>
      <c r="AW2347" s="13" t="s">
        <v>33</v>
      </c>
      <c r="AX2347" s="13" t="s">
        <v>72</v>
      </c>
      <c r="AY2347" s="246" t="s">
        <v>197</v>
      </c>
    </row>
    <row r="2348" s="13" customFormat="1">
      <c r="A2348" s="13"/>
      <c r="B2348" s="235"/>
      <c r="C2348" s="236"/>
      <c r="D2348" s="237" t="s">
        <v>207</v>
      </c>
      <c r="E2348" s="238" t="s">
        <v>19</v>
      </c>
      <c r="F2348" s="239" t="s">
        <v>2673</v>
      </c>
      <c r="G2348" s="236"/>
      <c r="H2348" s="240">
        <v>15.779999999999999</v>
      </c>
      <c r="I2348" s="241"/>
      <c r="J2348" s="236"/>
      <c r="K2348" s="236"/>
      <c r="L2348" s="242"/>
      <c r="M2348" s="243"/>
      <c r="N2348" s="244"/>
      <c r="O2348" s="244"/>
      <c r="P2348" s="244"/>
      <c r="Q2348" s="244"/>
      <c r="R2348" s="244"/>
      <c r="S2348" s="244"/>
      <c r="T2348" s="245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46" t="s">
        <v>207</v>
      </c>
      <c r="AU2348" s="246" t="s">
        <v>82</v>
      </c>
      <c r="AV2348" s="13" t="s">
        <v>82</v>
      </c>
      <c r="AW2348" s="13" t="s">
        <v>33</v>
      </c>
      <c r="AX2348" s="13" t="s">
        <v>72</v>
      </c>
      <c r="AY2348" s="246" t="s">
        <v>197</v>
      </c>
    </row>
    <row r="2349" s="16" customFormat="1">
      <c r="A2349" s="16"/>
      <c r="B2349" s="268"/>
      <c r="C2349" s="269"/>
      <c r="D2349" s="237" t="s">
        <v>207</v>
      </c>
      <c r="E2349" s="270" t="s">
        <v>19</v>
      </c>
      <c r="F2349" s="271" t="s">
        <v>248</v>
      </c>
      <c r="G2349" s="269"/>
      <c r="H2349" s="272">
        <v>55.049999999999997</v>
      </c>
      <c r="I2349" s="273"/>
      <c r="J2349" s="269"/>
      <c r="K2349" s="269"/>
      <c r="L2349" s="274"/>
      <c r="M2349" s="275"/>
      <c r="N2349" s="276"/>
      <c r="O2349" s="276"/>
      <c r="P2349" s="276"/>
      <c r="Q2349" s="276"/>
      <c r="R2349" s="276"/>
      <c r="S2349" s="276"/>
      <c r="T2349" s="277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T2349" s="278" t="s">
        <v>207</v>
      </c>
      <c r="AU2349" s="278" t="s">
        <v>82</v>
      </c>
      <c r="AV2349" s="16" t="s">
        <v>103</v>
      </c>
      <c r="AW2349" s="16" t="s">
        <v>33</v>
      </c>
      <c r="AX2349" s="16" t="s">
        <v>72</v>
      </c>
      <c r="AY2349" s="278" t="s">
        <v>197</v>
      </c>
    </row>
    <row r="2350" s="13" customFormat="1">
      <c r="A2350" s="13"/>
      <c r="B2350" s="235"/>
      <c r="C2350" s="236"/>
      <c r="D2350" s="237" t="s">
        <v>207</v>
      </c>
      <c r="E2350" s="238" t="s">
        <v>19</v>
      </c>
      <c r="F2350" s="239" t="s">
        <v>2674</v>
      </c>
      <c r="G2350" s="236"/>
      <c r="H2350" s="240">
        <v>5.9249999999999998</v>
      </c>
      <c r="I2350" s="241"/>
      <c r="J2350" s="236"/>
      <c r="K2350" s="236"/>
      <c r="L2350" s="242"/>
      <c r="M2350" s="243"/>
      <c r="N2350" s="244"/>
      <c r="O2350" s="244"/>
      <c r="P2350" s="244"/>
      <c r="Q2350" s="244"/>
      <c r="R2350" s="244"/>
      <c r="S2350" s="244"/>
      <c r="T2350" s="245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46" t="s">
        <v>207</v>
      </c>
      <c r="AU2350" s="246" t="s">
        <v>82</v>
      </c>
      <c r="AV2350" s="13" t="s">
        <v>82</v>
      </c>
      <c r="AW2350" s="13" t="s">
        <v>33</v>
      </c>
      <c r="AX2350" s="13" t="s">
        <v>72</v>
      </c>
      <c r="AY2350" s="246" t="s">
        <v>197</v>
      </c>
    </row>
    <row r="2351" s="13" customFormat="1">
      <c r="A2351" s="13"/>
      <c r="B2351" s="235"/>
      <c r="C2351" s="236"/>
      <c r="D2351" s="237" t="s">
        <v>207</v>
      </c>
      <c r="E2351" s="238" t="s">
        <v>19</v>
      </c>
      <c r="F2351" s="239" t="s">
        <v>2675</v>
      </c>
      <c r="G2351" s="236"/>
      <c r="H2351" s="240">
        <v>8.8710000000000004</v>
      </c>
      <c r="I2351" s="241"/>
      <c r="J2351" s="236"/>
      <c r="K2351" s="236"/>
      <c r="L2351" s="242"/>
      <c r="M2351" s="243"/>
      <c r="N2351" s="244"/>
      <c r="O2351" s="244"/>
      <c r="P2351" s="244"/>
      <c r="Q2351" s="244"/>
      <c r="R2351" s="244"/>
      <c r="S2351" s="244"/>
      <c r="T2351" s="245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46" t="s">
        <v>207</v>
      </c>
      <c r="AU2351" s="246" t="s">
        <v>82</v>
      </c>
      <c r="AV2351" s="13" t="s">
        <v>82</v>
      </c>
      <c r="AW2351" s="13" t="s">
        <v>33</v>
      </c>
      <c r="AX2351" s="13" t="s">
        <v>72</v>
      </c>
      <c r="AY2351" s="246" t="s">
        <v>197</v>
      </c>
    </row>
    <row r="2352" s="13" customFormat="1">
      <c r="A2352" s="13"/>
      <c r="B2352" s="235"/>
      <c r="C2352" s="236"/>
      <c r="D2352" s="237" t="s">
        <v>207</v>
      </c>
      <c r="E2352" s="238" t="s">
        <v>19</v>
      </c>
      <c r="F2352" s="239" t="s">
        <v>2676</v>
      </c>
      <c r="G2352" s="236"/>
      <c r="H2352" s="240">
        <v>7.5750000000000002</v>
      </c>
      <c r="I2352" s="241"/>
      <c r="J2352" s="236"/>
      <c r="K2352" s="236"/>
      <c r="L2352" s="242"/>
      <c r="M2352" s="243"/>
      <c r="N2352" s="244"/>
      <c r="O2352" s="244"/>
      <c r="P2352" s="244"/>
      <c r="Q2352" s="244"/>
      <c r="R2352" s="244"/>
      <c r="S2352" s="244"/>
      <c r="T2352" s="245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T2352" s="246" t="s">
        <v>207</v>
      </c>
      <c r="AU2352" s="246" t="s">
        <v>82</v>
      </c>
      <c r="AV2352" s="13" t="s">
        <v>82</v>
      </c>
      <c r="AW2352" s="13" t="s">
        <v>33</v>
      </c>
      <c r="AX2352" s="13" t="s">
        <v>72</v>
      </c>
      <c r="AY2352" s="246" t="s">
        <v>197</v>
      </c>
    </row>
    <row r="2353" s="13" customFormat="1">
      <c r="A2353" s="13"/>
      <c r="B2353" s="235"/>
      <c r="C2353" s="236"/>
      <c r="D2353" s="237" t="s">
        <v>207</v>
      </c>
      <c r="E2353" s="238" t="s">
        <v>19</v>
      </c>
      <c r="F2353" s="239" t="s">
        <v>2677</v>
      </c>
      <c r="G2353" s="236"/>
      <c r="H2353" s="240">
        <v>2.2650000000000001</v>
      </c>
      <c r="I2353" s="241"/>
      <c r="J2353" s="236"/>
      <c r="K2353" s="236"/>
      <c r="L2353" s="242"/>
      <c r="M2353" s="243"/>
      <c r="N2353" s="244"/>
      <c r="O2353" s="244"/>
      <c r="P2353" s="244"/>
      <c r="Q2353" s="244"/>
      <c r="R2353" s="244"/>
      <c r="S2353" s="244"/>
      <c r="T2353" s="245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T2353" s="246" t="s">
        <v>207</v>
      </c>
      <c r="AU2353" s="246" t="s">
        <v>82</v>
      </c>
      <c r="AV2353" s="13" t="s">
        <v>82</v>
      </c>
      <c r="AW2353" s="13" t="s">
        <v>33</v>
      </c>
      <c r="AX2353" s="13" t="s">
        <v>72</v>
      </c>
      <c r="AY2353" s="246" t="s">
        <v>197</v>
      </c>
    </row>
    <row r="2354" s="16" customFormat="1">
      <c r="A2354" s="16"/>
      <c r="B2354" s="268"/>
      <c r="C2354" s="269"/>
      <c r="D2354" s="237" t="s">
        <v>207</v>
      </c>
      <c r="E2354" s="270" t="s">
        <v>19</v>
      </c>
      <c r="F2354" s="271" t="s">
        <v>248</v>
      </c>
      <c r="G2354" s="269"/>
      <c r="H2354" s="272">
        <v>24.635999999999999</v>
      </c>
      <c r="I2354" s="273"/>
      <c r="J2354" s="269"/>
      <c r="K2354" s="269"/>
      <c r="L2354" s="274"/>
      <c r="M2354" s="275"/>
      <c r="N2354" s="276"/>
      <c r="O2354" s="276"/>
      <c r="P2354" s="276"/>
      <c r="Q2354" s="276"/>
      <c r="R2354" s="276"/>
      <c r="S2354" s="276"/>
      <c r="T2354" s="277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T2354" s="278" t="s">
        <v>207</v>
      </c>
      <c r="AU2354" s="278" t="s">
        <v>82</v>
      </c>
      <c r="AV2354" s="16" t="s">
        <v>103</v>
      </c>
      <c r="AW2354" s="16" t="s">
        <v>33</v>
      </c>
      <c r="AX2354" s="16" t="s">
        <v>72</v>
      </c>
      <c r="AY2354" s="278" t="s">
        <v>197</v>
      </c>
    </row>
    <row r="2355" s="15" customFormat="1">
      <c r="A2355" s="15"/>
      <c r="B2355" s="257"/>
      <c r="C2355" s="258"/>
      <c r="D2355" s="237" t="s">
        <v>207</v>
      </c>
      <c r="E2355" s="259" t="s">
        <v>19</v>
      </c>
      <c r="F2355" s="260" t="s">
        <v>234</v>
      </c>
      <c r="G2355" s="258"/>
      <c r="H2355" s="261">
        <v>79.685999999999993</v>
      </c>
      <c r="I2355" s="262"/>
      <c r="J2355" s="258"/>
      <c r="K2355" s="258"/>
      <c r="L2355" s="263"/>
      <c r="M2355" s="264"/>
      <c r="N2355" s="265"/>
      <c r="O2355" s="265"/>
      <c r="P2355" s="265"/>
      <c r="Q2355" s="265"/>
      <c r="R2355" s="265"/>
      <c r="S2355" s="265"/>
      <c r="T2355" s="266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T2355" s="267" t="s">
        <v>207</v>
      </c>
      <c r="AU2355" s="267" t="s">
        <v>82</v>
      </c>
      <c r="AV2355" s="15" t="s">
        <v>203</v>
      </c>
      <c r="AW2355" s="15" t="s">
        <v>33</v>
      </c>
      <c r="AX2355" s="15" t="s">
        <v>80</v>
      </c>
      <c r="AY2355" s="267" t="s">
        <v>197</v>
      </c>
    </row>
    <row r="2356" s="2" customFormat="1" ht="37.8" customHeight="1">
      <c r="A2356" s="40"/>
      <c r="B2356" s="41"/>
      <c r="C2356" s="216" t="s">
        <v>3809</v>
      </c>
      <c r="D2356" s="216" t="s">
        <v>199</v>
      </c>
      <c r="E2356" s="217" t="s">
        <v>2122</v>
      </c>
      <c r="F2356" s="218" t="s">
        <v>2123</v>
      </c>
      <c r="G2356" s="219" t="s">
        <v>202</v>
      </c>
      <c r="H2356" s="220">
        <v>79.686000000000007</v>
      </c>
      <c r="I2356" s="221"/>
      <c r="J2356" s="222">
        <f>ROUND(I2356*H2356,2)</f>
        <v>0</v>
      </c>
      <c r="K2356" s="223"/>
      <c r="L2356" s="46"/>
      <c r="M2356" s="224" t="s">
        <v>19</v>
      </c>
      <c r="N2356" s="225" t="s">
        <v>43</v>
      </c>
      <c r="O2356" s="86"/>
      <c r="P2356" s="226">
        <f>O2356*H2356</f>
        <v>0</v>
      </c>
      <c r="Q2356" s="226">
        <v>0.0060000000000000001</v>
      </c>
      <c r="R2356" s="226">
        <f>Q2356*H2356</f>
        <v>0.47811600000000004</v>
      </c>
      <c r="S2356" s="226">
        <v>0</v>
      </c>
      <c r="T2356" s="227">
        <f>S2356*H2356</f>
        <v>0</v>
      </c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R2356" s="228" t="s">
        <v>385</v>
      </c>
      <c r="AT2356" s="228" t="s">
        <v>199</v>
      </c>
      <c r="AU2356" s="228" t="s">
        <v>82</v>
      </c>
      <c r="AY2356" s="19" t="s">
        <v>197</v>
      </c>
      <c r="BE2356" s="229">
        <f>IF(N2356="základní",J2356,0)</f>
        <v>0</v>
      </c>
      <c r="BF2356" s="229">
        <f>IF(N2356="snížená",J2356,0)</f>
        <v>0</v>
      </c>
      <c r="BG2356" s="229">
        <f>IF(N2356="zákl. přenesená",J2356,0)</f>
        <v>0</v>
      </c>
      <c r="BH2356" s="229">
        <f>IF(N2356="sníž. přenesená",J2356,0)</f>
        <v>0</v>
      </c>
      <c r="BI2356" s="229">
        <f>IF(N2356="nulová",J2356,0)</f>
        <v>0</v>
      </c>
      <c r="BJ2356" s="19" t="s">
        <v>80</v>
      </c>
      <c r="BK2356" s="229">
        <f>ROUND(I2356*H2356,2)</f>
        <v>0</v>
      </c>
      <c r="BL2356" s="19" t="s">
        <v>385</v>
      </c>
      <c r="BM2356" s="228" t="s">
        <v>3810</v>
      </c>
    </row>
    <row r="2357" s="2" customFormat="1">
      <c r="A2357" s="40"/>
      <c r="B2357" s="41"/>
      <c r="C2357" s="42"/>
      <c r="D2357" s="230" t="s">
        <v>205</v>
      </c>
      <c r="E2357" s="42"/>
      <c r="F2357" s="231" t="s">
        <v>2125</v>
      </c>
      <c r="G2357" s="42"/>
      <c r="H2357" s="42"/>
      <c r="I2357" s="232"/>
      <c r="J2357" s="42"/>
      <c r="K2357" s="42"/>
      <c r="L2357" s="46"/>
      <c r="M2357" s="233"/>
      <c r="N2357" s="234"/>
      <c r="O2357" s="86"/>
      <c r="P2357" s="86"/>
      <c r="Q2357" s="86"/>
      <c r="R2357" s="86"/>
      <c r="S2357" s="86"/>
      <c r="T2357" s="87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T2357" s="19" t="s">
        <v>205</v>
      </c>
      <c r="AU2357" s="19" t="s">
        <v>82</v>
      </c>
    </row>
    <row r="2358" s="14" customFormat="1">
      <c r="A2358" s="14"/>
      <c r="B2358" s="247"/>
      <c r="C2358" s="248"/>
      <c r="D2358" s="237" t="s">
        <v>207</v>
      </c>
      <c r="E2358" s="249" t="s">
        <v>19</v>
      </c>
      <c r="F2358" s="250" t="s">
        <v>519</v>
      </c>
      <c r="G2358" s="248"/>
      <c r="H2358" s="249" t="s">
        <v>19</v>
      </c>
      <c r="I2358" s="251"/>
      <c r="J2358" s="248"/>
      <c r="K2358" s="248"/>
      <c r="L2358" s="252"/>
      <c r="M2358" s="253"/>
      <c r="N2358" s="254"/>
      <c r="O2358" s="254"/>
      <c r="P2358" s="254"/>
      <c r="Q2358" s="254"/>
      <c r="R2358" s="254"/>
      <c r="S2358" s="254"/>
      <c r="T2358" s="255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T2358" s="256" t="s">
        <v>207</v>
      </c>
      <c r="AU2358" s="256" t="s">
        <v>82</v>
      </c>
      <c r="AV2358" s="14" t="s">
        <v>80</v>
      </c>
      <c r="AW2358" s="14" t="s">
        <v>33</v>
      </c>
      <c r="AX2358" s="14" t="s">
        <v>72</v>
      </c>
      <c r="AY2358" s="256" t="s">
        <v>197</v>
      </c>
    </row>
    <row r="2359" s="13" customFormat="1">
      <c r="A2359" s="13"/>
      <c r="B2359" s="235"/>
      <c r="C2359" s="236"/>
      <c r="D2359" s="237" t="s">
        <v>207</v>
      </c>
      <c r="E2359" s="238" t="s">
        <v>19</v>
      </c>
      <c r="F2359" s="239" t="s">
        <v>2668</v>
      </c>
      <c r="G2359" s="236"/>
      <c r="H2359" s="240">
        <v>8.3699999999999992</v>
      </c>
      <c r="I2359" s="241"/>
      <c r="J2359" s="236"/>
      <c r="K2359" s="236"/>
      <c r="L2359" s="242"/>
      <c r="M2359" s="243"/>
      <c r="N2359" s="244"/>
      <c r="O2359" s="244"/>
      <c r="P2359" s="244"/>
      <c r="Q2359" s="244"/>
      <c r="R2359" s="244"/>
      <c r="S2359" s="244"/>
      <c r="T2359" s="245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46" t="s">
        <v>207</v>
      </c>
      <c r="AU2359" s="246" t="s">
        <v>82</v>
      </c>
      <c r="AV2359" s="13" t="s">
        <v>82</v>
      </c>
      <c r="AW2359" s="13" t="s">
        <v>33</v>
      </c>
      <c r="AX2359" s="13" t="s">
        <v>72</v>
      </c>
      <c r="AY2359" s="246" t="s">
        <v>197</v>
      </c>
    </row>
    <row r="2360" s="13" customFormat="1">
      <c r="A2360" s="13"/>
      <c r="B2360" s="235"/>
      <c r="C2360" s="236"/>
      <c r="D2360" s="237" t="s">
        <v>207</v>
      </c>
      <c r="E2360" s="238" t="s">
        <v>19</v>
      </c>
      <c r="F2360" s="239" t="s">
        <v>2669</v>
      </c>
      <c r="G2360" s="236"/>
      <c r="H2360" s="240">
        <v>6.8849999999999998</v>
      </c>
      <c r="I2360" s="241"/>
      <c r="J2360" s="236"/>
      <c r="K2360" s="236"/>
      <c r="L2360" s="242"/>
      <c r="M2360" s="243"/>
      <c r="N2360" s="244"/>
      <c r="O2360" s="244"/>
      <c r="P2360" s="244"/>
      <c r="Q2360" s="244"/>
      <c r="R2360" s="244"/>
      <c r="S2360" s="244"/>
      <c r="T2360" s="245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46" t="s">
        <v>207</v>
      </c>
      <c r="AU2360" s="246" t="s">
        <v>82</v>
      </c>
      <c r="AV2360" s="13" t="s">
        <v>82</v>
      </c>
      <c r="AW2360" s="13" t="s">
        <v>33</v>
      </c>
      <c r="AX2360" s="13" t="s">
        <v>72</v>
      </c>
      <c r="AY2360" s="246" t="s">
        <v>197</v>
      </c>
    </row>
    <row r="2361" s="13" customFormat="1">
      <c r="A2361" s="13"/>
      <c r="B2361" s="235"/>
      <c r="C2361" s="236"/>
      <c r="D2361" s="237" t="s">
        <v>207</v>
      </c>
      <c r="E2361" s="238" t="s">
        <v>19</v>
      </c>
      <c r="F2361" s="239" t="s">
        <v>2670</v>
      </c>
      <c r="G2361" s="236"/>
      <c r="H2361" s="240">
        <v>9</v>
      </c>
      <c r="I2361" s="241"/>
      <c r="J2361" s="236"/>
      <c r="K2361" s="236"/>
      <c r="L2361" s="242"/>
      <c r="M2361" s="243"/>
      <c r="N2361" s="244"/>
      <c r="O2361" s="244"/>
      <c r="P2361" s="244"/>
      <c r="Q2361" s="244"/>
      <c r="R2361" s="244"/>
      <c r="S2361" s="244"/>
      <c r="T2361" s="245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46" t="s">
        <v>207</v>
      </c>
      <c r="AU2361" s="246" t="s">
        <v>82</v>
      </c>
      <c r="AV2361" s="13" t="s">
        <v>82</v>
      </c>
      <c r="AW2361" s="13" t="s">
        <v>33</v>
      </c>
      <c r="AX2361" s="13" t="s">
        <v>72</v>
      </c>
      <c r="AY2361" s="246" t="s">
        <v>197</v>
      </c>
    </row>
    <row r="2362" s="13" customFormat="1">
      <c r="A2362" s="13"/>
      <c r="B2362" s="235"/>
      <c r="C2362" s="236"/>
      <c r="D2362" s="237" t="s">
        <v>207</v>
      </c>
      <c r="E2362" s="238" t="s">
        <v>19</v>
      </c>
      <c r="F2362" s="239" t="s">
        <v>2671</v>
      </c>
      <c r="G2362" s="236"/>
      <c r="H2362" s="240">
        <v>7.71</v>
      </c>
      <c r="I2362" s="241"/>
      <c r="J2362" s="236"/>
      <c r="K2362" s="236"/>
      <c r="L2362" s="242"/>
      <c r="M2362" s="243"/>
      <c r="N2362" s="244"/>
      <c r="O2362" s="244"/>
      <c r="P2362" s="244"/>
      <c r="Q2362" s="244"/>
      <c r="R2362" s="244"/>
      <c r="S2362" s="244"/>
      <c r="T2362" s="245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T2362" s="246" t="s">
        <v>207</v>
      </c>
      <c r="AU2362" s="246" t="s">
        <v>82</v>
      </c>
      <c r="AV2362" s="13" t="s">
        <v>82</v>
      </c>
      <c r="AW2362" s="13" t="s">
        <v>33</v>
      </c>
      <c r="AX2362" s="13" t="s">
        <v>72</v>
      </c>
      <c r="AY2362" s="246" t="s">
        <v>197</v>
      </c>
    </row>
    <row r="2363" s="13" customFormat="1">
      <c r="A2363" s="13"/>
      <c r="B2363" s="235"/>
      <c r="C2363" s="236"/>
      <c r="D2363" s="237" t="s">
        <v>207</v>
      </c>
      <c r="E2363" s="238" t="s">
        <v>19</v>
      </c>
      <c r="F2363" s="239" t="s">
        <v>2672</v>
      </c>
      <c r="G2363" s="236"/>
      <c r="H2363" s="240">
        <v>7.3049999999999997</v>
      </c>
      <c r="I2363" s="241"/>
      <c r="J2363" s="236"/>
      <c r="K2363" s="236"/>
      <c r="L2363" s="242"/>
      <c r="M2363" s="243"/>
      <c r="N2363" s="244"/>
      <c r="O2363" s="244"/>
      <c r="P2363" s="244"/>
      <c r="Q2363" s="244"/>
      <c r="R2363" s="244"/>
      <c r="S2363" s="244"/>
      <c r="T2363" s="245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46" t="s">
        <v>207</v>
      </c>
      <c r="AU2363" s="246" t="s">
        <v>82</v>
      </c>
      <c r="AV2363" s="13" t="s">
        <v>82</v>
      </c>
      <c r="AW2363" s="13" t="s">
        <v>33</v>
      </c>
      <c r="AX2363" s="13" t="s">
        <v>72</v>
      </c>
      <c r="AY2363" s="246" t="s">
        <v>197</v>
      </c>
    </row>
    <row r="2364" s="13" customFormat="1">
      <c r="A2364" s="13"/>
      <c r="B2364" s="235"/>
      <c r="C2364" s="236"/>
      <c r="D2364" s="237" t="s">
        <v>207</v>
      </c>
      <c r="E2364" s="238" t="s">
        <v>19</v>
      </c>
      <c r="F2364" s="239" t="s">
        <v>2673</v>
      </c>
      <c r="G2364" s="236"/>
      <c r="H2364" s="240">
        <v>15.779999999999999</v>
      </c>
      <c r="I2364" s="241"/>
      <c r="J2364" s="236"/>
      <c r="K2364" s="236"/>
      <c r="L2364" s="242"/>
      <c r="M2364" s="243"/>
      <c r="N2364" s="244"/>
      <c r="O2364" s="244"/>
      <c r="P2364" s="244"/>
      <c r="Q2364" s="244"/>
      <c r="R2364" s="244"/>
      <c r="S2364" s="244"/>
      <c r="T2364" s="245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46" t="s">
        <v>207</v>
      </c>
      <c r="AU2364" s="246" t="s">
        <v>82</v>
      </c>
      <c r="AV2364" s="13" t="s">
        <v>82</v>
      </c>
      <c r="AW2364" s="13" t="s">
        <v>33</v>
      </c>
      <c r="AX2364" s="13" t="s">
        <v>72</v>
      </c>
      <c r="AY2364" s="246" t="s">
        <v>197</v>
      </c>
    </row>
    <row r="2365" s="16" customFormat="1">
      <c r="A2365" s="16"/>
      <c r="B2365" s="268"/>
      <c r="C2365" s="269"/>
      <c r="D2365" s="237" t="s">
        <v>207</v>
      </c>
      <c r="E2365" s="270" t="s">
        <v>19</v>
      </c>
      <c r="F2365" s="271" t="s">
        <v>248</v>
      </c>
      <c r="G2365" s="269"/>
      <c r="H2365" s="272">
        <v>55.049999999999997</v>
      </c>
      <c r="I2365" s="273"/>
      <c r="J2365" s="269"/>
      <c r="K2365" s="269"/>
      <c r="L2365" s="274"/>
      <c r="M2365" s="275"/>
      <c r="N2365" s="276"/>
      <c r="O2365" s="276"/>
      <c r="P2365" s="276"/>
      <c r="Q2365" s="276"/>
      <c r="R2365" s="276"/>
      <c r="S2365" s="276"/>
      <c r="T2365" s="277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T2365" s="278" t="s">
        <v>207</v>
      </c>
      <c r="AU2365" s="278" t="s">
        <v>82</v>
      </c>
      <c r="AV2365" s="16" t="s">
        <v>103</v>
      </c>
      <c r="AW2365" s="16" t="s">
        <v>33</v>
      </c>
      <c r="AX2365" s="16" t="s">
        <v>72</v>
      </c>
      <c r="AY2365" s="278" t="s">
        <v>197</v>
      </c>
    </row>
    <row r="2366" s="13" customFormat="1">
      <c r="A2366" s="13"/>
      <c r="B2366" s="235"/>
      <c r="C2366" s="236"/>
      <c r="D2366" s="237" t="s">
        <v>207</v>
      </c>
      <c r="E2366" s="238" t="s">
        <v>19</v>
      </c>
      <c r="F2366" s="239" t="s">
        <v>2674</v>
      </c>
      <c r="G2366" s="236"/>
      <c r="H2366" s="240">
        <v>5.9249999999999998</v>
      </c>
      <c r="I2366" s="241"/>
      <c r="J2366" s="236"/>
      <c r="K2366" s="236"/>
      <c r="L2366" s="242"/>
      <c r="M2366" s="243"/>
      <c r="N2366" s="244"/>
      <c r="O2366" s="244"/>
      <c r="P2366" s="244"/>
      <c r="Q2366" s="244"/>
      <c r="R2366" s="244"/>
      <c r="S2366" s="244"/>
      <c r="T2366" s="245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46" t="s">
        <v>207</v>
      </c>
      <c r="AU2366" s="246" t="s">
        <v>82</v>
      </c>
      <c r="AV2366" s="13" t="s">
        <v>82</v>
      </c>
      <c r="AW2366" s="13" t="s">
        <v>33</v>
      </c>
      <c r="AX2366" s="13" t="s">
        <v>72</v>
      </c>
      <c r="AY2366" s="246" t="s">
        <v>197</v>
      </c>
    </row>
    <row r="2367" s="13" customFormat="1">
      <c r="A2367" s="13"/>
      <c r="B2367" s="235"/>
      <c r="C2367" s="236"/>
      <c r="D2367" s="237" t="s">
        <v>207</v>
      </c>
      <c r="E2367" s="238" t="s">
        <v>19</v>
      </c>
      <c r="F2367" s="239" t="s">
        <v>2675</v>
      </c>
      <c r="G2367" s="236"/>
      <c r="H2367" s="240">
        <v>8.8710000000000004</v>
      </c>
      <c r="I2367" s="241"/>
      <c r="J2367" s="236"/>
      <c r="K2367" s="236"/>
      <c r="L2367" s="242"/>
      <c r="M2367" s="243"/>
      <c r="N2367" s="244"/>
      <c r="O2367" s="244"/>
      <c r="P2367" s="244"/>
      <c r="Q2367" s="244"/>
      <c r="R2367" s="244"/>
      <c r="S2367" s="244"/>
      <c r="T2367" s="245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46" t="s">
        <v>207</v>
      </c>
      <c r="AU2367" s="246" t="s">
        <v>82</v>
      </c>
      <c r="AV2367" s="13" t="s">
        <v>82</v>
      </c>
      <c r="AW2367" s="13" t="s">
        <v>33</v>
      </c>
      <c r="AX2367" s="13" t="s">
        <v>72</v>
      </c>
      <c r="AY2367" s="246" t="s">
        <v>197</v>
      </c>
    </row>
    <row r="2368" s="13" customFormat="1">
      <c r="A2368" s="13"/>
      <c r="B2368" s="235"/>
      <c r="C2368" s="236"/>
      <c r="D2368" s="237" t="s">
        <v>207</v>
      </c>
      <c r="E2368" s="238" t="s">
        <v>19</v>
      </c>
      <c r="F2368" s="239" t="s">
        <v>2676</v>
      </c>
      <c r="G2368" s="236"/>
      <c r="H2368" s="240">
        <v>7.5750000000000002</v>
      </c>
      <c r="I2368" s="241"/>
      <c r="J2368" s="236"/>
      <c r="K2368" s="236"/>
      <c r="L2368" s="242"/>
      <c r="M2368" s="243"/>
      <c r="N2368" s="244"/>
      <c r="O2368" s="244"/>
      <c r="P2368" s="244"/>
      <c r="Q2368" s="244"/>
      <c r="R2368" s="244"/>
      <c r="S2368" s="244"/>
      <c r="T2368" s="245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T2368" s="246" t="s">
        <v>207</v>
      </c>
      <c r="AU2368" s="246" t="s">
        <v>82</v>
      </c>
      <c r="AV2368" s="13" t="s">
        <v>82</v>
      </c>
      <c r="AW2368" s="13" t="s">
        <v>33</v>
      </c>
      <c r="AX2368" s="13" t="s">
        <v>72</v>
      </c>
      <c r="AY2368" s="246" t="s">
        <v>197</v>
      </c>
    </row>
    <row r="2369" s="13" customFormat="1">
      <c r="A2369" s="13"/>
      <c r="B2369" s="235"/>
      <c r="C2369" s="236"/>
      <c r="D2369" s="237" t="s">
        <v>207</v>
      </c>
      <c r="E2369" s="238" t="s">
        <v>19</v>
      </c>
      <c r="F2369" s="239" t="s">
        <v>2677</v>
      </c>
      <c r="G2369" s="236"/>
      <c r="H2369" s="240">
        <v>2.2650000000000001</v>
      </c>
      <c r="I2369" s="241"/>
      <c r="J2369" s="236"/>
      <c r="K2369" s="236"/>
      <c r="L2369" s="242"/>
      <c r="M2369" s="243"/>
      <c r="N2369" s="244"/>
      <c r="O2369" s="244"/>
      <c r="P2369" s="244"/>
      <c r="Q2369" s="244"/>
      <c r="R2369" s="244"/>
      <c r="S2369" s="244"/>
      <c r="T2369" s="245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T2369" s="246" t="s">
        <v>207</v>
      </c>
      <c r="AU2369" s="246" t="s">
        <v>82</v>
      </c>
      <c r="AV2369" s="13" t="s">
        <v>82</v>
      </c>
      <c r="AW2369" s="13" t="s">
        <v>33</v>
      </c>
      <c r="AX2369" s="13" t="s">
        <v>72</v>
      </c>
      <c r="AY2369" s="246" t="s">
        <v>197</v>
      </c>
    </row>
    <row r="2370" s="16" customFormat="1">
      <c r="A2370" s="16"/>
      <c r="B2370" s="268"/>
      <c r="C2370" s="269"/>
      <c r="D2370" s="237" t="s">
        <v>207</v>
      </c>
      <c r="E2370" s="270" t="s">
        <v>19</v>
      </c>
      <c r="F2370" s="271" t="s">
        <v>248</v>
      </c>
      <c r="G2370" s="269"/>
      <c r="H2370" s="272">
        <v>24.635999999999999</v>
      </c>
      <c r="I2370" s="273"/>
      <c r="J2370" s="269"/>
      <c r="K2370" s="269"/>
      <c r="L2370" s="274"/>
      <c r="M2370" s="275"/>
      <c r="N2370" s="276"/>
      <c r="O2370" s="276"/>
      <c r="P2370" s="276"/>
      <c r="Q2370" s="276"/>
      <c r="R2370" s="276"/>
      <c r="S2370" s="276"/>
      <c r="T2370" s="277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T2370" s="278" t="s">
        <v>207</v>
      </c>
      <c r="AU2370" s="278" t="s">
        <v>82</v>
      </c>
      <c r="AV2370" s="16" t="s">
        <v>103</v>
      </c>
      <c r="AW2370" s="16" t="s">
        <v>33</v>
      </c>
      <c r="AX2370" s="16" t="s">
        <v>72</v>
      </c>
      <c r="AY2370" s="278" t="s">
        <v>197</v>
      </c>
    </row>
    <row r="2371" s="15" customFormat="1">
      <c r="A2371" s="15"/>
      <c r="B2371" s="257"/>
      <c r="C2371" s="258"/>
      <c r="D2371" s="237" t="s">
        <v>207</v>
      </c>
      <c r="E2371" s="259" t="s">
        <v>19</v>
      </c>
      <c r="F2371" s="260" t="s">
        <v>234</v>
      </c>
      <c r="G2371" s="258"/>
      <c r="H2371" s="261">
        <v>79.685999999999993</v>
      </c>
      <c r="I2371" s="262"/>
      <c r="J2371" s="258"/>
      <c r="K2371" s="258"/>
      <c r="L2371" s="263"/>
      <c r="M2371" s="264"/>
      <c r="N2371" s="265"/>
      <c r="O2371" s="265"/>
      <c r="P2371" s="265"/>
      <c r="Q2371" s="265"/>
      <c r="R2371" s="265"/>
      <c r="S2371" s="265"/>
      <c r="T2371" s="266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T2371" s="267" t="s">
        <v>207</v>
      </c>
      <c r="AU2371" s="267" t="s">
        <v>82</v>
      </c>
      <c r="AV2371" s="15" t="s">
        <v>203</v>
      </c>
      <c r="AW2371" s="15" t="s">
        <v>33</v>
      </c>
      <c r="AX2371" s="15" t="s">
        <v>80</v>
      </c>
      <c r="AY2371" s="267" t="s">
        <v>197</v>
      </c>
    </row>
    <row r="2372" s="2" customFormat="1" ht="24.15" customHeight="1">
      <c r="A2372" s="40"/>
      <c r="B2372" s="41"/>
      <c r="C2372" s="282" t="s">
        <v>3811</v>
      </c>
      <c r="D2372" s="282" t="s">
        <v>602</v>
      </c>
      <c r="E2372" s="283" t="s">
        <v>3812</v>
      </c>
      <c r="F2372" s="284" t="s">
        <v>3813</v>
      </c>
      <c r="G2372" s="285" t="s">
        <v>202</v>
      </c>
      <c r="H2372" s="286">
        <v>83.670000000000002</v>
      </c>
      <c r="I2372" s="287"/>
      <c r="J2372" s="288">
        <f>ROUND(I2372*H2372,2)</f>
        <v>0</v>
      </c>
      <c r="K2372" s="289"/>
      <c r="L2372" s="290"/>
      <c r="M2372" s="291" t="s">
        <v>19</v>
      </c>
      <c r="N2372" s="292" t="s">
        <v>43</v>
      </c>
      <c r="O2372" s="86"/>
      <c r="P2372" s="226">
        <f>O2372*H2372</f>
        <v>0</v>
      </c>
      <c r="Q2372" s="226">
        <v>0.0129</v>
      </c>
      <c r="R2372" s="226">
        <f>Q2372*H2372</f>
        <v>1.0793429999999999</v>
      </c>
      <c r="S2372" s="226">
        <v>0</v>
      </c>
      <c r="T2372" s="227">
        <f>S2372*H2372</f>
        <v>0</v>
      </c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R2372" s="228" t="s">
        <v>658</v>
      </c>
      <c r="AT2372" s="228" t="s">
        <v>602</v>
      </c>
      <c r="AU2372" s="228" t="s">
        <v>82</v>
      </c>
      <c r="AY2372" s="19" t="s">
        <v>197</v>
      </c>
      <c r="BE2372" s="229">
        <f>IF(N2372="základní",J2372,0)</f>
        <v>0</v>
      </c>
      <c r="BF2372" s="229">
        <f>IF(N2372="snížená",J2372,0)</f>
        <v>0</v>
      </c>
      <c r="BG2372" s="229">
        <f>IF(N2372="zákl. přenesená",J2372,0)</f>
        <v>0</v>
      </c>
      <c r="BH2372" s="229">
        <f>IF(N2372="sníž. přenesená",J2372,0)</f>
        <v>0</v>
      </c>
      <c r="BI2372" s="229">
        <f>IF(N2372="nulová",J2372,0)</f>
        <v>0</v>
      </c>
      <c r="BJ2372" s="19" t="s">
        <v>80</v>
      </c>
      <c r="BK2372" s="229">
        <f>ROUND(I2372*H2372,2)</f>
        <v>0</v>
      </c>
      <c r="BL2372" s="19" t="s">
        <v>385</v>
      </c>
      <c r="BM2372" s="228" t="s">
        <v>3814</v>
      </c>
    </row>
    <row r="2373" s="13" customFormat="1">
      <c r="A2373" s="13"/>
      <c r="B2373" s="235"/>
      <c r="C2373" s="236"/>
      <c r="D2373" s="237" t="s">
        <v>207</v>
      </c>
      <c r="E2373" s="238" t="s">
        <v>19</v>
      </c>
      <c r="F2373" s="239" t="s">
        <v>3815</v>
      </c>
      <c r="G2373" s="236"/>
      <c r="H2373" s="240">
        <v>83.670000000000002</v>
      </c>
      <c r="I2373" s="241"/>
      <c r="J2373" s="236"/>
      <c r="K2373" s="236"/>
      <c r="L2373" s="242"/>
      <c r="M2373" s="243"/>
      <c r="N2373" s="244"/>
      <c r="O2373" s="244"/>
      <c r="P2373" s="244"/>
      <c r="Q2373" s="244"/>
      <c r="R2373" s="244"/>
      <c r="S2373" s="244"/>
      <c r="T2373" s="245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246" t="s">
        <v>207</v>
      </c>
      <c r="AU2373" s="246" t="s">
        <v>82</v>
      </c>
      <c r="AV2373" s="13" t="s">
        <v>82</v>
      </c>
      <c r="AW2373" s="13" t="s">
        <v>33</v>
      </c>
      <c r="AX2373" s="13" t="s">
        <v>80</v>
      </c>
      <c r="AY2373" s="246" t="s">
        <v>197</v>
      </c>
    </row>
    <row r="2374" s="2" customFormat="1" ht="33" customHeight="1">
      <c r="A2374" s="40"/>
      <c r="B2374" s="41"/>
      <c r="C2374" s="216" t="s">
        <v>3816</v>
      </c>
      <c r="D2374" s="216" t="s">
        <v>199</v>
      </c>
      <c r="E2374" s="217" t="s">
        <v>2138</v>
      </c>
      <c r="F2374" s="218" t="s">
        <v>2139</v>
      </c>
      <c r="G2374" s="219" t="s">
        <v>202</v>
      </c>
      <c r="H2374" s="220">
        <v>61.640999999999998</v>
      </c>
      <c r="I2374" s="221"/>
      <c r="J2374" s="222">
        <f>ROUND(I2374*H2374,2)</f>
        <v>0</v>
      </c>
      <c r="K2374" s="223"/>
      <c r="L2374" s="46"/>
      <c r="M2374" s="224" t="s">
        <v>19</v>
      </c>
      <c r="N2374" s="225" t="s">
        <v>43</v>
      </c>
      <c r="O2374" s="86"/>
      <c r="P2374" s="226">
        <f>O2374*H2374</f>
        <v>0</v>
      </c>
      <c r="Q2374" s="226">
        <v>0</v>
      </c>
      <c r="R2374" s="226">
        <f>Q2374*H2374</f>
        <v>0</v>
      </c>
      <c r="S2374" s="226">
        <v>0</v>
      </c>
      <c r="T2374" s="227">
        <f>S2374*H2374</f>
        <v>0</v>
      </c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R2374" s="228" t="s">
        <v>385</v>
      </c>
      <c r="AT2374" s="228" t="s">
        <v>199</v>
      </c>
      <c r="AU2374" s="228" t="s">
        <v>82</v>
      </c>
      <c r="AY2374" s="19" t="s">
        <v>197</v>
      </c>
      <c r="BE2374" s="229">
        <f>IF(N2374="základní",J2374,0)</f>
        <v>0</v>
      </c>
      <c r="BF2374" s="229">
        <f>IF(N2374="snížená",J2374,0)</f>
        <v>0</v>
      </c>
      <c r="BG2374" s="229">
        <f>IF(N2374="zákl. přenesená",J2374,0)</f>
        <v>0</v>
      </c>
      <c r="BH2374" s="229">
        <f>IF(N2374="sníž. přenesená",J2374,0)</f>
        <v>0</v>
      </c>
      <c r="BI2374" s="229">
        <f>IF(N2374="nulová",J2374,0)</f>
        <v>0</v>
      </c>
      <c r="BJ2374" s="19" t="s">
        <v>80</v>
      </c>
      <c r="BK2374" s="229">
        <f>ROUND(I2374*H2374,2)</f>
        <v>0</v>
      </c>
      <c r="BL2374" s="19" t="s">
        <v>385</v>
      </c>
      <c r="BM2374" s="228" t="s">
        <v>3817</v>
      </c>
    </row>
    <row r="2375" s="2" customFormat="1">
      <c r="A2375" s="40"/>
      <c r="B2375" s="41"/>
      <c r="C2375" s="42"/>
      <c r="D2375" s="230" t="s">
        <v>205</v>
      </c>
      <c r="E2375" s="42"/>
      <c r="F2375" s="231" t="s">
        <v>2141</v>
      </c>
      <c r="G2375" s="42"/>
      <c r="H2375" s="42"/>
      <c r="I2375" s="232"/>
      <c r="J2375" s="42"/>
      <c r="K2375" s="42"/>
      <c r="L2375" s="46"/>
      <c r="M2375" s="233"/>
      <c r="N2375" s="234"/>
      <c r="O2375" s="86"/>
      <c r="P2375" s="86"/>
      <c r="Q2375" s="86"/>
      <c r="R2375" s="86"/>
      <c r="S2375" s="86"/>
      <c r="T2375" s="87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T2375" s="19" t="s">
        <v>205</v>
      </c>
      <c r="AU2375" s="19" t="s">
        <v>82</v>
      </c>
    </row>
    <row r="2376" s="14" customFormat="1">
      <c r="A2376" s="14"/>
      <c r="B2376" s="247"/>
      <c r="C2376" s="248"/>
      <c r="D2376" s="237" t="s">
        <v>207</v>
      </c>
      <c r="E2376" s="249" t="s">
        <v>19</v>
      </c>
      <c r="F2376" s="250" t="s">
        <v>519</v>
      </c>
      <c r="G2376" s="248"/>
      <c r="H2376" s="249" t="s">
        <v>19</v>
      </c>
      <c r="I2376" s="251"/>
      <c r="J2376" s="248"/>
      <c r="K2376" s="248"/>
      <c r="L2376" s="252"/>
      <c r="M2376" s="253"/>
      <c r="N2376" s="254"/>
      <c r="O2376" s="254"/>
      <c r="P2376" s="254"/>
      <c r="Q2376" s="254"/>
      <c r="R2376" s="254"/>
      <c r="S2376" s="254"/>
      <c r="T2376" s="255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T2376" s="256" t="s">
        <v>207</v>
      </c>
      <c r="AU2376" s="256" t="s">
        <v>82</v>
      </c>
      <c r="AV2376" s="14" t="s">
        <v>80</v>
      </c>
      <c r="AW2376" s="14" t="s">
        <v>33</v>
      </c>
      <c r="AX2376" s="14" t="s">
        <v>72</v>
      </c>
      <c r="AY2376" s="256" t="s">
        <v>197</v>
      </c>
    </row>
    <row r="2377" s="13" customFormat="1">
      <c r="A2377" s="13"/>
      <c r="B2377" s="235"/>
      <c r="C2377" s="236"/>
      <c r="D2377" s="237" t="s">
        <v>207</v>
      </c>
      <c r="E2377" s="238" t="s">
        <v>19</v>
      </c>
      <c r="F2377" s="239" t="s">
        <v>2668</v>
      </c>
      <c r="G2377" s="236"/>
      <c r="H2377" s="240">
        <v>8.3699999999999992</v>
      </c>
      <c r="I2377" s="241"/>
      <c r="J2377" s="236"/>
      <c r="K2377" s="236"/>
      <c r="L2377" s="242"/>
      <c r="M2377" s="243"/>
      <c r="N2377" s="244"/>
      <c r="O2377" s="244"/>
      <c r="P2377" s="244"/>
      <c r="Q2377" s="244"/>
      <c r="R2377" s="244"/>
      <c r="S2377" s="244"/>
      <c r="T2377" s="245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46" t="s">
        <v>207</v>
      </c>
      <c r="AU2377" s="246" t="s">
        <v>82</v>
      </c>
      <c r="AV2377" s="13" t="s">
        <v>82</v>
      </c>
      <c r="AW2377" s="13" t="s">
        <v>33</v>
      </c>
      <c r="AX2377" s="13" t="s">
        <v>72</v>
      </c>
      <c r="AY2377" s="246" t="s">
        <v>197</v>
      </c>
    </row>
    <row r="2378" s="13" customFormat="1">
      <c r="A2378" s="13"/>
      <c r="B2378" s="235"/>
      <c r="C2378" s="236"/>
      <c r="D2378" s="237" t="s">
        <v>207</v>
      </c>
      <c r="E2378" s="238" t="s">
        <v>19</v>
      </c>
      <c r="F2378" s="239" t="s">
        <v>2669</v>
      </c>
      <c r="G2378" s="236"/>
      <c r="H2378" s="240">
        <v>6.8849999999999998</v>
      </c>
      <c r="I2378" s="241"/>
      <c r="J2378" s="236"/>
      <c r="K2378" s="236"/>
      <c r="L2378" s="242"/>
      <c r="M2378" s="243"/>
      <c r="N2378" s="244"/>
      <c r="O2378" s="244"/>
      <c r="P2378" s="244"/>
      <c r="Q2378" s="244"/>
      <c r="R2378" s="244"/>
      <c r="S2378" s="244"/>
      <c r="T2378" s="245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46" t="s">
        <v>207</v>
      </c>
      <c r="AU2378" s="246" t="s">
        <v>82</v>
      </c>
      <c r="AV2378" s="13" t="s">
        <v>82</v>
      </c>
      <c r="AW2378" s="13" t="s">
        <v>33</v>
      </c>
      <c r="AX2378" s="13" t="s">
        <v>72</v>
      </c>
      <c r="AY2378" s="246" t="s">
        <v>197</v>
      </c>
    </row>
    <row r="2379" s="13" customFormat="1">
      <c r="A2379" s="13"/>
      <c r="B2379" s="235"/>
      <c r="C2379" s="236"/>
      <c r="D2379" s="237" t="s">
        <v>207</v>
      </c>
      <c r="E2379" s="238" t="s">
        <v>19</v>
      </c>
      <c r="F2379" s="239" t="s">
        <v>2670</v>
      </c>
      <c r="G2379" s="236"/>
      <c r="H2379" s="240">
        <v>9</v>
      </c>
      <c r="I2379" s="241"/>
      <c r="J2379" s="236"/>
      <c r="K2379" s="236"/>
      <c r="L2379" s="242"/>
      <c r="M2379" s="243"/>
      <c r="N2379" s="244"/>
      <c r="O2379" s="244"/>
      <c r="P2379" s="244"/>
      <c r="Q2379" s="244"/>
      <c r="R2379" s="244"/>
      <c r="S2379" s="244"/>
      <c r="T2379" s="245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246" t="s">
        <v>207</v>
      </c>
      <c r="AU2379" s="246" t="s">
        <v>82</v>
      </c>
      <c r="AV2379" s="13" t="s">
        <v>82</v>
      </c>
      <c r="AW2379" s="13" t="s">
        <v>33</v>
      </c>
      <c r="AX2379" s="13" t="s">
        <v>72</v>
      </c>
      <c r="AY2379" s="246" t="s">
        <v>197</v>
      </c>
    </row>
    <row r="2380" s="13" customFormat="1">
      <c r="A2380" s="13"/>
      <c r="B2380" s="235"/>
      <c r="C2380" s="236"/>
      <c r="D2380" s="237" t="s">
        <v>207</v>
      </c>
      <c r="E2380" s="238" t="s">
        <v>19</v>
      </c>
      <c r="F2380" s="239" t="s">
        <v>2671</v>
      </c>
      <c r="G2380" s="236"/>
      <c r="H2380" s="240">
        <v>7.71</v>
      </c>
      <c r="I2380" s="241"/>
      <c r="J2380" s="236"/>
      <c r="K2380" s="236"/>
      <c r="L2380" s="242"/>
      <c r="M2380" s="243"/>
      <c r="N2380" s="244"/>
      <c r="O2380" s="244"/>
      <c r="P2380" s="244"/>
      <c r="Q2380" s="244"/>
      <c r="R2380" s="244"/>
      <c r="S2380" s="244"/>
      <c r="T2380" s="245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246" t="s">
        <v>207</v>
      </c>
      <c r="AU2380" s="246" t="s">
        <v>82</v>
      </c>
      <c r="AV2380" s="13" t="s">
        <v>82</v>
      </c>
      <c r="AW2380" s="13" t="s">
        <v>33</v>
      </c>
      <c r="AX2380" s="13" t="s">
        <v>72</v>
      </c>
      <c r="AY2380" s="246" t="s">
        <v>197</v>
      </c>
    </row>
    <row r="2381" s="13" customFormat="1">
      <c r="A2381" s="13"/>
      <c r="B2381" s="235"/>
      <c r="C2381" s="236"/>
      <c r="D2381" s="237" t="s">
        <v>207</v>
      </c>
      <c r="E2381" s="238" t="s">
        <v>19</v>
      </c>
      <c r="F2381" s="239" t="s">
        <v>2672</v>
      </c>
      <c r="G2381" s="236"/>
      <c r="H2381" s="240">
        <v>7.3049999999999997</v>
      </c>
      <c r="I2381" s="241"/>
      <c r="J2381" s="236"/>
      <c r="K2381" s="236"/>
      <c r="L2381" s="242"/>
      <c r="M2381" s="243"/>
      <c r="N2381" s="244"/>
      <c r="O2381" s="244"/>
      <c r="P2381" s="244"/>
      <c r="Q2381" s="244"/>
      <c r="R2381" s="244"/>
      <c r="S2381" s="244"/>
      <c r="T2381" s="245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T2381" s="246" t="s">
        <v>207</v>
      </c>
      <c r="AU2381" s="246" t="s">
        <v>82</v>
      </c>
      <c r="AV2381" s="13" t="s">
        <v>82</v>
      </c>
      <c r="AW2381" s="13" t="s">
        <v>33</v>
      </c>
      <c r="AX2381" s="13" t="s">
        <v>72</v>
      </c>
      <c r="AY2381" s="246" t="s">
        <v>197</v>
      </c>
    </row>
    <row r="2382" s="16" customFormat="1">
      <c r="A2382" s="16"/>
      <c r="B2382" s="268"/>
      <c r="C2382" s="269"/>
      <c r="D2382" s="237" t="s">
        <v>207</v>
      </c>
      <c r="E2382" s="270" t="s">
        <v>19</v>
      </c>
      <c r="F2382" s="271" t="s">
        <v>248</v>
      </c>
      <c r="G2382" s="269"/>
      <c r="H2382" s="272">
        <v>39.269999999999996</v>
      </c>
      <c r="I2382" s="273"/>
      <c r="J2382" s="269"/>
      <c r="K2382" s="269"/>
      <c r="L2382" s="274"/>
      <c r="M2382" s="275"/>
      <c r="N2382" s="276"/>
      <c r="O2382" s="276"/>
      <c r="P2382" s="276"/>
      <c r="Q2382" s="276"/>
      <c r="R2382" s="276"/>
      <c r="S2382" s="276"/>
      <c r="T2382" s="277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T2382" s="278" t="s">
        <v>207</v>
      </c>
      <c r="AU2382" s="278" t="s">
        <v>82</v>
      </c>
      <c r="AV2382" s="16" t="s">
        <v>103</v>
      </c>
      <c r="AW2382" s="16" t="s">
        <v>33</v>
      </c>
      <c r="AX2382" s="16" t="s">
        <v>72</v>
      </c>
      <c r="AY2382" s="278" t="s">
        <v>197</v>
      </c>
    </row>
    <row r="2383" s="13" customFormat="1">
      <c r="A2383" s="13"/>
      <c r="B2383" s="235"/>
      <c r="C2383" s="236"/>
      <c r="D2383" s="237" t="s">
        <v>207</v>
      </c>
      <c r="E2383" s="238" t="s">
        <v>19</v>
      </c>
      <c r="F2383" s="239" t="s">
        <v>2674</v>
      </c>
      <c r="G2383" s="236"/>
      <c r="H2383" s="240">
        <v>5.9249999999999998</v>
      </c>
      <c r="I2383" s="241"/>
      <c r="J2383" s="236"/>
      <c r="K2383" s="236"/>
      <c r="L2383" s="242"/>
      <c r="M2383" s="243"/>
      <c r="N2383" s="244"/>
      <c r="O2383" s="244"/>
      <c r="P2383" s="244"/>
      <c r="Q2383" s="244"/>
      <c r="R2383" s="244"/>
      <c r="S2383" s="244"/>
      <c r="T2383" s="245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46" t="s">
        <v>207</v>
      </c>
      <c r="AU2383" s="246" t="s">
        <v>82</v>
      </c>
      <c r="AV2383" s="13" t="s">
        <v>82</v>
      </c>
      <c r="AW2383" s="13" t="s">
        <v>33</v>
      </c>
      <c r="AX2383" s="13" t="s">
        <v>72</v>
      </c>
      <c r="AY2383" s="246" t="s">
        <v>197</v>
      </c>
    </row>
    <row r="2384" s="13" customFormat="1">
      <c r="A2384" s="13"/>
      <c r="B2384" s="235"/>
      <c r="C2384" s="236"/>
      <c r="D2384" s="237" t="s">
        <v>207</v>
      </c>
      <c r="E2384" s="238" t="s">
        <v>19</v>
      </c>
      <c r="F2384" s="239" t="s">
        <v>2675</v>
      </c>
      <c r="G2384" s="236"/>
      <c r="H2384" s="240">
        <v>8.8710000000000004</v>
      </c>
      <c r="I2384" s="241"/>
      <c r="J2384" s="236"/>
      <c r="K2384" s="236"/>
      <c r="L2384" s="242"/>
      <c r="M2384" s="243"/>
      <c r="N2384" s="244"/>
      <c r="O2384" s="244"/>
      <c r="P2384" s="244"/>
      <c r="Q2384" s="244"/>
      <c r="R2384" s="244"/>
      <c r="S2384" s="244"/>
      <c r="T2384" s="245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T2384" s="246" t="s">
        <v>207</v>
      </c>
      <c r="AU2384" s="246" t="s">
        <v>82</v>
      </c>
      <c r="AV2384" s="13" t="s">
        <v>82</v>
      </c>
      <c r="AW2384" s="13" t="s">
        <v>33</v>
      </c>
      <c r="AX2384" s="13" t="s">
        <v>72</v>
      </c>
      <c r="AY2384" s="246" t="s">
        <v>197</v>
      </c>
    </row>
    <row r="2385" s="13" customFormat="1">
      <c r="A2385" s="13"/>
      <c r="B2385" s="235"/>
      <c r="C2385" s="236"/>
      <c r="D2385" s="237" t="s">
        <v>207</v>
      </c>
      <c r="E2385" s="238" t="s">
        <v>19</v>
      </c>
      <c r="F2385" s="239" t="s">
        <v>2676</v>
      </c>
      <c r="G2385" s="236"/>
      <c r="H2385" s="240">
        <v>7.5750000000000002</v>
      </c>
      <c r="I2385" s="241"/>
      <c r="J2385" s="236"/>
      <c r="K2385" s="236"/>
      <c r="L2385" s="242"/>
      <c r="M2385" s="243"/>
      <c r="N2385" s="244"/>
      <c r="O2385" s="244"/>
      <c r="P2385" s="244"/>
      <c r="Q2385" s="244"/>
      <c r="R2385" s="244"/>
      <c r="S2385" s="244"/>
      <c r="T2385" s="245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46" t="s">
        <v>207</v>
      </c>
      <c r="AU2385" s="246" t="s">
        <v>82</v>
      </c>
      <c r="AV2385" s="13" t="s">
        <v>82</v>
      </c>
      <c r="AW2385" s="13" t="s">
        <v>33</v>
      </c>
      <c r="AX2385" s="13" t="s">
        <v>72</v>
      </c>
      <c r="AY2385" s="246" t="s">
        <v>197</v>
      </c>
    </row>
    <row r="2386" s="16" customFormat="1">
      <c r="A2386" s="16"/>
      <c r="B2386" s="268"/>
      <c r="C2386" s="269"/>
      <c r="D2386" s="237" t="s">
        <v>207</v>
      </c>
      <c r="E2386" s="270" t="s">
        <v>19</v>
      </c>
      <c r="F2386" s="271" t="s">
        <v>248</v>
      </c>
      <c r="G2386" s="269"/>
      <c r="H2386" s="272">
        <v>22.370999999999999</v>
      </c>
      <c r="I2386" s="273"/>
      <c r="J2386" s="269"/>
      <c r="K2386" s="269"/>
      <c r="L2386" s="274"/>
      <c r="M2386" s="275"/>
      <c r="N2386" s="276"/>
      <c r="O2386" s="276"/>
      <c r="P2386" s="276"/>
      <c r="Q2386" s="276"/>
      <c r="R2386" s="276"/>
      <c r="S2386" s="276"/>
      <c r="T2386" s="277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T2386" s="278" t="s">
        <v>207</v>
      </c>
      <c r="AU2386" s="278" t="s">
        <v>82</v>
      </c>
      <c r="AV2386" s="16" t="s">
        <v>103</v>
      </c>
      <c r="AW2386" s="16" t="s">
        <v>33</v>
      </c>
      <c r="AX2386" s="16" t="s">
        <v>72</v>
      </c>
      <c r="AY2386" s="278" t="s">
        <v>197</v>
      </c>
    </row>
    <row r="2387" s="15" customFormat="1">
      <c r="A2387" s="15"/>
      <c r="B2387" s="257"/>
      <c r="C2387" s="258"/>
      <c r="D2387" s="237" t="s">
        <v>207</v>
      </c>
      <c r="E2387" s="259" t="s">
        <v>19</v>
      </c>
      <c r="F2387" s="260" t="s">
        <v>234</v>
      </c>
      <c r="G2387" s="258"/>
      <c r="H2387" s="261">
        <v>61.640999999999998</v>
      </c>
      <c r="I2387" s="262"/>
      <c r="J2387" s="258"/>
      <c r="K2387" s="258"/>
      <c r="L2387" s="263"/>
      <c r="M2387" s="264"/>
      <c r="N2387" s="265"/>
      <c r="O2387" s="265"/>
      <c r="P2387" s="265"/>
      <c r="Q2387" s="265"/>
      <c r="R2387" s="265"/>
      <c r="S2387" s="265"/>
      <c r="T2387" s="266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T2387" s="267" t="s">
        <v>207</v>
      </c>
      <c r="AU2387" s="267" t="s">
        <v>82</v>
      </c>
      <c r="AV2387" s="15" t="s">
        <v>203</v>
      </c>
      <c r="AW2387" s="15" t="s">
        <v>33</v>
      </c>
      <c r="AX2387" s="15" t="s">
        <v>80</v>
      </c>
      <c r="AY2387" s="267" t="s">
        <v>197</v>
      </c>
    </row>
    <row r="2388" s="2" customFormat="1" ht="24.15" customHeight="1">
      <c r="A2388" s="40"/>
      <c r="B2388" s="41"/>
      <c r="C2388" s="216" t="s">
        <v>3818</v>
      </c>
      <c r="D2388" s="216" t="s">
        <v>199</v>
      </c>
      <c r="E2388" s="217" t="s">
        <v>2143</v>
      </c>
      <c r="F2388" s="218" t="s">
        <v>2144</v>
      </c>
      <c r="G2388" s="219" t="s">
        <v>661</v>
      </c>
      <c r="H2388" s="220">
        <v>87.829999999999998</v>
      </c>
      <c r="I2388" s="221"/>
      <c r="J2388" s="222">
        <f>ROUND(I2388*H2388,2)</f>
        <v>0</v>
      </c>
      <c r="K2388" s="223"/>
      <c r="L2388" s="46"/>
      <c r="M2388" s="224" t="s">
        <v>19</v>
      </c>
      <c r="N2388" s="225" t="s">
        <v>43</v>
      </c>
      <c r="O2388" s="86"/>
      <c r="P2388" s="226">
        <f>O2388*H2388</f>
        <v>0</v>
      </c>
      <c r="Q2388" s="226">
        <v>0.00055000000000000003</v>
      </c>
      <c r="R2388" s="226">
        <f>Q2388*H2388</f>
        <v>0.048306500000000002</v>
      </c>
      <c r="S2388" s="226">
        <v>0</v>
      </c>
      <c r="T2388" s="227">
        <f>S2388*H2388</f>
        <v>0</v>
      </c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R2388" s="228" t="s">
        <v>385</v>
      </c>
      <c r="AT2388" s="228" t="s">
        <v>199</v>
      </c>
      <c r="AU2388" s="228" t="s">
        <v>82</v>
      </c>
      <c r="AY2388" s="19" t="s">
        <v>197</v>
      </c>
      <c r="BE2388" s="229">
        <f>IF(N2388="základní",J2388,0)</f>
        <v>0</v>
      </c>
      <c r="BF2388" s="229">
        <f>IF(N2388="snížená",J2388,0)</f>
        <v>0</v>
      </c>
      <c r="BG2388" s="229">
        <f>IF(N2388="zákl. přenesená",J2388,0)</f>
        <v>0</v>
      </c>
      <c r="BH2388" s="229">
        <f>IF(N2388="sníž. přenesená",J2388,0)</f>
        <v>0</v>
      </c>
      <c r="BI2388" s="229">
        <f>IF(N2388="nulová",J2388,0)</f>
        <v>0</v>
      </c>
      <c r="BJ2388" s="19" t="s">
        <v>80</v>
      </c>
      <c r="BK2388" s="229">
        <f>ROUND(I2388*H2388,2)</f>
        <v>0</v>
      </c>
      <c r="BL2388" s="19" t="s">
        <v>385</v>
      </c>
      <c r="BM2388" s="228" t="s">
        <v>3819</v>
      </c>
    </row>
    <row r="2389" s="2" customFormat="1">
      <c r="A2389" s="40"/>
      <c r="B2389" s="41"/>
      <c r="C2389" s="42"/>
      <c r="D2389" s="230" t="s">
        <v>205</v>
      </c>
      <c r="E2389" s="42"/>
      <c r="F2389" s="231" t="s">
        <v>2146</v>
      </c>
      <c r="G2389" s="42"/>
      <c r="H2389" s="42"/>
      <c r="I2389" s="232"/>
      <c r="J2389" s="42"/>
      <c r="K2389" s="42"/>
      <c r="L2389" s="46"/>
      <c r="M2389" s="233"/>
      <c r="N2389" s="234"/>
      <c r="O2389" s="86"/>
      <c r="P2389" s="86"/>
      <c r="Q2389" s="86"/>
      <c r="R2389" s="86"/>
      <c r="S2389" s="86"/>
      <c r="T2389" s="87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T2389" s="19" t="s">
        <v>205</v>
      </c>
      <c r="AU2389" s="19" t="s">
        <v>82</v>
      </c>
    </row>
    <row r="2390" s="14" customFormat="1">
      <c r="A2390" s="14"/>
      <c r="B2390" s="247"/>
      <c r="C2390" s="248"/>
      <c r="D2390" s="237" t="s">
        <v>207</v>
      </c>
      <c r="E2390" s="249" t="s">
        <v>19</v>
      </c>
      <c r="F2390" s="250" t="s">
        <v>519</v>
      </c>
      <c r="G2390" s="248"/>
      <c r="H2390" s="249" t="s">
        <v>19</v>
      </c>
      <c r="I2390" s="251"/>
      <c r="J2390" s="248"/>
      <c r="K2390" s="248"/>
      <c r="L2390" s="252"/>
      <c r="M2390" s="253"/>
      <c r="N2390" s="254"/>
      <c r="O2390" s="254"/>
      <c r="P2390" s="254"/>
      <c r="Q2390" s="254"/>
      <c r="R2390" s="254"/>
      <c r="S2390" s="254"/>
      <c r="T2390" s="255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56" t="s">
        <v>207</v>
      </c>
      <c r="AU2390" s="256" t="s">
        <v>82</v>
      </c>
      <c r="AV2390" s="14" t="s">
        <v>80</v>
      </c>
      <c r="AW2390" s="14" t="s">
        <v>33</v>
      </c>
      <c r="AX2390" s="14" t="s">
        <v>72</v>
      </c>
      <c r="AY2390" s="256" t="s">
        <v>197</v>
      </c>
    </row>
    <row r="2391" s="13" customFormat="1">
      <c r="A2391" s="13"/>
      <c r="B2391" s="235"/>
      <c r="C2391" s="236"/>
      <c r="D2391" s="237" t="s">
        <v>207</v>
      </c>
      <c r="E2391" s="238" t="s">
        <v>19</v>
      </c>
      <c r="F2391" s="239" t="s">
        <v>3820</v>
      </c>
      <c r="G2391" s="236"/>
      <c r="H2391" s="240">
        <v>8.6600000000000001</v>
      </c>
      <c r="I2391" s="241"/>
      <c r="J2391" s="236"/>
      <c r="K2391" s="236"/>
      <c r="L2391" s="242"/>
      <c r="M2391" s="243"/>
      <c r="N2391" s="244"/>
      <c r="O2391" s="244"/>
      <c r="P2391" s="244"/>
      <c r="Q2391" s="244"/>
      <c r="R2391" s="244"/>
      <c r="S2391" s="244"/>
      <c r="T2391" s="245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246" t="s">
        <v>207</v>
      </c>
      <c r="AU2391" s="246" t="s">
        <v>82</v>
      </c>
      <c r="AV2391" s="13" t="s">
        <v>82</v>
      </c>
      <c r="AW2391" s="13" t="s">
        <v>33</v>
      </c>
      <c r="AX2391" s="13" t="s">
        <v>72</v>
      </c>
      <c r="AY2391" s="246" t="s">
        <v>197</v>
      </c>
    </row>
    <row r="2392" s="13" customFormat="1">
      <c r="A2392" s="13"/>
      <c r="B2392" s="235"/>
      <c r="C2392" s="236"/>
      <c r="D2392" s="237" t="s">
        <v>207</v>
      </c>
      <c r="E2392" s="238" t="s">
        <v>19</v>
      </c>
      <c r="F2392" s="239" t="s">
        <v>3821</v>
      </c>
      <c r="G2392" s="236"/>
      <c r="H2392" s="240">
        <v>3</v>
      </c>
      <c r="I2392" s="241"/>
      <c r="J2392" s="236"/>
      <c r="K2392" s="236"/>
      <c r="L2392" s="242"/>
      <c r="M2392" s="243"/>
      <c r="N2392" s="244"/>
      <c r="O2392" s="244"/>
      <c r="P2392" s="244"/>
      <c r="Q2392" s="244"/>
      <c r="R2392" s="244"/>
      <c r="S2392" s="244"/>
      <c r="T2392" s="245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T2392" s="246" t="s">
        <v>207</v>
      </c>
      <c r="AU2392" s="246" t="s">
        <v>82</v>
      </c>
      <c r="AV2392" s="13" t="s">
        <v>82</v>
      </c>
      <c r="AW2392" s="13" t="s">
        <v>33</v>
      </c>
      <c r="AX2392" s="13" t="s">
        <v>72</v>
      </c>
      <c r="AY2392" s="246" t="s">
        <v>197</v>
      </c>
    </row>
    <row r="2393" s="13" customFormat="1">
      <c r="A2393" s="13"/>
      <c r="B2393" s="235"/>
      <c r="C2393" s="236"/>
      <c r="D2393" s="237" t="s">
        <v>207</v>
      </c>
      <c r="E2393" s="238" t="s">
        <v>19</v>
      </c>
      <c r="F2393" s="239" t="s">
        <v>3822</v>
      </c>
      <c r="G2393" s="236"/>
      <c r="H2393" s="240">
        <v>9.0999999999999996</v>
      </c>
      <c r="I2393" s="241"/>
      <c r="J2393" s="236"/>
      <c r="K2393" s="236"/>
      <c r="L2393" s="242"/>
      <c r="M2393" s="243"/>
      <c r="N2393" s="244"/>
      <c r="O2393" s="244"/>
      <c r="P2393" s="244"/>
      <c r="Q2393" s="244"/>
      <c r="R2393" s="244"/>
      <c r="S2393" s="244"/>
      <c r="T2393" s="245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46" t="s">
        <v>207</v>
      </c>
      <c r="AU2393" s="246" t="s">
        <v>82</v>
      </c>
      <c r="AV2393" s="13" t="s">
        <v>82</v>
      </c>
      <c r="AW2393" s="13" t="s">
        <v>33</v>
      </c>
      <c r="AX2393" s="13" t="s">
        <v>72</v>
      </c>
      <c r="AY2393" s="246" t="s">
        <v>197</v>
      </c>
    </row>
    <row r="2394" s="13" customFormat="1">
      <c r="A2394" s="13"/>
      <c r="B2394" s="235"/>
      <c r="C2394" s="236"/>
      <c r="D2394" s="237" t="s">
        <v>207</v>
      </c>
      <c r="E2394" s="238" t="s">
        <v>19</v>
      </c>
      <c r="F2394" s="239" t="s">
        <v>3823</v>
      </c>
      <c r="G2394" s="236"/>
      <c r="H2394" s="240">
        <v>9.5500000000000007</v>
      </c>
      <c r="I2394" s="241"/>
      <c r="J2394" s="236"/>
      <c r="K2394" s="236"/>
      <c r="L2394" s="242"/>
      <c r="M2394" s="243"/>
      <c r="N2394" s="244"/>
      <c r="O2394" s="244"/>
      <c r="P2394" s="244"/>
      <c r="Q2394" s="244"/>
      <c r="R2394" s="244"/>
      <c r="S2394" s="244"/>
      <c r="T2394" s="245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46" t="s">
        <v>207</v>
      </c>
      <c r="AU2394" s="246" t="s">
        <v>82</v>
      </c>
      <c r="AV2394" s="13" t="s">
        <v>82</v>
      </c>
      <c r="AW2394" s="13" t="s">
        <v>33</v>
      </c>
      <c r="AX2394" s="13" t="s">
        <v>72</v>
      </c>
      <c r="AY2394" s="246" t="s">
        <v>197</v>
      </c>
    </row>
    <row r="2395" s="13" customFormat="1">
      <c r="A2395" s="13"/>
      <c r="B2395" s="235"/>
      <c r="C2395" s="236"/>
      <c r="D2395" s="237" t="s">
        <v>207</v>
      </c>
      <c r="E2395" s="238" t="s">
        <v>19</v>
      </c>
      <c r="F2395" s="239" t="s">
        <v>3824</v>
      </c>
      <c r="G2395" s="236"/>
      <c r="H2395" s="240">
        <v>8.6699999999999999</v>
      </c>
      <c r="I2395" s="241"/>
      <c r="J2395" s="236"/>
      <c r="K2395" s="236"/>
      <c r="L2395" s="242"/>
      <c r="M2395" s="243"/>
      <c r="N2395" s="244"/>
      <c r="O2395" s="244"/>
      <c r="P2395" s="244"/>
      <c r="Q2395" s="244"/>
      <c r="R2395" s="244"/>
      <c r="S2395" s="244"/>
      <c r="T2395" s="245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46" t="s">
        <v>207</v>
      </c>
      <c r="AU2395" s="246" t="s">
        <v>82</v>
      </c>
      <c r="AV2395" s="13" t="s">
        <v>82</v>
      </c>
      <c r="AW2395" s="13" t="s">
        <v>33</v>
      </c>
      <c r="AX2395" s="13" t="s">
        <v>72</v>
      </c>
      <c r="AY2395" s="246" t="s">
        <v>197</v>
      </c>
    </row>
    <row r="2396" s="13" customFormat="1">
      <c r="A2396" s="13"/>
      <c r="B2396" s="235"/>
      <c r="C2396" s="236"/>
      <c r="D2396" s="237" t="s">
        <v>207</v>
      </c>
      <c r="E2396" s="238" t="s">
        <v>19</v>
      </c>
      <c r="F2396" s="239" t="s">
        <v>3825</v>
      </c>
      <c r="G2396" s="236"/>
      <c r="H2396" s="240">
        <v>14.32</v>
      </c>
      <c r="I2396" s="241"/>
      <c r="J2396" s="236"/>
      <c r="K2396" s="236"/>
      <c r="L2396" s="242"/>
      <c r="M2396" s="243"/>
      <c r="N2396" s="244"/>
      <c r="O2396" s="244"/>
      <c r="P2396" s="244"/>
      <c r="Q2396" s="244"/>
      <c r="R2396" s="244"/>
      <c r="S2396" s="244"/>
      <c r="T2396" s="245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46" t="s">
        <v>207</v>
      </c>
      <c r="AU2396" s="246" t="s">
        <v>82</v>
      </c>
      <c r="AV2396" s="13" t="s">
        <v>82</v>
      </c>
      <c r="AW2396" s="13" t="s">
        <v>33</v>
      </c>
      <c r="AX2396" s="13" t="s">
        <v>72</v>
      </c>
      <c r="AY2396" s="246" t="s">
        <v>197</v>
      </c>
    </row>
    <row r="2397" s="16" customFormat="1">
      <c r="A2397" s="16"/>
      <c r="B2397" s="268"/>
      <c r="C2397" s="269"/>
      <c r="D2397" s="237" t="s">
        <v>207</v>
      </c>
      <c r="E2397" s="270" t="s">
        <v>19</v>
      </c>
      <c r="F2397" s="271" t="s">
        <v>248</v>
      </c>
      <c r="G2397" s="269"/>
      <c r="H2397" s="272">
        <v>53.299999999999997</v>
      </c>
      <c r="I2397" s="273"/>
      <c r="J2397" s="269"/>
      <c r="K2397" s="269"/>
      <c r="L2397" s="274"/>
      <c r="M2397" s="275"/>
      <c r="N2397" s="276"/>
      <c r="O2397" s="276"/>
      <c r="P2397" s="276"/>
      <c r="Q2397" s="276"/>
      <c r="R2397" s="276"/>
      <c r="S2397" s="276"/>
      <c r="T2397" s="277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T2397" s="278" t="s">
        <v>207</v>
      </c>
      <c r="AU2397" s="278" t="s">
        <v>82</v>
      </c>
      <c r="AV2397" s="16" t="s">
        <v>103</v>
      </c>
      <c r="AW2397" s="16" t="s">
        <v>33</v>
      </c>
      <c r="AX2397" s="16" t="s">
        <v>72</v>
      </c>
      <c r="AY2397" s="278" t="s">
        <v>197</v>
      </c>
    </row>
    <row r="2398" s="13" customFormat="1">
      <c r="A2398" s="13"/>
      <c r="B2398" s="235"/>
      <c r="C2398" s="236"/>
      <c r="D2398" s="237" t="s">
        <v>207</v>
      </c>
      <c r="E2398" s="238" t="s">
        <v>19</v>
      </c>
      <c r="F2398" s="239" t="s">
        <v>3826</v>
      </c>
      <c r="G2398" s="236"/>
      <c r="H2398" s="240">
        <v>11.15</v>
      </c>
      <c r="I2398" s="241"/>
      <c r="J2398" s="236"/>
      <c r="K2398" s="236"/>
      <c r="L2398" s="242"/>
      <c r="M2398" s="243"/>
      <c r="N2398" s="244"/>
      <c r="O2398" s="244"/>
      <c r="P2398" s="244"/>
      <c r="Q2398" s="244"/>
      <c r="R2398" s="244"/>
      <c r="S2398" s="244"/>
      <c r="T2398" s="245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46" t="s">
        <v>207</v>
      </c>
      <c r="AU2398" s="246" t="s">
        <v>82</v>
      </c>
      <c r="AV2398" s="13" t="s">
        <v>82</v>
      </c>
      <c r="AW2398" s="13" t="s">
        <v>33</v>
      </c>
      <c r="AX2398" s="13" t="s">
        <v>72</v>
      </c>
      <c r="AY2398" s="246" t="s">
        <v>197</v>
      </c>
    </row>
    <row r="2399" s="13" customFormat="1">
      <c r="A2399" s="13"/>
      <c r="B2399" s="235"/>
      <c r="C2399" s="236"/>
      <c r="D2399" s="237" t="s">
        <v>207</v>
      </c>
      <c r="E2399" s="238" t="s">
        <v>19</v>
      </c>
      <c r="F2399" s="239" t="s">
        <v>3827</v>
      </c>
      <c r="G2399" s="236"/>
      <c r="H2399" s="240">
        <v>14.73</v>
      </c>
      <c r="I2399" s="241"/>
      <c r="J2399" s="236"/>
      <c r="K2399" s="236"/>
      <c r="L2399" s="242"/>
      <c r="M2399" s="243"/>
      <c r="N2399" s="244"/>
      <c r="O2399" s="244"/>
      <c r="P2399" s="244"/>
      <c r="Q2399" s="244"/>
      <c r="R2399" s="244"/>
      <c r="S2399" s="244"/>
      <c r="T2399" s="245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246" t="s">
        <v>207</v>
      </c>
      <c r="AU2399" s="246" t="s">
        <v>82</v>
      </c>
      <c r="AV2399" s="13" t="s">
        <v>82</v>
      </c>
      <c r="AW2399" s="13" t="s">
        <v>33</v>
      </c>
      <c r="AX2399" s="13" t="s">
        <v>72</v>
      </c>
      <c r="AY2399" s="246" t="s">
        <v>197</v>
      </c>
    </row>
    <row r="2400" s="13" customFormat="1">
      <c r="A2400" s="13"/>
      <c r="B2400" s="235"/>
      <c r="C2400" s="236"/>
      <c r="D2400" s="237" t="s">
        <v>207</v>
      </c>
      <c r="E2400" s="238" t="s">
        <v>19</v>
      </c>
      <c r="F2400" s="239" t="s">
        <v>3828</v>
      </c>
      <c r="G2400" s="236"/>
      <c r="H2400" s="240">
        <v>8.6500000000000004</v>
      </c>
      <c r="I2400" s="241"/>
      <c r="J2400" s="236"/>
      <c r="K2400" s="236"/>
      <c r="L2400" s="242"/>
      <c r="M2400" s="243"/>
      <c r="N2400" s="244"/>
      <c r="O2400" s="244"/>
      <c r="P2400" s="244"/>
      <c r="Q2400" s="244"/>
      <c r="R2400" s="244"/>
      <c r="S2400" s="244"/>
      <c r="T2400" s="245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T2400" s="246" t="s">
        <v>207</v>
      </c>
      <c r="AU2400" s="246" t="s">
        <v>82</v>
      </c>
      <c r="AV2400" s="13" t="s">
        <v>82</v>
      </c>
      <c r="AW2400" s="13" t="s">
        <v>33</v>
      </c>
      <c r="AX2400" s="13" t="s">
        <v>72</v>
      </c>
      <c r="AY2400" s="246" t="s">
        <v>197</v>
      </c>
    </row>
    <row r="2401" s="16" customFormat="1">
      <c r="A2401" s="16"/>
      <c r="B2401" s="268"/>
      <c r="C2401" s="269"/>
      <c r="D2401" s="237" t="s">
        <v>207</v>
      </c>
      <c r="E2401" s="270" t="s">
        <v>19</v>
      </c>
      <c r="F2401" s="271" t="s">
        <v>248</v>
      </c>
      <c r="G2401" s="269"/>
      <c r="H2401" s="272">
        <v>34.530000000000001</v>
      </c>
      <c r="I2401" s="273"/>
      <c r="J2401" s="269"/>
      <c r="K2401" s="269"/>
      <c r="L2401" s="274"/>
      <c r="M2401" s="275"/>
      <c r="N2401" s="276"/>
      <c r="O2401" s="276"/>
      <c r="P2401" s="276"/>
      <c r="Q2401" s="276"/>
      <c r="R2401" s="276"/>
      <c r="S2401" s="276"/>
      <c r="T2401" s="277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T2401" s="278" t="s">
        <v>207</v>
      </c>
      <c r="AU2401" s="278" t="s">
        <v>82</v>
      </c>
      <c r="AV2401" s="16" t="s">
        <v>103</v>
      </c>
      <c r="AW2401" s="16" t="s">
        <v>33</v>
      </c>
      <c r="AX2401" s="16" t="s">
        <v>72</v>
      </c>
      <c r="AY2401" s="278" t="s">
        <v>197</v>
      </c>
    </row>
    <row r="2402" s="15" customFormat="1">
      <c r="A2402" s="15"/>
      <c r="B2402" s="257"/>
      <c r="C2402" s="258"/>
      <c r="D2402" s="237" t="s">
        <v>207</v>
      </c>
      <c r="E2402" s="259" t="s">
        <v>19</v>
      </c>
      <c r="F2402" s="260" t="s">
        <v>234</v>
      </c>
      <c r="G2402" s="258"/>
      <c r="H2402" s="261">
        <v>87.830000000000013</v>
      </c>
      <c r="I2402" s="262"/>
      <c r="J2402" s="258"/>
      <c r="K2402" s="258"/>
      <c r="L2402" s="263"/>
      <c r="M2402" s="264"/>
      <c r="N2402" s="265"/>
      <c r="O2402" s="265"/>
      <c r="P2402" s="265"/>
      <c r="Q2402" s="265"/>
      <c r="R2402" s="265"/>
      <c r="S2402" s="265"/>
      <c r="T2402" s="266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T2402" s="267" t="s">
        <v>207</v>
      </c>
      <c r="AU2402" s="267" t="s">
        <v>82</v>
      </c>
      <c r="AV2402" s="15" t="s">
        <v>203</v>
      </c>
      <c r="AW2402" s="15" t="s">
        <v>33</v>
      </c>
      <c r="AX2402" s="15" t="s">
        <v>80</v>
      </c>
      <c r="AY2402" s="267" t="s">
        <v>197</v>
      </c>
    </row>
    <row r="2403" s="2" customFormat="1" ht="44.25" customHeight="1">
      <c r="A2403" s="40"/>
      <c r="B2403" s="41"/>
      <c r="C2403" s="216" t="s">
        <v>3829</v>
      </c>
      <c r="D2403" s="216" t="s">
        <v>199</v>
      </c>
      <c r="E2403" s="217" t="s">
        <v>2159</v>
      </c>
      <c r="F2403" s="218" t="s">
        <v>2160</v>
      </c>
      <c r="G2403" s="219" t="s">
        <v>1253</v>
      </c>
      <c r="H2403" s="293"/>
      <c r="I2403" s="221"/>
      <c r="J2403" s="222">
        <f>ROUND(I2403*H2403,2)</f>
        <v>0</v>
      </c>
      <c r="K2403" s="223"/>
      <c r="L2403" s="46"/>
      <c r="M2403" s="224" t="s">
        <v>19</v>
      </c>
      <c r="N2403" s="225" t="s">
        <v>43</v>
      </c>
      <c r="O2403" s="86"/>
      <c r="P2403" s="226">
        <f>O2403*H2403</f>
        <v>0</v>
      </c>
      <c r="Q2403" s="226">
        <v>0</v>
      </c>
      <c r="R2403" s="226">
        <f>Q2403*H2403</f>
        <v>0</v>
      </c>
      <c r="S2403" s="226">
        <v>0</v>
      </c>
      <c r="T2403" s="227">
        <f>S2403*H2403</f>
        <v>0</v>
      </c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R2403" s="228" t="s">
        <v>385</v>
      </c>
      <c r="AT2403" s="228" t="s">
        <v>199</v>
      </c>
      <c r="AU2403" s="228" t="s">
        <v>82</v>
      </c>
      <c r="AY2403" s="19" t="s">
        <v>197</v>
      </c>
      <c r="BE2403" s="229">
        <f>IF(N2403="základní",J2403,0)</f>
        <v>0</v>
      </c>
      <c r="BF2403" s="229">
        <f>IF(N2403="snížená",J2403,0)</f>
        <v>0</v>
      </c>
      <c r="BG2403" s="229">
        <f>IF(N2403="zákl. přenesená",J2403,0)</f>
        <v>0</v>
      </c>
      <c r="BH2403" s="229">
        <f>IF(N2403="sníž. přenesená",J2403,0)</f>
        <v>0</v>
      </c>
      <c r="BI2403" s="229">
        <f>IF(N2403="nulová",J2403,0)</f>
        <v>0</v>
      </c>
      <c r="BJ2403" s="19" t="s">
        <v>80</v>
      </c>
      <c r="BK2403" s="229">
        <f>ROUND(I2403*H2403,2)</f>
        <v>0</v>
      </c>
      <c r="BL2403" s="19" t="s">
        <v>385</v>
      </c>
      <c r="BM2403" s="228" t="s">
        <v>3830</v>
      </c>
    </row>
    <row r="2404" s="2" customFormat="1">
      <c r="A2404" s="40"/>
      <c r="B2404" s="41"/>
      <c r="C2404" s="42"/>
      <c r="D2404" s="230" t="s">
        <v>205</v>
      </c>
      <c r="E2404" s="42"/>
      <c r="F2404" s="231" t="s">
        <v>2162</v>
      </c>
      <c r="G2404" s="42"/>
      <c r="H2404" s="42"/>
      <c r="I2404" s="232"/>
      <c r="J2404" s="42"/>
      <c r="K2404" s="42"/>
      <c r="L2404" s="46"/>
      <c r="M2404" s="233"/>
      <c r="N2404" s="234"/>
      <c r="O2404" s="86"/>
      <c r="P2404" s="86"/>
      <c r="Q2404" s="86"/>
      <c r="R2404" s="86"/>
      <c r="S2404" s="86"/>
      <c r="T2404" s="87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T2404" s="19" t="s">
        <v>205</v>
      </c>
      <c r="AU2404" s="19" t="s">
        <v>82</v>
      </c>
    </row>
    <row r="2405" s="12" customFormat="1" ht="22.8" customHeight="1">
      <c r="A2405" s="12"/>
      <c r="B2405" s="200"/>
      <c r="C2405" s="201"/>
      <c r="D2405" s="202" t="s">
        <v>71</v>
      </c>
      <c r="E2405" s="214" t="s">
        <v>2163</v>
      </c>
      <c r="F2405" s="214" t="s">
        <v>2164</v>
      </c>
      <c r="G2405" s="201"/>
      <c r="H2405" s="201"/>
      <c r="I2405" s="204"/>
      <c r="J2405" s="215">
        <f>BK2405</f>
        <v>0</v>
      </c>
      <c r="K2405" s="201"/>
      <c r="L2405" s="206"/>
      <c r="M2405" s="207"/>
      <c r="N2405" s="208"/>
      <c r="O2405" s="208"/>
      <c r="P2405" s="209">
        <f>SUM(P2406:P2423)</f>
        <v>0</v>
      </c>
      <c r="Q2405" s="208"/>
      <c r="R2405" s="209">
        <f>SUM(R2406:R2423)</f>
        <v>0.022771859999999998</v>
      </c>
      <c r="S2405" s="208"/>
      <c r="T2405" s="210">
        <f>SUM(T2406:T2423)</f>
        <v>0</v>
      </c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R2405" s="211" t="s">
        <v>82</v>
      </c>
      <c r="AT2405" s="212" t="s">
        <v>71</v>
      </c>
      <c r="AU2405" s="212" t="s">
        <v>80</v>
      </c>
      <c r="AY2405" s="211" t="s">
        <v>197</v>
      </c>
      <c r="BK2405" s="213">
        <f>SUM(BK2406:BK2423)</f>
        <v>0</v>
      </c>
    </row>
    <row r="2406" s="2" customFormat="1" ht="24.15" customHeight="1">
      <c r="A2406" s="40"/>
      <c r="B2406" s="41"/>
      <c r="C2406" s="216" t="s">
        <v>3831</v>
      </c>
      <c r="D2406" s="216" t="s">
        <v>199</v>
      </c>
      <c r="E2406" s="217" t="s">
        <v>2183</v>
      </c>
      <c r="F2406" s="218" t="s">
        <v>2184</v>
      </c>
      <c r="G2406" s="219" t="s">
        <v>202</v>
      </c>
      <c r="H2406" s="220">
        <v>89.129999999999995</v>
      </c>
      <c r="I2406" s="221"/>
      <c r="J2406" s="222">
        <f>ROUND(I2406*H2406,2)</f>
        <v>0</v>
      </c>
      <c r="K2406" s="223"/>
      <c r="L2406" s="46"/>
      <c r="M2406" s="224" t="s">
        <v>19</v>
      </c>
      <c r="N2406" s="225" t="s">
        <v>43</v>
      </c>
      <c r="O2406" s="86"/>
      <c r="P2406" s="226">
        <f>O2406*H2406</f>
        <v>0</v>
      </c>
      <c r="Q2406" s="226">
        <v>0.00017000000000000001</v>
      </c>
      <c r="R2406" s="226">
        <f>Q2406*H2406</f>
        <v>0.0151521</v>
      </c>
      <c r="S2406" s="226">
        <v>0</v>
      </c>
      <c r="T2406" s="227">
        <f>S2406*H2406</f>
        <v>0</v>
      </c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R2406" s="228" t="s">
        <v>385</v>
      </c>
      <c r="AT2406" s="228" t="s">
        <v>199</v>
      </c>
      <c r="AU2406" s="228" t="s">
        <v>82</v>
      </c>
      <c r="AY2406" s="19" t="s">
        <v>197</v>
      </c>
      <c r="BE2406" s="229">
        <f>IF(N2406="základní",J2406,0)</f>
        <v>0</v>
      </c>
      <c r="BF2406" s="229">
        <f>IF(N2406="snížená",J2406,0)</f>
        <v>0</v>
      </c>
      <c r="BG2406" s="229">
        <f>IF(N2406="zákl. přenesená",J2406,0)</f>
        <v>0</v>
      </c>
      <c r="BH2406" s="229">
        <f>IF(N2406="sníž. přenesená",J2406,0)</f>
        <v>0</v>
      </c>
      <c r="BI2406" s="229">
        <f>IF(N2406="nulová",J2406,0)</f>
        <v>0</v>
      </c>
      <c r="BJ2406" s="19" t="s">
        <v>80</v>
      </c>
      <c r="BK2406" s="229">
        <f>ROUND(I2406*H2406,2)</f>
        <v>0</v>
      </c>
      <c r="BL2406" s="19" t="s">
        <v>385</v>
      </c>
      <c r="BM2406" s="228" t="s">
        <v>3832</v>
      </c>
    </row>
    <row r="2407" s="2" customFormat="1">
      <c r="A2407" s="40"/>
      <c r="B2407" s="41"/>
      <c r="C2407" s="42"/>
      <c r="D2407" s="230" t="s">
        <v>205</v>
      </c>
      <c r="E2407" s="42"/>
      <c r="F2407" s="231" t="s">
        <v>2186</v>
      </c>
      <c r="G2407" s="42"/>
      <c r="H2407" s="42"/>
      <c r="I2407" s="232"/>
      <c r="J2407" s="42"/>
      <c r="K2407" s="42"/>
      <c r="L2407" s="46"/>
      <c r="M2407" s="233"/>
      <c r="N2407" s="234"/>
      <c r="O2407" s="86"/>
      <c r="P2407" s="86"/>
      <c r="Q2407" s="86"/>
      <c r="R2407" s="86"/>
      <c r="S2407" s="86"/>
      <c r="T2407" s="87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T2407" s="19" t="s">
        <v>205</v>
      </c>
      <c r="AU2407" s="19" t="s">
        <v>82</v>
      </c>
    </row>
    <row r="2408" s="14" customFormat="1">
      <c r="A2408" s="14"/>
      <c r="B2408" s="247"/>
      <c r="C2408" s="248"/>
      <c r="D2408" s="237" t="s">
        <v>207</v>
      </c>
      <c r="E2408" s="249" t="s">
        <v>19</v>
      </c>
      <c r="F2408" s="250" t="s">
        <v>2554</v>
      </c>
      <c r="G2408" s="248"/>
      <c r="H2408" s="249" t="s">
        <v>19</v>
      </c>
      <c r="I2408" s="251"/>
      <c r="J2408" s="248"/>
      <c r="K2408" s="248"/>
      <c r="L2408" s="252"/>
      <c r="M2408" s="253"/>
      <c r="N2408" s="254"/>
      <c r="O2408" s="254"/>
      <c r="P2408" s="254"/>
      <c r="Q2408" s="254"/>
      <c r="R2408" s="254"/>
      <c r="S2408" s="254"/>
      <c r="T2408" s="255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T2408" s="256" t="s">
        <v>207</v>
      </c>
      <c r="AU2408" s="256" t="s">
        <v>82</v>
      </c>
      <c r="AV2408" s="14" t="s">
        <v>80</v>
      </c>
      <c r="AW2408" s="14" t="s">
        <v>33</v>
      </c>
      <c r="AX2408" s="14" t="s">
        <v>72</v>
      </c>
      <c r="AY2408" s="256" t="s">
        <v>197</v>
      </c>
    </row>
    <row r="2409" s="13" customFormat="1">
      <c r="A2409" s="13"/>
      <c r="B2409" s="235"/>
      <c r="C2409" s="236"/>
      <c r="D2409" s="237" t="s">
        <v>207</v>
      </c>
      <c r="E2409" s="238" t="s">
        <v>19</v>
      </c>
      <c r="F2409" s="239" t="s">
        <v>3833</v>
      </c>
      <c r="G2409" s="236"/>
      <c r="H2409" s="240">
        <v>8.5679999999999996</v>
      </c>
      <c r="I2409" s="241"/>
      <c r="J2409" s="236"/>
      <c r="K2409" s="236"/>
      <c r="L2409" s="242"/>
      <c r="M2409" s="243"/>
      <c r="N2409" s="244"/>
      <c r="O2409" s="244"/>
      <c r="P2409" s="244"/>
      <c r="Q2409" s="244"/>
      <c r="R2409" s="244"/>
      <c r="S2409" s="244"/>
      <c r="T2409" s="245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T2409" s="246" t="s">
        <v>207</v>
      </c>
      <c r="AU2409" s="246" t="s">
        <v>82</v>
      </c>
      <c r="AV2409" s="13" t="s">
        <v>82</v>
      </c>
      <c r="AW2409" s="13" t="s">
        <v>33</v>
      </c>
      <c r="AX2409" s="13" t="s">
        <v>72</v>
      </c>
      <c r="AY2409" s="246" t="s">
        <v>197</v>
      </c>
    </row>
    <row r="2410" s="13" customFormat="1">
      <c r="A2410" s="13"/>
      <c r="B2410" s="235"/>
      <c r="C2410" s="236"/>
      <c r="D2410" s="237" t="s">
        <v>207</v>
      </c>
      <c r="E2410" s="238" t="s">
        <v>19</v>
      </c>
      <c r="F2410" s="239" t="s">
        <v>3834</v>
      </c>
      <c r="G2410" s="236"/>
      <c r="H2410" s="240">
        <v>1.4590000000000001</v>
      </c>
      <c r="I2410" s="241"/>
      <c r="J2410" s="236"/>
      <c r="K2410" s="236"/>
      <c r="L2410" s="242"/>
      <c r="M2410" s="243"/>
      <c r="N2410" s="244"/>
      <c r="O2410" s="244"/>
      <c r="P2410" s="244"/>
      <c r="Q2410" s="244"/>
      <c r="R2410" s="244"/>
      <c r="S2410" s="244"/>
      <c r="T2410" s="245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46" t="s">
        <v>207</v>
      </c>
      <c r="AU2410" s="246" t="s">
        <v>82</v>
      </c>
      <c r="AV2410" s="13" t="s">
        <v>82</v>
      </c>
      <c r="AW2410" s="13" t="s">
        <v>33</v>
      </c>
      <c r="AX2410" s="13" t="s">
        <v>72</v>
      </c>
      <c r="AY2410" s="246" t="s">
        <v>197</v>
      </c>
    </row>
    <row r="2411" s="13" customFormat="1">
      <c r="A2411" s="13"/>
      <c r="B2411" s="235"/>
      <c r="C2411" s="236"/>
      <c r="D2411" s="237" t="s">
        <v>207</v>
      </c>
      <c r="E2411" s="238" t="s">
        <v>19</v>
      </c>
      <c r="F2411" s="239" t="s">
        <v>3835</v>
      </c>
      <c r="G2411" s="236"/>
      <c r="H2411" s="240">
        <v>42.670999999999999</v>
      </c>
      <c r="I2411" s="241"/>
      <c r="J2411" s="236"/>
      <c r="K2411" s="236"/>
      <c r="L2411" s="242"/>
      <c r="M2411" s="243"/>
      <c r="N2411" s="244"/>
      <c r="O2411" s="244"/>
      <c r="P2411" s="244"/>
      <c r="Q2411" s="244"/>
      <c r="R2411" s="244"/>
      <c r="S2411" s="244"/>
      <c r="T2411" s="245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46" t="s">
        <v>207</v>
      </c>
      <c r="AU2411" s="246" t="s">
        <v>82</v>
      </c>
      <c r="AV2411" s="13" t="s">
        <v>82</v>
      </c>
      <c r="AW2411" s="13" t="s">
        <v>33</v>
      </c>
      <c r="AX2411" s="13" t="s">
        <v>72</v>
      </c>
      <c r="AY2411" s="246" t="s">
        <v>197</v>
      </c>
    </row>
    <row r="2412" s="13" customFormat="1">
      <c r="A2412" s="13"/>
      <c r="B2412" s="235"/>
      <c r="C2412" s="236"/>
      <c r="D2412" s="237" t="s">
        <v>207</v>
      </c>
      <c r="E2412" s="238" t="s">
        <v>19</v>
      </c>
      <c r="F2412" s="239" t="s">
        <v>3836</v>
      </c>
      <c r="G2412" s="236"/>
      <c r="H2412" s="240">
        <v>10.800000000000001</v>
      </c>
      <c r="I2412" s="241"/>
      <c r="J2412" s="236"/>
      <c r="K2412" s="236"/>
      <c r="L2412" s="242"/>
      <c r="M2412" s="243"/>
      <c r="N2412" s="244"/>
      <c r="O2412" s="244"/>
      <c r="P2412" s="244"/>
      <c r="Q2412" s="244"/>
      <c r="R2412" s="244"/>
      <c r="S2412" s="244"/>
      <c r="T2412" s="245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46" t="s">
        <v>207</v>
      </c>
      <c r="AU2412" s="246" t="s">
        <v>82</v>
      </c>
      <c r="AV2412" s="13" t="s">
        <v>82</v>
      </c>
      <c r="AW2412" s="13" t="s">
        <v>33</v>
      </c>
      <c r="AX2412" s="13" t="s">
        <v>72</v>
      </c>
      <c r="AY2412" s="246" t="s">
        <v>197</v>
      </c>
    </row>
    <row r="2413" s="16" customFormat="1">
      <c r="A2413" s="16"/>
      <c r="B2413" s="268"/>
      <c r="C2413" s="269"/>
      <c r="D2413" s="237" t="s">
        <v>207</v>
      </c>
      <c r="E2413" s="270" t="s">
        <v>19</v>
      </c>
      <c r="F2413" s="271" t="s">
        <v>248</v>
      </c>
      <c r="G2413" s="269"/>
      <c r="H2413" s="272">
        <v>63.498000000000005</v>
      </c>
      <c r="I2413" s="273"/>
      <c r="J2413" s="269"/>
      <c r="K2413" s="269"/>
      <c r="L2413" s="274"/>
      <c r="M2413" s="275"/>
      <c r="N2413" s="276"/>
      <c r="O2413" s="276"/>
      <c r="P2413" s="276"/>
      <c r="Q2413" s="276"/>
      <c r="R2413" s="276"/>
      <c r="S2413" s="276"/>
      <c r="T2413" s="277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T2413" s="278" t="s">
        <v>207</v>
      </c>
      <c r="AU2413" s="278" t="s">
        <v>82</v>
      </c>
      <c r="AV2413" s="16" t="s">
        <v>103</v>
      </c>
      <c r="AW2413" s="16" t="s">
        <v>33</v>
      </c>
      <c r="AX2413" s="16" t="s">
        <v>72</v>
      </c>
      <c r="AY2413" s="278" t="s">
        <v>197</v>
      </c>
    </row>
    <row r="2414" s="14" customFormat="1">
      <c r="A2414" s="14"/>
      <c r="B2414" s="247"/>
      <c r="C2414" s="248"/>
      <c r="D2414" s="237" t="s">
        <v>207</v>
      </c>
      <c r="E2414" s="249" t="s">
        <v>19</v>
      </c>
      <c r="F2414" s="250" t="s">
        <v>3837</v>
      </c>
      <c r="G2414" s="248"/>
      <c r="H2414" s="249" t="s">
        <v>19</v>
      </c>
      <c r="I2414" s="251"/>
      <c r="J2414" s="248"/>
      <c r="K2414" s="248"/>
      <c r="L2414" s="252"/>
      <c r="M2414" s="253"/>
      <c r="N2414" s="254"/>
      <c r="O2414" s="254"/>
      <c r="P2414" s="254"/>
      <c r="Q2414" s="254"/>
      <c r="R2414" s="254"/>
      <c r="S2414" s="254"/>
      <c r="T2414" s="255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6" t="s">
        <v>207</v>
      </c>
      <c r="AU2414" s="256" t="s">
        <v>82</v>
      </c>
      <c r="AV2414" s="14" t="s">
        <v>80</v>
      </c>
      <c r="AW2414" s="14" t="s">
        <v>33</v>
      </c>
      <c r="AX2414" s="14" t="s">
        <v>72</v>
      </c>
      <c r="AY2414" s="256" t="s">
        <v>197</v>
      </c>
    </row>
    <row r="2415" s="14" customFormat="1">
      <c r="A2415" s="14"/>
      <c r="B2415" s="247"/>
      <c r="C2415" s="248"/>
      <c r="D2415" s="237" t="s">
        <v>207</v>
      </c>
      <c r="E2415" s="249" t="s">
        <v>19</v>
      </c>
      <c r="F2415" s="250" t="s">
        <v>3606</v>
      </c>
      <c r="G2415" s="248"/>
      <c r="H2415" s="249" t="s">
        <v>19</v>
      </c>
      <c r="I2415" s="251"/>
      <c r="J2415" s="248"/>
      <c r="K2415" s="248"/>
      <c r="L2415" s="252"/>
      <c r="M2415" s="253"/>
      <c r="N2415" s="254"/>
      <c r="O2415" s="254"/>
      <c r="P2415" s="254"/>
      <c r="Q2415" s="254"/>
      <c r="R2415" s="254"/>
      <c r="S2415" s="254"/>
      <c r="T2415" s="255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T2415" s="256" t="s">
        <v>207</v>
      </c>
      <c r="AU2415" s="256" t="s">
        <v>82</v>
      </c>
      <c r="AV2415" s="14" t="s">
        <v>80</v>
      </c>
      <c r="AW2415" s="14" t="s">
        <v>33</v>
      </c>
      <c r="AX2415" s="14" t="s">
        <v>72</v>
      </c>
      <c r="AY2415" s="256" t="s">
        <v>197</v>
      </c>
    </row>
    <row r="2416" s="13" customFormat="1">
      <c r="A2416" s="13"/>
      <c r="B2416" s="235"/>
      <c r="C2416" s="236"/>
      <c r="D2416" s="237" t="s">
        <v>207</v>
      </c>
      <c r="E2416" s="238" t="s">
        <v>19</v>
      </c>
      <c r="F2416" s="239" t="s">
        <v>3838</v>
      </c>
      <c r="G2416" s="236"/>
      <c r="H2416" s="240">
        <v>0.71999999999999997</v>
      </c>
      <c r="I2416" s="241"/>
      <c r="J2416" s="236"/>
      <c r="K2416" s="236"/>
      <c r="L2416" s="242"/>
      <c r="M2416" s="243"/>
      <c r="N2416" s="244"/>
      <c r="O2416" s="244"/>
      <c r="P2416" s="244"/>
      <c r="Q2416" s="244"/>
      <c r="R2416" s="244"/>
      <c r="S2416" s="244"/>
      <c r="T2416" s="245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T2416" s="246" t="s">
        <v>207</v>
      </c>
      <c r="AU2416" s="246" t="s">
        <v>82</v>
      </c>
      <c r="AV2416" s="13" t="s">
        <v>82</v>
      </c>
      <c r="AW2416" s="13" t="s">
        <v>33</v>
      </c>
      <c r="AX2416" s="13" t="s">
        <v>72</v>
      </c>
      <c r="AY2416" s="246" t="s">
        <v>197</v>
      </c>
    </row>
    <row r="2417" s="13" customFormat="1">
      <c r="A2417" s="13"/>
      <c r="B2417" s="235"/>
      <c r="C2417" s="236"/>
      <c r="D2417" s="237" t="s">
        <v>207</v>
      </c>
      <c r="E2417" s="238" t="s">
        <v>19</v>
      </c>
      <c r="F2417" s="239" t="s">
        <v>3839</v>
      </c>
      <c r="G2417" s="236"/>
      <c r="H2417" s="240">
        <v>14.256</v>
      </c>
      <c r="I2417" s="241"/>
      <c r="J2417" s="236"/>
      <c r="K2417" s="236"/>
      <c r="L2417" s="242"/>
      <c r="M2417" s="243"/>
      <c r="N2417" s="244"/>
      <c r="O2417" s="244"/>
      <c r="P2417" s="244"/>
      <c r="Q2417" s="244"/>
      <c r="R2417" s="244"/>
      <c r="S2417" s="244"/>
      <c r="T2417" s="245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46" t="s">
        <v>207</v>
      </c>
      <c r="AU2417" s="246" t="s">
        <v>82</v>
      </c>
      <c r="AV2417" s="13" t="s">
        <v>82</v>
      </c>
      <c r="AW2417" s="13" t="s">
        <v>33</v>
      </c>
      <c r="AX2417" s="13" t="s">
        <v>72</v>
      </c>
      <c r="AY2417" s="246" t="s">
        <v>197</v>
      </c>
    </row>
    <row r="2418" s="13" customFormat="1">
      <c r="A2418" s="13"/>
      <c r="B2418" s="235"/>
      <c r="C2418" s="236"/>
      <c r="D2418" s="237" t="s">
        <v>207</v>
      </c>
      <c r="E2418" s="238" t="s">
        <v>19</v>
      </c>
      <c r="F2418" s="239" t="s">
        <v>3840</v>
      </c>
      <c r="G2418" s="236"/>
      <c r="H2418" s="240">
        <v>10.656000000000001</v>
      </c>
      <c r="I2418" s="241"/>
      <c r="J2418" s="236"/>
      <c r="K2418" s="236"/>
      <c r="L2418" s="242"/>
      <c r="M2418" s="243"/>
      <c r="N2418" s="244"/>
      <c r="O2418" s="244"/>
      <c r="P2418" s="244"/>
      <c r="Q2418" s="244"/>
      <c r="R2418" s="244"/>
      <c r="S2418" s="244"/>
      <c r="T2418" s="245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T2418" s="246" t="s">
        <v>207</v>
      </c>
      <c r="AU2418" s="246" t="s">
        <v>82</v>
      </c>
      <c r="AV2418" s="13" t="s">
        <v>82</v>
      </c>
      <c r="AW2418" s="13" t="s">
        <v>33</v>
      </c>
      <c r="AX2418" s="13" t="s">
        <v>72</v>
      </c>
      <c r="AY2418" s="246" t="s">
        <v>197</v>
      </c>
    </row>
    <row r="2419" s="16" customFormat="1">
      <c r="A2419" s="16"/>
      <c r="B2419" s="268"/>
      <c r="C2419" s="269"/>
      <c r="D2419" s="237" t="s">
        <v>207</v>
      </c>
      <c r="E2419" s="270" t="s">
        <v>19</v>
      </c>
      <c r="F2419" s="271" t="s">
        <v>248</v>
      </c>
      <c r="G2419" s="269"/>
      <c r="H2419" s="272">
        <v>25.632000000000001</v>
      </c>
      <c r="I2419" s="273"/>
      <c r="J2419" s="269"/>
      <c r="K2419" s="269"/>
      <c r="L2419" s="274"/>
      <c r="M2419" s="275"/>
      <c r="N2419" s="276"/>
      <c r="O2419" s="276"/>
      <c r="P2419" s="276"/>
      <c r="Q2419" s="276"/>
      <c r="R2419" s="276"/>
      <c r="S2419" s="276"/>
      <c r="T2419" s="277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T2419" s="278" t="s">
        <v>207</v>
      </c>
      <c r="AU2419" s="278" t="s">
        <v>82</v>
      </c>
      <c r="AV2419" s="16" t="s">
        <v>103</v>
      </c>
      <c r="AW2419" s="16" t="s">
        <v>33</v>
      </c>
      <c r="AX2419" s="16" t="s">
        <v>72</v>
      </c>
      <c r="AY2419" s="278" t="s">
        <v>197</v>
      </c>
    </row>
    <row r="2420" s="15" customFormat="1">
      <c r="A2420" s="15"/>
      <c r="B2420" s="257"/>
      <c r="C2420" s="258"/>
      <c r="D2420" s="237" t="s">
        <v>207</v>
      </c>
      <c r="E2420" s="259" t="s">
        <v>19</v>
      </c>
      <c r="F2420" s="260" t="s">
        <v>234</v>
      </c>
      <c r="G2420" s="258"/>
      <c r="H2420" s="261">
        <v>89.13000000000001</v>
      </c>
      <c r="I2420" s="262"/>
      <c r="J2420" s="258"/>
      <c r="K2420" s="258"/>
      <c r="L2420" s="263"/>
      <c r="M2420" s="264"/>
      <c r="N2420" s="265"/>
      <c r="O2420" s="265"/>
      <c r="P2420" s="265"/>
      <c r="Q2420" s="265"/>
      <c r="R2420" s="265"/>
      <c r="S2420" s="265"/>
      <c r="T2420" s="266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T2420" s="267" t="s">
        <v>207</v>
      </c>
      <c r="AU2420" s="267" t="s">
        <v>82</v>
      </c>
      <c r="AV2420" s="15" t="s">
        <v>203</v>
      </c>
      <c r="AW2420" s="15" t="s">
        <v>33</v>
      </c>
      <c r="AX2420" s="15" t="s">
        <v>80</v>
      </c>
      <c r="AY2420" s="267" t="s">
        <v>197</v>
      </c>
    </row>
    <row r="2421" s="2" customFormat="1" ht="24.15" customHeight="1">
      <c r="A2421" s="40"/>
      <c r="B2421" s="41"/>
      <c r="C2421" s="216" t="s">
        <v>3841</v>
      </c>
      <c r="D2421" s="216" t="s">
        <v>199</v>
      </c>
      <c r="E2421" s="217" t="s">
        <v>2193</v>
      </c>
      <c r="F2421" s="218" t="s">
        <v>2194</v>
      </c>
      <c r="G2421" s="219" t="s">
        <v>202</v>
      </c>
      <c r="H2421" s="220">
        <v>63.497999999999998</v>
      </c>
      <c r="I2421" s="221"/>
      <c r="J2421" s="222">
        <f>ROUND(I2421*H2421,2)</f>
        <v>0</v>
      </c>
      <c r="K2421" s="223"/>
      <c r="L2421" s="46"/>
      <c r="M2421" s="224" t="s">
        <v>19</v>
      </c>
      <c r="N2421" s="225" t="s">
        <v>43</v>
      </c>
      <c r="O2421" s="86"/>
      <c r="P2421" s="226">
        <f>O2421*H2421</f>
        <v>0</v>
      </c>
      <c r="Q2421" s="226">
        <v>0.00012</v>
      </c>
      <c r="R2421" s="226">
        <f>Q2421*H2421</f>
        <v>0.0076197599999999997</v>
      </c>
      <c r="S2421" s="226">
        <v>0</v>
      </c>
      <c r="T2421" s="227">
        <f>S2421*H2421</f>
        <v>0</v>
      </c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R2421" s="228" t="s">
        <v>385</v>
      </c>
      <c r="AT2421" s="228" t="s">
        <v>199</v>
      </c>
      <c r="AU2421" s="228" t="s">
        <v>82</v>
      </c>
      <c r="AY2421" s="19" t="s">
        <v>197</v>
      </c>
      <c r="BE2421" s="229">
        <f>IF(N2421="základní",J2421,0)</f>
        <v>0</v>
      </c>
      <c r="BF2421" s="229">
        <f>IF(N2421="snížená",J2421,0)</f>
        <v>0</v>
      </c>
      <c r="BG2421" s="229">
        <f>IF(N2421="zákl. přenesená",J2421,0)</f>
        <v>0</v>
      </c>
      <c r="BH2421" s="229">
        <f>IF(N2421="sníž. přenesená",J2421,0)</f>
        <v>0</v>
      </c>
      <c r="BI2421" s="229">
        <f>IF(N2421="nulová",J2421,0)</f>
        <v>0</v>
      </c>
      <c r="BJ2421" s="19" t="s">
        <v>80</v>
      </c>
      <c r="BK2421" s="229">
        <f>ROUND(I2421*H2421,2)</f>
        <v>0</v>
      </c>
      <c r="BL2421" s="19" t="s">
        <v>385</v>
      </c>
      <c r="BM2421" s="228" t="s">
        <v>3842</v>
      </c>
    </row>
    <row r="2422" s="2" customFormat="1">
      <c r="A2422" s="40"/>
      <c r="B2422" s="41"/>
      <c r="C2422" s="42"/>
      <c r="D2422" s="230" t="s">
        <v>205</v>
      </c>
      <c r="E2422" s="42"/>
      <c r="F2422" s="231" t="s">
        <v>2196</v>
      </c>
      <c r="G2422" s="42"/>
      <c r="H2422" s="42"/>
      <c r="I2422" s="232"/>
      <c r="J2422" s="42"/>
      <c r="K2422" s="42"/>
      <c r="L2422" s="46"/>
      <c r="M2422" s="233"/>
      <c r="N2422" s="234"/>
      <c r="O2422" s="86"/>
      <c r="P2422" s="86"/>
      <c r="Q2422" s="86"/>
      <c r="R2422" s="86"/>
      <c r="S2422" s="86"/>
      <c r="T2422" s="87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T2422" s="19" t="s">
        <v>205</v>
      </c>
      <c r="AU2422" s="19" t="s">
        <v>82</v>
      </c>
    </row>
    <row r="2423" s="13" customFormat="1">
      <c r="A2423" s="13"/>
      <c r="B2423" s="235"/>
      <c r="C2423" s="236"/>
      <c r="D2423" s="237" t="s">
        <v>207</v>
      </c>
      <c r="E2423" s="238" t="s">
        <v>19</v>
      </c>
      <c r="F2423" s="239" t="s">
        <v>3843</v>
      </c>
      <c r="G2423" s="236"/>
      <c r="H2423" s="240">
        <v>63.497999999999998</v>
      </c>
      <c r="I2423" s="241"/>
      <c r="J2423" s="236"/>
      <c r="K2423" s="236"/>
      <c r="L2423" s="242"/>
      <c r="M2423" s="243"/>
      <c r="N2423" s="244"/>
      <c r="O2423" s="244"/>
      <c r="P2423" s="244"/>
      <c r="Q2423" s="244"/>
      <c r="R2423" s="244"/>
      <c r="S2423" s="244"/>
      <c r="T2423" s="245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T2423" s="246" t="s">
        <v>207</v>
      </c>
      <c r="AU2423" s="246" t="s">
        <v>82</v>
      </c>
      <c r="AV2423" s="13" t="s">
        <v>82</v>
      </c>
      <c r="AW2423" s="13" t="s">
        <v>33</v>
      </c>
      <c r="AX2423" s="13" t="s">
        <v>80</v>
      </c>
      <c r="AY2423" s="246" t="s">
        <v>197</v>
      </c>
    </row>
    <row r="2424" s="12" customFormat="1" ht="22.8" customHeight="1">
      <c r="A2424" s="12"/>
      <c r="B2424" s="200"/>
      <c r="C2424" s="201"/>
      <c r="D2424" s="202" t="s">
        <v>71</v>
      </c>
      <c r="E2424" s="214" t="s">
        <v>2197</v>
      </c>
      <c r="F2424" s="214" t="s">
        <v>2198</v>
      </c>
      <c r="G2424" s="201"/>
      <c r="H2424" s="201"/>
      <c r="I2424" s="204"/>
      <c r="J2424" s="215">
        <f>BK2424</f>
        <v>0</v>
      </c>
      <c r="K2424" s="201"/>
      <c r="L2424" s="206"/>
      <c r="M2424" s="207"/>
      <c r="N2424" s="208"/>
      <c r="O2424" s="208"/>
      <c r="P2424" s="209">
        <f>SUM(P2425:P2444)</f>
        <v>0</v>
      </c>
      <c r="Q2424" s="208"/>
      <c r="R2424" s="209">
        <f>SUM(R2425:R2444)</f>
        <v>0.78302280000000013</v>
      </c>
      <c r="S2424" s="208"/>
      <c r="T2424" s="210">
        <f>SUM(T2425:T2444)</f>
        <v>0</v>
      </c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R2424" s="211" t="s">
        <v>82</v>
      </c>
      <c r="AT2424" s="212" t="s">
        <v>71</v>
      </c>
      <c r="AU2424" s="212" t="s">
        <v>80</v>
      </c>
      <c r="AY2424" s="211" t="s">
        <v>197</v>
      </c>
      <c r="BK2424" s="213">
        <f>SUM(BK2425:BK2444)</f>
        <v>0</v>
      </c>
    </row>
    <row r="2425" s="2" customFormat="1" ht="33" customHeight="1">
      <c r="A2425" s="40"/>
      <c r="B2425" s="41"/>
      <c r="C2425" s="216" t="s">
        <v>3844</v>
      </c>
      <c r="D2425" s="216" t="s">
        <v>199</v>
      </c>
      <c r="E2425" s="217" t="s">
        <v>2200</v>
      </c>
      <c r="F2425" s="218" t="s">
        <v>2201</v>
      </c>
      <c r="G2425" s="219" t="s">
        <v>202</v>
      </c>
      <c r="H2425" s="220">
        <v>1262.9400000000001</v>
      </c>
      <c r="I2425" s="221"/>
      <c r="J2425" s="222">
        <f>ROUND(I2425*H2425,2)</f>
        <v>0</v>
      </c>
      <c r="K2425" s="223"/>
      <c r="L2425" s="46"/>
      <c r="M2425" s="224" t="s">
        <v>19</v>
      </c>
      <c r="N2425" s="225" t="s">
        <v>43</v>
      </c>
      <c r="O2425" s="86"/>
      <c r="P2425" s="226">
        <f>O2425*H2425</f>
        <v>0</v>
      </c>
      <c r="Q2425" s="226">
        <v>0.00020000000000000001</v>
      </c>
      <c r="R2425" s="226">
        <f>Q2425*H2425</f>
        <v>0.25258800000000003</v>
      </c>
      <c r="S2425" s="226">
        <v>0</v>
      </c>
      <c r="T2425" s="227">
        <f>S2425*H2425</f>
        <v>0</v>
      </c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R2425" s="228" t="s">
        <v>385</v>
      </c>
      <c r="AT2425" s="228" t="s">
        <v>199</v>
      </c>
      <c r="AU2425" s="228" t="s">
        <v>82</v>
      </c>
      <c r="AY2425" s="19" t="s">
        <v>197</v>
      </c>
      <c r="BE2425" s="229">
        <f>IF(N2425="základní",J2425,0)</f>
        <v>0</v>
      </c>
      <c r="BF2425" s="229">
        <f>IF(N2425="snížená",J2425,0)</f>
        <v>0</v>
      </c>
      <c r="BG2425" s="229">
        <f>IF(N2425="zákl. přenesená",J2425,0)</f>
        <v>0</v>
      </c>
      <c r="BH2425" s="229">
        <f>IF(N2425="sníž. přenesená",J2425,0)</f>
        <v>0</v>
      </c>
      <c r="BI2425" s="229">
        <f>IF(N2425="nulová",J2425,0)</f>
        <v>0</v>
      </c>
      <c r="BJ2425" s="19" t="s">
        <v>80</v>
      </c>
      <c r="BK2425" s="229">
        <f>ROUND(I2425*H2425,2)</f>
        <v>0</v>
      </c>
      <c r="BL2425" s="19" t="s">
        <v>385</v>
      </c>
      <c r="BM2425" s="228" t="s">
        <v>3845</v>
      </c>
    </row>
    <row r="2426" s="2" customFormat="1">
      <c r="A2426" s="40"/>
      <c r="B2426" s="41"/>
      <c r="C2426" s="42"/>
      <c r="D2426" s="230" t="s">
        <v>205</v>
      </c>
      <c r="E2426" s="42"/>
      <c r="F2426" s="231" t="s">
        <v>2203</v>
      </c>
      <c r="G2426" s="42"/>
      <c r="H2426" s="42"/>
      <c r="I2426" s="232"/>
      <c r="J2426" s="42"/>
      <c r="K2426" s="42"/>
      <c r="L2426" s="46"/>
      <c r="M2426" s="233"/>
      <c r="N2426" s="234"/>
      <c r="O2426" s="86"/>
      <c r="P2426" s="86"/>
      <c r="Q2426" s="86"/>
      <c r="R2426" s="86"/>
      <c r="S2426" s="86"/>
      <c r="T2426" s="87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T2426" s="19" t="s">
        <v>205</v>
      </c>
      <c r="AU2426" s="19" t="s">
        <v>82</v>
      </c>
    </row>
    <row r="2427" s="14" customFormat="1">
      <c r="A2427" s="14"/>
      <c r="B2427" s="247"/>
      <c r="C2427" s="248"/>
      <c r="D2427" s="237" t="s">
        <v>207</v>
      </c>
      <c r="E2427" s="249" t="s">
        <v>19</v>
      </c>
      <c r="F2427" s="250" t="s">
        <v>2204</v>
      </c>
      <c r="G2427" s="248"/>
      <c r="H2427" s="249" t="s">
        <v>19</v>
      </c>
      <c r="I2427" s="251"/>
      <c r="J2427" s="248"/>
      <c r="K2427" s="248"/>
      <c r="L2427" s="252"/>
      <c r="M2427" s="253"/>
      <c r="N2427" s="254"/>
      <c r="O2427" s="254"/>
      <c r="P2427" s="254"/>
      <c r="Q2427" s="254"/>
      <c r="R2427" s="254"/>
      <c r="S2427" s="254"/>
      <c r="T2427" s="255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T2427" s="256" t="s">
        <v>207</v>
      </c>
      <c r="AU2427" s="256" t="s">
        <v>82</v>
      </c>
      <c r="AV2427" s="14" t="s">
        <v>80</v>
      </c>
      <c r="AW2427" s="14" t="s">
        <v>33</v>
      </c>
      <c r="AX2427" s="14" t="s">
        <v>72</v>
      </c>
      <c r="AY2427" s="256" t="s">
        <v>197</v>
      </c>
    </row>
    <row r="2428" s="13" customFormat="1">
      <c r="A2428" s="13"/>
      <c r="B2428" s="235"/>
      <c r="C2428" s="236"/>
      <c r="D2428" s="237" t="s">
        <v>207</v>
      </c>
      <c r="E2428" s="238" t="s">
        <v>19</v>
      </c>
      <c r="F2428" s="239" t="s">
        <v>3846</v>
      </c>
      <c r="G2428" s="236"/>
      <c r="H2428" s="240">
        <v>349.44299999999998</v>
      </c>
      <c r="I2428" s="241"/>
      <c r="J2428" s="236"/>
      <c r="K2428" s="236"/>
      <c r="L2428" s="242"/>
      <c r="M2428" s="243"/>
      <c r="N2428" s="244"/>
      <c r="O2428" s="244"/>
      <c r="P2428" s="244"/>
      <c r="Q2428" s="244"/>
      <c r="R2428" s="244"/>
      <c r="S2428" s="244"/>
      <c r="T2428" s="245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T2428" s="246" t="s">
        <v>207</v>
      </c>
      <c r="AU2428" s="246" t="s">
        <v>82</v>
      </c>
      <c r="AV2428" s="13" t="s">
        <v>82</v>
      </c>
      <c r="AW2428" s="13" t="s">
        <v>33</v>
      </c>
      <c r="AX2428" s="13" t="s">
        <v>72</v>
      </c>
      <c r="AY2428" s="246" t="s">
        <v>197</v>
      </c>
    </row>
    <row r="2429" s="16" customFormat="1">
      <c r="A2429" s="16"/>
      <c r="B2429" s="268"/>
      <c r="C2429" s="269"/>
      <c r="D2429" s="237" t="s">
        <v>207</v>
      </c>
      <c r="E2429" s="270" t="s">
        <v>19</v>
      </c>
      <c r="F2429" s="271" t="s">
        <v>248</v>
      </c>
      <c r="G2429" s="269"/>
      <c r="H2429" s="272">
        <v>349.44299999999998</v>
      </c>
      <c r="I2429" s="273"/>
      <c r="J2429" s="269"/>
      <c r="K2429" s="269"/>
      <c r="L2429" s="274"/>
      <c r="M2429" s="275"/>
      <c r="N2429" s="276"/>
      <c r="O2429" s="276"/>
      <c r="P2429" s="276"/>
      <c r="Q2429" s="276"/>
      <c r="R2429" s="276"/>
      <c r="S2429" s="276"/>
      <c r="T2429" s="277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T2429" s="278" t="s">
        <v>207</v>
      </c>
      <c r="AU2429" s="278" t="s">
        <v>82</v>
      </c>
      <c r="AV2429" s="16" t="s">
        <v>103</v>
      </c>
      <c r="AW2429" s="16" t="s">
        <v>33</v>
      </c>
      <c r="AX2429" s="16" t="s">
        <v>72</v>
      </c>
      <c r="AY2429" s="278" t="s">
        <v>197</v>
      </c>
    </row>
    <row r="2430" s="14" customFormat="1">
      <c r="A2430" s="14"/>
      <c r="B2430" s="247"/>
      <c r="C2430" s="248"/>
      <c r="D2430" s="237" t="s">
        <v>207</v>
      </c>
      <c r="E2430" s="249" t="s">
        <v>19</v>
      </c>
      <c r="F2430" s="250" t="s">
        <v>2208</v>
      </c>
      <c r="G2430" s="248"/>
      <c r="H2430" s="249" t="s">
        <v>19</v>
      </c>
      <c r="I2430" s="251"/>
      <c r="J2430" s="248"/>
      <c r="K2430" s="248"/>
      <c r="L2430" s="252"/>
      <c r="M2430" s="253"/>
      <c r="N2430" s="254"/>
      <c r="O2430" s="254"/>
      <c r="P2430" s="254"/>
      <c r="Q2430" s="254"/>
      <c r="R2430" s="254"/>
      <c r="S2430" s="254"/>
      <c r="T2430" s="255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56" t="s">
        <v>207</v>
      </c>
      <c r="AU2430" s="256" t="s">
        <v>82</v>
      </c>
      <c r="AV2430" s="14" t="s">
        <v>80</v>
      </c>
      <c r="AW2430" s="14" t="s">
        <v>33</v>
      </c>
      <c r="AX2430" s="14" t="s">
        <v>72</v>
      </c>
      <c r="AY2430" s="256" t="s">
        <v>197</v>
      </c>
    </row>
    <row r="2431" s="13" customFormat="1">
      <c r="A2431" s="13"/>
      <c r="B2431" s="235"/>
      <c r="C2431" s="236"/>
      <c r="D2431" s="237" t="s">
        <v>207</v>
      </c>
      <c r="E2431" s="238" t="s">
        <v>19</v>
      </c>
      <c r="F2431" s="239" t="s">
        <v>3847</v>
      </c>
      <c r="G2431" s="236"/>
      <c r="H2431" s="240">
        <v>54.067999999999998</v>
      </c>
      <c r="I2431" s="241"/>
      <c r="J2431" s="236"/>
      <c r="K2431" s="236"/>
      <c r="L2431" s="242"/>
      <c r="M2431" s="243"/>
      <c r="N2431" s="244"/>
      <c r="O2431" s="244"/>
      <c r="P2431" s="244"/>
      <c r="Q2431" s="244"/>
      <c r="R2431" s="244"/>
      <c r="S2431" s="244"/>
      <c r="T2431" s="245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T2431" s="246" t="s">
        <v>207</v>
      </c>
      <c r="AU2431" s="246" t="s">
        <v>82</v>
      </c>
      <c r="AV2431" s="13" t="s">
        <v>82</v>
      </c>
      <c r="AW2431" s="13" t="s">
        <v>33</v>
      </c>
      <c r="AX2431" s="13" t="s">
        <v>72</v>
      </c>
      <c r="AY2431" s="246" t="s">
        <v>197</v>
      </c>
    </row>
    <row r="2432" s="13" customFormat="1">
      <c r="A2432" s="13"/>
      <c r="B2432" s="235"/>
      <c r="C2432" s="236"/>
      <c r="D2432" s="237" t="s">
        <v>207</v>
      </c>
      <c r="E2432" s="238" t="s">
        <v>19</v>
      </c>
      <c r="F2432" s="239" t="s">
        <v>3848</v>
      </c>
      <c r="G2432" s="236"/>
      <c r="H2432" s="240">
        <v>859.42899999999997</v>
      </c>
      <c r="I2432" s="241"/>
      <c r="J2432" s="236"/>
      <c r="K2432" s="236"/>
      <c r="L2432" s="242"/>
      <c r="M2432" s="243"/>
      <c r="N2432" s="244"/>
      <c r="O2432" s="244"/>
      <c r="P2432" s="244"/>
      <c r="Q2432" s="244"/>
      <c r="R2432" s="244"/>
      <c r="S2432" s="244"/>
      <c r="T2432" s="245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246" t="s">
        <v>207</v>
      </c>
      <c r="AU2432" s="246" t="s">
        <v>82</v>
      </c>
      <c r="AV2432" s="13" t="s">
        <v>82</v>
      </c>
      <c r="AW2432" s="13" t="s">
        <v>33</v>
      </c>
      <c r="AX2432" s="13" t="s">
        <v>72</v>
      </c>
      <c r="AY2432" s="246" t="s">
        <v>197</v>
      </c>
    </row>
    <row r="2433" s="16" customFormat="1">
      <c r="A2433" s="16"/>
      <c r="B2433" s="268"/>
      <c r="C2433" s="269"/>
      <c r="D2433" s="237" t="s">
        <v>207</v>
      </c>
      <c r="E2433" s="270" t="s">
        <v>19</v>
      </c>
      <c r="F2433" s="271" t="s">
        <v>248</v>
      </c>
      <c r="G2433" s="269"/>
      <c r="H2433" s="272">
        <v>913.49699999999996</v>
      </c>
      <c r="I2433" s="273"/>
      <c r="J2433" s="269"/>
      <c r="K2433" s="269"/>
      <c r="L2433" s="274"/>
      <c r="M2433" s="275"/>
      <c r="N2433" s="276"/>
      <c r="O2433" s="276"/>
      <c r="P2433" s="276"/>
      <c r="Q2433" s="276"/>
      <c r="R2433" s="276"/>
      <c r="S2433" s="276"/>
      <c r="T2433" s="277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T2433" s="278" t="s">
        <v>207</v>
      </c>
      <c r="AU2433" s="278" t="s">
        <v>82</v>
      </c>
      <c r="AV2433" s="16" t="s">
        <v>103</v>
      </c>
      <c r="AW2433" s="16" t="s">
        <v>33</v>
      </c>
      <c r="AX2433" s="16" t="s">
        <v>72</v>
      </c>
      <c r="AY2433" s="278" t="s">
        <v>197</v>
      </c>
    </row>
    <row r="2434" s="15" customFormat="1">
      <c r="A2434" s="15"/>
      <c r="B2434" s="257"/>
      <c r="C2434" s="258"/>
      <c r="D2434" s="237" t="s">
        <v>207</v>
      </c>
      <c r="E2434" s="259" t="s">
        <v>19</v>
      </c>
      <c r="F2434" s="260" t="s">
        <v>234</v>
      </c>
      <c r="G2434" s="258"/>
      <c r="H2434" s="261">
        <v>1262.9400000000001</v>
      </c>
      <c r="I2434" s="262"/>
      <c r="J2434" s="258"/>
      <c r="K2434" s="258"/>
      <c r="L2434" s="263"/>
      <c r="M2434" s="264"/>
      <c r="N2434" s="265"/>
      <c r="O2434" s="265"/>
      <c r="P2434" s="265"/>
      <c r="Q2434" s="265"/>
      <c r="R2434" s="265"/>
      <c r="S2434" s="265"/>
      <c r="T2434" s="266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T2434" s="267" t="s">
        <v>207</v>
      </c>
      <c r="AU2434" s="267" t="s">
        <v>82</v>
      </c>
      <c r="AV2434" s="15" t="s">
        <v>203</v>
      </c>
      <c r="AW2434" s="15" t="s">
        <v>33</v>
      </c>
      <c r="AX2434" s="15" t="s">
        <v>80</v>
      </c>
      <c r="AY2434" s="267" t="s">
        <v>197</v>
      </c>
    </row>
    <row r="2435" s="2" customFormat="1" ht="37.8" customHeight="1">
      <c r="A2435" s="40"/>
      <c r="B2435" s="41"/>
      <c r="C2435" s="216" t="s">
        <v>3849</v>
      </c>
      <c r="D2435" s="216" t="s">
        <v>199</v>
      </c>
      <c r="E2435" s="217" t="s">
        <v>2212</v>
      </c>
      <c r="F2435" s="218" t="s">
        <v>2213</v>
      </c>
      <c r="G2435" s="219" t="s">
        <v>202</v>
      </c>
      <c r="H2435" s="220">
        <v>1262.9400000000001</v>
      </c>
      <c r="I2435" s="221"/>
      <c r="J2435" s="222">
        <f>ROUND(I2435*H2435,2)</f>
        <v>0</v>
      </c>
      <c r="K2435" s="223"/>
      <c r="L2435" s="46"/>
      <c r="M2435" s="224" t="s">
        <v>19</v>
      </c>
      <c r="N2435" s="225" t="s">
        <v>43</v>
      </c>
      <c r="O2435" s="86"/>
      <c r="P2435" s="226">
        <f>O2435*H2435</f>
        <v>0</v>
      </c>
      <c r="Q2435" s="226">
        <v>0.00042000000000000002</v>
      </c>
      <c r="R2435" s="226">
        <f>Q2435*H2435</f>
        <v>0.5304348000000001</v>
      </c>
      <c r="S2435" s="226">
        <v>0</v>
      </c>
      <c r="T2435" s="227">
        <f>S2435*H2435</f>
        <v>0</v>
      </c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R2435" s="228" t="s">
        <v>385</v>
      </c>
      <c r="AT2435" s="228" t="s">
        <v>199</v>
      </c>
      <c r="AU2435" s="228" t="s">
        <v>82</v>
      </c>
      <c r="AY2435" s="19" t="s">
        <v>197</v>
      </c>
      <c r="BE2435" s="229">
        <f>IF(N2435="základní",J2435,0)</f>
        <v>0</v>
      </c>
      <c r="BF2435" s="229">
        <f>IF(N2435="snížená",J2435,0)</f>
        <v>0</v>
      </c>
      <c r="BG2435" s="229">
        <f>IF(N2435="zákl. přenesená",J2435,0)</f>
        <v>0</v>
      </c>
      <c r="BH2435" s="229">
        <f>IF(N2435="sníž. přenesená",J2435,0)</f>
        <v>0</v>
      </c>
      <c r="BI2435" s="229">
        <f>IF(N2435="nulová",J2435,0)</f>
        <v>0</v>
      </c>
      <c r="BJ2435" s="19" t="s">
        <v>80</v>
      </c>
      <c r="BK2435" s="229">
        <f>ROUND(I2435*H2435,2)</f>
        <v>0</v>
      </c>
      <c r="BL2435" s="19" t="s">
        <v>385</v>
      </c>
      <c r="BM2435" s="228" t="s">
        <v>3850</v>
      </c>
    </row>
    <row r="2436" s="14" customFormat="1">
      <c r="A2436" s="14"/>
      <c r="B2436" s="247"/>
      <c r="C2436" s="248"/>
      <c r="D2436" s="237" t="s">
        <v>207</v>
      </c>
      <c r="E2436" s="249" t="s">
        <v>19</v>
      </c>
      <c r="F2436" s="250" t="s">
        <v>2204</v>
      </c>
      <c r="G2436" s="248"/>
      <c r="H2436" s="249" t="s">
        <v>19</v>
      </c>
      <c r="I2436" s="251"/>
      <c r="J2436" s="248"/>
      <c r="K2436" s="248"/>
      <c r="L2436" s="252"/>
      <c r="M2436" s="253"/>
      <c r="N2436" s="254"/>
      <c r="O2436" s="254"/>
      <c r="P2436" s="254"/>
      <c r="Q2436" s="254"/>
      <c r="R2436" s="254"/>
      <c r="S2436" s="254"/>
      <c r="T2436" s="255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T2436" s="256" t="s">
        <v>207</v>
      </c>
      <c r="AU2436" s="256" t="s">
        <v>82</v>
      </c>
      <c r="AV2436" s="14" t="s">
        <v>80</v>
      </c>
      <c r="AW2436" s="14" t="s">
        <v>33</v>
      </c>
      <c r="AX2436" s="14" t="s">
        <v>72</v>
      </c>
      <c r="AY2436" s="256" t="s">
        <v>197</v>
      </c>
    </row>
    <row r="2437" s="13" customFormat="1">
      <c r="A2437" s="13"/>
      <c r="B2437" s="235"/>
      <c r="C2437" s="236"/>
      <c r="D2437" s="237" t="s">
        <v>207</v>
      </c>
      <c r="E2437" s="238" t="s">
        <v>19</v>
      </c>
      <c r="F2437" s="239" t="s">
        <v>3846</v>
      </c>
      <c r="G2437" s="236"/>
      <c r="H2437" s="240">
        <v>349.44299999999998</v>
      </c>
      <c r="I2437" s="241"/>
      <c r="J2437" s="236"/>
      <c r="K2437" s="236"/>
      <c r="L2437" s="242"/>
      <c r="M2437" s="243"/>
      <c r="N2437" s="244"/>
      <c r="O2437" s="244"/>
      <c r="P2437" s="244"/>
      <c r="Q2437" s="244"/>
      <c r="R2437" s="244"/>
      <c r="S2437" s="244"/>
      <c r="T2437" s="245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46" t="s">
        <v>207</v>
      </c>
      <c r="AU2437" s="246" t="s">
        <v>82</v>
      </c>
      <c r="AV2437" s="13" t="s">
        <v>82</v>
      </c>
      <c r="AW2437" s="13" t="s">
        <v>33</v>
      </c>
      <c r="AX2437" s="13" t="s">
        <v>72</v>
      </c>
      <c r="AY2437" s="246" t="s">
        <v>197</v>
      </c>
    </row>
    <row r="2438" s="16" customFormat="1">
      <c r="A2438" s="16"/>
      <c r="B2438" s="268"/>
      <c r="C2438" s="269"/>
      <c r="D2438" s="237" t="s">
        <v>207</v>
      </c>
      <c r="E2438" s="270" t="s">
        <v>19</v>
      </c>
      <c r="F2438" s="271" t="s">
        <v>248</v>
      </c>
      <c r="G2438" s="269"/>
      <c r="H2438" s="272">
        <v>349.44299999999998</v>
      </c>
      <c r="I2438" s="273"/>
      <c r="J2438" s="269"/>
      <c r="K2438" s="269"/>
      <c r="L2438" s="274"/>
      <c r="M2438" s="275"/>
      <c r="N2438" s="276"/>
      <c r="O2438" s="276"/>
      <c r="P2438" s="276"/>
      <c r="Q2438" s="276"/>
      <c r="R2438" s="276"/>
      <c r="S2438" s="276"/>
      <c r="T2438" s="277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T2438" s="278" t="s">
        <v>207</v>
      </c>
      <c r="AU2438" s="278" t="s">
        <v>82</v>
      </c>
      <c r="AV2438" s="16" t="s">
        <v>103</v>
      </c>
      <c r="AW2438" s="16" t="s">
        <v>33</v>
      </c>
      <c r="AX2438" s="16" t="s">
        <v>72</v>
      </c>
      <c r="AY2438" s="278" t="s">
        <v>197</v>
      </c>
    </row>
    <row r="2439" s="14" customFormat="1">
      <c r="A2439" s="14"/>
      <c r="B2439" s="247"/>
      <c r="C2439" s="248"/>
      <c r="D2439" s="237" t="s">
        <v>207</v>
      </c>
      <c r="E2439" s="249" t="s">
        <v>19</v>
      </c>
      <c r="F2439" s="250" t="s">
        <v>2208</v>
      </c>
      <c r="G2439" s="248"/>
      <c r="H2439" s="249" t="s">
        <v>19</v>
      </c>
      <c r="I2439" s="251"/>
      <c r="J2439" s="248"/>
      <c r="K2439" s="248"/>
      <c r="L2439" s="252"/>
      <c r="M2439" s="253"/>
      <c r="N2439" s="254"/>
      <c r="O2439" s="254"/>
      <c r="P2439" s="254"/>
      <c r="Q2439" s="254"/>
      <c r="R2439" s="254"/>
      <c r="S2439" s="254"/>
      <c r="T2439" s="255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56" t="s">
        <v>207</v>
      </c>
      <c r="AU2439" s="256" t="s">
        <v>82</v>
      </c>
      <c r="AV2439" s="14" t="s">
        <v>80</v>
      </c>
      <c r="AW2439" s="14" t="s">
        <v>33</v>
      </c>
      <c r="AX2439" s="14" t="s">
        <v>72</v>
      </c>
      <c r="AY2439" s="256" t="s">
        <v>197</v>
      </c>
    </row>
    <row r="2440" s="13" customFormat="1">
      <c r="A2440" s="13"/>
      <c r="B2440" s="235"/>
      <c r="C2440" s="236"/>
      <c r="D2440" s="237" t="s">
        <v>207</v>
      </c>
      <c r="E2440" s="238" t="s">
        <v>19</v>
      </c>
      <c r="F2440" s="239" t="s">
        <v>3847</v>
      </c>
      <c r="G2440" s="236"/>
      <c r="H2440" s="240">
        <v>54.067999999999998</v>
      </c>
      <c r="I2440" s="241"/>
      <c r="J2440" s="236"/>
      <c r="K2440" s="236"/>
      <c r="L2440" s="242"/>
      <c r="M2440" s="243"/>
      <c r="N2440" s="244"/>
      <c r="O2440" s="244"/>
      <c r="P2440" s="244"/>
      <c r="Q2440" s="244"/>
      <c r="R2440" s="244"/>
      <c r="S2440" s="244"/>
      <c r="T2440" s="245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T2440" s="246" t="s">
        <v>207</v>
      </c>
      <c r="AU2440" s="246" t="s">
        <v>82</v>
      </c>
      <c r="AV2440" s="13" t="s">
        <v>82</v>
      </c>
      <c r="AW2440" s="13" t="s">
        <v>33</v>
      </c>
      <c r="AX2440" s="13" t="s">
        <v>72</v>
      </c>
      <c r="AY2440" s="246" t="s">
        <v>197</v>
      </c>
    </row>
    <row r="2441" s="13" customFormat="1">
      <c r="A2441" s="13"/>
      <c r="B2441" s="235"/>
      <c r="C2441" s="236"/>
      <c r="D2441" s="237" t="s">
        <v>207</v>
      </c>
      <c r="E2441" s="238" t="s">
        <v>19</v>
      </c>
      <c r="F2441" s="239" t="s">
        <v>3848</v>
      </c>
      <c r="G2441" s="236"/>
      <c r="H2441" s="240">
        <v>859.42899999999997</v>
      </c>
      <c r="I2441" s="241"/>
      <c r="J2441" s="236"/>
      <c r="K2441" s="236"/>
      <c r="L2441" s="242"/>
      <c r="M2441" s="243"/>
      <c r="N2441" s="244"/>
      <c r="O2441" s="244"/>
      <c r="P2441" s="244"/>
      <c r="Q2441" s="244"/>
      <c r="R2441" s="244"/>
      <c r="S2441" s="244"/>
      <c r="T2441" s="245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T2441" s="246" t="s">
        <v>207</v>
      </c>
      <c r="AU2441" s="246" t="s">
        <v>82</v>
      </c>
      <c r="AV2441" s="13" t="s">
        <v>82</v>
      </c>
      <c r="AW2441" s="13" t="s">
        <v>33</v>
      </c>
      <c r="AX2441" s="13" t="s">
        <v>72</v>
      </c>
      <c r="AY2441" s="246" t="s">
        <v>197</v>
      </c>
    </row>
    <row r="2442" s="16" customFormat="1">
      <c r="A2442" s="16"/>
      <c r="B2442" s="268"/>
      <c r="C2442" s="269"/>
      <c r="D2442" s="237" t="s">
        <v>207</v>
      </c>
      <c r="E2442" s="270" t="s">
        <v>19</v>
      </c>
      <c r="F2442" s="271" t="s">
        <v>248</v>
      </c>
      <c r="G2442" s="269"/>
      <c r="H2442" s="272">
        <v>913.49699999999996</v>
      </c>
      <c r="I2442" s="273"/>
      <c r="J2442" s="269"/>
      <c r="K2442" s="269"/>
      <c r="L2442" s="274"/>
      <c r="M2442" s="275"/>
      <c r="N2442" s="276"/>
      <c r="O2442" s="276"/>
      <c r="P2442" s="276"/>
      <c r="Q2442" s="276"/>
      <c r="R2442" s="276"/>
      <c r="S2442" s="276"/>
      <c r="T2442" s="277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T2442" s="278" t="s">
        <v>207</v>
      </c>
      <c r="AU2442" s="278" t="s">
        <v>82</v>
      </c>
      <c r="AV2442" s="16" t="s">
        <v>103</v>
      </c>
      <c r="AW2442" s="16" t="s">
        <v>33</v>
      </c>
      <c r="AX2442" s="16" t="s">
        <v>72</v>
      </c>
      <c r="AY2442" s="278" t="s">
        <v>197</v>
      </c>
    </row>
    <row r="2443" s="15" customFormat="1">
      <c r="A2443" s="15"/>
      <c r="B2443" s="257"/>
      <c r="C2443" s="258"/>
      <c r="D2443" s="237" t="s">
        <v>207</v>
      </c>
      <c r="E2443" s="259" t="s">
        <v>19</v>
      </c>
      <c r="F2443" s="260" t="s">
        <v>234</v>
      </c>
      <c r="G2443" s="258"/>
      <c r="H2443" s="261">
        <v>1262.9400000000001</v>
      </c>
      <c r="I2443" s="262"/>
      <c r="J2443" s="258"/>
      <c r="K2443" s="258"/>
      <c r="L2443" s="263"/>
      <c r="M2443" s="264"/>
      <c r="N2443" s="265"/>
      <c r="O2443" s="265"/>
      <c r="P2443" s="265"/>
      <c r="Q2443" s="265"/>
      <c r="R2443" s="265"/>
      <c r="S2443" s="265"/>
      <c r="T2443" s="266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T2443" s="267" t="s">
        <v>207</v>
      </c>
      <c r="AU2443" s="267" t="s">
        <v>82</v>
      </c>
      <c r="AV2443" s="15" t="s">
        <v>203</v>
      </c>
      <c r="AW2443" s="15" t="s">
        <v>33</v>
      </c>
      <c r="AX2443" s="15" t="s">
        <v>80</v>
      </c>
      <c r="AY2443" s="267" t="s">
        <v>197</v>
      </c>
    </row>
    <row r="2444" s="2" customFormat="1" ht="24.15" customHeight="1">
      <c r="A2444" s="40"/>
      <c r="B2444" s="41"/>
      <c r="C2444" s="216" t="s">
        <v>3851</v>
      </c>
      <c r="D2444" s="216" t="s">
        <v>199</v>
      </c>
      <c r="E2444" s="217" t="s">
        <v>3852</v>
      </c>
      <c r="F2444" s="218" t="s">
        <v>3853</v>
      </c>
      <c r="G2444" s="219" t="s">
        <v>211</v>
      </c>
      <c r="H2444" s="220">
        <v>1</v>
      </c>
      <c r="I2444" s="221"/>
      <c r="J2444" s="222">
        <f>ROUND(I2444*H2444,2)</f>
        <v>0</v>
      </c>
      <c r="K2444" s="223"/>
      <c r="L2444" s="46"/>
      <c r="M2444" s="224" t="s">
        <v>19</v>
      </c>
      <c r="N2444" s="225" t="s">
        <v>43</v>
      </c>
      <c r="O2444" s="86"/>
      <c r="P2444" s="226">
        <f>O2444*H2444</f>
        <v>0</v>
      </c>
      <c r="Q2444" s="226">
        <v>0</v>
      </c>
      <c r="R2444" s="226">
        <f>Q2444*H2444</f>
        <v>0</v>
      </c>
      <c r="S2444" s="226">
        <v>0</v>
      </c>
      <c r="T2444" s="227">
        <f>S2444*H2444</f>
        <v>0</v>
      </c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R2444" s="228" t="s">
        <v>385</v>
      </c>
      <c r="AT2444" s="228" t="s">
        <v>199</v>
      </c>
      <c r="AU2444" s="228" t="s">
        <v>82</v>
      </c>
      <c r="AY2444" s="19" t="s">
        <v>197</v>
      </c>
      <c r="BE2444" s="229">
        <f>IF(N2444="základní",J2444,0)</f>
        <v>0</v>
      </c>
      <c r="BF2444" s="229">
        <f>IF(N2444="snížená",J2444,0)</f>
        <v>0</v>
      </c>
      <c r="BG2444" s="229">
        <f>IF(N2444="zákl. přenesená",J2444,0)</f>
        <v>0</v>
      </c>
      <c r="BH2444" s="229">
        <f>IF(N2444="sníž. přenesená",J2444,0)</f>
        <v>0</v>
      </c>
      <c r="BI2444" s="229">
        <f>IF(N2444="nulová",J2444,0)</f>
        <v>0</v>
      </c>
      <c r="BJ2444" s="19" t="s">
        <v>80</v>
      </c>
      <c r="BK2444" s="229">
        <f>ROUND(I2444*H2444,2)</f>
        <v>0</v>
      </c>
      <c r="BL2444" s="19" t="s">
        <v>385</v>
      </c>
      <c r="BM2444" s="228" t="s">
        <v>3854</v>
      </c>
    </row>
    <row r="2445" s="12" customFormat="1" ht="22.8" customHeight="1">
      <c r="A2445" s="12"/>
      <c r="B2445" s="200"/>
      <c r="C2445" s="201"/>
      <c r="D2445" s="202" t="s">
        <v>71</v>
      </c>
      <c r="E2445" s="214" t="s">
        <v>2216</v>
      </c>
      <c r="F2445" s="214" t="s">
        <v>2217</v>
      </c>
      <c r="G2445" s="201"/>
      <c r="H2445" s="201"/>
      <c r="I2445" s="204"/>
      <c r="J2445" s="215">
        <f>BK2445</f>
        <v>0</v>
      </c>
      <c r="K2445" s="201"/>
      <c r="L2445" s="206"/>
      <c r="M2445" s="207"/>
      <c r="N2445" s="208"/>
      <c r="O2445" s="208"/>
      <c r="P2445" s="209">
        <f>SUM(P2446:P2456)</f>
        <v>0</v>
      </c>
      <c r="Q2445" s="208"/>
      <c r="R2445" s="209">
        <f>SUM(R2446:R2456)</f>
        <v>0.034280999999999992</v>
      </c>
      <c r="S2445" s="208"/>
      <c r="T2445" s="210">
        <f>SUM(T2446:T2456)</f>
        <v>0</v>
      </c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R2445" s="211" t="s">
        <v>82</v>
      </c>
      <c r="AT2445" s="212" t="s">
        <v>71</v>
      </c>
      <c r="AU2445" s="212" t="s">
        <v>80</v>
      </c>
      <c r="AY2445" s="211" t="s">
        <v>197</v>
      </c>
      <c r="BK2445" s="213">
        <f>SUM(BK2446:BK2456)</f>
        <v>0</v>
      </c>
    </row>
    <row r="2446" s="2" customFormat="1" ht="37.8" customHeight="1">
      <c r="A2446" s="40"/>
      <c r="B2446" s="41"/>
      <c r="C2446" s="216" t="s">
        <v>3855</v>
      </c>
      <c r="D2446" s="216" t="s">
        <v>199</v>
      </c>
      <c r="E2446" s="217" t="s">
        <v>2219</v>
      </c>
      <c r="F2446" s="218" t="s">
        <v>2220</v>
      </c>
      <c r="G2446" s="219" t="s">
        <v>202</v>
      </c>
      <c r="H2446" s="220">
        <v>12.449999999999999</v>
      </c>
      <c r="I2446" s="221"/>
      <c r="J2446" s="222">
        <f>ROUND(I2446*H2446,2)</f>
        <v>0</v>
      </c>
      <c r="K2446" s="223"/>
      <c r="L2446" s="46"/>
      <c r="M2446" s="224" t="s">
        <v>19</v>
      </c>
      <c r="N2446" s="225" t="s">
        <v>43</v>
      </c>
      <c r="O2446" s="86"/>
      <c r="P2446" s="226">
        <f>O2446*H2446</f>
        <v>0</v>
      </c>
      <c r="Q2446" s="226">
        <v>0</v>
      </c>
      <c r="R2446" s="226">
        <f>Q2446*H2446</f>
        <v>0</v>
      </c>
      <c r="S2446" s="226">
        <v>0</v>
      </c>
      <c r="T2446" s="227">
        <f>S2446*H2446</f>
        <v>0</v>
      </c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R2446" s="228" t="s">
        <v>385</v>
      </c>
      <c r="AT2446" s="228" t="s">
        <v>199</v>
      </c>
      <c r="AU2446" s="228" t="s">
        <v>82</v>
      </c>
      <c r="AY2446" s="19" t="s">
        <v>197</v>
      </c>
      <c r="BE2446" s="229">
        <f>IF(N2446="základní",J2446,0)</f>
        <v>0</v>
      </c>
      <c r="BF2446" s="229">
        <f>IF(N2446="snížená",J2446,0)</f>
        <v>0</v>
      </c>
      <c r="BG2446" s="229">
        <f>IF(N2446="zákl. přenesená",J2446,0)</f>
        <v>0</v>
      </c>
      <c r="BH2446" s="229">
        <f>IF(N2446="sníž. přenesená",J2446,0)</f>
        <v>0</v>
      </c>
      <c r="BI2446" s="229">
        <f>IF(N2446="nulová",J2446,0)</f>
        <v>0</v>
      </c>
      <c r="BJ2446" s="19" t="s">
        <v>80</v>
      </c>
      <c r="BK2446" s="229">
        <f>ROUND(I2446*H2446,2)</f>
        <v>0</v>
      </c>
      <c r="BL2446" s="19" t="s">
        <v>385</v>
      </c>
      <c r="BM2446" s="228" t="s">
        <v>3856</v>
      </c>
    </row>
    <row r="2447" s="2" customFormat="1">
      <c r="A2447" s="40"/>
      <c r="B2447" s="41"/>
      <c r="C2447" s="42"/>
      <c r="D2447" s="230" t="s">
        <v>205</v>
      </c>
      <c r="E2447" s="42"/>
      <c r="F2447" s="231" t="s">
        <v>2222</v>
      </c>
      <c r="G2447" s="42"/>
      <c r="H2447" s="42"/>
      <c r="I2447" s="232"/>
      <c r="J2447" s="42"/>
      <c r="K2447" s="42"/>
      <c r="L2447" s="46"/>
      <c r="M2447" s="233"/>
      <c r="N2447" s="234"/>
      <c r="O2447" s="86"/>
      <c r="P2447" s="86"/>
      <c r="Q2447" s="86"/>
      <c r="R2447" s="86"/>
      <c r="S2447" s="86"/>
      <c r="T2447" s="87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T2447" s="19" t="s">
        <v>205</v>
      </c>
      <c r="AU2447" s="19" t="s">
        <v>82</v>
      </c>
    </row>
    <row r="2448" s="13" customFormat="1">
      <c r="A2448" s="13"/>
      <c r="B2448" s="235"/>
      <c r="C2448" s="236"/>
      <c r="D2448" s="237" t="s">
        <v>207</v>
      </c>
      <c r="E2448" s="238" t="s">
        <v>19</v>
      </c>
      <c r="F2448" s="239" t="s">
        <v>3857</v>
      </c>
      <c r="G2448" s="236"/>
      <c r="H2448" s="240">
        <v>6.2249999999999996</v>
      </c>
      <c r="I2448" s="241"/>
      <c r="J2448" s="236"/>
      <c r="K2448" s="236"/>
      <c r="L2448" s="242"/>
      <c r="M2448" s="243"/>
      <c r="N2448" s="244"/>
      <c r="O2448" s="244"/>
      <c r="P2448" s="244"/>
      <c r="Q2448" s="244"/>
      <c r="R2448" s="244"/>
      <c r="S2448" s="244"/>
      <c r="T2448" s="245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T2448" s="246" t="s">
        <v>207</v>
      </c>
      <c r="AU2448" s="246" t="s">
        <v>82</v>
      </c>
      <c r="AV2448" s="13" t="s">
        <v>82</v>
      </c>
      <c r="AW2448" s="13" t="s">
        <v>33</v>
      </c>
      <c r="AX2448" s="13" t="s">
        <v>72</v>
      </c>
      <c r="AY2448" s="246" t="s">
        <v>197</v>
      </c>
    </row>
    <row r="2449" s="13" customFormat="1">
      <c r="A2449" s="13"/>
      <c r="B2449" s="235"/>
      <c r="C2449" s="236"/>
      <c r="D2449" s="237" t="s">
        <v>207</v>
      </c>
      <c r="E2449" s="238" t="s">
        <v>19</v>
      </c>
      <c r="F2449" s="239" t="s">
        <v>3858</v>
      </c>
      <c r="G2449" s="236"/>
      <c r="H2449" s="240">
        <v>6.2249999999999996</v>
      </c>
      <c r="I2449" s="241"/>
      <c r="J2449" s="236"/>
      <c r="K2449" s="236"/>
      <c r="L2449" s="242"/>
      <c r="M2449" s="243"/>
      <c r="N2449" s="244"/>
      <c r="O2449" s="244"/>
      <c r="P2449" s="244"/>
      <c r="Q2449" s="244"/>
      <c r="R2449" s="244"/>
      <c r="S2449" s="244"/>
      <c r="T2449" s="245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246" t="s">
        <v>207</v>
      </c>
      <c r="AU2449" s="246" t="s">
        <v>82</v>
      </c>
      <c r="AV2449" s="13" t="s">
        <v>82</v>
      </c>
      <c r="AW2449" s="13" t="s">
        <v>33</v>
      </c>
      <c r="AX2449" s="13" t="s">
        <v>72</v>
      </c>
      <c r="AY2449" s="246" t="s">
        <v>197</v>
      </c>
    </row>
    <row r="2450" s="15" customFormat="1">
      <c r="A2450" s="15"/>
      <c r="B2450" s="257"/>
      <c r="C2450" s="258"/>
      <c r="D2450" s="237" t="s">
        <v>207</v>
      </c>
      <c r="E2450" s="259" t="s">
        <v>19</v>
      </c>
      <c r="F2450" s="260" t="s">
        <v>234</v>
      </c>
      <c r="G2450" s="258"/>
      <c r="H2450" s="261">
        <v>12.449999999999999</v>
      </c>
      <c r="I2450" s="262"/>
      <c r="J2450" s="258"/>
      <c r="K2450" s="258"/>
      <c r="L2450" s="263"/>
      <c r="M2450" s="264"/>
      <c r="N2450" s="265"/>
      <c r="O2450" s="265"/>
      <c r="P2450" s="265"/>
      <c r="Q2450" s="265"/>
      <c r="R2450" s="265"/>
      <c r="S2450" s="265"/>
      <c r="T2450" s="266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T2450" s="267" t="s">
        <v>207</v>
      </c>
      <c r="AU2450" s="267" t="s">
        <v>82</v>
      </c>
      <c r="AV2450" s="15" t="s">
        <v>203</v>
      </c>
      <c r="AW2450" s="15" t="s">
        <v>33</v>
      </c>
      <c r="AX2450" s="15" t="s">
        <v>80</v>
      </c>
      <c r="AY2450" s="267" t="s">
        <v>197</v>
      </c>
    </row>
    <row r="2451" s="2" customFormat="1" ht="16.5" customHeight="1">
      <c r="A2451" s="40"/>
      <c r="B2451" s="41"/>
      <c r="C2451" s="282" t="s">
        <v>3859</v>
      </c>
      <c r="D2451" s="282" t="s">
        <v>602</v>
      </c>
      <c r="E2451" s="283" t="s">
        <v>2226</v>
      </c>
      <c r="F2451" s="284" t="s">
        <v>2227</v>
      </c>
      <c r="G2451" s="285" t="s">
        <v>202</v>
      </c>
      <c r="H2451" s="286">
        <v>12.449999999999999</v>
      </c>
      <c r="I2451" s="287"/>
      <c r="J2451" s="288">
        <f>ROUND(I2451*H2451,2)</f>
        <v>0</v>
      </c>
      <c r="K2451" s="289"/>
      <c r="L2451" s="290"/>
      <c r="M2451" s="291" t="s">
        <v>19</v>
      </c>
      <c r="N2451" s="292" t="s">
        <v>43</v>
      </c>
      <c r="O2451" s="86"/>
      <c r="P2451" s="226">
        <f>O2451*H2451</f>
        <v>0</v>
      </c>
      <c r="Q2451" s="226">
        <v>0.0012999999999999999</v>
      </c>
      <c r="R2451" s="226">
        <f>Q2451*H2451</f>
        <v>0.016184999999999998</v>
      </c>
      <c r="S2451" s="226">
        <v>0</v>
      </c>
      <c r="T2451" s="227">
        <f>S2451*H2451</f>
        <v>0</v>
      </c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R2451" s="228" t="s">
        <v>658</v>
      </c>
      <c r="AT2451" s="228" t="s">
        <v>602</v>
      </c>
      <c r="AU2451" s="228" t="s">
        <v>82</v>
      </c>
      <c r="AY2451" s="19" t="s">
        <v>197</v>
      </c>
      <c r="BE2451" s="229">
        <f>IF(N2451="základní",J2451,0)</f>
        <v>0</v>
      </c>
      <c r="BF2451" s="229">
        <f>IF(N2451="snížená",J2451,0)</f>
        <v>0</v>
      </c>
      <c r="BG2451" s="229">
        <f>IF(N2451="zákl. přenesená",J2451,0)</f>
        <v>0</v>
      </c>
      <c r="BH2451" s="229">
        <f>IF(N2451="sníž. přenesená",J2451,0)</f>
        <v>0</v>
      </c>
      <c r="BI2451" s="229">
        <f>IF(N2451="nulová",J2451,0)</f>
        <v>0</v>
      </c>
      <c r="BJ2451" s="19" t="s">
        <v>80</v>
      </c>
      <c r="BK2451" s="229">
        <f>ROUND(I2451*H2451,2)</f>
        <v>0</v>
      </c>
      <c r="BL2451" s="19" t="s">
        <v>385</v>
      </c>
      <c r="BM2451" s="228" t="s">
        <v>3860</v>
      </c>
    </row>
    <row r="2452" s="2" customFormat="1" ht="24.15" customHeight="1">
      <c r="A2452" s="40"/>
      <c r="B2452" s="41"/>
      <c r="C2452" s="216" t="s">
        <v>3861</v>
      </c>
      <c r="D2452" s="216" t="s">
        <v>199</v>
      </c>
      <c r="E2452" s="217" t="s">
        <v>3862</v>
      </c>
      <c r="F2452" s="218" t="s">
        <v>3863</v>
      </c>
      <c r="G2452" s="219" t="s">
        <v>202</v>
      </c>
      <c r="H2452" s="220">
        <v>15.08</v>
      </c>
      <c r="I2452" s="221"/>
      <c r="J2452" s="222">
        <f>ROUND(I2452*H2452,2)</f>
        <v>0</v>
      </c>
      <c r="K2452" s="223"/>
      <c r="L2452" s="46"/>
      <c r="M2452" s="224" t="s">
        <v>19</v>
      </c>
      <c r="N2452" s="225" t="s">
        <v>43</v>
      </c>
      <c r="O2452" s="86"/>
      <c r="P2452" s="226">
        <f>O2452*H2452</f>
        <v>0</v>
      </c>
      <c r="Q2452" s="226">
        <v>0</v>
      </c>
      <c r="R2452" s="226">
        <f>Q2452*H2452</f>
        <v>0</v>
      </c>
      <c r="S2452" s="226">
        <v>0</v>
      </c>
      <c r="T2452" s="227">
        <f>S2452*H2452</f>
        <v>0</v>
      </c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R2452" s="228" t="s">
        <v>385</v>
      </c>
      <c r="AT2452" s="228" t="s">
        <v>199</v>
      </c>
      <c r="AU2452" s="228" t="s">
        <v>82</v>
      </c>
      <c r="AY2452" s="19" t="s">
        <v>197</v>
      </c>
      <c r="BE2452" s="229">
        <f>IF(N2452="základní",J2452,0)</f>
        <v>0</v>
      </c>
      <c r="BF2452" s="229">
        <f>IF(N2452="snížená",J2452,0)</f>
        <v>0</v>
      </c>
      <c r="BG2452" s="229">
        <f>IF(N2452="zákl. přenesená",J2452,0)</f>
        <v>0</v>
      </c>
      <c r="BH2452" s="229">
        <f>IF(N2452="sníž. přenesená",J2452,0)</f>
        <v>0</v>
      </c>
      <c r="BI2452" s="229">
        <f>IF(N2452="nulová",J2452,0)</f>
        <v>0</v>
      </c>
      <c r="BJ2452" s="19" t="s">
        <v>80</v>
      </c>
      <c r="BK2452" s="229">
        <f>ROUND(I2452*H2452,2)</f>
        <v>0</v>
      </c>
      <c r="BL2452" s="19" t="s">
        <v>385</v>
      </c>
      <c r="BM2452" s="228" t="s">
        <v>3864</v>
      </c>
    </row>
    <row r="2453" s="13" customFormat="1">
      <c r="A2453" s="13"/>
      <c r="B2453" s="235"/>
      <c r="C2453" s="236"/>
      <c r="D2453" s="237" t="s">
        <v>207</v>
      </c>
      <c r="E2453" s="238" t="s">
        <v>19</v>
      </c>
      <c r="F2453" s="239" t="s">
        <v>3865</v>
      </c>
      <c r="G2453" s="236"/>
      <c r="H2453" s="240">
        <v>15.08</v>
      </c>
      <c r="I2453" s="241"/>
      <c r="J2453" s="236"/>
      <c r="K2453" s="236"/>
      <c r="L2453" s="242"/>
      <c r="M2453" s="243"/>
      <c r="N2453" s="244"/>
      <c r="O2453" s="244"/>
      <c r="P2453" s="244"/>
      <c r="Q2453" s="244"/>
      <c r="R2453" s="244"/>
      <c r="S2453" s="244"/>
      <c r="T2453" s="245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T2453" s="246" t="s">
        <v>207</v>
      </c>
      <c r="AU2453" s="246" t="s">
        <v>82</v>
      </c>
      <c r="AV2453" s="13" t="s">
        <v>82</v>
      </c>
      <c r="AW2453" s="13" t="s">
        <v>33</v>
      </c>
      <c r="AX2453" s="13" t="s">
        <v>80</v>
      </c>
      <c r="AY2453" s="246" t="s">
        <v>197</v>
      </c>
    </row>
    <row r="2454" s="2" customFormat="1" ht="16.5" customHeight="1">
      <c r="A2454" s="40"/>
      <c r="B2454" s="41"/>
      <c r="C2454" s="282" t="s">
        <v>3866</v>
      </c>
      <c r="D2454" s="282" t="s">
        <v>602</v>
      </c>
      <c r="E2454" s="283" t="s">
        <v>3867</v>
      </c>
      <c r="F2454" s="284" t="s">
        <v>3868</v>
      </c>
      <c r="G2454" s="285" t="s">
        <v>202</v>
      </c>
      <c r="H2454" s="286">
        <v>15.08</v>
      </c>
      <c r="I2454" s="287"/>
      <c r="J2454" s="288">
        <f>ROUND(I2454*H2454,2)</f>
        <v>0</v>
      </c>
      <c r="K2454" s="289"/>
      <c r="L2454" s="290"/>
      <c r="M2454" s="291" t="s">
        <v>19</v>
      </c>
      <c r="N2454" s="292" t="s">
        <v>43</v>
      </c>
      <c r="O2454" s="86"/>
      <c r="P2454" s="226">
        <f>O2454*H2454</f>
        <v>0</v>
      </c>
      <c r="Q2454" s="226">
        <v>0.0011999999999999999</v>
      </c>
      <c r="R2454" s="226">
        <f>Q2454*H2454</f>
        <v>0.018095999999999998</v>
      </c>
      <c r="S2454" s="226">
        <v>0</v>
      </c>
      <c r="T2454" s="227">
        <f>S2454*H2454</f>
        <v>0</v>
      </c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R2454" s="228" t="s">
        <v>658</v>
      </c>
      <c r="AT2454" s="228" t="s">
        <v>602</v>
      </c>
      <c r="AU2454" s="228" t="s">
        <v>82</v>
      </c>
      <c r="AY2454" s="19" t="s">
        <v>197</v>
      </c>
      <c r="BE2454" s="229">
        <f>IF(N2454="základní",J2454,0)</f>
        <v>0</v>
      </c>
      <c r="BF2454" s="229">
        <f>IF(N2454="snížená",J2454,0)</f>
        <v>0</v>
      </c>
      <c r="BG2454" s="229">
        <f>IF(N2454="zákl. přenesená",J2454,0)</f>
        <v>0</v>
      </c>
      <c r="BH2454" s="229">
        <f>IF(N2454="sníž. přenesená",J2454,0)</f>
        <v>0</v>
      </c>
      <c r="BI2454" s="229">
        <f>IF(N2454="nulová",J2454,0)</f>
        <v>0</v>
      </c>
      <c r="BJ2454" s="19" t="s">
        <v>80</v>
      </c>
      <c r="BK2454" s="229">
        <f>ROUND(I2454*H2454,2)</f>
        <v>0</v>
      </c>
      <c r="BL2454" s="19" t="s">
        <v>385</v>
      </c>
      <c r="BM2454" s="228" t="s">
        <v>3869</v>
      </c>
    </row>
    <row r="2455" s="2" customFormat="1" ht="44.25" customHeight="1">
      <c r="A2455" s="40"/>
      <c r="B2455" s="41"/>
      <c r="C2455" s="216" t="s">
        <v>3870</v>
      </c>
      <c r="D2455" s="216" t="s">
        <v>199</v>
      </c>
      <c r="E2455" s="217" t="s">
        <v>2230</v>
      </c>
      <c r="F2455" s="218" t="s">
        <v>2231</v>
      </c>
      <c r="G2455" s="219" t="s">
        <v>1253</v>
      </c>
      <c r="H2455" s="293"/>
      <c r="I2455" s="221"/>
      <c r="J2455" s="222">
        <f>ROUND(I2455*H2455,2)</f>
        <v>0</v>
      </c>
      <c r="K2455" s="223"/>
      <c r="L2455" s="46"/>
      <c r="M2455" s="224" t="s">
        <v>19</v>
      </c>
      <c r="N2455" s="225" t="s">
        <v>43</v>
      </c>
      <c r="O2455" s="86"/>
      <c r="P2455" s="226">
        <f>O2455*H2455</f>
        <v>0</v>
      </c>
      <c r="Q2455" s="226">
        <v>0</v>
      </c>
      <c r="R2455" s="226">
        <f>Q2455*H2455</f>
        <v>0</v>
      </c>
      <c r="S2455" s="226">
        <v>0</v>
      </c>
      <c r="T2455" s="227">
        <f>S2455*H2455</f>
        <v>0</v>
      </c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R2455" s="228" t="s">
        <v>385</v>
      </c>
      <c r="AT2455" s="228" t="s">
        <v>199</v>
      </c>
      <c r="AU2455" s="228" t="s">
        <v>82</v>
      </c>
      <c r="AY2455" s="19" t="s">
        <v>197</v>
      </c>
      <c r="BE2455" s="229">
        <f>IF(N2455="základní",J2455,0)</f>
        <v>0</v>
      </c>
      <c r="BF2455" s="229">
        <f>IF(N2455="snížená",J2455,0)</f>
        <v>0</v>
      </c>
      <c r="BG2455" s="229">
        <f>IF(N2455="zákl. přenesená",J2455,0)</f>
        <v>0</v>
      </c>
      <c r="BH2455" s="229">
        <f>IF(N2455="sníž. přenesená",J2455,0)</f>
        <v>0</v>
      </c>
      <c r="BI2455" s="229">
        <f>IF(N2455="nulová",J2455,0)</f>
        <v>0</v>
      </c>
      <c r="BJ2455" s="19" t="s">
        <v>80</v>
      </c>
      <c r="BK2455" s="229">
        <f>ROUND(I2455*H2455,2)</f>
        <v>0</v>
      </c>
      <c r="BL2455" s="19" t="s">
        <v>385</v>
      </c>
      <c r="BM2455" s="228" t="s">
        <v>3871</v>
      </c>
    </row>
    <row r="2456" s="2" customFormat="1">
      <c r="A2456" s="40"/>
      <c r="B2456" s="41"/>
      <c r="C2456" s="42"/>
      <c r="D2456" s="230" t="s">
        <v>205</v>
      </c>
      <c r="E2456" s="42"/>
      <c r="F2456" s="231" t="s">
        <v>2233</v>
      </c>
      <c r="G2456" s="42"/>
      <c r="H2456" s="42"/>
      <c r="I2456" s="232"/>
      <c r="J2456" s="42"/>
      <c r="K2456" s="42"/>
      <c r="L2456" s="46"/>
      <c r="M2456" s="233"/>
      <c r="N2456" s="234"/>
      <c r="O2456" s="86"/>
      <c r="P2456" s="86"/>
      <c r="Q2456" s="86"/>
      <c r="R2456" s="86"/>
      <c r="S2456" s="86"/>
      <c r="T2456" s="87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T2456" s="19" t="s">
        <v>205</v>
      </c>
      <c r="AU2456" s="19" t="s">
        <v>82</v>
      </c>
    </row>
    <row r="2457" s="12" customFormat="1" ht="22.8" customHeight="1">
      <c r="A2457" s="12"/>
      <c r="B2457" s="200"/>
      <c r="C2457" s="201"/>
      <c r="D2457" s="202" t="s">
        <v>71</v>
      </c>
      <c r="E2457" s="214" t="s">
        <v>2234</v>
      </c>
      <c r="F2457" s="214" t="s">
        <v>2235</v>
      </c>
      <c r="G2457" s="201"/>
      <c r="H2457" s="201"/>
      <c r="I2457" s="204"/>
      <c r="J2457" s="215">
        <f>BK2457</f>
        <v>0</v>
      </c>
      <c r="K2457" s="201"/>
      <c r="L2457" s="206"/>
      <c r="M2457" s="207"/>
      <c r="N2457" s="208"/>
      <c r="O2457" s="208"/>
      <c r="P2457" s="209">
        <f>SUM(P2458:P2473)</f>
        <v>0</v>
      </c>
      <c r="Q2457" s="208"/>
      <c r="R2457" s="209">
        <f>SUM(R2458:R2473)</f>
        <v>0.011910599999999999</v>
      </c>
      <c r="S2457" s="208"/>
      <c r="T2457" s="210">
        <f>SUM(T2458:T2473)</f>
        <v>0</v>
      </c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R2457" s="211" t="s">
        <v>82</v>
      </c>
      <c r="AT2457" s="212" t="s">
        <v>71</v>
      </c>
      <c r="AU2457" s="212" t="s">
        <v>80</v>
      </c>
      <c r="AY2457" s="211" t="s">
        <v>197</v>
      </c>
      <c r="BK2457" s="213">
        <f>SUM(BK2458:BK2473)</f>
        <v>0</v>
      </c>
    </row>
    <row r="2458" s="2" customFormat="1" ht="24.15" customHeight="1">
      <c r="A2458" s="40"/>
      <c r="B2458" s="41"/>
      <c r="C2458" s="216" t="s">
        <v>3872</v>
      </c>
      <c r="D2458" s="216" t="s">
        <v>199</v>
      </c>
      <c r="E2458" s="217" t="s">
        <v>2237</v>
      </c>
      <c r="F2458" s="218" t="s">
        <v>2238</v>
      </c>
      <c r="G2458" s="219" t="s">
        <v>202</v>
      </c>
      <c r="H2458" s="220">
        <v>19.850999999999999</v>
      </c>
      <c r="I2458" s="221"/>
      <c r="J2458" s="222">
        <f>ROUND(I2458*H2458,2)</f>
        <v>0</v>
      </c>
      <c r="K2458" s="223"/>
      <c r="L2458" s="46"/>
      <c r="M2458" s="224" t="s">
        <v>19</v>
      </c>
      <c r="N2458" s="225" t="s">
        <v>43</v>
      </c>
      <c r="O2458" s="86"/>
      <c r="P2458" s="226">
        <f>O2458*H2458</f>
        <v>0</v>
      </c>
      <c r="Q2458" s="226">
        <v>0</v>
      </c>
      <c r="R2458" s="226">
        <f>Q2458*H2458</f>
        <v>0</v>
      </c>
      <c r="S2458" s="226">
        <v>0</v>
      </c>
      <c r="T2458" s="227">
        <f>S2458*H2458</f>
        <v>0</v>
      </c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R2458" s="228" t="s">
        <v>385</v>
      </c>
      <c r="AT2458" s="228" t="s">
        <v>199</v>
      </c>
      <c r="AU2458" s="228" t="s">
        <v>82</v>
      </c>
      <c r="AY2458" s="19" t="s">
        <v>197</v>
      </c>
      <c r="BE2458" s="229">
        <f>IF(N2458="základní",J2458,0)</f>
        <v>0</v>
      </c>
      <c r="BF2458" s="229">
        <f>IF(N2458="snížená",J2458,0)</f>
        <v>0</v>
      </c>
      <c r="BG2458" s="229">
        <f>IF(N2458="zákl. přenesená",J2458,0)</f>
        <v>0</v>
      </c>
      <c r="BH2458" s="229">
        <f>IF(N2458="sníž. přenesená",J2458,0)</f>
        <v>0</v>
      </c>
      <c r="BI2458" s="229">
        <f>IF(N2458="nulová",J2458,0)</f>
        <v>0</v>
      </c>
      <c r="BJ2458" s="19" t="s">
        <v>80</v>
      </c>
      <c r="BK2458" s="229">
        <f>ROUND(I2458*H2458,2)</f>
        <v>0</v>
      </c>
      <c r="BL2458" s="19" t="s">
        <v>385</v>
      </c>
      <c r="BM2458" s="228" t="s">
        <v>3873</v>
      </c>
    </row>
    <row r="2459" s="2" customFormat="1">
      <c r="A2459" s="40"/>
      <c r="B2459" s="41"/>
      <c r="C2459" s="42"/>
      <c r="D2459" s="230" t="s">
        <v>205</v>
      </c>
      <c r="E2459" s="42"/>
      <c r="F2459" s="231" t="s">
        <v>2240</v>
      </c>
      <c r="G2459" s="42"/>
      <c r="H2459" s="42"/>
      <c r="I2459" s="232"/>
      <c r="J2459" s="42"/>
      <c r="K2459" s="42"/>
      <c r="L2459" s="46"/>
      <c r="M2459" s="233"/>
      <c r="N2459" s="234"/>
      <c r="O2459" s="86"/>
      <c r="P2459" s="86"/>
      <c r="Q2459" s="86"/>
      <c r="R2459" s="86"/>
      <c r="S2459" s="86"/>
      <c r="T2459" s="87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T2459" s="19" t="s">
        <v>205</v>
      </c>
      <c r="AU2459" s="19" t="s">
        <v>82</v>
      </c>
    </row>
    <row r="2460" s="13" customFormat="1">
      <c r="A2460" s="13"/>
      <c r="B2460" s="235"/>
      <c r="C2460" s="236"/>
      <c r="D2460" s="237" t="s">
        <v>207</v>
      </c>
      <c r="E2460" s="238" t="s">
        <v>19</v>
      </c>
      <c r="F2460" s="239" t="s">
        <v>3390</v>
      </c>
      <c r="G2460" s="236"/>
      <c r="H2460" s="240">
        <v>3.9380000000000002</v>
      </c>
      <c r="I2460" s="241"/>
      <c r="J2460" s="236"/>
      <c r="K2460" s="236"/>
      <c r="L2460" s="242"/>
      <c r="M2460" s="243"/>
      <c r="N2460" s="244"/>
      <c r="O2460" s="244"/>
      <c r="P2460" s="244"/>
      <c r="Q2460" s="244"/>
      <c r="R2460" s="244"/>
      <c r="S2460" s="244"/>
      <c r="T2460" s="245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6" t="s">
        <v>207</v>
      </c>
      <c r="AU2460" s="246" t="s">
        <v>82</v>
      </c>
      <c r="AV2460" s="13" t="s">
        <v>82</v>
      </c>
      <c r="AW2460" s="13" t="s">
        <v>33</v>
      </c>
      <c r="AX2460" s="13" t="s">
        <v>72</v>
      </c>
      <c r="AY2460" s="246" t="s">
        <v>197</v>
      </c>
    </row>
    <row r="2461" s="13" customFormat="1">
      <c r="A2461" s="13"/>
      <c r="B2461" s="235"/>
      <c r="C2461" s="236"/>
      <c r="D2461" s="237" t="s">
        <v>207</v>
      </c>
      <c r="E2461" s="238" t="s">
        <v>19</v>
      </c>
      <c r="F2461" s="239" t="s">
        <v>3391</v>
      </c>
      <c r="G2461" s="236"/>
      <c r="H2461" s="240">
        <v>2.25</v>
      </c>
      <c r="I2461" s="241"/>
      <c r="J2461" s="236"/>
      <c r="K2461" s="236"/>
      <c r="L2461" s="242"/>
      <c r="M2461" s="243"/>
      <c r="N2461" s="244"/>
      <c r="O2461" s="244"/>
      <c r="P2461" s="244"/>
      <c r="Q2461" s="244"/>
      <c r="R2461" s="244"/>
      <c r="S2461" s="244"/>
      <c r="T2461" s="245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T2461" s="246" t="s">
        <v>207</v>
      </c>
      <c r="AU2461" s="246" t="s">
        <v>82</v>
      </c>
      <c r="AV2461" s="13" t="s">
        <v>82</v>
      </c>
      <c r="AW2461" s="13" t="s">
        <v>33</v>
      </c>
      <c r="AX2461" s="13" t="s">
        <v>72</v>
      </c>
      <c r="AY2461" s="246" t="s">
        <v>197</v>
      </c>
    </row>
    <row r="2462" s="13" customFormat="1">
      <c r="A2462" s="13"/>
      <c r="B2462" s="235"/>
      <c r="C2462" s="236"/>
      <c r="D2462" s="237" t="s">
        <v>207</v>
      </c>
      <c r="E2462" s="238" t="s">
        <v>19</v>
      </c>
      <c r="F2462" s="239" t="s">
        <v>3392</v>
      </c>
      <c r="G2462" s="236"/>
      <c r="H2462" s="240">
        <v>1.125</v>
      </c>
      <c r="I2462" s="241"/>
      <c r="J2462" s="236"/>
      <c r="K2462" s="236"/>
      <c r="L2462" s="242"/>
      <c r="M2462" s="243"/>
      <c r="N2462" s="244"/>
      <c r="O2462" s="244"/>
      <c r="P2462" s="244"/>
      <c r="Q2462" s="244"/>
      <c r="R2462" s="244"/>
      <c r="S2462" s="244"/>
      <c r="T2462" s="245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46" t="s">
        <v>207</v>
      </c>
      <c r="AU2462" s="246" t="s">
        <v>82</v>
      </c>
      <c r="AV2462" s="13" t="s">
        <v>82</v>
      </c>
      <c r="AW2462" s="13" t="s">
        <v>33</v>
      </c>
      <c r="AX2462" s="13" t="s">
        <v>72</v>
      </c>
      <c r="AY2462" s="246" t="s">
        <v>197</v>
      </c>
    </row>
    <row r="2463" s="13" customFormat="1">
      <c r="A2463" s="13"/>
      <c r="B2463" s="235"/>
      <c r="C2463" s="236"/>
      <c r="D2463" s="237" t="s">
        <v>207</v>
      </c>
      <c r="E2463" s="238" t="s">
        <v>19</v>
      </c>
      <c r="F2463" s="239" t="s">
        <v>3874</v>
      </c>
      <c r="G2463" s="236"/>
      <c r="H2463" s="240">
        <v>0.875</v>
      </c>
      <c r="I2463" s="241"/>
      <c r="J2463" s="236"/>
      <c r="K2463" s="236"/>
      <c r="L2463" s="242"/>
      <c r="M2463" s="243"/>
      <c r="N2463" s="244"/>
      <c r="O2463" s="244"/>
      <c r="P2463" s="244"/>
      <c r="Q2463" s="244"/>
      <c r="R2463" s="244"/>
      <c r="S2463" s="244"/>
      <c r="T2463" s="245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T2463" s="246" t="s">
        <v>207</v>
      </c>
      <c r="AU2463" s="246" t="s">
        <v>82</v>
      </c>
      <c r="AV2463" s="13" t="s">
        <v>82</v>
      </c>
      <c r="AW2463" s="13" t="s">
        <v>33</v>
      </c>
      <c r="AX2463" s="13" t="s">
        <v>72</v>
      </c>
      <c r="AY2463" s="246" t="s">
        <v>197</v>
      </c>
    </row>
    <row r="2464" s="13" customFormat="1">
      <c r="A2464" s="13"/>
      <c r="B2464" s="235"/>
      <c r="C2464" s="236"/>
      <c r="D2464" s="237" t="s">
        <v>207</v>
      </c>
      <c r="E2464" s="238" t="s">
        <v>19</v>
      </c>
      <c r="F2464" s="239" t="s">
        <v>3393</v>
      </c>
      <c r="G2464" s="236"/>
      <c r="H2464" s="240">
        <v>6.2249999999999996</v>
      </c>
      <c r="I2464" s="241"/>
      <c r="J2464" s="236"/>
      <c r="K2464" s="236"/>
      <c r="L2464" s="242"/>
      <c r="M2464" s="243"/>
      <c r="N2464" s="244"/>
      <c r="O2464" s="244"/>
      <c r="P2464" s="244"/>
      <c r="Q2464" s="244"/>
      <c r="R2464" s="244"/>
      <c r="S2464" s="244"/>
      <c r="T2464" s="245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T2464" s="246" t="s">
        <v>207</v>
      </c>
      <c r="AU2464" s="246" t="s">
        <v>82</v>
      </c>
      <c r="AV2464" s="13" t="s">
        <v>82</v>
      </c>
      <c r="AW2464" s="13" t="s">
        <v>33</v>
      </c>
      <c r="AX2464" s="13" t="s">
        <v>72</v>
      </c>
      <c r="AY2464" s="246" t="s">
        <v>197</v>
      </c>
    </row>
    <row r="2465" s="13" customFormat="1">
      <c r="A2465" s="13"/>
      <c r="B2465" s="235"/>
      <c r="C2465" s="236"/>
      <c r="D2465" s="237" t="s">
        <v>207</v>
      </c>
      <c r="E2465" s="238" t="s">
        <v>19</v>
      </c>
      <c r="F2465" s="239" t="s">
        <v>3875</v>
      </c>
      <c r="G2465" s="236"/>
      <c r="H2465" s="240">
        <v>0.56299999999999994</v>
      </c>
      <c r="I2465" s="241"/>
      <c r="J2465" s="236"/>
      <c r="K2465" s="236"/>
      <c r="L2465" s="242"/>
      <c r="M2465" s="243"/>
      <c r="N2465" s="244"/>
      <c r="O2465" s="244"/>
      <c r="P2465" s="244"/>
      <c r="Q2465" s="244"/>
      <c r="R2465" s="244"/>
      <c r="S2465" s="244"/>
      <c r="T2465" s="245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T2465" s="246" t="s">
        <v>207</v>
      </c>
      <c r="AU2465" s="246" t="s">
        <v>82</v>
      </c>
      <c r="AV2465" s="13" t="s">
        <v>82</v>
      </c>
      <c r="AW2465" s="13" t="s">
        <v>33</v>
      </c>
      <c r="AX2465" s="13" t="s">
        <v>72</v>
      </c>
      <c r="AY2465" s="246" t="s">
        <v>197</v>
      </c>
    </row>
    <row r="2466" s="16" customFormat="1">
      <c r="A2466" s="16"/>
      <c r="B2466" s="268"/>
      <c r="C2466" s="269"/>
      <c r="D2466" s="237" t="s">
        <v>207</v>
      </c>
      <c r="E2466" s="270" t="s">
        <v>19</v>
      </c>
      <c r="F2466" s="271" t="s">
        <v>248</v>
      </c>
      <c r="G2466" s="269"/>
      <c r="H2466" s="272">
        <v>14.976000000000001</v>
      </c>
      <c r="I2466" s="273"/>
      <c r="J2466" s="269"/>
      <c r="K2466" s="269"/>
      <c r="L2466" s="274"/>
      <c r="M2466" s="275"/>
      <c r="N2466" s="276"/>
      <c r="O2466" s="276"/>
      <c r="P2466" s="276"/>
      <c r="Q2466" s="276"/>
      <c r="R2466" s="276"/>
      <c r="S2466" s="276"/>
      <c r="T2466" s="277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T2466" s="278" t="s">
        <v>207</v>
      </c>
      <c r="AU2466" s="278" t="s">
        <v>82</v>
      </c>
      <c r="AV2466" s="16" t="s">
        <v>103</v>
      </c>
      <c r="AW2466" s="16" t="s">
        <v>33</v>
      </c>
      <c r="AX2466" s="16" t="s">
        <v>72</v>
      </c>
      <c r="AY2466" s="278" t="s">
        <v>197</v>
      </c>
    </row>
    <row r="2467" s="13" customFormat="1">
      <c r="A2467" s="13"/>
      <c r="B2467" s="235"/>
      <c r="C2467" s="236"/>
      <c r="D2467" s="237" t="s">
        <v>207</v>
      </c>
      <c r="E2467" s="238" t="s">
        <v>19</v>
      </c>
      <c r="F2467" s="239" t="s">
        <v>3396</v>
      </c>
      <c r="G2467" s="236"/>
      <c r="H2467" s="240">
        <v>3.75</v>
      </c>
      <c r="I2467" s="241"/>
      <c r="J2467" s="236"/>
      <c r="K2467" s="236"/>
      <c r="L2467" s="242"/>
      <c r="M2467" s="243"/>
      <c r="N2467" s="244"/>
      <c r="O2467" s="244"/>
      <c r="P2467" s="244"/>
      <c r="Q2467" s="244"/>
      <c r="R2467" s="244"/>
      <c r="S2467" s="244"/>
      <c r="T2467" s="245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T2467" s="246" t="s">
        <v>207</v>
      </c>
      <c r="AU2467" s="246" t="s">
        <v>82</v>
      </c>
      <c r="AV2467" s="13" t="s">
        <v>82</v>
      </c>
      <c r="AW2467" s="13" t="s">
        <v>33</v>
      </c>
      <c r="AX2467" s="13" t="s">
        <v>72</v>
      </c>
      <c r="AY2467" s="246" t="s">
        <v>197</v>
      </c>
    </row>
    <row r="2468" s="13" customFormat="1">
      <c r="A2468" s="13"/>
      <c r="B2468" s="235"/>
      <c r="C2468" s="236"/>
      <c r="D2468" s="237" t="s">
        <v>207</v>
      </c>
      <c r="E2468" s="238" t="s">
        <v>19</v>
      </c>
      <c r="F2468" s="239" t="s">
        <v>3397</v>
      </c>
      <c r="G2468" s="236"/>
      <c r="H2468" s="240">
        <v>1.125</v>
      </c>
      <c r="I2468" s="241"/>
      <c r="J2468" s="236"/>
      <c r="K2468" s="236"/>
      <c r="L2468" s="242"/>
      <c r="M2468" s="243"/>
      <c r="N2468" s="244"/>
      <c r="O2468" s="244"/>
      <c r="P2468" s="244"/>
      <c r="Q2468" s="244"/>
      <c r="R2468" s="244"/>
      <c r="S2468" s="244"/>
      <c r="T2468" s="245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T2468" s="246" t="s">
        <v>207</v>
      </c>
      <c r="AU2468" s="246" t="s">
        <v>82</v>
      </c>
      <c r="AV2468" s="13" t="s">
        <v>82</v>
      </c>
      <c r="AW2468" s="13" t="s">
        <v>33</v>
      </c>
      <c r="AX2468" s="13" t="s">
        <v>72</v>
      </c>
      <c r="AY2468" s="246" t="s">
        <v>197</v>
      </c>
    </row>
    <row r="2469" s="16" customFormat="1">
      <c r="A2469" s="16"/>
      <c r="B2469" s="268"/>
      <c r="C2469" s="269"/>
      <c r="D2469" s="237" t="s">
        <v>207</v>
      </c>
      <c r="E2469" s="270" t="s">
        <v>19</v>
      </c>
      <c r="F2469" s="271" t="s">
        <v>248</v>
      </c>
      <c r="G2469" s="269"/>
      <c r="H2469" s="272">
        <v>4.875</v>
      </c>
      <c r="I2469" s="273"/>
      <c r="J2469" s="269"/>
      <c r="K2469" s="269"/>
      <c r="L2469" s="274"/>
      <c r="M2469" s="275"/>
      <c r="N2469" s="276"/>
      <c r="O2469" s="276"/>
      <c r="P2469" s="276"/>
      <c r="Q2469" s="276"/>
      <c r="R2469" s="276"/>
      <c r="S2469" s="276"/>
      <c r="T2469" s="277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T2469" s="278" t="s">
        <v>207</v>
      </c>
      <c r="AU2469" s="278" t="s">
        <v>82</v>
      </c>
      <c r="AV2469" s="16" t="s">
        <v>103</v>
      </c>
      <c r="AW2469" s="16" t="s">
        <v>33</v>
      </c>
      <c r="AX2469" s="16" t="s">
        <v>72</v>
      </c>
      <c r="AY2469" s="278" t="s">
        <v>197</v>
      </c>
    </row>
    <row r="2470" s="15" customFormat="1">
      <c r="A2470" s="15"/>
      <c r="B2470" s="257"/>
      <c r="C2470" s="258"/>
      <c r="D2470" s="237" t="s">
        <v>207</v>
      </c>
      <c r="E2470" s="259" t="s">
        <v>19</v>
      </c>
      <c r="F2470" s="260" t="s">
        <v>234</v>
      </c>
      <c r="G2470" s="258"/>
      <c r="H2470" s="261">
        <v>19.850999999999999</v>
      </c>
      <c r="I2470" s="262"/>
      <c r="J2470" s="258"/>
      <c r="K2470" s="258"/>
      <c r="L2470" s="263"/>
      <c r="M2470" s="264"/>
      <c r="N2470" s="265"/>
      <c r="O2470" s="265"/>
      <c r="P2470" s="265"/>
      <c r="Q2470" s="265"/>
      <c r="R2470" s="265"/>
      <c r="S2470" s="265"/>
      <c r="T2470" s="266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T2470" s="267" t="s">
        <v>207</v>
      </c>
      <c r="AU2470" s="267" t="s">
        <v>82</v>
      </c>
      <c r="AV2470" s="15" t="s">
        <v>203</v>
      </c>
      <c r="AW2470" s="15" t="s">
        <v>33</v>
      </c>
      <c r="AX2470" s="15" t="s">
        <v>80</v>
      </c>
      <c r="AY2470" s="267" t="s">
        <v>197</v>
      </c>
    </row>
    <row r="2471" s="2" customFormat="1" ht="16.5" customHeight="1">
      <c r="A2471" s="40"/>
      <c r="B2471" s="41"/>
      <c r="C2471" s="282" t="s">
        <v>3876</v>
      </c>
      <c r="D2471" s="282" t="s">
        <v>602</v>
      </c>
      <c r="E2471" s="283" t="s">
        <v>2243</v>
      </c>
      <c r="F2471" s="284" t="s">
        <v>3877</v>
      </c>
      <c r="G2471" s="285" t="s">
        <v>202</v>
      </c>
      <c r="H2471" s="286">
        <v>19.850999999999999</v>
      </c>
      <c r="I2471" s="287"/>
      <c r="J2471" s="288">
        <f>ROUND(I2471*H2471,2)</f>
        <v>0</v>
      </c>
      <c r="K2471" s="289"/>
      <c r="L2471" s="290"/>
      <c r="M2471" s="291" t="s">
        <v>19</v>
      </c>
      <c r="N2471" s="292" t="s">
        <v>43</v>
      </c>
      <c r="O2471" s="86"/>
      <c r="P2471" s="226">
        <f>O2471*H2471</f>
        <v>0</v>
      </c>
      <c r="Q2471" s="226">
        <v>0.00059999999999999995</v>
      </c>
      <c r="R2471" s="226">
        <f>Q2471*H2471</f>
        <v>0.011910599999999999</v>
      </c>
      <c r="S2471" s="226">
        <v>0</v>
      </c>
      <c r="T2471" s="227">
        <f>S2471*H2471</f>
        <v>0</v>
      </c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R2471" s="228" t="s">
        <v>658</v>
      </c>
      <c r="AT2471" s="228" t="s">
        <v>602</v>
      </c>
      <c r="AU2471" s="228" t="s">
        <v>82</v>
      </c>
      <c r="AY2471" s="19" t="s">
        <v>197</v>
      </c>
      <c r="BE2471" s="229">
        <f>IF(N2471="základní",J2471,0)</f>
        <v>0</v>
      </c>
      <c r="BF2471" s="229">
        <f>IF(N2471="snížená",J2471,0)</f>
        <v>0</v>
      </c>
      <c r="BG2471" s="229">
        <f>IF(N2471="zákl. přenesená",J2471,0)</f>
        <v>0</v>
      </c>
      <c r="BH2471" s="229">
        <f>IF(N2471="sníž. přenesená",J2471,0)</f>
        <v>0</v>
      </c>
      <c r="BI2471" s="229">
        <f>IF(N2471="nulová",J2471,0)</f>
        <v>0</v>
      </c>
      <c r="BJ2471" s="19" t="s">
        <v>80</v>
      </c>
      <c r="BK2471" s="229">
        <f>ROUND(I2471*H2471,2)</f>
        <v>0</v>
      </c>
      <c r="BL2471" s="19" t="s">
        <v>385</v>
      </c>
      <c r="BM2471" s="228" t="s">
        <v>3878</v>
      </c>
    </row>
    <row r="2472" s="2" customFormat="1" ht="44.25" customHeight="1">
      <c r="A2472" s="40"/>
      <c r="B2472" s="41"/>
      <c r="C2472" s="216" t="s">
        <v>3879</v>
      </c>
      <c r="D2472" s="216" t="s">
        <v>199</v>
      </c>
      <c r="E2472" s="217" t="s">
        <v>2248</v>
      </c>
      <c r="F2472" s="218" t="s">
        <v>2249</v>
      </c>
      <c r="G2472" s="219" t="s">
        <v>1253</v>
      </c>
      <c r="H2472" s="293"/>
      <c r="I2472" s="221"/>
      <c r="J2472" s="222">
        <f>ROUND(I2472*H2472,2)</f>
        <v>0</v>
      </c>
      <c r="K2472" s="223"/>
      <c r="L2472" s="46"/>
      <c r="M2472" s="224" t="s">
        <v>19</v>
      </c>
      <c r="N2472" s="225" t="s">
        <v>43</v>
      </c>
      <c r="O2472" s="86"/>
      <c r="P2472" s="226">
        <f>O2472*H2472</f>
        <v>0</v>
      </c>
      <c r="Q2472" s="226">
        <v>0</v>
      </c>
      <c r="R2472" s="226">
        <f>Q2472*H2472</f>
        <v>0</v>
      </c>
      <c r="S2472" s="226">
        <v>0</v>
      </c>
      <c r="T2472" s="227">
        <f>S2472*H2472</f>
        <v>0</v>
      </c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R2472" s="228" t="s">
        <v>385</v>
      </c>
      <c r="AT2472" s="228" t="s">
        <v>199</v>
      </c>
      <c r="AU2472" s="228" t="s">
        <v>82</v>
      </c>
      <c r="AY2472" s="19" t="s">
        <v>197</v>
      </c>
      <c r="BE2472" s="229">
        <f>IF(N2472="základní",J2472,0)</f>
        <v>0</v>
      </c>
      <c r="BF2472" s="229">
        <f>IF(N2472="snížená",J2472,0)</f>
        <v>0</v>
      </c>
      <c r="BG2472" s="229">
        <f>IF(N2472="zákl. přenesená",J2472,0)</f>
        <v>0</v>
      </c>
      <c r="BH2472" s="229">
        <f>IF(N2472="sníž. přenesená",J2472,0)</f>
        <v>0</v>
      </c>
      <c r="BI2472" s="229">
        <f>IF(N2472="nulová",J2472,0)</f>
        <v>0</v>
      </c>
      <c r="BJ2472" s="19" t="s">
        <v>80</v>
      </c>
      <c r="BK2472" s="229">
        <f>ROUND(I2472*H2472,2)</f>
        <v>0</v>
      </c>
      <c r="BL2472" s="19" t="s">
        <v>385</v>
      </c>
      <c r="BM2472" s="228" t="s">
        <v>3880</v>
      </c>
    </row>
    <row r="2473" s="2" customFormat="1">
      <c r="A2473" s="40"/>
      <c r="B2473" s="41"/>
      <c r="C2473" s="42"/>
      <c r="D2473" s="230" t="s">
        <v>205</v>
      </c>
      <c r="E2473" s="42"/>
      <c r="F2473" s="231" t="s">
        <v>2251</v>
      </c>
      <c r="G2473" s="42"/>
      <c r="H2473" s="42"/>
      <c r="I2473" s="232"/>
      <c r="J2473" s="42"/>
      <c r="K2473" s="42"/>
      <c r="L2473" s="46"/>
      <c r="M2473" s="294"/>
      <c r="N2473" s="295"/>
      <c r="O2473" s="296"/>
      <c r="P2473" s="296"/>
      <c r="Q2473" s="296"/>
      <c r="R2473" s="296"/>
      <c r="S2473" s="296"/>
      <c r="T2473" s="297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T2473" s="19" t="s">
        <v>205</v>
      </c>
      <c r="AU2473" s="19" t="s">
        <v>82</v>
      </c>
    </row>
    <row r="2474" s="2" customFormat="1" ht="6.96" customHeight="1">
      <c r="A2474" s="40"/>
      <c r="B2474" s="61"/>
      <c r="C2474" s="62"/>
      <c r="D2474" s="62"/>
      <c r="E2474" s="62"/>
      <c r="F2474" s="62"/>
      <c r="G2474" s="62"/>
      <c r="H2474" s="62"/>
      <c r="I2474" s="62"/>
      <c r="J2474" s="62"/>
      <c r="K2474" s="62"/>
      <c r="L2474" s="46"/>
      <c r="M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</row>
  </sheetData>
  <sheetProtection sheet="1" autoFilter="0" formatColumns="0" formatRows="0" objects="1" scenarios="1" spinCount="100000" saltValue="rSRy6I06hG1JnA4+CPQzY8kpOEG02MjI/7g4Wm4ZJm9N+ALEMu8ivr+b+Cr9G6jeJ3mE51wbPjPcLpXDEvCN5g==" hashValue="6R0sx/AIvtBkgT64ubSeYv+UyIRfIK2AIE6ujCI97XK2wHwL0sl1olu37YpXjWBYhW6b36j4uHiBREd7uIXGcw==" algorithmName="SHA-512" password="CC6F"/>
  <autoFilter ref="C119:K247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8:H108"/>
    <mergeCell ref="E110:H110"/>
    <mergeCell ref="E112:H112"/>
    <mergeCell ref="L2:V2"/>
  </mergeCells>
  <hyperlinks>
    <hyperlink ref="F124" r:id="rId1" display="https://podminky.urs.cz/item/CS_URS_2022_01/131213712"/>
    <hyperlink ref="F130" r:id="rId2" display="https://podminky.urs.cz/item/CS_URS_2022_01/131251103"/>
    <hyperlink ref="F141" r:id="rId3" display="https://podminky.urs.cz/item/CS_URS_2022_01/132212131"/>
    <hyperlink ref="F153" r:id="rId4" display="https://podminky.urs.cz/item/CS_URS_2022_01/132251101"/>
    <hyperlink ref="F165" r:id="rId5" display="https://podminky.urs.cz/item/CS_URS_2022_01/132251251"/>
    <hyperlink ref="F172" r:id="rId6" display="https://podminky.urs.cz/item/CS_URS_2022_01/133251101"/>
    <hyperlink ref="F180" r:id="rId7" display="https://podminky.urs.cz/item/CS_URS_2022_01/162751113"/>
    <hyperlink ref="F187" r:id="rId8" display="https://podminky.urs.cz/item/CS_URS_2022_01/171201221"/>
    <hyperlink ref="F190" r:id="rId9" display="https://podminky.urs.cz/item/CS_URS_2022_01/174111101"/>
    <hyperlink ref="F199" r:id="rId10" display="https://podminky.urs.cz/item/CS_URS_2022_01/181912112"/>
    <hyperlink ref="F207" r:id="rId11" display="https://podminky.urs.cz/item/CS_URS_2022_01/274321411"/>
    <hyperlink ref="F214" r:id="rId12" display="https://podminky.urs.cz/item/CS_URS_2022_01/274351121"/>
    <hyperlink ref="F231" r:id="rId13" display="https://podminky.urs.cz/item/CS_URS_2022_01/274351122"/>
    <hyperlink ref="F234" r:id="rId14" display="https://podminky.urs.cz/item/CS_URS_2022_01/274361821"/>
    <hyperlink ref="F246" r:id="rId15" display="https://podminky.urs.cz/item/CS_URS_2022_01/275313711"/>
    <hyperlink ref="F252" r:id="rId16" display="https://podminky.urs.cz/item/CS_URS_2022_01/275351121"/>
    <hyperlink ref="F257" r:id="rId17" display="https://podminky.urs.cz/item/CS_URS_2022_01/275351122"/>
    <hyperlink ref="F259" r:id="rId18" display="https://podminky.urs.cz/item/CS_URS_2022_01/279113145"/>
    <hyperlink ref="F268" r:id="rId19" display="https://podminky.urs.cz/item/CS_URS_2022_01/279361821"/>
    <hyperlink ref="F283" r:id="rId20" display="https://podminky.urs.cz/item/CS_URS_2022_01/311231115"/>
    <hyperlink ref="F287" r:id="rId21" display="https://podminky.urs.cz/item/CS_URS_2022_01/311235151"/>
    <hyperlink ref="F309" r:id="rId22" display="https://podminky.urs.cz/item/CS_URS_2022_01/317121151"/>
    <hyperlink ref="F314" r:id="rId23" display="https://podminky.urs.cz/item/CS_URS_2022_01/317168011"/>
    <hyperlink ref="F319" r:id="rId24" display="https://podminky.urs.cz/item/CS_URS_2022_01/317168012"/>
    <hyperlink ref="F324" r:id="rId25" display="https://podminky.urs.cz/item/CS_URS_2022_01/317168022"/>
    <hyperlink ref="F327" r:id="rId26" display="https://podminky.urs.cz/item/CS_URS_2022_01/317168023"/>
    <hyperlink ref="F330" r:id="rId27" display="https://podminky.urs.cz/item/CS_URS_2022_01/317168051"/>
    <hyperlink ref="F335" r:id="rId28" display="https://podminky.urs.cz/item/CS_URS_2022_01/317168052"/>
    <hyperlink ref="F340" r:id="rId29" display="https://podminky.urs.cz/item/CS_URS_2022_01/317168053"/>
    <hyperlink ref="F345" r:id="rId30" display="https://podminky.urs.cz/item/CS_URS_2022_01/317168054"/>
    <hyperlink ref="F350" r:id="rId31" display="https://podminky.urs.cz/item/CS_URS_2022_01/317168057"/>
    <hyperlink ref="F353" r:id="rId32" display="https://podminky.urs.cz/item/CS_URS_2022_01/317321511"/>
    <hyperlink ref="F359" r:id="rId33" display="https://podminky.urs.cz/item/CS_URS_2022_01/317351101"/>
    <hyperlink ref="F365" r:id="rId34" display="https://podminky.urs.cz/item/CS_URS_2022_01/317351102"/>
    <hyperlink ref="F368" r:id="rId35" display="https://podminky.urs.cz/item/CS_URS_2022_01/317941121"/>
    <hyperlink ref="F381" r:id="rId36" display="https://podminky.urs.cz/item/CS_URS_2022_01/317941123"/>
    <hyperlink ref="F404" r:id="rId37" display="https://podminky.urs.cz/item/CS_URS_2022_01/331231116"/>
    <hyperlink ref="F408" r:id="rId38" display="https://podminky.urs.cz/item/CS_URS_2022_01/340238212"/>
    <hyperlink ref="F414" r:id="rId39" display="https://podminky.urs.cz/item/CS_URS_2022_01/341361821"/>
    <hyperlink ref="F418" r:id="rId40" display="https://podminky.urs.cz/item/CS_URS_2022_01/341941001"/>
    <hyperlink ref="F425" r:id="rId41" display="https://podminky.urs.cz/item/CS_URS_2022_01/342244211"/>
    <hyperlink ref="F449" r:id="rId42" display="https://podminky.urs.cz/item/CS_URS_2022_01/342244221"/>
    <hyperlink ref="F462" r:id="rId43" display="https://podminky.urs.cz/item/CS_URS_2022_01/346244381"/>
    <hyperlink ref="F476" r:id="rId44" display="https://podminky.urs.cz/item/CS_URS_2022_01/411121221"/>
    <hyperlink ref="F490" r:id="rId45" display="https://podminky.urs.cz/item/CS_URS_2022_01/411124002"/>
    <hyperlink ref="F498" r:id="rId46" display="https://podminky.urs.cz/item/CS_URS_2022_01/411321515"/>
    <hyperlink ref="F505" r:id="rId47" display="https://podminky.urs.cz/item/CS_URS_2022_01/411361821"/>
    <hyperlink ref="F513" r:id="rId48" display="https://podminky.urs.cz/item/CS_URS_2022_01/411388531"/>
    <hyperlink ref="F517" r:id="rId49" display="https://podminky.urs.cz/item/CS_URS_2022_01/413941121"/>
    <hyperlink ref="F524" r:id="rId50" display="https://podminky.urs.cz/item/CS_URS_2022_01/413941123"/>
    <hyperlink ref="F538" r:id="rId51" display="https://podminky.urs.cz/item/CS_URS_2022_01/417321414"/>
    <hyperlink ref="F554" r:id="rId52" display="https://podminky.urs.cz/item/CS_URS_2022_01/417351115"/>
    <hyperlink ref="F570" r:id="rId53" display="https://podminky.urs.cz/item/CS_URS_2022_01/417351116"/>
    <hyperlink ref="F573" r:id="rId54" display="https://podminky.urs.cz/item/CS_URS_2022_01/417361821"/>
    <hyperlink ref="F594" r:id="rId55" display="https://podminky.urs.cz/item/CS_URS_2022_01/430321515"/>
    <hyperlink ref="F600" r:id="rId56" display="https://podminky.urs.cz/item/CS_URS_2022_01/430362021"/>
    <hyperlink ref="F607" r:id="rId57" display="https://podminky.urs.cz/item/CS_URS_2022_01/431351121"/>
    <hyperlink ref="F613" r:id="rId58" display="https://podminky.urs.cz/item/CS_URS_2022_01/431351122"/>
    <hyperlink ref="F616" r:id="rId59" display="https://podminky.urs.cz/item/CS_URS_2022_01/612325225"/>
    <hyperlink ref="F620" r:id="rId60" display="https://podminky.urs.cz/item/CS_URS_2022_01/612131100"/>
    <hyperlink ref="F623" r:id="rId61" display="https://podminky.urs.cz/item/CS_URS_2022_01/612131101"/>
    <hyperlink ref="F626" r:id="rId62" display="https://podminky.urs.cz/item/CS_URS_2022_01/612321111"/>
    <hyperlink ref="F643" r:id="rId63" display="https://podminky.urs.cz/item/CS_URS_2022_01/612311131"/>
    <hyperlink ref="F647" r:id="rId64" display="https://podminky.urs.cz/item/CS_URS_2022_01/612321121"/>
    <hyperlink ref="F674" r:id="rId65" display="https://podminky.urs.cz/item/CS_URS_2022_01/612321141"/>
    <hyperlink ref="F730" r:id="rId66" display="https://podminky.urs.cz/item/CS_URS_2022_01/612321191"/>
    <hyperlink ref="F733" r:id="rId67" display="https://podminky.urs.cz/item/CS_URS_2022_01/612341121"/>
    <hyperlink ref="F763" r:id="rId68" display="https://podminky.urs.cz/item/CS_URS_2022_01/619991011"/>
    <hyperlink ref="F780" r:id="rId69" display="https://podminky.urs.cz/item/CS_URS_2022_01/622143003"/>
    <hyperlink ref="F806" r:id="rId70" display="https://podminky.urs.cz/item/CS_URS_2022_01/622143004"/>
    <hyperlink ref="F830" r:id="rId71" display="https://podminky.urs.cz/item/CS_URS_2022_01/621131121"/>
    <hyperlink ref="F833" r:id="rId72" display="https://podminky.urs.cz/item/CS_URS_2022_01/622131121"/>
    <hyperlink ref="F838" r:id="rId73" display="https://podminky.urs.cz/item/CS_URS_2022_01/621221011"/>
    <hyperlink ref="F846" r:id="rId74" display="https://podminky.urs.cz/item/CS_URS_2022_01/621221031"/>
    <hyperlink ref="F852" r:id="rId75" display="https://podminky.urs.cz/item/CS_URS_2022_01/621211021"/>
    <hyperlink ref="F862" r:id="rId76" display="https://podminky.urs.cz/item/CS_URS_2022_01/622143003"/>
    <hyperlink ref="F875" r:id="rId77" display="https://podminky.urs.cz/item/CS_URS_2022_01/622143004"/>
    <hyperlink ref="F943" r:id="rId78" display="https://podminky.urs.cz/item/CS_URS_2022_01/622212001"/>
    <hyperlink ref="F969" r:id="rId79" display="https://podminky.urs.cz/item/CS_URS_2022_01/622251101"/>
    <hyperlink ref="F972" r:id="rId80" display="https://podminky.urs.cz/item/CS_URS_2022_01/621531022"/>
    <hyperlink ref="F975" r:id="rId81" display="https://podminky.urs.cz/item/CS_URS_2022_01/622511102"/>
    <hyperlink ref="F984" r:id="rId82" display="https://podminky.urs.cz/item/CS_URS_2022_01/622531022"/>
    <hyperlink ref="F992" r:id="rId83" display="https://podminky.urs.cz/item/CS_URS_2022_01/631311135"/>
    <hyperlink ref="F999" r:id="rId84" display="https://podminky.urs.cz/item/CS_URS_2022_01/631311214"/>
    <hyperlink ref="F1031" r:id="rId85" display="https://podminky.urs.cz/item/CS_URS_2022_01/631351101"/>
    <hyperlink ref="F1038" r:id="rId86" display="https://podminky.urs.cz/item/CS_URS_2022_01/631351102"/>
    <hyperlink ref="F1040" r:id="rId87" display="https://podminky.urs.cz/item/CS_URS_2022_01/631362021"/>
    <hyperlink ref="F1049" r:id="rId88" display="https://podminky.urs.cz/item/CS_URS_2022_01/632441225"/>
    <hyperlink ref="F1076" r:id="rId89" display="https://podminky.urs.cz/item/CS_URS_2022_01/632441293"/>
    <hyperlink ref="F1085" r:id="rId90" display="https://podminky.urs.cz/item/CS_URS_2022_01/632481213"/>
    <hyperlink ref="F1092" r:id="rId91" display="https://podminky.urs.cz/item/CS_URS_2022_01/635111242"/>
    <hyperlink ref="F1101" r:id="rId92" display="https://podminky.urs.cz/item/CS_URS_2022_01/636311114"/>
    <hyperlink ref="F1108" r:id="rId93" display="https://podminky.urs.cz/item/CS_URS_2022_01/642942111"/>
    <hyperlink ref="F1120" r:id="rId94" display="https://podminky.urs.cz/item/CS_URS_2022_01/952901111"/>
    <hyperlink ref="F1127" r:id="rId95" display="https://podminky.urs.cz/item/CS_URS_2022_01/953312112"/>
    <hyperlink ref="F1132" r:id="rId96" display="https://podminky.urs.cz/item/CS_URS_2022_01/953943123"/>
    <hyperlink ref="F1141" r:id="rId97" display="https://podminky.urs.cz/item/CS_URS_2022_01/953943211"/>
    <hyperlink ref="F1146" r:id="rId98" display="https://podminky.urs.cz/item/CS_URS_2022_01/975043111"/>
    <hyperlink ref="F1151" r:id="rId99" display="https://podminky.urs.cz/item/CS_URS_2022_01/941211111"/>
    <hyperlink ref="F1156" r:id="rId100" display="https://podminky.urs.cz/item/CS_URS_2022_01/941211211"/>
    <hyperlink ref="F1162" r:id="rId101" display="https://podminky.urs.cz/item/CS_URS_2022_01/941211811"/>
    <hyperlink ref="F1167" r:id="rId102" display="https://podminky.urs.cz/item/CS_URS_2022_01/944611111"/>
    <hyperlink ref="F1170" r:id="rId103" display="https://podminky.urs.cz/item/CS_URS_2022_01/944611211"/>
    <hyperlink ref="F1173" r:id="rId104" display="https://podminky.urs.cz/item/CS_URS_2022_01/944611811"/>
    <hyperlink ref="F1176" r:id="rId105" display="https://podminky.urs.cz/item/CS_URS_2022_01/949101111"/>
    <hyperlink ref="F1219" r:id="rId106" display="https://podminky.urs.cz/item/CS_URS_2022_01/966081125"/>
    <hyperlink ref="F1223" r:id="rId107" display="https://podminky.urs.cz/item/CS_URS_2022_01/968082015"/>
    <hyperlink ref="F1227" r:id="rId108" display="https://podminky.urs.cz/item/CS_URS_2022_01/971038691"/>
    <hyperlink ref="F1231" r:id="rId109" display="https://podminky.urs.cz/item/CS_URS_2022_01/974031664"/>
    <hyperlink ref="F1236" r:id="rId110" display="https://podminky.urs.cz/item/CS_URS_2022_01/997013501"/>
    <hyperlink ref="F1238" r:id="rId111" display="https://podminky.urs.cz/item/CS_URS_2022_01/997013509"/>
    <hyperlink ref="F1241" r:id="rId112" display="https://podminky.urs.cz/item/CS_URS_2022_01/997013603"/>
    <hyperlink ref="F1244" r:id="rId113" display="https://podminky.urs.cz/item/CS_URS_2022_01/998011002"/>
    <hyperlink ref="F1248" r:id="rId114" display="https://podminky.urs.cz/item/CS_URS_2022_01/711111001"/>
    <hyperlink ref="F1259" r:id="rId115" display="https://podminky.urs.cz/item/CS_URS_2022_01/711112001"/>
    <hyperlink ref="F1265" r:id="rId116" display="https://podminky.urs.cz/item/CS_URS_2022_01/711141559"/>
    <hyperlink ref="F1276" r:id="rId117" display="https://podminky.urs.cz/item/CS_URS_2022_01/711142559"/>
    <hyperlink ref="F1282" r:id="rId118" display="https://podminky.urs.cz/item/CS_URS_2022_01/711161273"/>
    <hyperlink ref="F1290" r:id="rId119" display="https://podminky.urs.cz/item/CS_URS_2022_01/998711202"/>
    <hyperlink ref="F1293" r:id="rId120" display="https://podminky.urs.cz/item/CS_URS_2022_01/712331111"/>
    <hyperlink ref="F1297" r:id="rId121" display="https://podminky.urs.cz/item/CS_URS_2022_01/712341559"/>
    <hyperlink ref="F1304" r:id="rId122" display="https://podminky.urs.cz/item/CS_URS_2022_01/712341715"/>
    <hyperlink ref="F1307" r:id="rId123" display="https://podminky.urs.cz/item/CS_URS_2022_01/712363001"/>
    <hyperlink ref="F1313" r:id="rId124" display="https://podminky.urs.cz/item/CS_URS_2022_01/712363103"/>
    <hyperlink ref="F1322" r:id="rId125" display="https://podminky.urs.cz/item/CS_URS_2022_01/712831101"/>
    <hyperlink ref="F1330" r:id="rId126" display="https://podminky.urs.cz/item/CS_URS_2022_01/712841559"/>
    <hyperlink ref="F1361" r:id="rId127" display="https://podminky.urs.cz/item/CS_URS_2022_01/998712202"/>
    <hyperlink ref="F1364" r:id="rId128" display="https://podminky.urs.cz/item/CS_URS_2022_01/713121121"/>
    <hyperlink ref="F1471" r:id="rId129" display="https://podminky.urs.cz/item/CS_URS_2022_01/713121211"/>
    <hyperlink ref="F1518" r:id="rId130" display="https://podminky.urs.cz/item/CS_URS_2022_01/713141212"/>
    <hyperlink ref="F1527" r:id="rId131" display="https://podminky.urs.cz/item/CS_URS_2022_01/713141336"/>
    <hyperlink ref="F1535" r:id="rId132" display="https://podminky.urs.cz/item/CS_URS_2022_01/998713202"/>
    <hyperlink ref="F1538" r:id="rId133" display="https://podminky.urs.cz/item/CS_URS_2022_01/721239114"/>
    <hyperlink ref="F1543" r:id="rId134" display="https://podminky.urs.cz/item/CS_URS_2022_01/721273153"/>
    <hyperlink ref="F1547" r:id="rId135" display="https://podminky.urs.cz/item/CS_URS_2022_01/762083111"/>
    <hyperlink ref="F1561" r:id="rId136" display="https://podminky.urs.cz/item/CS_URS_2022_01/762085112"/>
    <hyperlink ref="F1570" r:id="rId137" display="https://podminky.urs.cz/item/CS_URS_2022_01/762332131"/>
    <hyperlink ref="F1583" r:id="rId138" display="https://podminky.urs.cz/item/CS_URS_2022_01/762332132"/>
    <hyperlink ref="F1596" r:id="rId139" display="https://podminky.urs.cz/item/CS_URS_2022_01/762332133"/>
    <hyperlink ref="F1603" r:id="rId140" display="https://podminky.urs.cz/item/CS_URS_2022_01/762332134"/>
    <hyperlink ref="F1610" r:id="rId141" display="https://podminky.urs.cz/item/CS_URS_2022_01/762341037"/>
    <hyperlink ref="F1616" r:id="rId142" display="https://podminky.urs.cz/item/CS_URS_2022_01/762341210"/>
    <hyperlink ref="F1623" r:id="rId143" display="https://podminky.urs.cz/item/CS_URS_2022_01/762341680"/>
    <hyperlink ref="F1630" r:id="rId144" display="https://podminky.urs.cz/item/CS_URS_2022_01/762361312"/>
    <hyperlink ref="F1637" r:id="rId145" display="https://podminky.urs.cz/item/CS_URS_2022_01/762395000"/>
    <hyperlink ref="F1654" r:id="rId146" display="https://podminky.urs.cz/item/CS_URS_2022_01/762429001"/>
    <hyperlink ref="F1660" r:id="rId147" display="https://podminky.urs.cz/item/CS_URS_2022_01/998762202"/>
    <hyperlink ref="F1663" r:id="rId148" display="https://podminky.urs.cz/item/CS_URS_2022_01/763111742"/>
    <hyperlink ref="F1669" r:id="rId149" display="https://podminky.urs.cz/item/CS_URS_2022_01/763131411"/>
    <hyperlink ref="F1686" r:id="rId150" display="https://podminky.urs.cz/item/CS_URS_2022_01/763131431"/>
    <hyperlink ref="F1702" r:id="rId151" display="https://podminky.urs.cz/item/CS_URS_2022_01/763131451"/>
    <hyperlink ref="F1713" r:id="rId152" display="https://podminky.urs.cz/item/CS_URS_2022_01/763131471"/>
    <hyperlink ref="F1734" r:id="rId153" display="https://podminky.urs.cz/item/CS_URS_2022_01/763131751"/>
    <hyperlink ref="F1747" r:id="rId154" display="https://podminky.urs.cz/item/CS_URS_2022_01/763131752"/>
    <hyperlink ref="F1757" r:id="rId155" display="https://podminky.urs.cz/item/CS_URS_2022_01/763164613"/>
    <hyperlink ref="F1761" r:id="rId156" display="https://podminky.urs.cz/item/CS_URS_2022_01/763411113"/>
    <hyperlink ref="F1768" r:id="rId157" display="https://podminky.urs.cz/item/CS_URS_2022_01/763411123"/>
    <hyperlink ref="F1776" r:id="rId158" display="https://podminky.urs.cz/item/CS_URS_2022_01/998763402"/>
    <hyperlink ref="F1779" r:id="rId159" display="https://podminky.urs.cz/item/CS_URS_2022_01/764011613"/>
    <hyperlink ref="F1783" r:id="rId160" display="https://podminky.urs.cz/item/CS_URS_2022_01/764011621"/>
    <hyperlink ref="F1787" r:id="rId161" display="https://podminky.urs.cz/item/CS_URS_2022_01/764212665"/>
    <hyperlink ref="F1791" r:id="rId162" display="https://podminky.urs.cz/item/CS_URS_2022_01/764214607"/>
    <hyperlink ref="F1805" r:id="rId163" display="https://podminky.urs.cz/item/CS_URS_2022_01/764511602"/>
    <hyperlink ref="F1809" r:id="rId164" display="https://podminky.urs.cz/item/CS_URS_2022_01/764511642"/>
    <hyperlink ref="F1811" r:id="rId165" display="https://podminky.urs.cz/item/CS_URS_2022_01/764518422"/>
    <hyperlink ref="F1814" r:id="rId166" display="https://podminky.urs.cz/item/CS_URS_2022_01/998764202"/>
    <hyperlink ref="F1817" r:id="rId167" display="https://podminky.urs.cz/item/CS_URS_2022_01/765155001"/>
    <hyperlink ref="F1820" r:id="rId168" display="https://podminky.urs.cz/item/CS_URS_2022_01/998765202"/>
    <hyperlink ref="F1823" r:id="rId169" display="https://podminky.urs.cz/item/CS_URS_2022_01/766412212"/>
    <hyperlink ref="F1833" r:id="rId170" display="https://podminky.urs.cz/item/CS_URS_2022_01/766417211"/>
    <hyperlink ref="F1844" r:id="rId171" display="https://podminky.urs.cz/item/CS_URS_2022_01/766622131"/>
    <hyperlink ref="F1871" r:id="rId172" display="https://podminky.urs.cz/item/CS_URS_2022_01/766622216"/>
    <hyperlink ref="F1880" r:id="rId173" display="https://podminky.urs.cz/item/CS_URS_2022_01/766660001"/>
    <hyperlink ref="F1919" r:id="rId174" display="https://podminky.urs.cz/item/CS_URS_2022_01/766660002"/>
    <hyperlink ref="F1924" r:id="rId175" display="https://podminky.urs.cz/item/CS_URS_2022_01/766660471"/>
    <hyperlink ref="F1928" r:id="rId176" display="https://podminky.urs.cz/item/CS_URS_2022_01/766694111"/>
    <hyperlink ref="F1934" r:id="rId177" display="https://podminky.urs.cz/item/CS_URS_2022_01/766694112"/>
    <hyperlink ref="F1939" r:id="rId178" display="https://podminky.urs.cz/item/CS_URS_2022_01/766694113"/>
    <hyperlink ref="F1953" r:id="rId179" display="https://podminky.urs.cz/item/CS_URS_2022_01/998766202"/>
    <hyperlink ref="F1956" r:id="rId180" display="https://podminky.urs.cz/item/CS_URS_2022_01/766660021"/>
    <hyperlink ref="F1966" r:id="rId181" display="https://podminky.urs.cz/item/CS_URS_2022_01/767220120"/>
    <hyperlink ref="F1971" r:id="rId182" display="https://podminky.urs.cz/item/CS_URS_2022_01/767330112"/>
    <hyperlink ref="F1974" r:id="rId183" display="https://podminky.urs.cz/item/CS_URS_2022_01/767330122"/>
    <hyperlink ref="F1977" r:id="rId184" display="https://podminky.urs.cz/item/CS_URS_2022_01/767330132"/>
    <hyperlink ref="F1979" r:id="rId185" display="https://podminky.urs.cz/item/CS_URS_2022_01/767620118"/>
    <hyperlink ref="F1986" r:id="rId186" display="https://podminky.urs.cz/item/CS_URS_2022_01/767620121"/>
    <hyperlink ref="F1990" r:id="rId187" display="https://podminky.urs.cz/item/CS_URS_2022_01/767640111"/>
    <hyperlink ref="F2001" r:id="rId188" display="https://podminky.urs.cz/item/CS_URS_2022_01/767640112"/>
    <hyperlink ref="F2006" r:id="rId189" display="https://podminky.urs.cz/item/CS_URS_2022_01/767640221"/>
    <hyperlink ref="F2011" r:id="rId190" display="https://podminky.urs.cz/item/CS_URS_2022_01/767832102"/>
    <hyperlink ref="F2015" r:id="rId191" display="https://podminky.urs.cz/item/CS_URS_2022_01/767881124"/>
    <hyperlink ref="F2020" r:id="rId192" display="https://podminky.urs.cz/item/CS_URS_2022_01/767881161"/>
    <hyperlink ref="F2026" r:id="rId193" display="https://podminky.urs.cz/item/CS_URS_2022_01/767893113"/>
    <hyperlink ref="F2029" r:id="rId194" display="https://podminky.urs.cz/item/CS_URS_2022_01/767995113"/>
    <hyperlink ref="F2036" r:id="rId195" display="https://podminky.urs.cz/item/CS_URS_2022_01/767995116"/>
    <hyperlink ref="F2045" r:id="rId196" display="https://podminky.urs.cz/item/CS_URS_2022_01/767995117"/>
    <hyperlink ref="F2055" r:id="rId197" display="https://podminky.urs.cz/item/CS_URS_2022_01/998767202"/>
    <hyperlink ref="F2058" r:id="rId198" display="https://podminky.urs.cz/item/CS_URS_2022_01/771121011"/>
    <hyperlink ref="F2084" r:id="rId199" display="https://podminky.urs.cz/item/CS_URS_2022_01/771151021"/>
    <hyperlink ref="F2087" r:id="rId200" display="https://podminky.urs.cz/item/CS_URS_2022_01/771274123"/>
    <hyperlink ref="F2092" r:id="rId201" display="https://podminky.urs.cz/item/CS_URS_2022_01/771274232"/>
    <hyperlink ref="F2096" r:id="rId202" display="https://podminky.urs.cz/item/CS_URS_2022_01/771474112"/>
    <hyperlink ref="F2114" r:id="rId203" display="https://podminky.urs.cz/item/CS_URS_2022_01/771474132"/>
    <hyperlink ref="F2117" r:id="rId204" display="https://podminky.urs.cz/item/CS_URS_2022_01/771574260"/>
    <hyperlink ref="F2144" r:id="rId205" display="https://podminky.urs.cz/item/CS_URS_2022_01/771574261"/>
    <hyperlink ref="F2150" r:id="rId206" display="https://podminky.urs.cz/item/CS_URS_2022_01/771591266"/>
    <hyperlink ref="F2155" r:id="rId207" display="https://podminky.urs.cz/item/CS_URS_2022_01/998771202"/>
    <hyperlink ref="F2158" r:id="rId208" display="https://podminky.urs.cz/item/CS_URS_2022_01/776121112"/>
    <hyperlink ref="F2166" r:id="rId209" display="https://podminky.urs.cz/item/CS_URS_2022_01/776121113"/>
    <hyperlink ref="F2172" r:id="rId210" display="https://podminky.urs.cz/item/CS_URS_2022_01/776141121"/>
    <hyperlink ref="F2180" r:id="rId211" display="https://podminky.urs.cz/item/CS_URS_2022_01/776221111"/>
    <hyperlink ref="F2226" r:id="rId212" display="https://podminky.urs.cz/item/CS_URS_2022_01/776411112"/>
    <hyperlink ref="F2235" r:id="rId213" display="https://podminky.urs.cz/item/CS_URS_2022_01/776411121"/>
    <hyperlink ref="F2241" r:id="rId214" display="https://podminky.urs.cz/item/CS_URS_2022_01/998776202"/>
    <hyperlink ref="F2312" r:id="rId215" display="https://podminky.urs.cz/item/CS_URS_2022_01/998777202"/>
    <hyperlink ref="F2341" r:id="rId216" display="https://podminky.urs.cz/item/CS_URS_2022_01/781121011"/>
    <hyperlink ref="F2357" r:id="rId217" display="https://podminky.urs.cz/item/CS_URS_2022_01/781474112"/>
    <hyperlink ref="F2375" r:id="rId218" display="https://podminky.urs.cz/item/CS_URS_2022_01/781477111"/>
    <hyperlink ref="F2389" r:id="rId219" display="https://podminky.urs.cz/item/CS_URS_2022_01/781494111"/>
    <hyperlink ref="F2404" r:id="rId220" display="https://podminky.urs.cz/item/CS_URS_2022_01/998781202"/>
    <hyperlink ref="F2407" r:id="rId221" display="https://podminky.urs.cz/item/CS_URS_2022_01/783314201"/>
    <hyperlink ref="F2422" r:id="rId222" display="https://podminky.urs.cz/item/CS_URS_2022_01/783317101"/>
    <hyperlink ref="F2426" r:id="rId223" display="https://podminky.urs.cz/item/CS_URS_2022_01/784181121"/>
    <hyperlink ref="F2447" r:id="rId224" display="https://podminky.urs.cz/item/CS_URS_2022_01/786624111"/>
    <hyperlink ref="F2456" r:id="rId225" display="https://podminky.urs.cz/item/CS_URS_2022_01/998786202"/>
    <hyperlink ref="F2459" r:id="rId226" display="https://podminky.urs.cz/item/CS_URS_2022_01/787911111"/>
    <hyperlink ref="F2473" r:id="rId227" display="https://podminky.urs.cz/item/CS_URS_2022_01/99878720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28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 s="1" customFormat="1" ht="12" customHeight="1">
      <c r="B8" s="22"/>
      <c r="D8" s="145" t="s">
        <v>170</v>
      </c>
      <c r="L8" s="22"/>
    </row>
    <row r="9" s="2" customFormat="1" ht="16.5" customHeight="1">
      <c r="A9" s="40"/>
      <c r="B9" s="46"/>
      <c r="C9" s="40"/>
      <c r="D9" s="40"/>
      <c r="E9" s="146" t="s">
        <v>393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394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3881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23. 3. 2022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35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ROUND(J99,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ROUND((SUM(BE99:BE308)),  2)</f>
        <v>0</v>
      </c>
      <c r="G35" s="40"/>
      <c r="H35" s="40"/>
      <c r="I35" s="160">
        <v>0.20999999999999999</v>
      </c>
      <c r="J35" s="159">
        <f>ROUND(((SUM(BE99:BE308))*I35),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ROUND((SUM(BF99:BF308)),  2)</f>
        <v>0</v>
      </c>
      <c r="G36" s="40"/>
      <c r="H36" s="40"/>
      <c r="I36" s="160">
        <v>0.14999999999999999</v>
      </c>
      <c r="J36" s="159">
        <f>ROUND(((SUM(BF99:BF308))*I36),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ROUND((SUM(BG99:BG308)),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ROUND((SUM(BH99:BH308)),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ROUND((SUM(BI99:BI308)),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172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26.25" customHeight="1">
      <c r="A50" s="40"/>
      <c r="B50" s="41"/>
      <c r="C50" s="42"/>
      <c r="D50" s="42"/>
      <c r="E50" s="172" t="str">
        <f>E7</f>
        <v>STAVEBNÍ UPRAVY,PŘÍSTAVBA A NÁSTAVBA OBJEKTU ŠATEN A ZÁZEMÍ PRO SPORTOVCE FK BOLATICE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170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393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394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02.3 - Přístřešek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Bolatice, ul. Opavská131/45</v>
      </c>
      <c r="G56" s="42"/>
      <c r="H56" s="42"/>
      <c r="I56" s="34" t="s">
        <v>23</v>
      </c>
      <c r="J56" s="74" t="str">
        <f>IF(J14="","",J14)</f>
        <v>23. 3. 2022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Obec Bolatice, Hlučínská 95/3</v>
      </c>
      <c r="G58" s="42"/>
      <c r="H58" s="42"/>
      <c r="I58" s="34" t="s">
        <v>31</v>
      </c>
      <c r="J58" s="38" t="str">
        <f>E23</f>
        <v>BENPRO s.r.o. Bolatice 743/40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Katerinec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173</v>
      </c>
      <c r="D61" s="174"/>
      <c r="E61" s="174"/>
      <c r="F61" s="174"/>
      <c r="G61" s="174"/>
      <c r="H61" s="174"/>
      <c r="I61" s="174"/>
      <c r="J61" s="175" t="s">
        <v>174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J99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175</v>
      </c>
    </row>
    <row r="64" s="9" customFormat="1" ht="24.96" customHeight="1">
      <c r="A64" s="9"/>
      <c r="B64" s="177"/>
      <c r="C64" s="178"/>
      <c r="D64" s="179" t="s">
        <v>176</v>
      </c>
      <c r="E64" s="180"/>
      <c r="F64" s="180"/>
      <c r="G64" s="180"/>
      <c r="H64" s="180"/>
      <c r="I64" s="180"/>
      <c r="J64" s="181">
        <f>J100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177</v>
      </c>
      <c r="E65" s="185"/>
      <c r="F65" s="185"/>
      <c r="G65" s="185"/>
      <c r="H65" s="185"/>
      <c r="I65" s="185"/>
      <c r="J65" s="186">
        <f>J101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396</v>
      </c>
      <c r="E66" s="185"/>
      <c r="F66" s="185"/>
      <c r="G66" s="185"/>
      <c r="H66" s="185"/>
      <c r="I66" s="185"/>
      <c r="J66" s="186">
        <f>J120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3882</v>
      </c>
      <c r="E67" s="185"/>
      <c r="F67" s="185"/>
      <c r="G67" s="185"/>
      <c r="H67" s="185"/>
      <c r="I67" s="185"/>
      <c r="J67" s="186">
        <f>J131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178</v>
      </c>
      <c r="E68" s="185"/>
      <c r="F68" s="185"/>
      <c r="G68" s="185"/>
      <c r="H68" s="185"/>
      <c r="I68" s="185"/>
      <c r="J68" s="186">
        <f>J143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404</v>
      </c>
      <c r="E69" s="185"/>
      <c r="F69" s="185"/>
      <c r="G69" s="185"/>
      <c r="H69" s="185"/>
      <c r="I69" s="185"/>
      <c r="J69" s="186">
        <f>J150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405</v>
      </c>
      <c r="E70" s="180"/>
      <c r="F70" s="180"/>
      <c r="G70" s="180"/>
      <c r="H70" s="180"/>
      <c r="I70" s="180"/>
      <c r="J70" s="181">
        <f>J153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407</v>
      </c>
      <c r="E71" s="185"/>
      <c r="F71" s="185"/>
      <c r="G71" s="185"/>
      <c r="H71" s="185"/>
      <c r="I71" s="185"/>
      <c r="J71" s="186">
        <f>J154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408</v>
      </c>
      <c r="E72" s="185"/>
      <c r="F72" s="185"/>
      <c r="G72" s="185"/>
      <c r="H72" s="185"/>
      <c r="I72" s="185"/>
      <c r="J72" s="186">
        <f>J167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410</v>
      </c>
      <c r="E73" s="185"/>
      <c r="F73" s="185"/>
      <c r="G73" s="185"/>
      <c r="H73" s="185"/>
      <c r="I73" s="185"/>
      <c r="J73" s="186">
        <f>J176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411</v>
      </c>
      <c r="E74" s="185"/>
      <c r="F74" s="185"/>
      <c r="G74" s="185"/>
      <c r="H74" s="185"/>
      <c r="I74" s="185"/>
      <c r="J74" s="186">
        <f>J227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412</v>
      </c>
      <c r="E75" s="185"/>
      <c r="F75" s="185"/>
      <c r="G75" s="185"/>
      <c r="H75" s="185"/>
      <c r="I75" s="185"/>
      <c r="J75" s="186">
        <f>J240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415</v>
      </c>
      <c r="E76" s="185"/>
      <c r="F76" s="185"/>
      <c r="G76" s="185"/>
      <c r="H76" s="185"/>
      <c r="I76" s="185"/>
      <c r="J76" s="186">
        <f>J280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420</v>
      </c>
      <c r="E77" s="185"/>
      <c r="F77" s="185"/>
      <c r="G77" s="185"/>
      <c r="H77" s="185"/>
      <c r="I77" s="185"/>
      <c r="J77" s="186">
        <f>J301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61"/>
      <c r="C79" s="62"/>
      <c r="D79" s="62"/>
      <c r="E79" s="62"/>
      <c r="F79" s="62"/>
      <c r="G79" s="62"/>
      <c r="H79" s="62"/>
      <c r="I79" s="62"/>
      <c r="J79" s="62"/>
      <c r="K79" s="6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3" s="2" customFormat="1" ht="6.96" customHeight="1">
      <c r="A83" s="40"/>
      <c r="B83" s="63"/>
      <c r="C83" s="64"/>
      <c r="D83" s="64"/>
      <c r="E83" s="64"/>
      <c r="F83" s="64"/>
      <c r="G83" s="64"/>
      <c r="H83" s="64"/>
      <c r="I83" s="64"/>
      <c r="J83" s="64"/>
      <c r="K83" s="64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4.96" customHeight="1">
      <c r="A84" s="40"/>
      <c r="B84" s="41"/>
      <c r="C84" s="25" t="s">
        <v>182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16</v>
      </c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26.25" customHeight="1">
      <c r="A87" s="40"/>
      <c r="B87" s="41"/>
      <c r="C87" s="42"/>
      <c r="D87" s="42"/>
      <c r="E87" s="172" t="str">
        <f>E7</f>
        <v>STAVEBNÍ UPRAVY,PŘÍSTAVBA A NÁSTAVBA OBJEKTU ŠATEN A ZÁZEMÍ PRO SPORTOVCE FK BOLATICE</v>
      </c>
      <c r="F87" s="34"/>
      <c r="G87" s="34"/>
      <c r="H87" s="34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" customFormat="1" ht="12" customHeight="1">
      <c r="B88" s="23"/>
      <c r="C88" s="34" t="s">
        <v>170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2" customFormat="1" ht="16.5" customHeight="1">
      <c r="A89" s="40"/>
      <c r="B89" s="41"/>
      <c r="C89" s="42"/>
      <c r="D89" s="42"/>
      <c r="E89" s="172" t="s">
        <v>393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394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71" t="str">
        <f>E11</f>
        <v>02.3 - Přístřešek</v>
      </c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21</v>
      </c>
      <c r="D93" s="42"/>
      <c r="E93" s="42"/>
      <c r="F93" s="29" t="str">
        <f>F14</f>
        <v>Bolatice, ul. Opavská131/45</v>
      </c>
      <c r="G93" s="42"/>
      <c r="H93" s="42"/>
      <c r="I93" s="34" t="s">
        <v>23</v>
      </c>
      <c r="J93" s="74" t="str">
        <f>IF(J14="","",J14)</f>
        <v>23. 3. 2022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25.65" customHeight="1">
      <c r="A95" s="40"/>
      <c r="B95" s="41"/>
      <c r="C95" s="34" t="s">
        <v>25</v>
      </c>
      <c r="D95" s="42"/>
      <c r="E95" s="42"/>
      <c r="F95" s="29" t="str">
        <f>E17</f>
        <v>Obec Bolatice, Hlučínská 95/3</v>
      </c>
      <c r="G95" s="42"/>
      <c r="H95" s="42"/>
      <c r="I95" s="34" t="s">
        <v>31</v>
      </c>
      <c r="J95" s="38" t="str">
        <f>E23</f>
        <v>BENPRO s.r.o. Bolatice 743/40</v>
      </c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29</v>
      </c>
      <c r="D96" s="42"/>
      <c r="E96" s="42"/>
      <c r="F96" s="29" t="str">
        <f>IF(E20="","",E20)</f>
        <v>Vyplň údaj</v>
      </c>
      <c r="G96" s="42"/>
      <c r="H96" s="42"/>
      <c r="I96" s="34" t="s">
        <v>34</v>
      </c>
      <c r="J96" s="38" t="str">
        <f>E26</f>
        <v>Katerinec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11" customFormat="1" ht="29.28" customHeight="1">
      <c r="A98" s="188"/>
      <c r="B98" s="189"/>
      <c r="C98" s="190" t="s">
        <v>183</v>
      </c>
      <c r="D98" s="191" t="s">
        <v>57</v>
      </c>
      <c r="E98" s="191" t="s">
        <v>53</v>
      </c>
      <c r="F98" s="191" t="s">
        <v>54</v>
      </c>
      <c r="G98" s="191" t="s">
        <v>184</v>
      </c>
      <c r="H98" s="191" t="s">
        <v>185</v>
      </c>
      <c r="I98" s="191" t="s">
        <v>186</v>
      </c>
      <c r="J98" s="192" t="s">
        <v>174</v>
      </c>
      <c r="K98" s="193" t="s">
        <v>187</v>
      </c>
      <c r="L98" s="194"/>
      <c r="M98" s="94" t="s">
        <v>19</v>
      </c>
      <c r="N98" s="95" t="s">
        <v>42</v>
      </c>
      <c r="O98" s="95" t="s">
        <v>188</v>
      </c>
      <c r="P98" s="95" t="s">
        <v>189</v>
      </c>
      <c r="Q98" s="95" t="s">
        <v>190</v>
      </c>
      <c r="R98" s="95" t="s">
        <v>191</v>
      </c>
      <c r="S98" s="95" t="s">
        <v>192</v>
      </c>
      <c r="T98" s="96" t="s">
        <v>193</v>
      </c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</row>
    <row r="99" s="2" customFormat="1" ht="22.8" customHeight="1">
      <c r="A99" s="40"/>
      <c r="B99" s="41"/>
      <c r="C99" s="101" t="s">
        <v>194</v>
      </c>
      <c r="D99" s="42"/>
      <c r="E99" s="42"/>
      <c r="F99" s="42"/>
      <c r="G99" s="42"/>
      <c r="H99" s="42"/>
      <c r="I99" s="42"/>
      <c r="J99" s="195">
        <f>BK99</f>
        <v>0</v>
      </c>
      <c r="K99" s="42"/>
      <c r="L99" s="46"/>
      <c r="M99" s="97"/>
      <c r="N99" s="196"/>
      <c r="O99" s="98"/>
      <c r="P99" s="197">
        <f>P100+P153</f>
        <v>0</v>
      </c>
      <c r="Q99" s="98"/>
      <c r="R99" s="197">
        <f>R100+R153</f>
        <v>23.615755278190999</v>
      </c>
      <c r="S99" s="98"/>
      <c r="T99" s="198">
        <f>T100+T153</f>
        <v>0.012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71</v>
      </c>
      <c r="AU99" s="19" t="s">
        <v>175</v>
      </c>
      <c r="BK99" s="199">
        <f>BK100+BK153</f>
        <v>0</v>
      </c>
    </row>
    <row r="100" s="12" customFormat="1" ht="25.92" customHeight="1">
      <c r="A100" s="12"/>
      <c r="B100" s="200"/>
      <c r="C100" s="201"/>
      <c r="D100" s="202" t="s">
        <v>71</v>
      </c>
      <c r="E100" s="203" t="s">
        <v>195</v>
      </c>
      <c r="F100" s="203" t="s">
        <v>196</v>
      </c>
      <c r="G100" s="201"/>
      <c r="H100" s="201"/>
      <c r="I100" s="204"/>
      <c r="J100" s="205">
        <f>BK100</f>
        <v>0</v>
      </c>
      <c r="K100" s="201"/>
      <c r="L100" s="206"/>
      <c r="M100" s="207"/>
      <c r="N100" s="208"/>
      <c r="O100" s="208"/>
      <c r="P100" s="209">
        <f>P101+P120+P131+P143+P150</f>
        <v>0</v>
      </c>
      <c r="Q100" s="208"/>
      <c r="R100" s="209">
        <f>R101+R120+R131+R143+R150</f>
        <v>14.647445067999998</v>
      </c>
      <c r="S100" s="208"/>
      <c r="T100" s="210">
        <f>T101+T120+T131+T143+T150</f>
        <v>0.012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80</v>
      </c>
      <c r="AT100" s="212" t="s">
        <v>71</v>
      </c>
      <c r="AU100" s="212" t="s">
        <v>72</v>
      </c>
      <c r="AY100" s="211" t="s">
        <v>197</v>
      </c>
      <c r="BK100" s="213">
        <f>BK101+BK120+BK131+BK143+BK150</f>
        <v>0</v>
      </c>
    </row>
    <row r="101" s="12" customFormat="1" ht="22.8" customHeight="1">
      <c r="A101" s="12"/>
      <c r="B101" s="200"/>
      <c r="C101" s="201"/>
      <c r="D101" s="202" t="s">
        <v>71</v>
      </c>
      <c r="E101" s="214" t="s">
        <v>80</v>
      </c>
      <c r="F101" s="214" t="s">
        <v>198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SUM(P102:P119)</f>
        <v>0</v>
      </c>
      <c r="Q101" s="208"/>
      <c r="R101" s="209">
        <f>SUM(R102:R119)</f>
        <v>0</v>
      </c>
      <c r="S101" s="208"/>
      <c r="T101" s="210">
        <f>SUM(T102:T119)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80</v>
      </c>
      <c r="AT101" s="212" t="s">
        <v>71</v>
      </c>
      <c r="AU101" s="212" t="s">
        <v>80</v>
      </c>
      <c r="AY101" s="211" t="s">
        <v>197</v>
      </c>
      <c r="BK101" s="213">
        <f>SUM(BK102:BK119)</f>
        <v>0</v>
      </c>
    </row>
    <row r="102" s="2" customFormat="1" ht="24.15" customHeight="1">
      <c r="A102" s="40"/>
      <c r="B102" s="41"/>
      <c r="C102" s="216" t="s">
        <v>80</v>
      </c>
      <c r="D102" s="216" t="s">
        <v>199</v>
      </c>
      <c r="E102" s="217" t="s">
        <v>3883</v>
      </c>
      <c r="F102" s="218" t="s">
        <v>3884</v>
      </c>
      <c r="G102" s="219" t="s">
        <v>225</v>
      </c>
      <c r="H102" s="220">
        <v>7.0010000000000003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203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203</v>
      </c>
      <c r="BM102" s="228" t="s">
        <v>3885</v>
      </c>
    </row>
    <row r="103" s="2" customFormat="1">
      <c r="A103" s="40"/>
      <c r="B103" s="41"/>
      <c r="C103" s="42"/>
      <c r="D103" s="230" t="s">
        <v>205</v>
      </c>
      <c r="E103" s="42"/>
      <c r="F103" s="231" t="s">
        <v>3886</v>
      </c>
      <c r="G103" s="42"/>
      <c r="H103" s="42"/>
      <c r="I103" s="232"/>
      <c r="J103" s="42"/>
      <c r="K103" s="42"/>
      <c r="L103" s="46"/>
      <c r="M103" s="233"/>
      <c r="N103" s="234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205</v>
      </c>
      <c r="AU103" s="19" t="s">
        <v>82</v>
      </c>
    </row>
    <row r="104" s="14" customFormat="1">
      <c r="A104" s="14"/>
      <c r="B104" s="247"/>
      <c r="C104" s="248"/>
      <c r="D104" s="237" t="s">
        <v>207</v>
      </c>
      <c r="E104" s="249" t="s">
        <v>19</v>
      </c>
      <c r="F104" s="250" t="s">
        <v>3887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207</v>
      </c>
      <c r="AU104" s="256" t="s">
        <v>82</v>
      </c>
      <c r="AV104" s="14" t="s">
        <v>80</v>
      </c>
      <c r="AW104" s="14" t="s">
        <v>33</v>
      </c>
      <c r="AX104" s="14" t="s">
        <v>72</v>
      </c>
      <c r="AY104" s="256" t="s">
        <v>197</v>
      </c>
    </row>
    <row r="105" s="13" customFormat="1">
      <c r="A105" s="13"/>
      <c r="B105" s="235"/>
      <c r="C105" s="236"/>
      <c r="D105" s="237" t="s">
        <v>207</v>
      </c>
      <c r="E105" s="238" t="s">
        <v>19</v>
      </c>
      <c r="F105" s="239" t="s">
        <v>3888</v>
      </c>
      <c r="G105" s="236"/>
      <c r="H105" s="240">
        <v>7.0010000000000003</v>
      </c>
      <c r="I105" s="241"/>
      <c r="J105" s="236"/>
      <c r="K105" s="236"/>
      <c r="L105" s="242"/>
      <c r="M105" s="243"/>
      <c r="N105" s="244"/>
      <c r="O105" s="244"/>
      <c r="P105" s="244"/>
      <c r="Q105" s="244"/>
      <c r="R105" s="244"/>
      <c r="S105" s="244"/>
      <c r="T105" s="245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6" t="s">
        <v>207</v>
      </c>
      <c r="AU105" s="246" t="s">
        <v>82</v>
      </c>
      <c r="AV105" s="13" t="s">
        <v>82</v>
      </c>
      <c r="AW105" s="13" t="s">
        <v>33</v>
      </c>
      <c r="AX105" s="13" t="s">
        <v>80</v>
      </c>
      <c r="AY105" s="246" t="s">
        <v>197</v>
      </c>
    </row>
    <row r="106" s="2" customFormat="1" ht="24.15" customHeight="1">
      <c r="A106" s="40"/>
      <c r="B106" s="41"/>
      <c r="C106" s="216" t="s">
        <v>82</v>
      </c>
      <c r="D106" s="216" t="s">
        <v>199</v>
      </c>
      <c r="E106" s="217" t="s">
        <v>2293</v>
      </c>
      <c r="F106" s="218" t="s">
        <v>2294</v>
      </c>
      <c r="G106" s="219" t="s">
        <v>225</v>
      </c>
      <c r="H106" s="220">
        <v>4.6799999999999997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203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203</v>
      </c>
      <c r="BM106" s="228" t="s">
        <v>3889</v>
      </c>
    </row>
    <row r="107" s="2" customFormat="1">
      <c r="A107" s="40"/>
      <c r="B107" s="41"/>
      <c r="C107" s="42"/>
      <c r="D107" s="230" t="s">
        <v>205</v>
      </c>
      <c r="E107" s="42"/>
      <c r="F107" s="231" t="s">
        <v>2296</v>
      </c>
      <c r="G107" s="42"/>
      <c r="H107" s="42"/>
      <c r="I107" s="232"/>
      <c r="J107" s="42"/>
      <c r="K107" s="42"/>
      <c r="L107" s="46"/>
      <c r="M107" s="233"/>
      <c r="N107" s="234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205</v>
      </c>
      <c r="AU107" s="19" t="s">
        <v>82</v>
      </c>
    </row>
    <row r="108" s="14" customFormat="1">
      <c r="A108" s="14"/>
      <c r="B108" s="247"/>
      <c r="C108" s="248"/>
      <c r="D108" s="237" t="s">
        <v>207</v>
      </c>
      <c r="E108" s="249" t="s">
        <v>19</v>
      </c>
      <c r="F108" s="250" t="s">
        <v>3890</v>
      </c>
      <c r="G108" s="248"/>
      <c r="H108" s="249" t="s">
        <v>19</v>
      </c>
      <c r="I108" s="251"/>
      <c r="J108" s="248"/>
      <c r="K108" s="248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207</v>
      </c>
      <c r="AU108" s="256" t="s">
        <v>82</v>
      </c>
      <c r="AV108" s="14" t="s">
        <v>80</v>
      </c>
      <c r="AW108" s="14" t="s">
        <v>33</v>
      </c>
      <c r="AX108" s="14" t="s">
        <v>72</v>
      </c>
      <c r="AY108" s="256" t="s">
        <v>197</v>
      </c>
    </row>
    <row r="109" s="13" customFormat="1">
      <c r="A109" s="13"/>
      <c r="B109" s="235"/>
      <c r="C109" s="236"/>
      <c r="D109" s="237" t="s">
        <v>207</v>
      </c>
      <c r="E109" s="238" t="s">
        <v>19</v>
      </c>
      <c r="F109" s="239" t="s">
        <v>3891</v>
      </c>
      <c r="G109" s="236"/>
      <c r="H109" s="240">
        <v>4.6799999999999997</v>
      </c>
      <c r="I109" s="241"/>
      <c r="J109" s="236"/>
      <c r="K109" s="236"/>
      <c r="L109" s="242"/>
      <c r="M109" s="243"/>
      <c r="N109" s="244"/>
      <c r="O109" s="244"/>
      <c r="P109" s="244"/>
      <c r="Q109" s="244"/>
      <c r="R109" s="244"/>
      <c r="S109" s="244"/>
      <c r="T109" s="24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6" t="s">
        <v>207</v>
      </c>
      <c r="AU109" s="246" t="s">
        <v>82</v>
      </c>
      <c r="AV109" s="13" t="s">
        <v>82</v>
      </c>
      <c r="AW109" s="13" t="s">
        <v>33</v>
      </c>
      <c r="AX109" s="13" t="s">
        <v>80</v>
      </c>
      <c r="AY109" s="246" t="s">
        <v>197</v>
      </c>
    </row>
    <row r="110" s="2" customFormat="1" ht="62.7" customHeight="1">
      <c r="A110" s="40"/>
      <c r="B110" s="41"/>
      <c r="C110" s="216" t="s">
        <v>103</v>
      </c>
      <c r="D110" s="216" t="s">
        <v>199</v>
      </c>
      <c r="E110" s="217" t="s">
        <v>2301</v>
      </c>
      <c r="F110" s="218" t="s">
        <v>2302</v>
      </c>
      <c r="G110" s="219" t="s">
        <v>225</v>
      </c>
      <c r="H110" s="220">
        <v>11.680999999999999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203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203</v>
      </c>
      <c r="BM110" s="228" t="s">
        <v>3892</v>
      </c>
    </row>
    <row r="111" s="2" customFormat="1">
      <c r="A111" s="40"/>
      <c r="B111" s="41"/>
      <c r="C111" s="42"/>
      <c r="D111" s="230" t="s">
        <v>205</v>
      </c>
      <c r="E111" s="42"/>
      <c r="F111" s="231" t="s">
        <v>2304</v>
      </c>
      <c r="G111" s="42"/>
      <c r="H111" s="42"/>
      <c r="I111" s="232"/>
      <c r="J111" s="42"/>
      <c r="K111" s="42"/>
      <c r="L111" s="46"/>
      <c r="M111" s="233"/>
      <c r="N111" s="234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205</v>
      </c>
      <c r="AU111" s="19" t="s">
        <v>82</v>
      </c>
    </row>
    <row r="112" s="13" customFormat="1">
      <c r="A112" s="13"/>
      <c r="B112" s="235"/>
      <c r="C112" s="236"/>
      <c r="D112" s="237" t="s">
        <v>207</v>
      </c>
      <c r="E112" s="238" t="s">
        <v>19</v>
      </c>
      <c r="F112" s="239" t="s">
        <v>3893</v>
      </c>
      <c r="G112" s="236"/>
      <c r="H112" s="240">
        <v>11.680999999999999</v>
      </c>
      <c r="I112" s="241"/>
      <c r="J112" s="236"/>
      <c r="K112" s="236"/>
      <c r="L112" s="242"/>
      <c r="M112" s="243"/>
      <c r="N112" s="244"/>
      <c r="O112" s="244"/>
      <c r="P112" s="244"/>
      <c r="Q112" s="244"/>
      <c r="R112" s="244"/>
      <c r="S112" s="244"/>
      <c r="T112" s="245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6" t="s">
        <v>207</v>
      </c>
      <c r="AU112" s="246" t="s">
        <v>82</v>
      </c>
      <c r="AV112" s="13" t="s">
        <v>82</v>
      </c>
      <c r="AW112" s="13" t="s">
        <v>33</v>
      </c>
      <c r="AX112" s="13" t="s">
        <v>80</v>
      </c>
      <c r="AY112" s="246" t="s">
        <v>197</v>
      </c>
    </row>
    <row r="113" s="2" customFormat="1" ht="44.25" customHeight="1">
      <c r="A113" s="40"/>
      <c r="B113" s="41"/>
      <c r="C113" s="216" t="s">
        <v>203</v>
      </c>
      <c r="D113" s="216" t="s">
        <v>199</v>
      </c>
      <c r="E113" s="217" t="s">
        <v>2307</v>
      </c>
      <c r="F113" s="218" t="s">
        <v>2308</v>
      </c>
      <c r="G113" s="219" t="s">
        <v>217</v>
      </c>
      <c r="H113" s="220">
        <v>20.442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203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203</v>
      </c>
      <c r="BM113" s="228" t="s">
        <v>3894</v>
      </c>
    </row>
    <row r="114" s="2" customFormat="1">
      <c r="A114" s="40"/>
      <c r="B114" s="41"/>
      <c r="C114" s="42"/>
      <c r="D114" s="230" t="s">
        <v>205</v>
      </c>
      <c r="E114" s="42"/>
      <c r="F114" s="231" t="s">
        <v>2310</v>
      </c>
      <c r="G114" s="42"/>
      <c r="H114" s="42"/>
      <c r="I114" s="232"/>
      <c r="J114" s="42"/>
      <c r="K114" s="42"/>
      <c r="L114" s="46"/>
      <c r="M114" s="233"/>
      <c r="N114" s="234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205</v>
      </c>
      <c r="AU114" s="19" t="s">
        <v>82</v>
      </c>
    </row>
    <row r="115" s="13" customFormat="1">
      <c r="A115" s="13"/>
      <c r="B115" s="235"/>
      <c r="C115" s="236"/>
      <c r="D115" s="237" t="s">
        <v>207</v>
      </c>
      <c r="E115" s="238" t="s">
        <v>19</v>
      </c>
      <c r="F115" s="239" t="s">
        <v>3895</v>
      </c>
      <c r="G115" s="236"/>
      <c r="H115" s="240">
        <v>20.442</v>
      </c>
      <c r="I115" s="241"/>
      <c r="J115" s="236"/>
      <c r="K115" s="236"/>
      <c r="L115" s="242"/>
      <c r="M115" s="243"/>
      <c r="N115" s="244"/>
      <c r="O115" s="244"/>
      <c r="P115" s="244"/>
      <c r="Q115" s="244"/>
      <c r="R115" s="244"/>
      <c r="S115" s="244"/>
      <c r="T115" s="245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6" t="s">
        <v>207</v>
      </c>
      <c r="AU115" s="246" t="s">
        <v>82</v>
      </c>
      <c r="AV115" s="13" t="s">
        <v>82</v>
      </c>
      <c r="AW115" s="13" t="s">
        <v>33</v>
      </c>
      <c r="AX115" s="13" t="s">
        <v>80</v>
      </c>
      <c r="AY115" s="246" t="s">
        <v>197</v>
      </c>
    </row>
    <row r="116" s="2" customFormat="1" ht="33" customHeight="1">
      <c r="A116" s="40"/>
      <c r="B116" s="41"/>
      <c r="C116" s="216" t="s">
        <v>235</v>
      </c>
      <c r="D116" s="216" t="s">
        <v>199</v>
      </c>
      <c r="E116" s="217" t="s">
        <v>460</v>
      </c>
      <c r="F116" s="218" t="s">
        <v>461</v>
      </c>
      <c r="G116" s="219" t="s">
        <v>202</v>
      </c>
      <c r="H116" s="220">
        <v>116.68899999999999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203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203</v>
      </c>
      <c r="BM116" s="228" t="s">
        <v>3896</v>
      </c>
    </row>
    <row r="117" s="2" customFormat="1">
      <c r="A117" s="40"/>
      <c r="B117" s="41"/>
      <c r="C117" s="42"/>
      <c r="D117" s="230" t="s">
        <v>205</v>
      </c>
      <c r="E117" s="42"/>
      <c r="F117" s="231" t="s">
        <v>463</v>
      </c>
      <c r="G117" s="42"/>
      <c r="H117" s="42"/>
      <c r="I117" s="232"/>
      <c r="J117" s="42"/>
      <c r="K117" s="42"/>
      <c r="L117" s="46"/>
      <c r="M117" s="233"/>
      <c r="N117" s="234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205</v>
      </c>
      <c r="AU117" s="19" t="s">
        <v>82</v>
      </c>
    </row>
    <row r="118" s="14" customFormat="1">
      <c r="A118" s="14"/>
      <c r="B118" s="247"/>
      <c r="C118" s="248"/>
      <c r="D118" s="237" t="s">
        <v>207</v>
      </c>
      <c r="E118" s="249" t="s">
        <v>19</v>
      </c>
      <c r="F118" s="250" t="s">
        <v>3897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207</v>
      </c>
      <c r="AU118" s="256" t="s">
        <v>82</v>
      </c>
      <c r="AV118" s="14" t="s">
        <v>80</v>
      </c>
      <c r="AW118" s="14" t="s">
        <v>33</v>
      </c>
      <c r="AX118" s="14" t="s">
        <v>72</v>
      </c>
      <c r="AY118" s="256" t="s">
        <v>197</v>
      </c>
    </row>
    <row r="119" s="13" customFormat="1">
      <c r="A119" s="13"/>
      <c r="B119" s="235"/>
      <c r="C119" s="236"/>
      <c r="D119" s="237" t="s">
        <v>207</v>
      </c>
      <c r="E119" s="238" t="s">
        <v>19</v>
      </c>
      <c r="F119" s="239" t="s">
        <v>3898</v>
      </c>
      <c r="G119" s="236"/>
      <c r="H119" s="240">
        <v>116.68899999999999</v>
      </c>
      <c r="I119" s="241"/>
      <c r="J119" s="236"/>
      <c r="K119" s="236"/>
      <c r="L119" s="242"/>
      <c r="M119" s="243"/>
      <c r="N119" s="244"/>
      <c r="O119" s="244"/>
      <c r="P119" s="244"/>
      <c r="Q119" s="244"/>
      <c r="R119" s="244"/>
      <c r="S119" s="244"/>
      <c r="T119" s="24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6" t="s">
        <v>207</v>
      </c>
      <c r="AU119" s="246" t="s">
        <v>82</v>
      </c>
      <c r="AV119" s="13" t="s">
        <v>82</v>
      </c>
      <c r="AW119" s="13" t="s">
        <v>33</v>
      </c>
      <c r="AX119" s="13" t="s">
        <v>80</v>
      </c>
      <c r="AY119" s="246" t="s">
        <v>197</v>
      </c>
    </row>
    <row r="120" s="12" customFormat="1" ht="22.8" customHeight="1">
      <c r="A120" s="12"/>
      <c r="B120" s="200"/>
      <c r="C120" s="201"/>
      <c r="D120" s="202" t="s">
        <v>71</v>
      </c>
      <c r="E120" s="214" t="s">
        <v>82</v>
      </c>
      <c r="F120" s="214" t="s">
        <v>466</v>
      </c>
      <c r="G120" s="201"/>
      <c r="H120" s="201"/>
      <c r="I120" s="204"/>
      <c r="J120" s="215">
        <f>BK120</f>
        <v>0</v>
      </c>
      <c r="K120" s="201"/>
      <c r="L120" s="206"/>
      <c r="M120" s="207"/>
      <c r="N120" s="208"/>
      <c r="O120" s="208"/>
      <c r="P120" s="209">
        <f>SUM(P121:P130)</f>
        <v>0</v>
      </c>
      <c r="Q120" s="208"/>
      <c r="R120" s="209">
        <f>SUM(R121:R130)</f>
        <v>8.012319999999999</v>
      </c>
      <c r="S120" s="208"/>
      <c r="T120" s="210">
        <f>SUM(T121:T130)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1" t="s">
        <v>80</v>
      </c>
      <c r="AT120" s="212" t="s">
        <v>71</v>
      </c>
      <c r="AU120" s="212" t="s">
        <v>80</v>
      </c>
      <c r="AY120" s="211" t="s">
        <v>197</v>
      </c>
      <c r="BK120" s="213">
        <f>SUM(BK121:BK130)</f>
        <v>0</v>
      </c>
    </row>
    <row r="121" s="2" customFormat="1" ht="33" customHeight="1">
      <c r="A121" s="40"/>
      <c r="B121" s="41"/>
      <c r="C121" s="216" t="s">
        <v>265</v>
      </c>
      <c r="D121" s="216" t="s">
        <v>199</v>
      </c>
      <c r="E121" s="217" t="s">
        <v>3899</v>
      </c>
      <c r="F121" s="218" t="s">
        <v>3900</v>
      </c>
      <c r="G121" s="219" t="s">
        <v>225</v>
      </c>
      <c r="H121" s="220">
        <v>3.2000000000000002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2.5018699999999998</v>
      </c>
      <c r="R121" s="226">
        <f>Q121*H121</f>
        <v>8.0059839999999998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203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203</v>
      </c>
      <c r="BM121" s="228" t="s">
        <v>3901</v>
      </c>
    </row>
    <row r="122" s="2" customFormat="1">
      <c r="A122" s="40"/>
      <c r="B122" s="41"/>
      <c r="C122" s="42"/>
      <c r="D122" s="230" t="s">
        <v>205</v>
      </c>
      <c r="E122" s="42"/>
      <c r="F122" s="231" t="s">
        <v>3902</v>
      </c>
      <c r="G122" s="42"/>
      <c r="H122" s="42"/>
      <c r="I122" s="232"/>
      <c r="J122" s="42"/>
      <c r="K122" s="42"/>
      <c r="L122" s="46"/>
      <c r="M122" s="233"/>
      <c r="N122" s="234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205</v>
      </c>
      <c r="AU122" s="19" t="s">
        <v>82</v>
      </c>
    </row>
    <row r="123" s="14" customFormat="1">
      <c r="A123" s="14"/>
      <c r="B123" s="247"/>
      <c r="C123" s="248"/>
      <c r="D123" s="237" t="s">
        <v>207</v>
      </c>
      <c r="E123" s="249" t="s">
        <v>19</v>
      </c>
      <c r="F123" s="250" t="s">
        <v>3903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207</v>
      </c>
      <c r="AU123" s="256" t="s">
        <v>82</v>
      </c>
      <c r="AV123" s="14" t="s">
        <v>80</v>
      </c>
      <c r="AW123" s="14" t="s">
        <v>33</v>
      </c>
      <c r="AX123" s="14" t="s">
        <v>72</v>
      </c>
      <c r="AY123" s="256" t="s">
        <v>197</v>
      </c>
    </row>
    <row r="124" s="13" customFormat="1">
      <c r="A124" s="13"/>
      <c r="B124" s="235"/>
      <c r="C124" s="236"/>
      <c r="D124" s="237" t="s">
        <v>207</v>
      </c>
      <c r="E124" s="238" t="s">
        <v>19</v>
      </c>
      <c r="F124" s="239" t="s">
        <v>3904</v>
      </c>
      <c r="G124" s="236"/>
      <c r="H124" s="240">
        <v>3.2000000000000002</v>
      </c>
      <c r="I124" s="241"/>
      <c r="J124" s="236"/>
      <c r="K124" s="236"/>
      <c r="L124" s="242"/>
      <c r="M124" s="243"/>
      <c r="N124" s="244"/>
      <c r="O124" s="244"/>
      <c r="P124" s="244"/>
      <c r="Q124" s="244"/>
      <c r="R124" s="244"/>
      <c r="S124" s="244"/>
      <c r="T124" s="245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6" t="s">
        <v>207</v>
      </c>
      <c r="AU124" s="246" t="s">
        <v>82</v>
      </c>
      <c r="AV124" s="13" t="s">
        <v>82</v>
      </c>
      <c r="AW124" s="13" t="s">
        <v>33</v>
      </c>
      <c r="AX124" s="13" t="s">
        <v>80</v>
      </c>
      <c r="AY124" s="246" t="s">
        <v>197</v>
      </c>
    </row>
    <row r="125" s="2" customFormat="1" ht="16.5" customHeight="1">
      <c r="A125" s="40"/>
      <c r="B125" s="41"/>
      <c r="C125" s="216" t="s">
        <v>273</v>
      </c>
      <c r="D125" s="216" t="s">
        <v>199</v>
      </c>
      <c r="E125" s="217" t="s">
        <v>2354</v>
      </c>
      <c r="F125" s="218" t="s">
        <v>2355</v>
      </c>
      <c r="G125" s="219" t="s">
        <v>202</v>
      </c>
      <c r="H125" s="220">
        <v>2.3999999999999999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0.00264</v>
      </c>
      <c r="R125" s="226">
        <f>Q125*H125</f>
        <v>0.0063359999999999996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203</v>
      </c>
      <c r="AT125" s="228" t="s">
        <v>199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203</v>
      </c>
      <c r="BM125" s="228" t="s">
        <v>3905</v>
      </c>
    </row>
    <row r="126" s="2" customFormat="1">
      <c r="A126" s="40"/>
      <c r="B126" s="41"/>
      <c r="C126" s="42"/>
      <c r="D126" s="230" t="s">
        <v>205</v>
      </c>
      <c r="E126" s="42"/>
      <c r="F126" s="231" t="s">
        <v>2357</v>
      </c>
      <c r="G126" s="42"/>
      <c r="H126" s="42"/>
      <c r="I126" s="232"/>
      <c r="J126" s="42"/>
      <c r="K126" s="42"/>
      <c r="L126" s="46"/>
      <c r="M126" s="233"/>
      <c r="N126" s="234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205</v>
      </c>
      <c r="AU126" s="19" t="s">
        <v>82</v>
      </c>
    </row>
    <row r="127" s="14" customFormat="1">
      <c r="A127" s="14"/>
      <c r="B127" s="247"/>
      <c r="C127" s="248"/>
      <c r="D127" s="237" t="s">
        <v>207</v>
      </c>
      <c r="E127" s="249" t="s">
        <v>19</v>
      </c>
      <c r="F127" s="250" t="s">
        <v>3906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207</v>
      </c>
      <c r="AU127" s="256" t="s">
        <v>82</v>
      </c>
      <c r="AV127" s="14" t="s">
        <v>80</v>
      </c>
      <c r="AW127" s="14" t="s">
        <v>33</v>
      </c>
      <c r="AX127" s="14" t="s">
        <v>72</v>
      </c>
      <c r="AY127" s="256" t="s">
        <v>197</v>
      </c>
    </row>
    <row r="128" s="13" customFormat="1">
      <c r="A128" s="13"/>
      <c r="B128" s="235"/>
      <c r="C128" s="236"/>
      <c r="D128" s="237" t="s">
        <v>207</v>
      </c>
      <c r="E128" s="238" t="s">
        <v>19</v>
      </c>
      <c r="F128" s="239" t="s">
        <v>3907</v>
      </c>
      <c r="G128" s="236"/>
      <c r="H128" s="240">
        <v>2.3999999999999999</v>
      </c>
      <c r="I128" s="241"/>
      <c r="J128" s="236"/>
      <c r="K128" s="236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207</v>
      </c>
      <c r="AU128" s="246" t="s">
        <v>82</v>
      </c>
      <c r="AV128" s="13" t="s">
        <v>82</v>
      </c>
      <c r="AW128" s="13" t="s">
        <v>33</v>
      </c>
      <c r="AX128" s="13" t="s">
        <v>80</v>
      </c>
      <c r="AY128" s="246" t="s">
        <v>197</v>
      </c>
    </row>
    <row r="129" s="2" customFormat="1" ht="16.5" customHeight="1">
      <c r="A129" s="40"/>
      <c r="B129" s="41"/>
      <c r="C129" s="216" t="s">
        <v>311</v>
      </c>
      <c r="D129" s="216" t="s">
        <v>199</v>
      </c>
      <c r="E129" s="217" t="s">
        <v>2360</v>
      </c>
      <c r="F129" s="218" t="s">
        <v>2361</v>
      </c>
      <c r="G129" s="219" t="s">
        <v>202</v>
      </c>
      <c r="H129" s="220">
        <v>2.3999999999999999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203</v>
      </c>
      <c r="AT129" s="228" t="s">
        <v>199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203</v>
      </c>
      <c r="BM129" s="228" t="s">
        <v>3908</v>
      </c>
    </row>
    <row r="130" s="2" customFormat="1">
      <c r="A130" s="40"/>
      <c r="B130" s="41"/>
      <c r="C130" s="42"/>
      <c r="D130" s="230" t="s">
        <v>205</v>
      </c>
      <c r="E130" s="42"/>
      <c r="F130" s="231" t="s">
        <v>2363</v>
      </c>
      <c r="G130" s="42"/>
      <c r="H130" s="42"/>
      <c r="I130" s="232"/>
      <c r="J130" s="42"/>
      <c r="K130" s="42"/>
      <c r="L130" s="46"/>
      <c r="M130" s="233"/>
      <c r="N130" s="234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205</v>
      </c>
      <c r="AU130" s="19" t="s">
        <v>82</v>
      </c>
    </row>
    <row r="131" s="12" customFormat="1" ht="22.8" customHeight="1">
      <c r="A131" s="12"/>
      <c r="B131" s="200"/>
      <c r="C131" s="201"/>
      <c r="D131" s="202" t="s">
        <v>71</v>
      </c>
      <c r="E131" s="214" t="s">
        <v>235</v>
      </c>
      <c r="F131" s="214" t="s">
        <v>3909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SUM(P132:P142)</f>
        <v>0</v>
      </c>
      <c r="Q131" s="208"/>
      <c r="R131" s="209">
        <f>SUM(R132:R142)</f>
        <v>6.6225329400000001</v>
      </c>
      <c r="S131" s="208"/>
      <c r="T131" s="210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80</v>
      </c>
      <c r="AT131" s="212" t="s">
        <v>71</v>
      </c>
      <c r="AU131" s="212" t="s">
        <v>80</v>
      </c>
      <c r="AY131" s="211" t="s">
        <v>197</v>
      </c>
      <c r="BK131" s="213">
        <f>SUM(BK132:BK142)</f>
        <v>0</v>
      </c>
    </row>
    <row r="132" s="2" customFormat="1" ht="37.8" customHeight="1">
      <c r="A132" s="40"/>
      <c r="B132" s="41"/>
      <c r="C132" s="216" t="s">
        <v>221</v>
      </c>
      <c r="D132" s="216" t="s">
        <v>199</v>
      </c>
      <c r="E132" s="217" t="s">
        <v>3910</v>
      </c>
      <c r="F132" s="218" t="s">
        <v>3911</v>
      </c>
      <c r="G132" s="219" t="s">
        <v>202</v>
      </c>
      <c r="H132" s="220">
        <v>74.227000000000004</v>
      </c>
      <c r="I132" s="221"/>
      <c r="J132" s="222">
        <f>ROUND(I132*H132,2)</f>
        <v>0</v>
      </c>
      <c r="K132" s="223"/>
      <c r="L132" s="46"/>
      <c r="M132" s="224" t="s">
        <v>19</v>
      </c>
      <c r="N132" s="225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203</v>
      </c>
      <c r="AT132" s="228" t="s">
        <v>199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203</v>
      </c>
      <c r="BM132" s="228" t="s">
        <v>3912</v>
      </c>
    </row>
    <row r="133" s="2" customFormat="1">
      <c r="A133" s="40"/>
      <c r="B133" s="41"/>
      <c r="C133" s="42"/>
      <c r="D133" s="230" t="s">
        <v>205</v>
      </c>
      <c r="E133" s="42"/>
      <c r="F133" s="231" t="s">
        <v>3913</v>
      </c>
      <c r="G133" s="42"/>
      <c r="H133" s="42"/>
      <c r="I133" s="232"/>
      <c r="J133" s="42"/>
      <c r="K133" s="42"/>
      <c r="L133" s="46"/>
      <c r="M133" s="233"/>
      <c r="N133" s="234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205</v>
      </c>
      <c r="AU133" s="19" t="s">
        <v>82</v>
      </c>
    </row>
    <row r="134" s="2" customFormat="1" ht="33" customHeight="1">
      <c r="A134" s="40"/>
      <c r="B134" s="41"/>
      <c r="C134" s="216" t="s">
        <v>322</v>
      </c>
      <c r="D134" s="216" t="s">
        <v>199</v>
      </c>
      <c r="E134" s="217" t="s">
        <v>3914</v>
      </c>
      <c r="F134" s="218" t="s">
        <v>3915</v>
      </c>
      <c r="G134" s="219" t="s">
        <v>202</v>
      </c>
      <c r="H134" s="220">
        <v>74.227000000000004</v>
      </c>
      <c r="I134" s="221"/>
      <c r="J134" s="222">
        <f>ROUND(I134*H134,2)</f>
        <v>0</v>
      </c>
      <c r="K134" s="223"/>
      <c r="L134" s="46"/>
      <c r="M134" s="224" t="s">
        <v>19</v>
      </c>
      <c r="N134" s="225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203</v>
      </c>
      <c r="AT134" s="228" t="s">
        <v>199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203</v>
      </c>
      <c r="BM134" s="228" t="s">
        <v>3916</v>
      </c>
    </row>
    <row r="135" s="2" customFormat="1">
      <c r="A135" s="40"/>
      <c r="B135" s="41"/>
      <c r="C135" s="42"/>
      <c r="D135" s="230" t="s">
        <v>205</v>
      </c>
      <c r="E135" s="42"/>
      <c r="F135" s="231" t="s">
        <v>3917</v>
      </c>
      <c r="G135" s="42"/>
      <c r="H135" s="42"/>
      <c r="I135" s="232"/>
      <c r="J135" s="42"/>
      <c r="K135" s="42"/>
      <c r="L135" s="46"/>
      <c r="M135" s="233"/>
      <c r="N135" s="234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205</v>
      </c>
      <c r="AU135" s="19" t="s">
        <v>82</v>
      </c>
    </row>
    <row r="136" s="14" customFormat="1">
      <c r="A136" s="14"/>
      <c r="B136" s="247"/>
      <c r="C136" s="248"/>
      <c r="D136" s="237" t="s">
        <v>207</v>
      </c>
      <c r="E136" s="249" t="s">
        <v>19</v>
      </c>
      <c r="F136" s="250" t="s">
        <v>3918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207</v>
      </c>
      <c r="AU136" s="256" t="s">
        <v>82</v>
      </c>
      <c r="AV136" s="14" t="s">
        <v>80</v>
      </c>
      <c r="AW136" s="14" t="s">
        <v>33</v>
      </c>
      <c r="AX136" s="14" t="s">
        <v>72</v>
      </c>
      <c r="AY136" s="256" t="s">
        <v>197</v>
      </c>
    </row>
    <row r="137" s="14" customFormat="1">
      <c r="A137" s="14"/>
      <c r="B137" s="247"/>
      <c r="C137" s="248"/>
      <c r="D137" s="237" t="s">
        <v>207</v>
      </c>
      <c r="E137" s="249" t="s">
        <v>19</v>
      </c>
      <c r="F137" s="250" t="s">
        <v>3897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207</v>
      </c>
      <c r="AU137" s="256" t="s">
        <v>82</v>
      </c>
      <c r="AV137" s="14" t="s">
        <v>80</v>
      </c>
      <c r="AW137" s="14" t="s">
        <v>33</v>
      </c>
      <c r="AX137" s="14" t="s">
        <v>72</v>
      </c>
      <c r="AY137" s="256" t="s">
        <v>197</v>
      </c>
    </row>
    <row r="138" s="13" customFormat="1">
      <c r="A138" s="13"/>
      <c r="B138" s="235"/>
      <c r="C138" s="236"/>
      <c r="D138" s="237" t="s">
        <v>207</v>
      </c>
      <c r="E138" s="238" t="s">
        <v>19</v>
      </c>
      <c r="F138" s="239" t="s">
        <v>3919</v>
      </c>
      <c r="G138" s="236"/>
      <c r="H138" s="240">
        <v>74.227000000000004</v>
      </c>
      <c r="I138" s="241"/>
      <c r="J138" s="236"/>
      <c r="K138" s="236"/>
      <c r="L138" s="242"/>
      <c r="M138" s="243"/>
      <c r="N138" s="244"/>
      <c r="O138" s="244"/>
      <c r="P138" s="244"/>
      <c r="Q138" s="244"/>
      <c r="R138" s="244"/>
      <c r="S138" s="244"/>
      <c r="T138" s="245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6" t="s">
        <v>207</v>
      </c>
      <c r="AU138" s="246" t="s">
        <v>82</v>
      </c>
      <c r="AV138" s="13" t="s">
        <v>82</v>
      </c>
      <c r="AW138" s="13" t="s">
        <v>33</v>
      </c>
      <c r="AX138" s="13" t="s">
        <v>80</v>
      </c>
      <c r="AY138" s="246" t="s">
        <v>197</v>
      </c>
    </row>
    <row r="139" s="2" customFormat="1" ht="78" customHeight="1">
      <c r="A139" s="40"/>
      <c r="B139" s="41"/>
      <c r="C139" s="216" t="s">
        <v>335</v>
      </c>
      <c r="D139" s="216" t="s">
        <v>199</v>
      </c>
      <c r="E139" s="217" t="s">
        <v>3920</v>
      </c>
      <c r="F139" s="218" t="s">
        <v>3921</v>
      </c>
      <c r="G139" s="219" t="s">
        <v>202</v>
      </c>
      <c r="H139" s="220">
        <v>74.227000000000004</v>
      </c>
      <c r="I139" s="221"/>
      <c r="J139" s="222">
        <f>ROUND(I139*H139,2)</f>
        <v>0</v>
      </c>
      <c r="K139" s="223"/>
      <c r="L139" s="46"/>
      <c r="M139" s="224" t="s">
        <v>19</v>
      </c>
      <c r="N139" s="225" t="s">
        <v>43</v>
      </c>
      <c r="O139" s="86"/>
      <c r="P139" s="226">
        <f>O139*H139</f>
        <v>0</v>
      </c>
      <c r="Q139" s="226">
        <v>0.089219999999999994</v>
      </c>
      <c r="R139" s="226">
        <f>Q139*H139</f>
        <v>6.6225329400000001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203</v>
      </c>
      <c r="AT139" s="228" t="s">
        <v>199</v>
      </c>
      <c r="AU139" s="228" t="s">
        <v>82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203</v>
      </c>
      <c r="BM139" s="228" t="s">
        <v>3922</v>
      </c>
    </row>
    <row r="140" s="2" customFormat="1">
      <c r="A140" s="40"/>
      <c r="B140" s="41"/>
      <c r="C140" s="42"/>
      <c r="D140" s="230" t="s">
        <v>205</v>
      </c>
      <c r="E140" s="42"/>
      <c r="F140" s="231" t="s">
        <v>3923</v>
      </c>
      <c r="G140" s="42"/>
      <c r="H140" s="42"/>
      <c r="I140" s="232"/>
      <c r="J140" s="42"/>
      <c r="K140" s="42"/>
      <c r="L140" s="46"/>
      <c r="M140" s="233"/>
      <c r="N140" s="234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205</v>
      </c>
      <c r="AU140" s="19" t="s">
        <v>82</v>
      </c>
    </row>
    <row r="141" s="14" customFormat="1">
      <c r="A141" s="14"/>
      <c r="B141" s="247"/>
      <c r="C141" s="248"/>
      <c r="D141" s="237" t="s">
        <v>207</v>
      </c>
      <c r="E141" s="249" t="s">
        <v>19</v>
      </c>
      <c r="F141" s="250" t="s">
        <v>3924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207</v>
      </c>
      <c r="AU141" s="256" t="s">
        <v>82</v>
      </c>
      <c r="AV141" s="14" t="s">
        <v>80</v>
      </c>
      <c r="AW141" s="14" t="s">
        <v>33</v>
      </c>
      <c r="AX141" s="14" t="s">
        <v>72</v>
      </c>
      <c r="AY141" s="256" t="s">
        <v>197</v>
      </c>
    </row>
    <row r="142" s="13" customFormat="1">
      <c r="A142" s="13"/>
      <c r="B142" s="235"/>
      <c r="C142" s="236"/>
      <c r="D142" s="237" t="s">
        <v>207</v>
      </c>
      <c r="E142" s="238" t="s">
        <v>19</v>
      </c>
      <c r="F142" s="239" t="s">
        <v>3919</v>
      </c>
      <c r="G142" s="236"/>
      <c r="H142" s="240">
        <v>74.227000000000004</v>
      </c>
      <c r="I142" s="241"/>
      <c r="J142" s="236"/>
      <c r="K142" s="236"/>
      <c r="L142" s="242"/>
      <c r="M142" s="243"/>
      <c r="N142" s="244"/>
      <c r="O142" s="244"/>
      <c r="P142" s="244"/>
      <c r="Q142" s="244"/>
      <c r="R142" s="244"/>
      <c r="S142" s="244"/>
      <c r="T142" s="245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6" t="s">
        <v>207</v>
      </c>
      <c r="AU142" s="246" t="s">
        <v>82</v>
      </c>
      <c r="AV142" s="13" t="s">
        <v>82</v>
      </c>
      <c r="AW142" s="13" t="s">
        <v>33</v>
      </c>
      <c r="AX142" s="13" t="s">
        <v>80</v>
      </c>
      <c r="AY142" s="246" t="s">
        <v>197</v>
      </c>
    </row>
    <row r="143" s="12" customFormat="1" ht="22.8" customHeight="1">
      <c r="A143" s="12"/>
      <c r="B143" s="200"/>
      <c r="C143" s="201"/>
      <c r="D143" s="202" t="s">
        <v>71</v>
      </c>
      <c r="E143" s="214" t="s">
        <v>221</v>
      </c>
      <c r="F143" s="214" t="s">
        <v>222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SUM(P144:P149)</f>
        <v>0</v>
      </c>
      <c r="Q143" s="208"/>
      <c r="R143" s="209">
        <f>SUM(R144:R149)</f>
        <v>0.012592128000000001</v>
      </c>
      <c r="S143" s="208"/>
      <c r="T143" s="210">
        <f>SUM(T144:T149)</f>
        <v>0.012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80</v>
      </c>
      <c r="AT143" s="212" t="s">
        <v>71</v>
      </c>
      <c r="AU143" s="212" t="s">
        <v>80</v>
      </c>
      <c r="AY143" s="211" t="s">
        <v>197</v>
      </c>
      <c r="BK143" s="213">
        <f>SUM(BK144:BK149)</f>
        <v>0</v>
      </c>
    </row>
    <row r="144" s="2" customFormat="1" ht="37.8" customHeight="1">
      <c r="A144" s="40"/>
      <c r="B144" s="41"/>
      <c r="C144" s="216" t="s">
        <v>344</v>
      </c>
      <c r="D144" s="216" t="s">
        <v>199</v>
      </c>
      <c r="E144" s="217" t="s">
        <v>3925</v>
      </c>
      <c r="F144" s="218" t="s">
        <v>3926</v>
      </c>
      <c r="G144" s="219" t="s">
        <v>211</v>
      </c>
      <c r="H144" s="220">
        <v>24</v>
      </c>
      <c r="I144" s="221"/>
      <c r="J144" s="222">
        <f>ROUND(I144*H144,2)</f>
        <v>0</v>
      </c>
      <c r="K144" s="223"/>
      <c r="L144" s="46"/>
      <c r="M144" s="224" t="s">
        <v>19</v>
      </c>
      <c r="N144" s="225" t="s">
        <v>43</v>
      </c>
      <c r="O144" s="86"/>
      <c r="P144" s="226">
        <f>O144*H144</f>
        <v>0</v>
      </c>
      <c r="Q144" s="226">
        <v>0.00016467200000000001</v>
      </c>
      <c r="R144" s="226">
        <f>Q144*H144</f>
        <v>0.0039521280000000001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203</v>
      </c>
      <c r="AT144" s="228" t="s">
        <v>199</v>
      </c>
      <c r="AU144" s="228" t="s">
        <v>82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203</v>
      </c>
      <c r="BM144" s="228" t="s">
        <v>3927</v>
      </c>
    </row>
    <row r="145" s="2" customFormat="1" ht="16.5" customHeight="1">
      <c r="A145" s="40"/>
      <c r="B145" s="41"/>
      <c r="C145" s="282" t="s">
        <v>351</v>
      </c>
      <c r="D145" s="282" t="s">
        <v>602</v>
      </c>
      <c r="E145" s="283" t="s">
        <v>3928</v>
      </c>
      <c r="F145" s="284" t="s">
        <v>3929</v>
      </c>
      <c r="G145" s="285" t="s">
        <v>211</v>
      </c>
      <c r="H145" s="286">
        <v>24</v>
      </c>
      <c r="I145" s="287"/>
      <c r="J145" s="288">
        <f>ROUND(I145*H145,2)</f>
        <v>0</v>
      </c>
      <c r="K145" s="289"/>
      <c r="L145" s="290"/>
      <c r="M145" s="291" t="s">
        <v>19</v>
      </c>
      <c r="N145" s="292" t="s">
        <v>43</v>
      </c>
      <c r="O145" s="86"/>
      <c r="P145" s="226">
        <f>O145*H145</f>
        <v>0</v>
      </c>
      <c r="Q145" s="226">
        <v>0.00035</v>
      </c>
      <c r="R145" s="226">
        <f>Q145*H145</f>
        <v>0.0083999999999999995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311</v>
      </c>
      <c r="AT145" s="228" t="s">
        <v>602</v>
      </c>
      <c r="AU145" s="228" t="s">
        <v>82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203</v>
      </c>
      <c r="BM145" s="228" t="s">
        <v>3930</v>
      </c>
    </row>
    <row r="146" s="2" customFormat="1" ht="24.15" customHeight="1">
      <c r="A146" s="40"/>
      <c r="B146" s="41"/>
      <c r="C146" s="216" t="s">
        <v>362</v>
      </c>
      <c r="D146" s="216" t="s">
        <v>199</v>
      </c>
      <c r="E146" s="217" t="s">
        <v>3931</v>
      </c>
      <c r="F146" s="218" t="s">
        <v>3932</v>
      </c>
      <c r="G146" s="219" t="s">
        <v>661</v>
      </c>
      <c r="H146" s="220">
        <v>12</v>
      </c>
      <c r="I146" s="221"/>
      <c r="J146" s="222">
        <f>ROUND(I146*H146,2)</f>
        <v>0</v>
      </c>
      <c r="K146" s="223"/>
      <c r="L146" s="46"/>
      <c r="M146" s="224" t="s">
        <v>19</v>
      </c>
      <c r="N146" s="225" t="s">
        <v>43</v>
      </c>
      <c r="O146" s="86"/>
      <c r="P146" s="226">
        <f>O146*H146</f>
        <v>0</v>
      </c>
      <c r="Q146" s="226">
        <v>2.0000000000000002E-05</v>
      </c>
      <c r="R146" s="226">
        <f>Q146*H146</f>
        <v>0.00024000000000000003</v>
      </c>
      <c r="S146" s="226">
        <v>0.001</v>
      </c>
      <c r="T146" s="227">
        <f>S146*H146</f>
        <v>0.012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203</v>
      </c>
      <c r="AT146" s="228" t="s">
        <v>199</v>
      </c>
      <c r="AU146" s="228" t="s">
        <v>82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203</v>
      </c>
      <c r="BM146" s="228" t="s">
        <v>3933</v>
      </c>
    </row>
    <row r="147" s="2" customFormat="1">
      <c r="A147" s="40"/>
      <c r="B147" s="41"/>
      <c r="C147" s="42"/>
      <c r="D147" s="230" t="s">
        <v>205</v>
      </c>
      <c r="E147" s="42"/>
      <c r="F147" s="231" t="s">
        <v>3934</v>
      </c>
      <c r="G147" s="42"/>
      <c r="H147" s="42"/>
      <c r="I147" s="232"/>
      <c r="J147" s="42"/>
      <c r="K147" s="42"/>
      <c r="L147" s="46"/>
      <c r="M147" s="233"/>
      <c r="N147" s="234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205</v>
      </c>
      <c r="AU147" s="19" t="s">
        <v>82</v>
      </c>
    </row>
    <row r="148" s="14" customFormat="1">
      <c r="A148" s="14"/>
      <c r="B148" s="247"/>
      <c r="C148" s="248"/>
      <c r="D148" s="237" t="s">
        <v>207</v>
      </c>
      <c r="E148" s="249" t="s">
        <v>19</v>
      </c>
      <c r="F148" s="250" t="s">
        <v>3935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207</v>
      </c>
      <c r="AU148" s="256" t="s">
        <v>82</v>
      </c>
      <c r="AV148" s="14" t="s">
        <v>80</v>
      </c>
      <c r="AW148" s="14" t="s">
        <v>33</v>
      </c>
      <c r="AX148" s="14" t="s">
        <v>72</v>
      </c>
      <c r="AY148" s="256" t="s">
        <v>197</v>
      </c>
    </row>
    <row r="149" s="13" customFormat="1">
      <c r="A149" s="13"/>
      <c r="B149" s="235"/>
      <c r="C149" s="236"/>
      <c r="D149" s="237" t="s">
        <v>207</v>
      </c>
      <c r="E149" s="238" t="s">
        <v>19</v>
      </c>
      <c r="F149" s="239" t="s">
        <v>3936</v>
      </c>
      <c r="G149" s="236"/>
      <c r="H149" s="240">
        <v>12</v>
      </c>
      <c r="I149" s="241"/>
      <c r="J149" s="236"/>
      <c r="K149" s="236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207</v>
      </c>
      <c r="AU149" s="246" t="s">
        <v>82</v>
      </c>
      <c r="AV149" s="13" t="s">
        <v>82</v>
      </c>
      <c r="AW149" s="13" t="s">
        <v>33</v>
      </c>
      <c r="AX149" s="13" t="s">
        <v>80</v>
      </c>
      <c r="AY149" s="246" t="s">
        <v>197</v>
      </c>
    </row>
    <row r="150" s="12" customFormat="1" ht="22.8" customHeight="1">
      <c r="A150" s="12"/>
      <c r="B150" s="200"/>
      <c r="C150" s="201"/>
      <c r="D150" s="202" t="s">
        <v>71</v>
      </c>
      <c r="E150" s="214" t="s">
        <v>1171</v>
      </c>
      <c r="F150" s="214" t="s">
        <v>1172</v>
      </c>
      <c r="G150" s="201"/>
      <c r="H150" s="201"/>
      <c r="I150" s="204"/>
      <c r="J150" s="215">
        <f>BK150</f>
        <v>0</v>
      </c>
      <c r="K150" s="201"/>
      <c r="L150" s="206"/>
      <c r="M150" s="207"/>
      <c r="N150" s="208"/>
      <c r="O150" s="208"/>
      <c r="P150" s="209">
        <f>SUM(P151:P152)</f>
        <v>0</v>
      </c>
      <c r="Q150" s="208"/>
      <c r="R150" s="209">
        <f>SUM(R151:R152)</f>
        <v>0</v>
      </c>
      <c r="S150" s="208"/>
      <c r="T150" s="210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1" t="s">
        <v>80</v>
      </c>
      <c r="AT150" s="212" t="s">
        <v>71</v>
      </c>
      <c r="AU150" s="212" t="s">
        <v>80</v>
      </c>
      <c r="AY150" s="211" t="s">
        <v>197</v>
      </c>
      <c r="BK150" s="213">
        <f>SUM(BK151:BK152)</f>
        <v>0</v>
      </c>
    </row>
    <row r="151" s="2" customFormat="1" ht="37.8" customHeight="1">
      <c r="A151" s="40"/>
      <c r="B151" s="41"/>
      <c r="C151" s="216" t="s">
        <v>8</v>
      </c>
      <c r="D151" s="216" t="s">
        <v>199</v>
      </c>
      <c r="E151" s="217" t="s">
        <v>3937</v>
      </c>
      <c r="F151" s="218" t="s">
        <v>3938</v>
      </c>
      <c r="G151" s="219" t="s">
        <v>217</v>
      </c>
      <c r="H151" s="220">
        <v>14.647</v>
      </c>
      <c r="I151" s="221"/>
      <c r="J151" s="222">
        <f>ROUND(I151*H151,2)</f>
        <v>0</v>
      </c>
      <c r="K151" s="223"/>
      <c r="L151" s="46"/>
      <c r="M151" s="224" t="s">
        <v>19</v>
      </c>
      <c r="N151" s="225" t="s">
        <v>43</v>
      </c>
      <c r="O151" s="86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203</v>
      </c>
      <c r="AT151" s="228" t="s">
        <v>199</v>
      </c>
      <c r="AU151" s="228" t="s">
        <v>82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203</v>
      </c>
      <c r="BM151" s="228" t="s">
        <v>3939</v>
      </c>
    </row>
    <row r="152" s="2" customFormat="1">
      <c r="A152" s="40"/>
      <c r="B152" s="41"/>
      <c r="C152" s="42"/>
      <c r="D152" s="230" t="s">
        <v>205</v>
      </c>
      <c r="E152" s="42"/>
      <c r="F152" s="231" t="s">
        <v>3940</v>
      </c>
      <c r="G152" s="42"/>
      <c r="H152" s="42"/>
      <c r="I152" s="232"/>
      <c r="J152" s="42"/>
      <c r="K152" s="42"/>
      <c r="L152" s="46"/>
      <c r="M152" s="233"/>
      <c r="N152" s="234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205</v>
      </c>
      <c r="AU152" s="19" t="s">
        <v>82</v>
      </c>
    </row>
    <row r="153" s="12" customFormat="1" ht="25.92" customHeight="1">
      <c r="A153" s="12"/>
      <c r="B153" s="200"/>
      <c r="C153" s="201"/>
      <c r="D153" s="202" t="s">
        <v>71</v>
      </c>
      <c r="E153" s="203" t="s">
        <v>1178</v>
      </c>
      <c r="F153" s="203" t="s">
        <v>1179</v>
      </c>
      <c r="G153" s="201"/>
      <c r="H153" s="201"/>
      <c r="I153" s="204"/>
      <c r="J153" s="205">
        <f>BK153</f>
        <v>0</v>
      </c>
      <c r="K153" s="201"/>
      <c r="L153" s="206"/>
      <c r="M153" s="207"/>
      <c r="N153" s="208"/>
      <c r="O153" s="208"/>
      <c r="P153" s="209">
        <f>P154+P167+P176+P227+P240+P280+P301</f>
        <v>0</v>
      </c>
      <c r="Q153" s="208"/>
      <c r="R153" s="209">
        <f>R154+R167+R176+R227+R240+R280+R301</f>
        <v>8.9683102101910013</v>
      </c>
      <c r="S153" s="208"/>
      <c r="T153" s="210">
        <f>T154+T167+T176+T227+T240+T280+T301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1" t="s">
        <v>82</v>
      </c>
      <c r="AT153" s="212" t="s">
        <v>71</v>
      </c>
      <c r="AU153" s="212" t="s">
        <v>72</v>
      </c>
      <c r="AY153" s="211" t="s">
        <v>197</v>
      </c>
      <c r="BK153" s="213">
        <f>BK154+BK167+BK176+BK227+BK240+BK280+BK301</f>
        <v>0</v>
      </c>
    </row>
    <row r="154" s="12" customFormat="1" ht="22.8" customHeight="1">
      <c r="A154" s="12"/>
      <c r="B154" s="200"/>
      <c r="C154" s="201"/>
      <c r="D154" s="202" t="s">
        <v>71</v>
      </c>
      <c r="E154" s="214" t="s">
        <v>1256</v>
      </c>
      <c r="F154" s="214" t="s">
        <v>1257</v>
      </c>
      <c r="G154" s="201"/>
      <c r="H154" s="201"/>
      <c r="I154" s="204"/>
      <c r="J154" s="215">
        <f>BK154</f>
        <v>0</v>
      </c>
      <c r="K154" s="201"/>
      <c r="L154" s="206"/>
      <c r="M154" s="207"/>
      <c r="N154" s="208"/>
      <c r="O154" s="208"/>
      <c r="P154" s="209">
        <f>SUM(P155:P166)</f>
        <v>0</v>
      </c>
      <c r="Q154" s="208"/>
      <c r="R154" s="209">
        <f>SUM(R155:R166)</f>
        <v>1.2527601000000002</v>
      </c>
      <c r="S154" s="208"/>
      <c r="T154" s="210">
        <f>SUM(T155:T166)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82</v>
      </c>
      <c r="AT154" s="212" t="s">
        <v>71</v>
      </c>
      <c r="AU154" s="212" t="s">
        <v>80</v>
      </c>
      <c r="AY154" s="211" t="s">
        <v>197</v>
      </c>
      <c r="BK154" s="213">
        <f>SUM(BK155:BK166)</f>
        <v>0</v>
      </c>
    </row>
    <row r="155" s="2" customFormat="1" ht="33" customHeight="1">
      <c r="A155" s="40"/>
      <c r="B155" s="41"/>
      <c r="C155" s="216" t="s">
        <v>385</v>
      </c>
      <c r="D155" s="216" t="s">
        <v>199</v>
      </c>
      <c r="E155" s="217" t="s">
        <v>1259</v>
      </c>
      <c r="F155" s="218" t="s">
        <v>1260</v>
      </c>
      <c r="G155" s="219" t="s">
        <v>202</v>
      </c>
      <c r="H155" s="220">
        <v>91.674000000000007</v>
      </c>
      <c r="I155" s="221"/>
      <c r="J155" s="222">
        <f>ROUND(I155*H155,2)</f>
        <v>0</v>
      </c>
      <c r="K155" s="223"/>
      <c r="L155" s="46"/>
      <c r="M155" s="224" t="s">
        <v>19</v>
      </c>
      <c r="N155" s="225" t="s">
        <v>43</v>
      </c>
      <c r="O155" s="86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385</v>
      </c>
      <c r="AT155" s="228" t="s">
        <v>199</v>
      </c>
      <c r="AU155" s="228" t="s">
        <v>82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385</v>
      </c>
      <c r="BM155" s="228" t="s">
        <v>3941</v>
      </c>
    </row>
    <row r="156" s="2" customFormat="1">
      <c r="A156" s="40"/>
      <c r="B156" s="41"/>
      <c r="C156" s="42"/>
      <c r="D156" s="230" t="s">
        <v>205</v>
      </c>
      <c r="E156" s="42"/>
      <c r="F156" s="231" t="s">
        <v>1262</v>
      </c>
      <c r="G156" s="42"/>
      <c r="H156" s="42"/>
      <c r="I156" s="232"/>
      <c r="J156" s="42"/>
      <c r="K156" s="42"/>
      <c r="L156" s="46"/>
      <c r="M156" s="233"/>
      <c r="N156" s="234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205</v>
      </c>
      <c r="AU156" s="19" t="s">
        <v>82</v>
      </c>
    </row>
    <row r="157" s="14" customFormat="1">
      <c r="A157" s="14"/>
      <c r="B157" s="247"/>
      <c r="C157" s="248"/>
      <c r="D157" s="237" t="s">
        <v>207</v>
      </c>
      <c r="E157" s="249" t="s">
        <v>19</v>
      </c>
      <c r="F157" s="250" t="s">
        <v>1263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207</v>
      </c>
      <c r="AU157" s="256" t="s">
        <v>82</v>
      </c>
      <c r="AV157" s="14" t="s">
        <v>80</v>
      </c>
      <c r="AW157" s="14" t="s">
        <v>33</v>
      </c>
      <c r="AX157" s="14" t="s">
        <v>72</v>
      </c>
      <c r="AY157" s="256" t="s">
        <v>197</v>
      </c>
    </row>
    <row r="158" s="13" customFormat="1">
      <c r="A158" s="13"/>
      <c r="B158" s="235"/>
      <c r="C158" s="236"/>
      <c r="D158" s="237" t="s">
        <v>207</v>
      </c>
      <c r="E158" s="238" t="s">
        <v>19</v>
      </c>
      <c r="F158" s="239" t="s">
        <v>3942</v>
      </c>
      <c r="G158" s="236"/>
      <c r="H158" s="240">
        <v>91.674000000000007</v>
      </c>
      <c r="I158" s="241"/>
      <c r="J158" s="236"/>
      <c r="K158" s="236"/>
      <c r="L158" s="242"/>
      <c r="M158" s="243"/>
      <c r="N158" s="244"/>
      <c r="O158" s="244"/>
      <c r="P158" s="244"/>
      <c r="Q158" s="244"/>
      <c r="R158" s="244"/>
      <c r="S158" s="244"/>
      <c r="T158" s="245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6" t="s">
        <v>207</v>
      </c>
      <c r="AU158" s="246" t="s">
        <v>82</v>
      </c>
      <c r="AV158" s="13" t="s">
        <v>82</v>
      </c>
      <c r="AW158" s="13" t="s">
        <v>33</v>
      </c>
      <c r="AX158" s="13" t="s">
        <v>80</v>
      </c>
      <c r="AY158" s="246" t="s">
        <v>197</v>
      </c>
    </row>
    <row r="159" s="2" customFormat="1" ht="49.05" customHeight="1">
      <c r="A159" s="40"/>
      <c r="B159" s="41"/>
      <c r="C159" s="282" t="s">
        <v>550</v>
      </c>
      <c r="D159" s="282" t="s">
        <v>602</v>
      </c>
      <c r="E159" s="283" t="s">
        <v>1268</v>
      </c>
      <c r="F159" s="284" t="s">
        <v>1269</v>
      </c>
      <c r="G159" s="285" t="s">
        <v>202</v>
      </c>
      <c r="H159" s="286">
        <v>105.425</v>
      </c>
      <c r="I159" s="287"/>
      <c r="J159" s="288">
        <f>ROUND(I159*H159,2)</f>
        <v>0</v>
      </c>
      <c r="K159" s="289"/>
      <c r="L159" s="290"/>
      <c r="M159" s="291" t="s">
        <v>19</v>
      </c>
      <c r="N159" s="292" t="s">
        <v>43</v>
      </c>
      <c r="O159" s="86"/>
      <c r="P159" s="226">
        <f>O159*H159</f>
        <v>0</v>
      </c>
      <c r="Q159" s="226">
        <v>0.0044000000000000003</v>
      </c>
      <c r="R159" s="226">
        <f>Q159*H159</f>
        <v>0.46387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658</v>
      </c>
      <c r="AT159" s="228" t="s">
        <v>602</v>
      </c>
      <c r="AU159" s="228" t="s">
        <v>82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385</v>
      </c>
      <c r="BM159" s="228" t="s">
        <v>3943</v>
      </c>
    </row>
    <row r="160" s="2" customFormat="1" ht="24.15" customHeight="1">
      <c r="A160" s="40"/>
      <c r="B160" s="41"/>
      <c r="C160" s="216" t="s">
        <v>557</v>
      </c>
      <c r="D160" s="216" t="s">
        <v>199</v>
      </c>
      <c r="E160" s="217" t="s">
        <v>1273</v>
      </c>
      <c r="F160" s="218" t="s">
        <v>1274</v>
      </c>
      <c r="G160" s="219" t="s">
        <v>202</v>
      </c>
      <c r="H160" s="220">
        <v>91.674000000000007</v>
      </c>
      <c r="I160" s="221"/>
      <c r="J160" s="222">
        <f>ROUND(I160*H160,2)</f>
        <v>0</v>
      </c>
      <c r="K160" s="223"/>
      <c r="L160" s="46"/>
      <c r="M160" s="224" t="s">
        <v>19</v>
      </c>
      <c r="N160" s="225" t="s">
        <v>43</v>
      </c>
      <c r="O160" s="86"/>
      <c r="P160" s="226">
        <f>O160*H160</f>
        <v>0</v>
      </c>
      <c r="Q160" s="226">
        <v>0.00088000000000000003</v>
      </c>
      <c r="R160" s="226">
        <f>Q160*H160</f>
        <v>0.080673120000000015</v>
      </c>
      <c r="S160" s="226">
        <v>0</v>
      </c>
      <c r="T160" s="227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385</v>
      </c>
      <c r="AT160" s="228" t="s">
        <v>199</v>
      </c>
      <c r="AU160" s="228" t="s">
        <v>82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385</v>
      </c>
      <c r="BM160" s="228" t="s">
        <v>3944</v>
      </c>
    </row>
    <row r="161" s="2" customFormat="1">
      <c r="A161" s="40"/>
      <c r="B161" s="41"/>
      <c r="C161" s="42"/>
      <c r="D161" s="230" t="s">
        <v>205</v>
      </c>
      <c r="E161" s="42"/>
      <c r="F161" s="231" t="s">
        <v>1276</v>
      </c>
      <c r="G161" s="42"/>
      <c r="H161" s="42"/>
      <c r="I161" s="232"/>
      <c r="J161" s="42"/>
      <c r="K161" s="42"/>
      <c r="L161" s="46"/>
      <c r="M161" s="233"/>
      <c r="N161" s="234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205</v>
      </c>
      <c r="AU161" s="19" t="s">
        <v>82</v>
      </c>
    </row>
    <row r="162" s="14" customFormat="1">
      <c r="A162" s="14"/>
      <c r="B162" s="247"/>
      <c r="C162" s="248"/>
      <c r="D162" s="237" t="s">
        <v>207</v>
      </c>
      <c r="E162" s="249" t="s">
        <v>19</v>
      </c>
      <c r="F162" s="250" t="s">
        <v>1263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207</v>
      </c>
      <c r="AU162" s="256" t="s">
        <v>82</v>
      </c>
      <c r="AV162" s="14" t="s">
        <v>80</v>
      </c>
      <c r="AW162" s="14" t="s">
        <v>33</v>
      </c>
      <c r="AX162" s="14" t="s">
        <v>72</v>
      </c>
      <c r="AY162" s="256" t="s">
        <v>197</v>
      </c>
    </row>
    <row r="163" s="13" customFormat="1">
      <c r="A163" s="13"/>
      <c r="B163" s="235"/>
      <c r="C163" s="236"/>
      <c r="D163" s="237" t="s">
        <v>207</v>
      </c>
      <c r="E163" s="238" t="s">
        <v>19</v>
      </c>
      <c r="F163" s="239" t="s">
        <v>3942</v>
      </c>
      <c r="G163" s="236"/>
      <c r="H163" s="240">
        <v>91.674000000000007</v>
      </c>
      <c r="I163" s="241"/>
      <c r="J163" s="236"/>
      <c r="K163" s="236"/>
      <c r="L163" s="242"/>
      <c r="M163" s="243"/>
      <c r="N163" s="244"/>
      <c r="O163" s="244"/>
      <c r="P163" s="244"/>
      <c r="Q163" s="244"/>
      <c r="R163" s="244"/>
      <c r="S163" s="244"/>
      <c r="T163" s="245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6" t="s">
        <v>207</v>
      </c>
      <c r="AU163" s="246" t="s">
        <v>82</v>
      </c>
      <c r="AV163" s="13" t="s">
        <v>82</v>
      </c>
      <c r="AW163" s="13" t="s">
        <v>33</v>
      </c>
      <c r="AX163" s="13" t="s">
        <v>80</v>
      </c>
      <c r="AY163" s="246" t="s">
        <v>197</v>
      </c>
    </row>
    <row r="164" s="2" customFormat="1" ht="49.05" customHeight="1">
      <c r="A164" s="40"/>
      <c r="B164" s="41"/>
      <c r="C164" s="282" t="s">
        <v>563</v>
      </c>
      <c r="D164" s="282" t="s">
        <v>602</v>
      </c>
      <c r="E164" s="283" t="s">
        <v>1294</v>
      </c>
      <c r="F164" s="284" t="s">
        <v>1295</v>
      </c>
      <c r="G164" s="285" t="s">
        <v>202</v>
      </c>
      <c r="H164" s="286">
        <v>127.837</v>
      </c>
      <c r="I164" s="287"/>
      <c r="J164" s="288">
        <f>ROUND(I164*H164,2)</f>
        <v>0</v>
      </c>
      <c r="K164" s="289"/>
      <c r="L164" s="290"/>
      <c r="M164" s="291" t="s">
        <v>19</v>
      </c>
      <c r="N164" s="292" t="s">
        <v>43</v>
      </c>
      <c r="O164" s="86"/>
      <c r="P164" s="226">
        <f>O164*H164</f>
        <v>0</v>
      </c>
      <c r="Q164" s="226">
        <v>0.0055399999999999998</v>
      </c>
      <c r="R164" s="226">
        <f>Q164*H164</f>
        <v>0.70821698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658</v>
      </c>
      <c r="AT164" s="228" t="s">
        <v>602</v>
      </c>
      <c r="AU164" s="228" t="s">
        <v>82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385</v>
      </c>
      <c r="BM164" s="228" t="s">
        <v>3945</v>
      </c>
    </row>
    <row r="165" s="2" customFormat="1" ht="44.25" customHeight="1">
      <c r="A165" s="40"/>
      <c r="B165" s="41"/>
      <c r="C165" s="216" t="s">
        <v>570</v>
      </c>
      <c r="D165" s="216" t="s">
        <v>199</v>
      </c>
      <c r="E165" s="217" t="s">
        <v>1300</v>
      </c>
      <c r="F165" s="218" t="s">
        <v>1301</v>
      </c>
      <c r="G165" s="219" t="s">
        <v>1253</v>
      </c>
      <c r="H165" s="293"/>
      <c r="I165" s="221"/>
      <c r="J165" s="222">
        <f>ROUND(I165*H165,2)</f>
        <v>0</v>
      </c>
      <c r="K165" s="223"/>
      <c r="L165" s="46"/>
      <c r="M165" s="224" t="s">
        <v>19</v>
      </c>
      <c r="N165" s="225" t="s">
        <v>43</v>
      </c>
      <c r="O165" s="86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8" t="s">
        <v>385</v>
      </c>
      <c r="AT165" s="228" t="s">
        <v>199</v>
      </c>
      <c r="AU165" s="228" t="s">
        <v>82</v>
      </c>
      <c r="AY165" s="19" t="s">
        <v>197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9" t="s">
        <v>80</v>
      </c>
      <c r="BK165" s="229">
        <f>ROUND(I165*H165,2)</f>
        <v>0</v>
      </c>
      <c r="BL165" s="19" t="s">
        <v>385</v>
      </c>
      <c r="BM165" s="228" t="s">
        <v>3946</v>
      </c>
    </row>
    <row r="166" s="2" customFormat="1">
      <c r="A166" s="40"/>
      <c r="B166" s="41"/>
      <c r="C166" s="42"/>
      <c r="D166" s="230" t="s">
        <v>205</v>
      </c>
      <c r="E166" s="42"/>
      <c r="F166" s="231" t="s">
        <v>1303</v>
      </c>
      <c r="G166" s="42"/>
      <c r="H166" s="42"/>
      <c r="I166" s="232"/>
      <c r="J166" s="42"/>
      <c r="K166" s="42"/>
      <c r="L166" s="46"/>
      <c r="M166" s="233"/>
      <c r="N166" s="234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205</v>
      </c>
      <c r="AU166" s="19" t="s">
        <v>82</v>
      </c>
    </row>
    <row r="167" s="12" customFormat="1" ht="22.8" customHeight="1">
      <c r="A167" s="12"/>
      <c r="B167" s="200"/>
      <c r="C167" s="201"/>
      <c r="D167" s="202" t="s">
        <v>71</v>
      </c>
      <c r="E167" s="214" t="s">
        <v>1304</v>
      </c>
      <c r="F167" s="214" t="s">
        <v>1305</v>
      </c>
      <c r="G167" s="201"/>
      <c r="H167" s="201"/>
      <c r="I167" s="204"/>
      <c r="J167" s="215">
        <f>BK167</f>
        <v>0</v>
      </c>
      <c r="K167" s="201"/>
      <c r="L167" s="206"/>
      <c r="M167" s="207"/>
      <c r="N167" s="208"/>
      <c r="O167" s="208"/>
      <c r="P167" s="209">
        <f>SUM(P168:P175)</f>
        <v>0</v>
      </c>
      <c r="Q167" s="208"/>
      <c r="R167" s="209">
        <f>SUM(R168:R175)</f>
        <v>0.028867650000000002</v>
      </c>
      <c r="S167" s="208"/>
      <c r="T167" s="210">
        <f>SUM(T168:T175)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1" t="s">
        <v>82</v>
      </c>
      <c r="AT167" s="212" t="s">
        <v>71</v>
      </c>
      <c r="AU167" s="212" t="s">
        <v>80</v>
      </c>
      <c r="AY167" s="211" t="s">
        <v>197</v>
      </c>
      <c r="BK167" s="213">
        <f>SUM(BK168:BK175)</f>
        <v>0</v>
      </c>
    </row>
    <row r="168" s="2" customFormat="1" ht="33" customHeight="1">
      <c r="A168" s="40"/>
      <c r="B168" s="41"/>
      <c r="C168" s="216" t="s">
        <v>7</v>
      </c>
      <c r="D168" s="216" t="s">
        <v>199</v>
      </c>
      <c r="E168" s="217" t="s">
        <v>1357</v>
      </c>
      <c r="F168" s="218" t="s">
        <v>1358</v>
      </c>
      <c r="G168" s="219" t="s">
        <v>661</v>
      </c>
      <c r="H168" s="220">
        <v>18.504999999999999</v>
      </c>
      <c r="I168" s="221"/>
      <c r="J168" s="222">
        <f>ROUND(I168*H168,2)</f>
        <v>0</v>
      </c>
      <c r="K168" s="223"/>
      <c r="L168" s="46"/>
      <c r="M168" s="224" t="s">
        <v>19</v>
      </c>
      <c r="N168" s="225" t="s">
        <v>43</v>
      </c>
      <c r="O168" s="86"/>
      <c r="P168" s="226">
        <f>O168*H168</f>
        <v>0</v>
      </c>
      <c r="Q168" s="226">
        <v>3.0000000000000001E-05</v>
      </c>
      <c r="R168" s="226">
        <f>Q168*H168</f>
        <v>0.00055515000000000002</v>
      </c>
      <c r="S168" s="226">
        <v>0</v>
      </c>
      <c r="T168" s="227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8" t="s">
        <v>385</v>
      </c>
      <c r="AT168" s="228" t="s">
        <v>199</v>
      </c>
      <c r="AU168" s="228" t="s">
        <v>82</v>
      </c>
      <c r="AY168" s="19" t="s">
        <v>197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9" t="s">
        <v>80</v>
      </c>
      <c r="BK168" s="229">
        <f>ROUND(I168*H168,2)</f>
        <v>0</v>
      </c>
      <c r="BL168" s="19" t="s">
        <v>385</v>
      </c>
      <c r="BM168" s="228" t="s">
        <v>3947</v>
      </c>
    </row>
    <row r="169" s="2" customFormat="1">
      <c r="A169" s="40"/>
      <c r="B169" s="41"/>
      <c r="C169" s="42"/>
      <c r="D169" s="230" t="s">
        <v>205</v>
      </c>
      <c r="E169" s="42"/>
      <c r="F169" s="231" t="s">
        <v>1360</v>
      </c>
      <c r="G169" s="42"/>
      <c r="H169" s="42"/>
      <c r="I169" s="232"/>
      <c r="J169" s="42"/>
      <c r="K169" s="42"/>
      <c r="L169" s="46"/>
      <c r="M169" s="233"/>
      <c r="N169" s="234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205</v>
      </c>
      <c r="AU169" s="19" t="s">
        <v>82</v>
      </c>
    </row>
    <row r="170" s="14" customFormat="1">
      <c r="A170" s="14"/>
      <c r="B170" s="247"/>
      <c r="C170" s="248"/>
      <c r="D170" s="237" t="s">
        <v>207</v>
      </c>
      <c r="E170" s="249" t="s">
        <v>19</v>
      </c>
      <c r="F170" s="250" t="s">
        <v>1361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207</v>
      </c>
      <c r="AU170" s="256" t="s">
        <v>82</v>
      </c>
      <c r="AV170" s="14" t="s">
        <v>80</v>
      </c>
      <c r="AW170" s="14" t="s">
        <v>33</v>
      </c>
      <c r="AX170" s="14" t="s">
        <v>72</v>
      </c>
      <c r="AY170" s="256" t="s">
        <v>197</v>
      </c>
    </row>
    <row r="171" s="13" customFormat="1">
      <c r="A171" s="13"/>
      <c r="B171" s="235"/>
      <c r="C171" s="236"/>
      <c r="D171" s="237" t="s">
        <v>207</v>
      </c>
      <c r="E171" s="238" t="s">
        <v>19</v>
      </c>
      <c r="F171" s="239" t="s">
        <v>3948</v>
      </c>
      <c r="G171" s="236"/>
      <c r="H171" s="240">
        <v>18.504999999999999</v>
      </c>
      <c r="I171" s="241"/>
      <c r="J171" s="236"/>
      <c r="K171" s="236"/>
      <c r="L171" s="242"/>
      <c r="M171" s="243"/>
      <c r="N171" s="244"/>
      <c r="O171" s="244"/>
      <c r="P171" s="244"/>
      <c r="Q171" s="244"/>
      <c r="R171" s="244"/>
      <c r="S171" s="244"/>
      <c r="T171" s="24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6" t="s">
        <v>207</v>
      </c>
      <c r="AU171" s="246" t="s">
        <v>82</v>
      </c>
      <c r="AV171" s="13" t="s">
        <v>82</v>
      </c>
      <c r="AW171" s="13" t="s">
        <v>33</v>
      </c>
      <c r="AX171" s="13" t="s">
        <v>80</v>
      </c>
      <c r="AY171" s="246" t="s">
        <v>197</v>
      </c>
    </row>
    <row r="172" s="2" customFormat="1" ht="24.15" customHeight="1">
      <c r="A172" s="40"/>
      <c r="B172" s="41"/>
      <c r="C172" s="282" t="s">
        <v>582</v>
      </c>
      <c r="D172" s="282" t="s">
        <v>602</v>
      </c>
      <c r="E172" s="283" t="s">
        <v>1365</v>
      </c>
      <c r="F172" s="284" t="s">
        <v>1366</v>
      </c>
      <c r="G172" s="285" t="s">
        <v>661</v>
      </c>
      <c r="H172" s="286">
        <v>18.875</v>
      </c>
      <c r="I172" s="287"/>
      <c r="J172" s="288">
        <f>ROUND(I172*H172,2)</f>
        <v>0</v>
      </c>
      <c r="K172" s="289"/>
      <c r="L172" s="290"/>
      <c r="M172" s="291" t="s">
        <v>19</v>
      </c>
      <c r="N172" s="292" t="s">
        <v>43</v>
      </c>
      <c r="O172" s="86"/>
      <c r="P172" s="226">
        <f>O172*H172</f>
        <v>0</v>
      </c>
      <c r="Q172" s="226">
        <v>0.0015</v>
      </c>
      <c r="R172" s="226">
        <f>Q172*H172</f>
        <v>0.028312500000000001</v>
      </c>
      <c r="S172" s="226">
        <v>0</v>
      </c>
      <c r="T172" s="227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8" t="s">
        <v>658</v>
      </c>
      <c r="AT172" s="228" t="s">
        <v>602</v>
      </c>
      <c r="AU172" s="228" t="s">
        <v>82</v>
      </c>
      <c r="AY172" s="19" t="s">
        <v>197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9" t="s">
        <v>80</v>
      </c>
      <c r="BK172" s="229">
        <f>ROUND(I172*H172,2)</f>
        <v>0</v>
      </c>
      <c r="BL172" s="19" t="s">
        <v>385</v>
      </c>
      <c r="BM172" s="228" t="s">
        <v>2010</v>
      </c>
    </row>
    <row r="173" s="13" customFormat="1">
      <c r="A173" s="13"/>
      <c r="B173" s="235"/>
      <c r="C173" s="236"/>
      <c r="D173" s="237" t="s">
        <v>207</v>
      </c>
      <c r="E173" s="236"/>
      <c r="F173" s="239" t="s">
        <v>3949</v>
      </c>
      <c r="G173" s="236"/>
      <c r="H173" s="240">
        <v>18.875</v>
      </c>
      <c r="I173" s="241"/>
      <c r="J173" s="236"/>
      <c r="K173" s="236"/>
      <c r="L173" s="242"/>
      <c r="M173" s="243"/>
      <c r="N173" s="244"/>
      <c r="O173" s="244"/>
      <c r="P173" s="244"/>
      <c r="Q173" s="244"/>
      <c r="R173" s="244"/>
      <c r="S173" s="244"/>
      <c r="T173" s="245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6" t="s">
        <v>207</v>
      </c>
      <c r="AU173" s="246" t="s">
        <v>82</v>
      </c>
      <c r="AV173" s="13" t="s">
        <v>82</v>
      </c>
      <c r="AW173" s="13" t="s">
        <v>4</v>
      </c>
      <c r="AX173" s="13" t="s">
        <v>80</v>
      </c>
      <c r="AY173" s="246" t="s">
        <v>197</v>
      </c>
    </row>
    <row r="174" s="2" customFormat="1" ht="44.25" customHeight="1">
      <c r="A174" s="40"/>
      <c r="B174" s="41"/>
      <c r="C174" s="216" t="s">
        <v>588</v>
      </c>
      <c r="D174" s="216" t="s">
        <v>199</v>
      </c>
      <c r="E174" s="217" t="s">
        <v>1381</v>
      </c>
      <c r="F174" s="218" t="s">
        <v>1382</v>
      </c>
      <c r="G174" s="219" t="s">
        <v>1253</v>
      </c>
      <c r="H174" s="293"/>
      <c r="I174" s="221"/>
      <c r="J174" s="222">
        <f>ROUND(I174*H174,2)</f>
        <v>0</v>
      </c>
      <c r="K174" s="223"/>
      <c r="L174" s="46"/>
      <c r="M174" s="224" t="s">
        <v>19</v>
      </c>
      <c r="N174" s="225" t="s">
        <v>43</v>
      </c>
      <c r="O174" s="86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8" t="s">
        <v>385</v>
      </c>
      <c r="AT174" s="228" t="s">
        <v>199</v>
      </c>
      <c r="AU174" s="228" t="s">
        <v>82</v>
      </c>
      <c r="AY174" s="19" t="s">
        <v>197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9" t="s">
        <v>80</v>
      </c>
      <c r="BK174" s="229">
        <f>ROUND(I174*H174,2)</f>
        <v>0</v>
      </c>
      <c r="BL174" s="19" t="s">
        <v>385</v>
      </c>
      <c r="BM174" s="228" t="s">
        <v>3950</v>
      </c>
    </row>
    <row r="175" s="2" customFormat="1">
      <c r="A175" s="40"/>
      <c r="B175" s="41"/>
      <c r="C175" s="42"/>
      <c r="D175" s="230" t="s">
        <v>205</v>
      </c>
      <c r="E175" s="42"/>
      <c r="F175" s="231" t="s">
        <v>1384</v>
      </c>
      <c r="G175" s="42"/>
      <c r="H175" s="42"/>
      <c r="I175" s="232"/>
      <c r="J175" s="42"/>
      <c r="K175" s="42"/>
      <c r="L175" s="46"/>
      <c r="M175" s="233"/>
      <c r="N175" s="234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205</v>
      </c>
      <c r="AU175" s="19" t="s">
        <v>82</v>
      </c>
    </row>
    <row r="176" s="12" customFormat="1" ht="22.8" customHeight="1">
      <c r="A176" s="12"/>
      <c r="B176" s="200"/>
      <c r="C176" s="201"/>
      <c r="D176" s="202" t="s">
        <v>71</v>
      </c>
      <c r="E176" s="214" t="s">
        <v>1400</v>
      </c>
      <c r="F176" s="214" t="s">
        <v>1401</v>
      </c>
      <c r="G176" s="201"/>
      <c r="H176" s="201"/>
      <c r="I176" s="204"/>
      <c r="J176" s="215">
        <f>BK176</f>
        <v>0</v>
      </c>
      <c r="K176" s="201"/>
      <c r="L176" s="206"/>
      <c r="M176" s="207"/>
      <c r="N176" s="208"/>
      <c r="O176" s="208"/>
      <c r="P176" s="209">
        <f>SUM(P177:P226)</f>
        <v>0</v>
      </c>
      <c r="Q176" s="208"/>
      <c r="R176" s="209">
        <f>SUM(R177:R226)</f>
        <v>2.7324408500000006</v>
      </c>
      <c r="S176" s="208"/>
      <c r="T176" s="210">
        <f>SUM(T177:T226)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1" t="s">
        <v>82</v>
      </c>
      <c r="AT176" s="212" t="s">
        <v>71</v>
      </c>
      <c r="AU176" s="212" t="s">
        <v>80</v>
      </c>
      <c r="AY176" s="211" t="s">
        <v>197</v>
      </c>
      <c r="BK176" s="213">
        <f>SUM(BK177:BK226)</f>
        <v>0</v>
      </c>
    </row>
    <row r="177" s="2" customFormat="1" ht="49.05" customHeight="1">
      <c r="A177" s="40"/>
      <c r="B177" s="41"/>
      <c r="C177" s="216" t="s">
        <v>593</v>
      </c>
      <c r="D177" s="216" t="s">
        <v>199</v>
      </c>
      <c r="E177" s="217" t="s">
        <v>3951</v>
      </c>
      <c r="F177" s="218" t="s">
        <v>3952</v>
      </c>
      <c r="G177" s="219" t="s">
        <v>202</v>
      </c>
      <c r="H177" s="220">
        <v>84.643000000000001</v>
      </c>
      <c r="I177" s="221"/>
      <c r="J177" s="222">
        <f>ROUND(I177*H177,2)</f>
        <v>0</v>
      </c>
      <c r="K177" s="223"/>
      <c r="L177" s="46"/>
      <c r="M177" s="224" t="s">
        <v>19</v>
      </c>
      <c r="N177" s="225" t="s">
        <v>43</v>
      </c>
      <c r="O177" s="86"/>
      <c r="P177" s="226">
        <f>O177*H177</f>
        <v>0</v>
      </c>
      <c r="Q177" s="226">
        <v>0.016250000000000001</v>
      </c>
      <c r="R177" s="226">
        <f>Q177*H177</f>
        <v>1.3754487500000001</v>
      </c>
      <c r="S177" s="226">
        <v>0</v>
      </c>
      <c r="T177" s="227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8" t="s">
        <v>385</v>
      </c>
      <c r="AT177" s="228" t="s">
        <v>199</v>
      </c>
      <c r="AU177" s="228" t="s">
        <v>82</v>
      </c>
      <c r="AY177" s="19" t="s">
        <v>197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9" t="s">
        <v>80</v>
      </c>
      <c r="BK177" s="229">
        <f>ROUND(I177*H177,2)</f>
        <v>0</v>
      </c>
      <c r="BL177" s="19" t="s">
        <v>385</v>
      </c>
      <c r="BM177" s="228" t="s">
        <v>3953</v>
      </c>
    </row>
    <row r="178" s="2" customFormat="1">
      <c r="A178" s="40"/>
      <c r="B178" s="41"/>
      <c r="C178" s="42"/>
      <c r="D178" s="230" t="s">
        <v>205</v>
      </c>
      <c r="E178" s="42"/>
      <c r="F178" s="231" t="s">
        <v>3954</v>
      </c>
      <c r="G178" s="42"/>
      <c r="H178" s="42"/>
      <c r="I178" s="232"/>
      <c r="J178" s="42"/>
      <c r="K178" s="42"/>
      <c r="L178" s="46"/>
      <c r="M178" s="233"/>
      <c r="N178" s="234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205</v>
      </c>
      <c r="AU178" s="19" t="s">
        <v>82</v>
      </c>
    </row>
    <row r="179" s="13" customFormat="1">
      <c r="A179" s="13"/>
      <c r="B179" s="235"/>
      <c r="C179" s="236"/>
      <c r="D179" s="237" t="s">
        <v>207</v>
      </c>
      <c r="E179" s="238" t="s">
        <v>19</v>
      </c>
      <c r="F179" s="239" t="s">
        <v>3955</v>
      </c>
      <c r="G179" s="236"/>
      <c r="H179" s="240">
        <v>84.643000000000001</v>
      </c>
      <c r="I179" s="241"/>
      <c r="J179" s="236"/>
      <c r="K179" s="236"/>
      <c r="L179" s="242"/>
      <c r="M179" s="243"/>
      <c r="N179" s="244"/>
      <c r="O179" s="244"/>
      <c r="P179" s="244"/>
      <c r="Q179" s="244"/>
      <c r="R179" s="244"/>
      <c r="S179" s="244"/>
      <c r="T179" s="245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6" t="s">
        <v>207</v>
      </c>
      <c r="AU179" s="246" t="s">
        <v>82</v>
      </c>
      <c r="AV179" s="13" t="s">
        <v>82</v>
      </c>
      <c r="AW179" s="13" t="s">
        <v>33</v>
      </c>
      <c r="AX179" s="13" t="s">
        <v>80</v>
      </c>
      <c r="AY179" s="246" t="s">
        <v>197</v>
      </c>
    </row>
    <row r="180" s="2" customFormat="1" ht="49.05" customHeight="1">
      <c r="A180" s="40"/>
      <c r="B180" s="41"/>
      <c r="C180" s="216" t="s">
        <v>601</v>
      </c>
      <c r="D180" s="216" t="s">
        <v>199</v>
      </c>
      <c r="E180" s="217" t="s">
        <v>1479</v>
      </c>
      <c r="F180" s="218" t="s">
        <v>1480</v>
      </c>
      <c r="G180" s="219" t="s">
        <v>202</v>
      </c>
      <c r="H180" s="220">
        <v>4.085</v>
      </c>
      <c r="I180" s="221"/>
      <c r="J180" s="222">
        <f>ROUND(I180*H180,2)</f>
        <v>0</v>
      </c>
      <c r="K180" s="223"/>
      <c r="L180" s="46"/>
      <c r="M180" s="224" t="s">
        <v>19</v>
      </c>
      <c r="N180" s="225" t="s">
        <v>43</v>
      </c>
      <c r="O180" s="86"/>
      <c r="P180" s="226">
        <f>O180*H180</f>
        <v>0</v>
      </c>
      <c r="Q180" s="226">
        <v>0.01396</v>
      </c>
      <c r="R180" s="226">
        <f>Q180*H180</f>
        <v>0.057026600000000004</v>
      </c>
      <c r="S180" s="226">
        <v>0</v>
      </c>
      <c r="T180" s="227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8" t="s">
        <v>385</v>
      </c>
      <c r="AT180" s="228" t="s">
        <v>199</v>
      </c>
      <c r="AU180" s="228" t="s">
        <v>82</v>
      </c>
      <c r="AY180" s="19" t="s">
        <v>197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9" t="s">
        <v>80</v>
      </c>
      <c r="BK180" s="229">
        <f>ROUND(I180*H180,2)</f>
        <v>0</v>
      </c>
      <c r="BL180" s="19" t="s">
        <v>385</v>
      </c>
      <c r="BM180" s="228" t="s">
        <v>3956</v>
      </c>
    </row>
    <row r="181" s="2" customFormat="1">
      <c r="A181" s="40"/>
      <c r="B181" s="41"/>
      <c r="C181" s="42"/>
      <c r="D181" s="230" t="s">
        <v>205</v>
      </c>
      <c r="E181" s="42"/>
      <c r="F181" s="231" t="s">
        <v>1482</v>
      </c>
      <c r="G181" s="42"/>
      <c r="H181" s="42"/>
      <c r="I181" s="232"/>
      <c r="J181" s="42"/>
      <c r="K181" s="42"/>
      <c r="L181" s="46"/>
      <c r="M181" s="233"/>
      <c r="N181" s="234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205</v>
      </c>
      <c r="AU181" s="19" t="s">
        <v>82</v>
      </c>
    </row>
    <row r="182" s="14" customFormat="1">
      <c r="A182" s="14"/>
      <c r="B182" s="247"/>
      <c r="C182" s="248"/>
      <c r="D182" s="237" t="s">
        <v>207</v>
      </c>
      <c r="E182" s="249" t="s">
        <v>19</v>
      </c>
      <c r="F182" s="250" t="s">
        <v>634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207</v>
      </c>
      <c r="AU182" s="256" t="s">
        <v>82</v>
      </c>
      <c r="AV182" s="14" t="s">
        <v>80</v>
      </c>
      <c r="AW182" s="14" t="s">
        <v>33</v>
      </c>
      <c r="AX182" s="14" t="s">
        <v>72</v>
      </c>
      <c r="AY182" s="256" t="s">
        <v>197</v>
      </c>
    </row>
    <row r="183" s="13" customFormat="1">
      <c r="A183" s="13"/>
      <c r="B183" s="235"/>
      <c r="C183" s="236"/>
      <c r="D183" s="237" t="s">
        <v>207</v>
      </c>
      <c r="E183" s="238" t="s">
        <v>19</v>
      </c>
      <c r="F183" s="239" t="s">
        <v>3957</v>
      </c>
      <c r="G183" s="236"/>
      <c r="H183" s="240">
        <v>4.085</v>
      </c>
      <c r="I183" s="241"/>
      <c r="J183" s="236"/>
      <c r="K183" s="236"/>
      <c r="L183" s="242"/>
      <c r="M183" s="243"/>
      <c r="N183" s="244"/>
      <c r="O183" s="244"/>
      <c r="P183" s="244"/>
      <c r="Q183" s="244"/>
      <c r="R183" s="244"/>
      <c r="S183" s="244"/>
      <c r="T183" s="245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6" t="s">
        <v>207</v>
      </c>
      <c r="AU183" s="246" t="s">
        <v>82</v>
      </c>
      <c r="AV183" s="13" t="s">
        <v>82</v>
      </c>
      <c r="AW183" s="13" t="s">
        <v>33</v>
      </c>
      <c r="AX183" s="13" t="s">
        <v>80</v>
      </c>
      <c r="AY183" s="246" t="s">
        <v>197</v>
      </c>
    </row>
    <row r="184" s="2" customFormat="1" ht="37.8" customHeight="1">
      <c r="A184" s="40"/>
      <c r="B184" s="41"/>
      <c r="C184" s="216" t="s">
        <v>607</v>
      </c>
      <c r="D184" s="216" t="s">
        <v>199</v>
      </c>
      <c r="E184" s="217" t="s">
        <v>1486</v>
      </c>
      <c r="F184" s="218" t="s">
        <v>1487</v>
      </c>
      <c r="G184" s="219" t="s">
        <v>225</v>
      </c>
      <c r="H184" s="220">
        <v>2.202</v>
      </c>
      <c r="I184" s="221"/>
      <c r="J184" s="222">
        <f>ROUND(I184*H184,2)</f>
        <v>0</v>
      </c>
      <c r="K184" s="223"/>
      <c r="L184" s="46"/>
      <c r="M184" s="224" t="s">
        <v>19</v>
      </c>
      <c r="N184" s="225" t="s">
        <v>43</v>
      </c>
      <c r="O184" s="86"/>
      <c r="P184" s="226">
        <f>O184*H184</f>
        <v>0</v>
      </c>
      <c r="Q184" s="226">
        <v>0.023369999999999998</v>
      </c>
      <c r="R184" s="226">
        <f>Q184*H184</f>
        <v>0.051460739999999998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385</v>
      </c>
      <c r="AT184" s="228" t="s">
        <v>199</v>
      </c>
      <c r="AU184" s="228" t="s">
        <v>82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385</v>
      </c>
      <c r="BM184" s="228" t="s">
        <v>3958</v>
      </c>
    </row>
    <row r="185" s="2" customFormat="1">
      <c r="A185" s="40"/>
      <c r="B185" s="41"/>
      <c r="C185" s="42"/>
      <c r="D185" s="230" t="s">
        <v>205</v>
      </c>
      <c r="E185" s="42"/>
      <c r="F185" s="231" t="s">
        <v>1489</v>
      </c>
      <c r="G185" s="42"/>
      <c r="H185" s="42"/>
      <c r="I185" s="232"/>
      <c r="J185" s="42"/>
      <c r="K185" s="42"/>
      <c r="L185" s="46"/>
      <c r="M185" s="233"/>
      <c r="N185" s="234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205</v>
      </c>
      <c r="AU185" s="19" t="s">
        <v>82</v>
      </c>
    </row>
    <row r="186" s="13" customFormat="1">
      <c r="A186" s="13"/>
      <c r="B186" s="235"/>
      <c r="C186" s="236"/>
      <c r="D186" s="237" t="s">
        <v>207</v>
      </c>
      <c r="E186" s="238" t="s">
        <v>19</v>
      </c>
      <c r="F186" s="239" t="s">
        <v>3959</v>
      </c>
      <c r="G186" s="236"/>
      <c r="H186" s="240">
        <v>2.202</v>
      </c>
      <c r="I186" s="241"/>
      <c r="J186" s="236"/>
      <c r="K186" s="236"/>
      <c r="L186" s="242"/>
      <c r="M186" s="243"/>
      <c r="N186" s="244"/>
      <c r="O186" s="244"/>
      <c r="P186" s="244"/>
      <c r="Q186" s="244"/>
      <c r="R186" s="244"/>
      <c r="S186" s="244"/>
      <c r="T186" s="245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6" t="s">
        <v>207</v>
      </c>
      <c r="AU186" s="246" t="s">
        <v>82</v>
      </c>
      <c r="AV186" s="13" t="s">
        <v>82</v>
      </c>
      <c r="AW186" s="13" t="s">
        <v>33</v>
      </c>
      <c r="AX186" s="13" t="s">
        <v>80</v>
      </c>
      <c r="AY186" s="246" t="s">
        <v>197</v>
      </c>
    </row>
    <row r="187" s="2" customFormat="1" ht="44.25" customHeight="1">
      <c r="A187" s="40"/>
      <c r="B187" s="41"/>
      <c r="C187" s="216" t="s">
        <v>612</v>
      </c>
      <c r="D187" s="216" t="s">
        <v>199</v>
      </c>
      <c r="E187" s="217" t="s">
        <v>1491</v>
      </c>
      <c r="F187" s="218" t="s">
        <v>1492</v>
      </c>
      <c r="G187" s="219" t="s">
        <v>202</v>
      </c>
      <c r="H187" s="220">
        <v>50.460999999999999</v>
      </c>
      <c r="I187" s="221"/>
      <c r="J187" s="222">
        <f>ROUND(I187*H187,2)</f>
        <v>0</v>
      </c>
      <c r="K187" s="223"/>
      <c r="L187" s="46"/>
      <c r="M187" s="224" t="s">
        <v>19</v>
      </c>
      <c r="N187" s="225" t="s">
        <v>43</v>
      </c>
      <c r="O187" s="86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8" t="s">
        <v>385</v>
      </c>
      <c r="AT187" s="228" t="s">
        <v>199</v>
      </c>
      <c r="AU187" s="228" t="s">
        <v>82</v>
      </c>
      <c r="AY187" s="19" t="s">
        <v>197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9" t="s">
        <v>80</v>
      </c>
      <c r="BK187" s="229">
        <f>ROUND(I187*H187,2)</f>
        <v>0</v>
      </c>
      <c r="BL187" s="19" t="s">
        <v>385</v>
      </c>
      <c r="BM187" s="228" t="s">
        <v>3960</v>
      </c>
    </row>
    <row r="188" s="2" customFormat="1">
      <c r="A188" s="40"/>
      <c r="B188" s="41"/>
      <c r="C188" s="42"/>
      <c r="D188" s="230" t="s">
        <v>205</v>
      </c>
      <c r="E188" s="42"/>
      <c r="F188" s="231" t="s">
        <v>1494</v>
      </c>
      <c r="G188" s="42"/>
      <c r="H188" s="42"/>
      <c r="I188" s="232"/>
      <c r="J188" s="42"/>
      <c r="K188" s="42"/>
      <c r="L188" s="46"/>
      <c r="M188" s="233"/>
      <c r="N188" s="234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205</v>
      </c>
      <c r="AU188" s="19" t="s">
        <v>82</v>
      </c>
    </row>
    <row r="189" s="14" customFormat="1">
      <c r="A189" s="14"/>
      <c r="B189" s="247"/>
      <c r="C189" s="248"/>
      <c r="D189" s="237" t="s">
        <v>207</v>
      </c>
      <c r="E189" s="249" t="s">
        <v>19</v>
      </c>
      <c r="F189" s="250" t="s">
        <v>1495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207</v>
      </c>
      <c r="AU189" s="256" t="s">
        <v>82</v>
      </c>
      <c r="AV189" s="14" t="s">
        <v>80</v>
      </c>
      <c r="AW189" s="14" t="s">
        <v>33</v>
      </c>
      <c r="AX189" s="14" t="s">
        <v>72</v>
      </c>
      <c r="AY189" s="256" t="s">
        <v>197</v>
      </c>
    </row>
    <row r="190" s="13" customFormat="1">
      <c r="A190" s="13"/>
      <c r="B190" s="235"/>
      <c r="C190" s="236"/>
      <c r="D190" s="237" t="s">
        <v>207</v>
      </c>
      <c r="E190" s="238" t="s">
        <v>19</v>
      </c>
      <c r="F190" s="239" t="s">
        <v>3961</v>
      </c>
      <c r="G190" s="236"/>
      <c r="H190" s="240">
        <v>26.77</v>
      </c>
      <c r="I190" s="241"/>
      <c r="J190" s="236"/>
      <c r="K190" s="236"/>
      <c r="L190" s="242"/>
      <c r="M190" s="243"/>
      <c r="N190" s="244"/>
      <c r="O190" s="244"/>
      <c r="P190" s="244"/>
      <c r="Q190" s="244"/>
      <c r="R190" s="244"/>
      <c r="S190" s="244"/>
      <c r="T190" s="245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6" t="s">
        <v>207</v>
      </c>
      <c r="AU190" s="246" t="s">
        <v>82</v>
      </c>
      <c r="AV190" s="13" t="s">
        <v>82</v>
      </c>
      <c r="AW190" s="13" t="s">
        <v>33</v>
      </c>
      <c r="AX190" s="13" t="s">
        <v>72</v>
      </c>
      <c r="AY190" s="246" t="s">
        <v>197</v>
      </c>
    </row>
    <row r="191" s="13" customFormat="1">
      <c r="A191" s="13"/>
      <c r="B191" s="235"/>
      <c r="C191" s="236"/>
      <c r="D191" s="237" t="s">
        <v>207</v>
      </c>
      <c r="E191" s="238" t="s">
        <v>19</v>
      </c>
      <c r="F191" s="239" t="s">
        <v>3962</v>
      </c>
      <c r="G191" s="236"/>
      <c r="H191" s="240">
        <v>50.460999999999999</v>
      </c>
      <c r="I191" s="241"/>
      <c r="J191" s="236"/>
      <c r="K191" s="236"/>
      <c r="L191" s="242"/>
      <c r="M191" s="243"/>
      <c r="N191" s="244"/>
      <c r="O191" s="244"/>
      <c r="P191" s="244"/>
      <c r="Q191" s="244"/>
      <c r="R191" s="244"/>
      <c r="S191" s="244"/>
      <c r="T191" s="24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6" t="s">
        <v>207</v>
      </c>
      <c r="AU191" s="246" t="s">
        <v>82</v>
      </c>
      <c r="AV191" s="13" t="s">
        <v>82</v>
      </c>
      <c r="AW191" s="13" t="s">
        <v>33</v>
      </c>
      <c r="AX191" s="13" t="s">
        <v>80</v>
      </c>
      <c r="AY191" s="246" t="s">
        <v>197</v>
      </c>
    </row>
    <row r="192" s="2" customFormat="1" ht="24.15" customHeight="1">
      <c r="A192" s="40"/>
      <c r="B192" s="41"/>
      <c r="C192" s="282" t="s">
        <v>625</v>
      </c>
      <c r="D192" s="282" t="s">
        <v>602</v>
      </c>
      <c r="E192" s="283" t="s">
        <v>1498</v>
      </c>
      <c r="F192" s="284" t="s">
        <v>3963</v>
      </c>
      <c r="G192" s="285" t="s">
        <v>202</v>
      </c>
      <c r="H192" s="286">
        <v>55.508000000000003</v>
      </c>
      <c r="I192" s="287"/>
      <c r="J192" s="288">
        <f>ROUND(I192*H192,2)</f>
        <v>0</v>
      </c>
      <c r="K192" s="289"/>
      <c r="L192" s="290"/>
      <c r="M192" s="291" t="s">
        <v>19</v>
      </c>
      <c r="N192" s="292" t="s">
        <v>43</v>
      </c>
      <c r="O192" s="86"/>
      <c r="P192" s="226">
        <f>O192*H192</f>
        <v>0</v>
      </c>
      <c r="Q192" s="226">
        <v>0.013299999999999999</v>
      </c>
      <c r="R192" s="226">
        <f>Q192*H192</f>
        <v>0.73825640000000003</v>
      </c>
      <c r="S192" s="226">
        <v>0</v>
      </c>
      <c r="T192" s="227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8" t="s">
        <v>658</v>
      </c>
      <c r="AT192" s="228" t="s">
        <v>602</v>
      </c>
      <c r="AU192" s="228" t="s">
        <v>82</v>
      </c>
      <c r="AY192" s="19" t="s">
        <v>197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9" t="s">
        <v>80</v>
      </c>
      <c r="BK192" s="229">
        <f>ROUND(I192*H192,2)</f>
        <v>0</v>
      </c>
      <c r="BL192" s="19" t="s">
        <v>385</v>
      </c>
      <c r="BM192" s="228" t="s">
        <v>3964</v>
      </c>
    </row>
    <row r="193" s="14" customFormat="1">
      <c r="A193" s="14"/>
      <c r="B193" s="247"/>
      <c r="C193" s="248"/>
      <c r="D193" s="237" t="s">
        <v>207</v>
      </c>
      <c r="E193" s="249" t="s">
        <v>19</v>
      </c>
      <c r="F193" s="250" t="s">
        <v>1495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207</v>
      </c>
      <c r="AU193" s="256" t="s">
        <v>82</v>
      </c>
      <c r="AV193" s="14" t="s">
        <v>80</v>
      </c>
      <c r="AW193" s="14" t="s">
        <v>33</v>
      </c>
      <c r="AX193" s="14" t="s">
        <v>72</v>
      </c>
      <c r="AY193" s="256" t="s">
        <v>197</v>
      </c>
    </row>
    <row r="194" s="13" customFormat="1">
      <c r="A194" s="13"/>
      <c r="B194" s="235"/>
      <c r="C194" s="236"/>
      <c r="D194" s="237" t="s">
        <v>207</v>
      </c>
      <c r="E194" s="238" t="s">
        <v>19</v>
      </c>
      <c r="F194" s="239" t="s">
        <v>3965</v>
      </c>
      <c r="G194" s="236"/>
      <c r="H194" s="240">
        <v>55.508000000000003</v>
      </c>
      <c r="I194" s="241"/>
      <c r="J194" s="236"/>
      <c r="K194" s="236"/>
      <c r="L194" s="242"/>
      <c r="M194" s="243"/>
      <c r="N194" s="244"/>
      <c r="O194" s="244"/>
      <c r="P194" s="244"/>
      <c r="Q194" s="244"/>
      <c r="R194" s="244"/>
      <c r="S194" s="244"/>
      <c r="T194" s="245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6" t="s">
        <v>207</v>
      </c>
      <c r="AU194" s="246" t="s">
        <v>82</v>
      </c>
      <c r="AV194" s="13" t="s">
        <v>82</v>
      </c>
      <c r="AW194" s="13" t="s">
        <v>33</v>
      </c>
      <c r="AX194" s="13" t="s">
        <v>80</v>
      </c>
      <c r="AY194" s="246" t="s">
        <v>197</v>
      </c>
    </row>
    <row r="195" s="2" customFormat="1" ht="16.5" customHeight="1">
      <c r="A195" s="40"/>
      <c r="B195" s="41"/>
      <c r="C195" s="216" t="s">
        <v>636</v>
      </c>
      <c r="D195" s="216" t="s">
        <v>199</v>
      </c>
      <c r="E195" s="217" t="s">
        <v>1505</v>
      </c>
      <c r="F195" s="218" t="s">
        <v>1506</v>
      </c>
      <c r="G195" s="219" t="s">
        <v>661</v>
      </c>
      <c r="H195" s="220">
        <v>252.60499999999999</v>
      </c>
      <c r="I195" s="221"/>
      <c r="J195" s="222">
        <f>ROUND(I195*H195,2)</f>
        <v>0</v>
      </c>
      <c r="K195" s="223"/>
      <c r="L195" s="46"/>
      <c r="M195" s="224" t="s">
        <v>19</v>
      </c>
      <c r="N195" s="225" t="s">
        <v>43</v>
      </c>
      <c r="O195" s="86"/>
      <c r="P195" s="226">
        <f>O195*H195</f>
        <v>0</v>
      </c>
      <c r="Q195" s="226">
        <v>1.0000000000000001E-05</v>
      </c>
      <c r="R195" s="226">
        <f>Q195*H195</f>
        <v>0.0025260500000000002</v>
      </c>
      <c r="S195" s="226">
        <v>0</v>
      </c>
      <c r="T195" s="227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8" t="s">
        <v>385</v>
      </c>
      <c r="AT195" s="228" t="s">
        <v>199</v>
      </c>
      <c r="AU195" s="228" t="s">
        <v>82</v>
      </c>
      <c r="AY195" s="19" t="s">
        <v>197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9" t="s">
        <v>80</v>
      </c>
      <c r="BK195" s="229">
        <f>ROUND(I195*H195,2)</f>
        <v>0</v>
      </c>
      <c r="BL195" s="19" t="s">
        <v>385</v>
      </c>
      <c r="BM195" s="228" t="s">
        <v>1832</v>
      </c>
    </row>
    <row r="196" s="2" customFormat="1">
      <c r="A196" s="40"/>
      <c r="B196" s="41"/>
      <c r="C196" s="42"/>
      <c r="D196" s="230" t="s">
        <v>205</v>
      </c>
      <c r="E196" s="42"/>
      <c r="F196" s="231" t="s">
        <v>1508</v>
      </c>
      <c r="G196" s="42"/>
      <c r="H196" s="42"/>
      <c r="I196" s="232"/>
      <c r="J196" s="42"/>
      <c r="K196" s="42"/>
      <c r="L196" s="46"/>
      <c r="M196" s="233"/>
      <c r="N196" s="234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205</v>
      </c>
      <c r="AU196" s="19" t="s">
        <v>82</v>
      </c>
    </row>
    <row r="197" s="13" customFormat="1">
      <c r="A197" s="13"/>
      <c r="B197" s="235"/>
      <c r="C197" s="236"/>
      <c r="D197" s="237" t="s">
        <v>207</v>
      </c>
      <c r="E197" s="238" t="s">
        <v>19</v>
      </c>
      <c r="F197" s="239" t="s">
        <v>3961</v>
      </c>
      <c r="G197" s="236"/>
      <c r="H197" s="240">
        <v>26.77</v>
      </c>
      <c r="I197" s="241"/>
      <c r="J197" s="236"/>
      <c r="K197" s="236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207</v>
      </c>
      <c r="AU197" s="246" t="s">
        <v>82</v>
      </c>
      <c r="AV197" s="13" t="s">
        <v>82</v>
      </c>
      <c r="AW197" s="13" t="s">
        <v>33</v>
      </c>
      <c r="AX197" s="13" t="s">
        <v>72</v>
      </c>
      <c r="AY197" s="246" t="s">
        <v>197</v>
      </c>
    </row>
    <row r="198" s="13" customFormat="1">
      <c r="A198" s="13"/>
      <c r="B198" s="235"/>
      <c r="C198" s="236"/>
      <c r="D198" s="237" t="s">
        <v>207</v>
      </c>
      <c r="E198" s="238" t="s">
        <v>19</v>
      </c>
      <c r="F198" s="239" t="s">
        <v>3966</v>
      </c>
      <c r="G198" s="236"/>
      <c r="H198" s="240">
        <v>62.988</v>
      </c>
      <c r="I198" s="241"/>
      <c r="J198" s="236"/>
      <c r="K198" s="236"/>
      <c r="L198" s="242"/>
      <c r="M198" s="243"/>
      <c r="N198" s="244"/>
      <c r="O198" s="244"/>
      <c r="P198" s="244"/>
      <c r="Q198" s="244"/>
      <c r="R198" s="244"/>
      <c r="S198" s="244"/>
      <c r="T198" s="245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6" t="s">
        <v>207</v>
      </c>
      <c r="AU198" s="246" t="s">
        <v>82</v>
      </c>
      <c r="AV198" s="13" t="s">
        <v>82</v>
      </c>
      <c r="AW198" s="13" t="s">
        <v>33</v>
      </c>
      <c r="AX198" s="13" t="s">
        <v>72</v>
      </c>
      <c r="AY198" s="246" t="s">
        <v>197</v>
      </c>
    </row>
    <row r="199" s="16" customFormat="1">
      <c r="A199" s="16"/>
      <c r="B199" s="268"/>
      <c r="C199" s="269"/>
      <c r="D199" s="237" t="s">
        <v>207</v>
      </c>
      <c r="E199" s="270" t="s">
        <v>19</v>
      </c>
      <c r="F199" s="271" t="s">
        <v>248</v>
      </c>
      <c r="G199" s="269"/>
      <c r="H199" s="272">
        <v>89.757999999999996</v>
      </c>
      <c r="I199" s="273"/>
      <c r="J199" s="269"/>
      <c r="K199" s="269"/>
      <c r="L199" s="274"/>
      <c r="M199" s="275"/>
      <c r="N199" s="276"/>
      <c r="O199" s="276"/>
      <c r="P199" s="276"/>
      <c r="Q199" s="276"/>
      <c r="R199" s="276"/>
      <c r="S199" s="276"/>
      <c r="T199" s="277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T199" s="278" t="s">
        <v>207</v>
      </c>
      <c r="AU199" s="278" t="s">
        <v>82</v>
      </c>
      <c r="AV199" s="16" t="s">
        <v>103</v>
      </c>
      <c r="AW199" s="16" t="s">
        <v>33</v>
      </c>
      <c r="AX199" s="16" t="s">
        <v>72</v>
      </c>
      <c r="AY199" s="278" t="s">
        <v>197</v>
      </c>
    </row>
    <row r="200" s="13" customFormat="1">
      <c r="A200" s="13"/>
      <c r="B200" s="235"/>
      <c r="C200" s="236"/>
      <c r="D200" s="237" t="s">
        <v>207</v>
      </c>
      <c r="E200" s="238" t="s">
        <v>19</v>
      </c>
      <c r="F200" s="239" t="s">
        <v>3967</v>
      </c>
      <c r="G200" s="236"/>
      <c r="H200" s="240">
        <v>118.755</v>
      </c>
      <c r="I200" s="241"/>
      <c r="J200" s="236"/>
      <c r="K200" s="236"/>
      <c r="L200" s="242"/>
      <c r="M200" s="243"/>
      <c r="N200" s="244"/>
      <c r="O200" s="244"/>
      <c r="P200" s="244"/>
      <c r="Q200" s="244"/>
      <c r="R200" s="244"/>
      <c r="S200" s="244"/>
      <c r="T200" s="245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6" t="s">
        <v>207</v>
      </c>
      <c r="AU200" s="246" t="s">
        <v>82</v>
      </c>
      <c r="AV200" s="13" t="s">
        <v>82</v>
      </c>
      <c r="AW200" s="13" t="s">
        <v>33</v>
      </c>
      <c r="AX200" s="13" t="s">
        <v>72</v>
      </c>
      <c r="AY200" s="246" t="s">
        <v>197</v>
      </c>
    </row>
    <row r="201" s="14" customFormat="1">
      <c r="A201" s="14"/>
      <c r="B201" s="247"/>
      <c r="C201" s="248"/>
      <c r="D201" s="237" t="s">
        <v>207</v>
      </c>
      <c r="E201" s="249" t="s">
        <v>19</v>
      </c>
      <c r="F201" s="250" t="s">
        <v>3968</v>
      </c>
      <c r="G201" s="248"/>
      <c r="H201" s="249" t="s">
        <v>19</v>
      </c>
      <c r="I201" s="251"/>
      <c r="J201" s="248"/>
      <c r="K201" s="248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207</v>
      </c>
      <c r="AU201" s="256" t="s">
        <v>82</v>
      </c>
      <c r="AV201" s="14" t="s">
        <v>80</v>
      </c>
      <c r="AW201" s="14" t="s">
        <v>33</v>
      </c>
      <c r="AX201" s="14" t="s">
        <v>72</v>
      </c>
      <c r="AY201" s="256" t="s">
        <v>197</v>
      </c>
    </row>
    <row r="202" s="13" customFormat="1">
      <c r="A202" s="13"/>
      <c r="B202" s="235"/>
      <c r="C202" s="236"/>
      <c r="D202" s="237" t="s">
        <v>207</v>
      </c>
      <c r="E202" s="238" t="s">
        <v>19</v>
      </c>
      <c r="F202" s="239" t="s">
        <v>3969</v>
      </c>
      <c r="G202" s="236"/>
      <c r="H202" s="240">
        <v>133.84999999999999</v>
      </c>
      <c r="I202" s="241"/>
      <c r="J202" s="236"/>
      <c r="K202" s="236"/>
      <c r="L202" s="242"/>
      <c r="M202" s="243"/>
      <c r="N202" s="244"/>
      <c r="O202" s="244"/>
      <c r="P202" s="244"/>
      <c r="Q202" s="244"/>
      <c r="R202" s="244"/>
      <c r="S202" s="244"/>
      <c r="T202" s="245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6" t="s">
        <v>207</v>
      </c>
      <c r="AU202" s="246" t="s">
        <v>82</v>
      </c>
      <c r="AV202" s="13" t="s">
        <v>82</v>
      </c>
      <c r="AW202" s="13" t="s">
        <v>33</v>
      </c>
      <c r="AX202" s="13" t="s">
        <v>72</v>
      </c>
      <c r="AY202" s="246" t="s">
        <v>197</v>
      </c>
    </row>
    <row r="203" s="16" customFormat="1">
      <c r="A203" s="16"/>
      <c r="B203" s="268"/>
      <c r="C203" s="269"/>
      <c r="D203" s="237" t="s">
        <v>207</v>
      </c>
      <c r="E203" s="270" t="s">
        <v>19</v>
      </c>
      <c r="F203" s="271" t="s">
        <v>248</v>
      </c>
      <c r="G203" s="269"/>
      <c r="H203" s="272">
        <v>252.60499999999999</v>
      </c>
      <c r="I203" s="273"/>
      <c r="J203" s="269"/>
      <c r="K203" s="269"/>
      <c r="L203" s="274"/>
      <c r="M203" s="275"/>
      <c r="N203" s="276"/>
      <c r="O203" s="276"/>
      <c r="P203" s="276"/>
      <c r="Q203" s="276"/>
      <c r="R203" s="276"/>
      <c r="S203" s="276"/>
      <c r="T203" s="277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78" t="s">
        <v>207</v>
      </c>
      <c r="AU203" s="278" t="s">
        <v>82</v>
      </c>
      <c r="AV203" s="16" t="s">
        <v>103</v>
      </c>
      <c r="AW203" s="16" t="s">
        <v>33</v>
      </c>
      <c r="AX203" s="16" t="s">
        <v>80</v>
      </c>
      <c r="AY203" s="278" t="s">
        <v>197</v>
      </c>
    </row>
    <row r="204" s="2" customFormat="1" ht="16.5" customHeight="1">
      <c r="A204" s="40"/>
      <c r="B204" s="41"/>
      <c r="C204" s="282" t="s">
        <v>644</v>
      </c>
      <c r="D204" s="282" t="s">
        <v>602</v>
      </c>
      <c r="E204" s="283" t="s">
        <v>1513</v>
      </c>
      <c r="F204" s="284" t="s">
        <v>1514</v>
      </c>
      <c r="G204" s="285" t="s">
        <v>225</v>
      </c>
      <c r="H204" s="286">
        <v>0.875</v>
      </c>
      <c r="I204" s="287"/>
      <c r="J204" s="288">
        <f>ROUND(I204*H204,2)</f>
        <v>0</v>
      </c>
      <c r="K204" s="289"/>
      <c r="L204" s="290"/>
      <c r="M204" s="291" t="s">
        <v>19</v>
      </c>
      <c r="N204" s="292" t="s">
        <v>43</v>
      </c>
      <c r="O204" s="86"/>
      <c r="P204" s="226">
        <f>O204*H204</f>
        <v>0</v>
      </c>
      <c r="Q204" s="226">
        <v>0.55000000000000004</v>
      </c>
      <c r="R204" s="226">
        <f>Q204*H204</f>
        <v>0.48125000000000007</v>
      </c>
      <c r="S204" s="226">
        <v>0</v>
      </c>
      <c r="T204" s="227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8" t="s">
        <v>658</v>
      </c>
      <c r="AT204" s="228" t="s">
        <v>602</v>
      </c>
      <c r="AU204" s="228" t="s">
        <v>82</v>
      </c>
      <c r="AY204" s="19" t="s">
        <v>197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9" t="s">
        <v>80</v>
      </c>
      <c r="BK204" s="229">
        <f>ROUND(I204*H204,2)</f>
        <v>0</v>
      </c>
      <c r="BL204" s="19" t="s">
        <v>385</v>
      </c>
      <c r="BM204" s="228" t="s">
        <v>3970</v>
      </c>
    </row>
    <row r="205" s="13" customFormat="1">
      <c r="A205" s="13"/>
      <c r="B205" s="235"/>
      <c r="C205" s="236"/>
      <c r="D205" s="237" t="s">
        <v>207</v>
      </c>
      <c r="E205" s="238" t="s">
        <v>19</v>
      </c>
      <c r="F205" s="239" t="s">
        <v>3971</v>
      </c>
      <c r="G205" s="236"/>
      <c r="H205" s="240">
        <v>0.41799999999999998</v>
      </c>
      <c r="I205" s="241"/>
      <c r="J205" s="236"/>
      <c r="K205" s="236"/>
      <c r="L205" s="242"/>
      <c r="M205" s="243"/>
      <c r="N205" s="244"/>
      <c r="O205" s="244"/>
      <c r="P205" s="244"/>
      <c r="Q205" s="244"/>
      <c r="R205" s="244"/>
      <c r="S205" s="244"/>
      <c r="T205" s="245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6" t="s">
        <v>207</v>
      </c>
      <c r="AU205" s="246" t="s">
        <v>82</v>
      </c>
      <c r="AV205" s="13" t="s">
        <v>82</v>
      </c>
      <c r="AW205" s="13" t="s">
        <v>33</v>
      </c>
      <c r="AX205" s="13" t="s">
        <v>72</v>
      </c>
      <c r="AY205" s="246" t="s">
        <v>197</v>
      </c>
    </row>
    <row r="206" s="13" customFormat="1">
      <c r="A206" s="13"/>
      <c r="B206" s="235"/>
      <c r="C206" s="236"/>
      <c r="D206" s="237" t="s">
        <v>207</v>
      </c>
      <c r="E206" s="238" t="s">
        <v>19</v>
      </c>
      <c r="F206" s="239" t="s">
        <v>3972</v>
      </c>
      <c r="G206" s="236"/>
      <c r="H206" s="240">
        <v>0.094</v>
      </c>
      <c r="I206" s="241"/>
      <c r="J206" s="236"/>
      <c r="K206" s="236"/>
      <c r="L206" s="242"/>
      <c r="M206" s="243"/>
      <c r="N206" s="244"/>
      <c r="O206" s="244"/>
      <c r="P206" s="244"/>
      <c r="Q206" s="244"/>
      <c r="R206" s="244"/>
      <c r="S206" s="244"/>
      <c r="T206" s="245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6" t="s">
        <v>207</v>
      </c>
      <c r="AU206" s="246" t="s">
        <v>82</v>
      </c>
      <c r="AV206" s="13" t="s">
        <v>82</v>
      </c>
      <c r="AW206" s="13" t="s">
        <v>33</v>
      </c>
      <c r="AX206" s="13" t="s">
        <v>72</v>
      </c>
      <c r="AY206" s="246" t="s">
        <v>197</v>
      </c>
    </row>
    <row r="207" s="14" customFormat="1">
      <c r="A207" s="14"/>
      <c r="B207" s="247"/>
      <c r="C207" s="248"/>
      <c r="D207" s="237" t="s">
        <v>207</v>
      </c>
      <c r="E207" s="249" t="s">
        <v>19</v>
      </c>
      <c r="F207" s="250" t="s">
        <v>3968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207</v>
      </c>
      <c r="AU207" s="256" t="s">
        <v>82</v>
      </c>
      <c r="AV207" s="14" t="s">
        <v>80</v>
      </c>
      <c r="AW207" s="14" t="s">
        <v>33</v>
      </c>
      <c r="AX207" s="14" t="s">
        <v>72</v>
      </c>
      <c r="AY207" s="256" t="s">
        <v>197</v>
      </c>
    </row>
    <row r="208" s="13" customFormat="1">
      <c r="A208" s="13"/>
      <c r="B208" s="235"/>
      <c r="C208" s="236"/>
      <c r="D208" s="237" t="s">
        <v>207</v>
      </c>
      <c r="E208" s="238" t="s">
        <v>19</v>
      </c>
      <c r="F208" s="239" t="s">
        <v>3973</v>
      </c>
      <c r="G208" s="236"/>
      <c r="H208" s="240">
        <v>0.28299999999999997</v>
      </c>
      <c r="I208" s="241"/>
      <c r="J208" s="236"/>
      <c r="K208" s="236"/>
      <c r="L208" s="242"/>
      <c r="M208" s="243"/>
      <c r="N208" s="244"/>
      <c r="O208" s="244"/>
      <c r="P208" s="244"/>
      <c r="Q208" s="244"/>
      <c r="R208" s="244"/>
      <c r="S208" s="244"/>
      <c r="T208" s="245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6" t="s">
        <v>207</v>
      </c>
      <c r="AU208" s="246" t="s">
        <v>82</v>
      </c>
      <c r="AV208" s="13" t="s">
        <v>82</v>
      </c>
      <c r="AW208" s="13" t="s">
        <v>33</v>
      </c>
      <c r="AX208" s="13" t="s">
        <v>72</v>
      </c>
      <c r="AY208" s="246" t="s">
        <v>197</v>
      </c>
    </row>
    <row r="209" s="15" customFormat="1">
      <c r="A209" s="15"/>
      <c r="B209" s="257"/>
      <c r="C209" s="258"/>
      <c r="D209" s="237" t="s">
        <v>207</v>
      </c>
      <c r="E209" s="259" t="s">
        <v>19</v>
      </c>
      <c r="F209" s="260" t="s">
        <v>234</v>
      </c>
      <c r="G209" s="258"/>
      <c r="H209" s="261">
        <v>0.79499999999999993</v>
      </c>
      <c r="I209" s="262"/>
      <c r="J209" s="258"/>
      <c r="K209" s="258"/>
      <c r="L209" s="263"/>
      <c r="M209" s="264"/>
      <c r="N209" s="265"/>
      <c r="O209" s="265"/>
      <c r="P209" s="265"/>
      <c r="Q209" s="265"/>
      <c r="R209" s="265"/>
      <c r="S209" s="265"/>
      <c r="T209" s="26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7" t="s">
        <v>207</v>
      </c>
      <c r="AU209" s="267" t="s">
        <v>82</v>
      </c>
      <c r="AV209" s="15" t="s">
        <v>203</v>
      </c>
      <c r="AW209" s="15" t="s">
        <v>33</v>
      </c>
      <c r="AX209" s="15" t="s">
        <v>80</v>
      </c>
      <c r="AY209" s="267" t="s">
        <v>197</v>
      </c>
    </row>
    <row r="210" s="13" customFormat="1">
      <c r="A210" s="13"/>
      <c r="B210" s="235"/>
      <c r="C210" s="236"/>
      <c r="D210" s="237" t="s">
        <v>207</v>
      </c>
      <c r="E210" s="236"/>
      <c r="F210" s="239" t="s">
        <v>3974</v>
      </c>
      <c r="G210" s="236"/>
      <c r="H210" s="240">
        <v>0.875</v>
      </c>
      <c r="I210" s="241"/>
      <c r="J210" s="236"/>
      <c r="K210" s="236"/>
      <c r="L210" s="242"/>
      <c r="M210" s="243"/>
      <c r="N210" s="244"/>
      <c r="O210" s="244"/>
      <c r="P210" s="244"/>
      <c r="Q210" s="244"/>
      <c r="R210" s="244"/>
      <c r="S210" s="244"/>
      <c r="T210" s="245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6" t="s">
        <v>207</v>
      </c>
      <c r="AU210" s="246" t="s">
        <v>82</v>
      </c>
      <c r="AV210" s="13" t="s">
        <v>82</v>
      </c>
      <c r="AW210" s="13" t="s">
        <v>4</v>
      </c>
      <c r="AX210" s="13" t="s">
        <v>80</v>
      </c>
      <c r="AY210" s="246" t="s">
        <v>197</v>
      </c>
    </row>
    <row r="211" s="2" customFormat="1" ht="16.5" customHeight="1">
      <c r="A211" s="40"/>
      <c r="B211" s="41"/>
      <c r="C211" s="282" t="s">
        <v>652</v>
      </c>
      <c r="D211" s="282" t="s">
        <v>602</v>
      </c>
      <c r="E211" s="283" t="s">
        <v>1521</v>
      </c>
      <c r="F211" s="284" t="s">
        <v>1522</v>
      </c>
      <c r="G211" s="285" t="s">
        <v>661</v>
      </c>
      <c r="H211" s="286">
        <v>248.41900000000001</v>
      </c>
      <c r="I211" s="287"/>
      <c r="J211" s="288">
        <f>ROUND(I211*H211,2)</f>
        <v>0</v>
      </c>
      <c r="K211" s="289"/>
      <c r="L211" s="290"/>
      <c r="M211" s="291" t="s">
        <v>19</v>
      </c>
      <c r="N211" s="292" t="s">
        <v>43</v>
      </c>
      <c r="O211" s="86"/>
      <c r="P211" s="226">
        <f>O211*H211</f>
        <v>0</v>
      </c>
      <c r="Q211" s="226">
        <v>6.9999999999999994E-05</v>
      </c>
      <c r="R211" s="226">
        <f>Q211*H211</f>
        <v>0.017389329999999998</v>
      </c>
      <c r="S211" s="226">
        <v>0</v>
      </c>
      <c r="T211" s="227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8" t="s">
        <v>658</v>
      </c>
      <c r="AT211" s="228" t="s">
        <v>602</v>
      </c>
      <c r="AU211" s="228" t="s">
        <v>82</v>
      </c>
      <c r="AY211" s="19" t="s">
        <v>197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9" t="s">
        <v>80</v>
      </c>
      <c r="BK211" s="229">
        <f>ROUND(I211*H211,2)</f>
        <v>0</v>
      </c>
      <c r="BL211" s="19" t="s">
        <v>385</v>
      </c>
      <c r="BM211" s="228" t="s">
        <v>3975</v>
      </c>
    </row>
    <row r="212" s="13" customFormat="1">
      <c r="A212" s="13"/>
      <c r="B212" s="235"/>
      <c r="C212" s="236"/>
      <c r="D212" s="237" t="s">
        <v>207</v>
      </c>
      <c r="E212" s="238" t="s">
        <v>19</v>
      </c>
      <c r="F212" s="239" t="s">
        <v>3961</v>
      </c>
      <c r="G212" s="236"/>
      <c r="H212" s="240">
        <v>26.77</v>
      </c>
      <c r="I212" s="241"/>
      <c r="J212" s="236"/>
      <c r="K212" s="236"/>
      <c r="L212" s="242"/>
      <c r="M212" s="243"/>
      <c r="N212" s="244"/>
      <c r="O212" s="244"/>
      <c r="P212" s="244"/>
      <c r="Q212" s="244"/>
      <c r="R212" s="244"/>
      <c r="S212" s="244"/>
      <c r="T212" s="245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6" t="s">
        <v>207</v>
      </c>
      <c r="AU212" s="246" t="s">
        <v>82</v>
      </c>
      <c r="AV212" s="13" t="s">
        <v>82</v>
      </c>
      <c r="AW212" s="13" t="s">
        <v>33</v>
      </c>
      <c r="AX212" s="13" t="s">
        <v>72</v>
      </c>
      <c r="AY212" s="246" t="s">
        <v>197</v>
      </c>
    </row>
    <row r="213" s="13" customFormat="1">
      <c r="A213" s="13"/>
      <c r="B213" s="235"/>
      <c r="C213" s="236"/>
      <c r="D213" s="237" t="s">
        <v>207</v>
      </c>
      <c r="E213" s="238" t="s">
        <v>19</v>
      </c>
      <c r="F213" s="239" t="s">
        <v>3966</v>
      </c>
      <c r="G213" s="236"/>
      <c r="H213" s="240">
        <v>62.988</v>
      </c>
      <c r="I213" s="241"/>
      <c r="J213" s="236"/>
      <c r="K213" s="236"/>
      <c r="L213" s="242"/>
      <c r="M213" s="243"/>
      <c r="N213" s="244"/>
      <c r="O213" s="244"/>
      <c r="P213" s="244"/>
      <c r="Q213" s="244"/>
      <c r="R213" s="244"/>
      <c r="S213" s="244"/>
      <c r="T213" s="245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6" t="s">
        <v>207</v>
      </c>
      <c r="AU213" s="246" t="s">
        <v>82</v>
      </c>
      <c r="AV213" s="13" t="s">
        <v>82</v>
      </c>
      <c r="AW213" s="13" t="s">
        <v>33</v>
      </c>
      <c r="AX213" s="13" t="s">
        <v>72</v>
      </c>
      <c r="AY213" s="246" t="s">
        <v>197</v>
      </c>
    </row>
    <row r="214" s="16" customFormat="1">
      <c r="A214" s="16"/>
      <c r="B214" s="268"/>
      <c r="C214" s="269"/>
      <c r="D214" s="237" t="s">
        <v>207</v>
      </c>
      <c r="E214" s="270" t="s">
        <v>19</v>
      </c>
      <c r="F214" s="271" t="s">
        <v>248</v>
      </c>
      <c r="G214" s="269"/>
      <c r="H214" s="272">
        <v>89.757999999999996</v>
      </c>
      <c r="I214" s="273"/>
      <c r="J214" s="269"/>
      <c r="K214" s="269"/>
      <c r="L214" s="274"/>
      <c r="M214" s="275"/>
      <c r="N214" s="276"/>
      <c r="O214" s="276"/>
      <c r="P214" s="276"/>
      <c r="Q214" s="276"/>
      <c r="R214" s="276"/>
      <c r="S214" s="276"/>
      <c r="T214" s="277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78" t="s">
        <v>207</v>
      </c>
      <c r="AU214" s="278" t="s">
        <v>82</v>
      </c>
      <c r="AV214" s="16" t="s">
        <v>103</v>
      </c>
      <c r="AW214" s="16" t="s">
        <v>33</v>
      </c>
      <c r="AX214" s="16" t="s">
        <v>72</v>
      </c>
      <c r="AY214" s="278" t="s">
        <v>197</v>
      </c>
    </row>
    <row r="215" s="13" customFormat="1">
      <c r="A215" s="13"/>
      <c r="B215" s="235"/>
      <c r="C215" s="236"/>
      <c r="D215" s="237" t="s">
        <v>207</v>
      </c>
      <c r="E215" s="238" t="s">
        <v>19</v>
      </c>
      <c r="F215" s="239" t="s">
        <v>3967</v>
      </c>
      <c r="G215" s="236"/>
      <c r="H215" s="240">
        <v>118.755</v>
      </c>
      <c r="I215" s="241"/>
      <c r="J215" s="236"/>
      <c r="K215" s="236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207</v>
      </c>
      <c r="AU215" s="246" t="s">
        <v>82</v>
      </c>
      <c r="AV215" s="13" t="s">
        <v>82</v>
      </c>
      <c r="AW215" s="13" t="s">
        <v>33</v>
      </c>
      <c r="AX215" s="13" t="s">
        <v>72</v>
      </c>
      <c r="AY215" s="246" t="s">
        <v>197</v>
      </c>
    </row>
    <row r="216" s="14" customFormat="1">
      <c r="A216" s="14"/>
      <c r="B216" s="247"/>
      <c r="C216" s="248"/>
      <c r="D216" s="237" t="s">
        <v>207</v>
      </c>
      <c r="E216" s="249" t="s">
        <v>19</v>
      </c>
      <c r="F216" s="250" t="s">
        <v>3968</v>
      </c>
      <c r="G216" s="248"/>
      <c r="H216" s="249" t="s">
        <v>19</v>
      </c>
      <c r="I216" s="251"/>
      <c r="J216" s="248"/>
      <c r="K216" s="248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207</v>
      </c>
      <c r="AU216" s="256" t="s">
        <v>82</v>
      </c>
      <c r="AV216" s="14" t="s">
        <v>80</v>
      </c>
      <c r="AW216" s="14" t="s">
        <v>33</v>
      </c>
      <c r="AX216" s="14" t="s">
        <v>72</v>
      </c>
      <c r="AY216" s="256" t="s">
        <v>197</v>
      </c>
    </row>
    <row r="217" s="13" customFormat="1">
      <c r="A217" s="13"/>
      <c r="B217" s="235"/>
      <c r="C217" s="236"/>
      <c r="D217" s="237" t="s">
        <v>207</v>
      </c>
      <c r="E217" s="238" t="s">
        <v>19</v>
      </c>
      <c r="F217" s="239" t="s">
        <v>3976</v>
      </c>
      <c r="G217" s="236"/>
      <c r="H217" s="240">
        <v>107.08</v>
      </c>
      <c r="I217" s="241"/>
      <c r="J217" s="236"/>
      <c r="K217" s="236"/>
      <c r="L217" s="242"/>
      <c r="M217" s="243"/>
      <c r="N217" s="244"/>
      <c r="O217" s="244"/>
      <c r="P217" s="244"/>
      <c r="Q217" s="244"/>
      <c r="R217" s="244"/>
      <c r="S217" s="244"/>
      <c r="T217" s="245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6" t="s">
        <v>207</v>
      </c>
      <c r="AU217" s="246" t="s">
        <v>82</v>
      </c>
      <c r="AV217" s="13" t="s">
        <v>82</v>
      </c>
      <c r="AW217" s="13" t="s">
        <v>33</v>
      </c>
      <c r="AX217" s="13" t="s">
        <v>72</v>
      </c>
      <c r="AY217" s="246" t="s">
        <v>197</v>
      </c>
    </row>
    <row r="218" s="16" customFormat="1">
      <c r="A218" s="16"/>
      <c r="B218" s="268"/>
      <c r="C218" s="269"/>
      <c r="D218" s="237" t="s">
        <v>207</v>
      </c>
      <c r="E218" s="270" t="s">
        <v>19</v>
      </c>
      <c r="F218" s="271" t="s">
        <v>248</v>
      </c>
      <c r="G218" s="269"/>
      <c r="H218" s="272">
        <v>225.83499999999998</v>
      </c>
      <c r="I218" s="273"/>
      <c r="J218" s="269"/>
      <c r="K218" s="269"/>
      <c r="L218" s="274"/>
      <c r="M218" s="275"/>
      <c r="N218" s="276"/>
      <c r="O218" s="276"/>
      <c r="P218" s="276"/>
      <c r="Q218" s="276"/>
      <c r="R218" s="276"/>
      <c r="S218" s="276"/>
      <c r="T218" s="277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278" t="s">
        <v>207</v>
      </c>
      <c r="AU218" s="278" t="s">
        <v>82</v>
      </c>
      <c r="AV218" s="16" t="s">
        <v>103</v>
      </c>
      <c r="AW218" s="16" t="s">
        <v>33</v>
      </c>
      <c r="AX218" s="16" t="s">
        <v>80</v>
      </c>
      <c r="AY218" s="278" t="s">
        <v>197</v>
      </c>
    </row>
    <row r="219" s="13" customFormat="1">
      <c r="A219" s="13"/>
      <c r="B219" s="235"/>
      <c r="C219" s="236"/>
      <c r="D219" s="237" t="s">
        <v>207</v>
      </c>
      <c r="E219" s="236"/>
      <c r="F219" s="239" t="s">
        <v>3977</v>
      </c>
      <c r="G219" s="236"/>
      <c r="H219" s="240">
        <v>248.41900000000001</v>
      </c>
      <c r="I219" s="241"/>
      <c r="J219" s="236"/>
      <c r="K219" s="236"/>
      <c r="L219" s="242"/>
      <c r="M219" s="243"/>
      <c r="N219" s="244"/>
      <c r="O219" s="244"/>
      <c r="P219" s="244"/>
      <c r="Q219" s="244"/>
      <c r="R219" s="244"/>
      <c r="S219" s="244"/>
      <c r="T219" s="245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6" t="s">
        <v>207</v>
      </c>
      <c r="AU219" s="246" t="s">
        <v>82</v>
      </c>
      <c r="AV219" s="13" t="s">
        <v>82</v>
      </c>
      <c r="AW219" s="13" t="s">
        <v>4</v>
      </c>
      <c r="AX219" s="13" t="s">
        <v>80</v>
      </c>
      <c r="AY219" s="246" t="s">
        <v>197</v>
      </c>
    </row>
    <row r="220" s="2" customFormat="1" ht="24.15" customHeight="1">
      <c r="A220" s="40"/>
      <c r="B220" s="41"/>
      <c r="C220" s="216" t="s">
        <v>658</v>
      </c>
      <c r="D220" s="216" t="s">
        <v>199</v>
      </c>
      <c r="E220" s="217" t="s">
        <v>1527</v>
      </c>
      <c r="F220" s="218" t="s">
        <v>1528</v>
      </c>
      <c r="G220" s="219" t="s">
        <v>202</v>
      </c>
      <c r="H220" s="220">
        <v>50.460999999999999</v>
      </c>
      <c r="I220" s="221"/>
      <c r="J220" s="222">
        <f>ROUND(I220*H220,2)</f>
        <v>0</v>
      </c>
      <c r="K220" s="223"/>
      <c r="L220" s="46"/>
      <c r="M220" s="224" t="s">
        <v>19</v>
      </c>
      <c r="N220" s="225" t="s">
        <v>43</v>
      </c>
      <c r="O220" s="86"/>
      <c r="P220" s="226">
        <f>O220*H220</f>
        <v>0</v>
      </c>
      <c r="Q220" s="226">
        <v>0.00018000000000000001</v>
      </c>
      <c r="R220" s="226">
        <f>Q220*H220</f>
        <v>0.0090829800000000009</v>
      </c>
      <c r="S220" s="226">
        <v>0</v>
      </c>
      <c r="T220" s="227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8" t="s">
        <v>385</v>
      </c>
      <c r="AT220" s="228" t="s">
        <v>199</v>
      </c>
      <c r="AU220" s="228" t="s">
        <v>82</v>
      </c>
      <c r="AY220" s="19" t="s">
        <v>197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9" t="s">
        <v>80</v>
      </c>
      <c r="BK220" s="229">
        <f>ROUND(I220*H220,2)</f>
        <v>0</v>
      </c>
      <c r="BL220" s="19" t="s">
        <v>385</v>
      </c>
      <c r="BM220" s="228" t="s">
        <v>1890</v>
      </c>
    </row>
    <row r="221" s="2" customFormat="1">
      <c r="A221" s="40"/>
      <c r="B221" s="41"/>
      <c r="C221" s="42"/>
      <c r="D221" s="230" t="s">
        <v>205</v>
      </c>
      <c r="E221" s="42"/>
      <c r="F221" s="231" t="s">
        <v>1530</v>
      </c>
      <c r="G221" s="42"/>
      <c r="H221" s="42"/>
      <c r="I221" s="232"/>
      <c r="J221" s="42"/>
      <c r="K221" s="42"/>
      <c r="L221" s="46"/>
      <c r="M221" s="233"/>
      <c r="N221" s="234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205</v>
      </c>
      <c r="AU221" s="19" t="s">
        <v>82</v>
      </c>
    </row>
    <row r="222" s="14" customFormat="1">
      <c r="A222" s="14"/>
      <c r="B222" s="247"/>
      <c r="C222" s="248"/>
      <c r="D222" s="237" t="s">
        <v>207</v>
      </c>
      <c r="E222" s="249" t="s">
        <v>19</v>
      </c>
      <c r="F222" s="250" t="s">
        <v>1495</v>
      </c>
      <c r="G222" s="248"/>
      <c r="H222" s="249" t="s">
        <v>19</v>
      </c>
      <c r="I222" s="251"/>
      <c r="J222" s="248"/>
      <c r="K222" s="248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207</v>
      </c>
      <c r="AU222" s="256" t="s">
        <v>82</v>
      </c>
      <c r="AV222" s="14" t="s">
        <v>80</v>
      </c>
      <c r="AW222" s="14" t="s">
        <v>33</v>
      </c>
      <c r="AX222" s="14" t="s">
        <v>72</v>
      </c>
      <c r="AY222" s="256" t="s">
        <v>197</v>
      </c>
    </row>
    <row r="223" s="13" customFormat="1">
      <c r="A223" s="13"/>
      <c r="B223" s="235"/>
      <c r="C223" s="236"/>
      <c r="D223" s="237" t="s">
        <v>207</v>
      </c>
      <c r="E223" s="238" t="s">
        <v>19</v>
      </c>
      <c r="F223" s="239" t="s">
        <v>3961</v>
      </c>
      <c r="G223" s="236"/>
      <c r="H223" s="240">
        <v>26.77</v>
      </c>
      <c r="I223" s="241"/>
      <c r="J223" s="236"/>
      <c r="K223" s="236"/>
      <c r="L223" s="242"/>
      <c r="M223" s="243"/>
      <c r="N223" s="244"/>
      <c r="O223" s="244"/>
      <c r="P223" s="244"/>
      <c r="Q223" s="244"/>
      <c r="R223" s="244"/>
      <c r="S223" s="244"/>
      <c r="T223" s="245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6" t="s">
        <v>207</v>
      </c>
      <c r="AU223" s="246" t="s">
        <v>82</v>
      </c>
      <c r="AV223" s="13" t="s">
        <v>82</v>
      </c>
      <c r="AW223" s="13" t="s">
        <v>33</v>
      </c>
      <c r="AX223" s="13" t="s">
        <v>72</v>
      </c>
      <c r="AY223" s="246" t="s">
        <v>197</v>
      </c>
    </row>
    <row r="224" s="13" customFormat="1">
      <c r="A224" s="13"/>
      <c r="B224" s="235"/>
      <c r="C224" s="236"/>
      <c r="D224" s="237" t="s">
        <v>207</v>
      </c>
      <c r="E224" s="238" t="s">
        <v>19</v>
      </c>
      <c r="F224" s="239" t="s">
        <v>3962</v>
      </c>
      <c r="G224" s="236"/>
      <c r="H224" s="240">
        <v>50.460999999999999</v>
      </c>
      <c r="I224" s="241"/>
      <c r="J224" s="236"/>
      <c r="K224" s="236"/>
      <c r="L224" s="242"/>
      <c r="M224" s="243"/>
      <c r="N224" s="244"/>
      <c r="O224" s="244"/>
      <c r="P224" s="244"/>
      <c r="Q224" s="244"/>
      <c r="R224" s="244"/>
      <c r="S224" s="244"/>
      <c r="T224" s="245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6" t="s">
        <v>207</v>
      </c>
      <c r="AU224" s="246" t="s">
        <v>82</v>
      </c>
      <c r="AV224" s="13" t="s">
        <v>82</v>
      </c>
      <c r="AW224" s="13" t="s">
        <v>33</v>
      </c>
      <c r="AX224" s="13" t="s">
        <v>80</v>
      </c>
      <c r="AY224" s="246" t="s">
        <v>197</v>
      </c>
    </row>
    <row r="225" s="2" customFormat="1" ht="44.25" customHeight="1">
      <c r="A225" s="40"/>
      <c r="B225" s="41"/>
      <c r="C225" s="216" t="s">
        <v>664</v>
      </c>
      <c r="D225" s="216" t="s">
        <v>199</v>
      </c>
      <c r="E225" s="217" t="s">
        <v>1532</v>
      </c>
      <c r="F225" s="218" t="s">
        <v>1533</v>
      </c>
      <c r="G225" s="219" t="s">
        <v>1253</v>
      </c>
      <c r="H225" s="293"/>
      <c r="I225" s="221"/>
      <c r="J225" s="222">
        <f>ROUND(I225*H225,2)</f>
        <v>0</v>
      </c>
      <c r="K225" s="223"/>
      <c r="L225" s="46"/>
      <c r="M225" s="224" t="s">
        <v>19</v>
      </c>
      <c r="N225" s="225" t="s">
        <v>43</v>
      </c>
      <c r="O225" s="86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8" t="s">
        <v>385</v>
      </c>
      <c r="AT225" s="228" t="s">
        <v>199</v>
      </c>
      <c r="AU225" s="228" t="s">
        <v>82</v>
      </c>
      <c r="AY225" s="19" t="s">
        <v>197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9" t="s">
        <v>80</v>
      </c>
      <c r="BK225" s="229">
        <f>ROUND(I225*H225,2)</f>
        <v>0</v>
      </c>
      <c r="BL225" s="19" t="s">
        <v>385</v>
      </c>
      <c r="BM225" s="228" t="s">
        <v>3978</v>
      </c>
    </row>
    <row r="226" s="2" customFormat="1">
      <c r="A226" s="40"/>
      <c r="B226" s="41"/>
      <c r="C226" s="42"/>
      <c r="D226" s="230" t="s">
        <v>205</v>
      </c>
      <c r="E226" s="42"/>
      <c r="F226" s="231" t="s">
        <v>1535</v>
      </c>
      <c r="G226" s="42"/>
      <c r="H226" s="42"/>
      <c r="I226" s="232"/>
      <c r="J226" s="42"/>
      <c r="K226" s="42"/>
      <c r="L226" s="46"/>
      <c r="M226" s="233"/>
      <c r="N226" s="234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205</v>
      </c>
      <c r="AU226" s="19" t="s">
        <v>82</v>
      </c>
    </row>
    <row r="227" s="12" customFormat="1" ht="22.8" customHeight="1">
      <c r="A227" s="12"/>
      <c r="B227" s="200"/>
      <c r="C227" s="201"/>
      <c r="D227" s="202" t="s">
        <v>71</v>
      </c>
      <c r="E227" s="214" t="s">
        <v>1536</v>
      </c>
      <c r="F227" s="214" t="s">
        <v>1537</v>
      </c>
      <c r="G227" s="201"/>
      <c r="H227" s="201"/>
      <c r="I227" s="204"/>
      <c r="J227" s="215">
        <f>BK227</f>
        <v>0</v>
      </c>
      <c r="K227" s="201"/>
      <c r="L227" s="206"/>
      <c r="M227" s="207"/>
      <c r="N227" s="208"/>
      <c r="O227" s="208"/>
      <c r="P227" s="209">
        <f>SUM(P228:P239)</f>
        <v>0</v>
      </c>
      <c r="Q227" s="208"/>
      <c r="R227" s="209">
        <f>SUM(R228:R239)</f>
        <v>2.767880070191</v>
      </c>
      <c r="S227" s="208"/>
      <c r="T227" s="210">
        <f>SUM(T228:T239)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1" t="s">
        <v>82</v>
      </c>
      <c r="AT227" s="212" t="s">
        <v>71</v>
      </c>
      <c r="AU227" s="212" t="s">
        <v>80</v>
      </c>
      <c r="AY227" s="211" t="s">
        <v>197</v>
      </c>
      <c r="BK227" s="213">
        <f>SUM(BK228:BK239)</f>
        <v>0</v>
      </c>
    </row>
    <row r="228" s="2" customFormat="1" ht="49.05" customHeight="1">
      <c r="A228" s="40"/>
      <c r="B228" s="41"/>
      <c r="C228" s="216" t="s">
        <v>675</v>
      </c>
      <c r="D228" s="216" t="s">
        <v>199</v>
      </c>
      <c r="E228" s="217" t="s">
        <v>3979</v>
      </c>
      <c r="F228" s="218" t="s">
        <v>3980</v>
      </c>
      <c r="G228" s="219" t="s">
        <v>202</v>
      </c>
      <c r="H228" s="220">
        <v>84.602000000000004</v>
      </c>
      <c r="I228" s="221"/>
      <c r="J228" s="222">
        <f>ROUND(I228*H228,2)</f>
        <v>0</v>
      </c>
      <c r="K228" s="223"/>
      <c r="L228" s="46"/>
      <c r="M228" s="224" t="s">
        <v>19</v>
      </c>
      <c r="N228" s="225" t="s">
        <v>43</v>
      </c>
      <c r="O228" s="86"/>
      <c r="P228" s="226">
        <f>O228*H228</f>
        <v>0</v>
      </c>
      <c r="Q228" s="226">
        <v>0.016690445500000001</v>
      </c>
      <c r="R228" s="226">
        <f>Q228*H228</f>
        <v>1.4120450701910001</v>
      </c>
      <c r="S228" s="226">
        <v>0</v>
      </c>
      <c r="T228" s="227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8" t="s">
        <v>385</v>
      </c>
      <c r="AT228" s="228" t="s">
        <v>199</v>
      </c>
      <c r="AU228" s="228" t="s">
        <v>82</v>
      </c>
      <c r="AY228" s="19" t="s">
        <v>197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9" t="s">
        <v>80</v>
      </c>
      <c r="BK228" s="229">
        <f>ROUND(I228*H228,2)</f>
        <v>0</v>
      </c>
      <c r="BL228" s="19" t="s">
        <v>385</v>
      </c>
      <c r="BM228" s="228" t="s">
        <v>3981</v>
      </c>
    </row>
    <row r="229" s="2" customFormat="1">
      <c r="A229" s="40"/>
      <c r="B229" s="41"/>
      <c r="C229" s="42"/>
      <c r="D229" s="230" t="s">
        <v>205</v>
      </c>
      <c r="E229" s="42"/>
      <c r="F229" s="231" t="s">
        <v>3982</v>
      </c>
      <c r="G229" s="42"/>
      <c r="H229" s="42"/>
      <c r="I229" s="232"/>
      <c r="J229" s="42"/>
      <c r="K229" s="42"/>
      <c r="L229" s="46"/>
      <c r="M229" s="233"/>
      <c r="N229" s="234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205</v>
      </c>
      <c r="AU229" s="19" t="s">
        <v>82</v>
      </c>
    </row>
    <row r="230" s="14" customFormat="1">
      <c r="A230" s="14"/>
      <c r="B230" s="247"/>
      <c r="C230" s="248"/>
      <c r="D230" s="237" t="s">
        <v>207</v>
      </c>
      <c r="E230" s="249" t="s">
        <v>19</v>
      </c>
      <c r="F230" s="250" t="s">
        <v>1606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207</v>
      </c>
      <c r="AU230" s="256" t="s">
        <v>82</v>
      </c>
      <c r="AV230" s="14" t="s">
        <v>80</v>
      </c>
      <c r="AW230" s="14" t="s">
        <v>33</v>
      </c>
      <c r="AX230" s="14" t="s">
        <v>72</v>
      </c>
      <c r="AY230" s="256" t="s">
        <v>197</v>
      </c>
    </row>
    <row r="231" s="13" customFormat="1">
      <c r="A231" s="13"/>
      <c r="B231" s="235"/>
      <c r="C231" s="236"/>
      <c r="D231" s="237" t="s">
        <v>207</v>
      </c>
      <c r="E231" s="238" t="s">
        <v>19</v>
      </c>
      <c r="F231" s="239" t="s">
        <v>3983</v>
      </c>
      <c r="G231" s="236"/>
      <c r="H231" s="240">
        <v>84.602000000000004</v>
      </c>
      <c r="I231" s="241"/>
      <c r="J231" s="236"/>
      <c r="K231" s="236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207</v>
      </c>
      <c r="AU231" s="246" t="s">
        <v>82</v>
      </c>
      <c r="AV231" s="13" t="s">
        <v>82</v>
      </c>
      <c r="AW231" s="13" t="s">
        <v>33</v>
      </c>
      <c r="AX231" s="13" t="s">
        <v>80</v>
      </c>
      <c r="AY231" s="246" t="s">
        <v>197</v>
      </c>
    </row>
    <row r="232" s="2" customFormat="1" ht="37.8" customHeight="1">
      <c r="A232" s="40"/>
      <c r="B232" s="41"/>
      <c r="C232" s="216" t="s">
        <v>686</v>
      </c>
      <c r="D232" s="216" t="s">
        <v>199</v>
      </c>
      <c r="E232" s="217" t="s">
        <v>1622</v>
      </c>
      <c r="F232" s="218" t="s">
        <v>1623</v>
      </c>
      <c r="G232" s="219" t="s">
        <v>661</v>
      </c>
      <c r="H232" s="220">
        <v>102.25</v>
      </c>
      <c r="I232" s="221"/>
      <c r="J232" s="222">
        <f>ROUND(I232*H232,2)</f>
        <v>0</v>
      </c>
      <c r="K232" s="223"/>
      <c r="L232" s="46"/>
      <c r="M232" s="224" t="s">
        <v>19</v>
      </c>
      <c r="N232" s="225" t="s">
        <v>43</v>
      </c>
      <c r="O232" s="86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8" t="s">
        <v>385</v>
      </c>
      <c r="AT232" s="228" t="s">
        <v>199</v>
      </c>
      <c r="AU232" s="228" t="s">
        <v>82</v>
      </c>
      <c r="AY232" s="19" t="s">
        <v>197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9" t="s">
        <v>80</v>
      </c>
      <c r="BK232" s="229">
        <f>ROUND(I232*H232,2)</f>
        <v>0</v>
      </c>
      <c r="BL232" s="19" t="s">
        <v>385</v>
      </c>
      <c r="BM232" s="228" t="s">
        <v>3984</v>
      </c>
    </row>
    <row r="233" s="2" customFormat="1">
      <c r="A233" s="40"/>
      <c r="B233" s="41"/>
      <c r="C233" s="42"/>
      <c r="D233" s="230" t="s">
        <v>205</v>
      </c>
      <c r="E233" s="42"/>
      <c r="F233" s="231" t="s">
        <v>1625</v>
      </c>
      <c r="G233" s="42"/>
      <c r="H233" s="42"/>
      <c r="I233" s="232"/>
      <c r="J233" s="42"/>
      <c r="K233" s="42"/>
      <c r="L233" s="46"/>
      <c r="M233" s="233"/>
      <c r="N233" s="234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205</v>
      </c>
      <c r="AU233" s="19" t="s">
        <v>82</v>
      </c>
    </row>
    <row r="234" s="14" customFormat="1">
      <c r="A234" s="14"/>
      <c r="B234" s="247"/>
      <c r="C234" s="248"/>
      <c r="D234" s="237" t="s">
        <v>207</v>
      </c>
      <c r="E234" s="249" t="s">
        <v>19</v>
      </c>
      <c r="F234" s="250" t="s">
        <v>1626</v>
      </c>
      <c r="G234" s="248"/>
      <c r="H234" s="249" t="s">
        <v>19</v>
      </c>
      <c r="I234" s="251"/>
      <c r="J234" s="248"/>
      <c r="K234" s="248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207</v>
      </c>
      <c r="AU234" s="256" t="s">
        <v>82</v>
      </c>
      <c r="AV234" s="14" t="s">
        <v>80</v>
      </c>
      <c r="AW234" s="14" t="s">
        <v>33</v>
      </c>
      <c r="AX234" s="14" t="s">
        <v>72</v>
      </c>
      <c r="AY234" s="256" t="s">
        <v>197</v>
      </c>
    </row>
    <row r="235" s="13" customFormat="1">
      <c r="A235" s="13"/>
      <c r="B235" s="235"/>
      <c r="C235" s="236"/>
      <c r="D235" s="237" t="s">
        <v>207</v>
      </c>
      <c r="E235" s="238" t="s">
        <v>19</v>
      </c>
      <c r="F235" s="239" t="s">
        <v>3985</v>
      </c>
      <c r="G235" s="236"/>
      <c r="H235" s="240">
        <v>102.25</v>
      </c>
      <c r="I235" s="241"/>
      <c r="J235" s="236"/>
      <c r="K235" s="236"/>
      <c r="L235" s="242"/>
      <c r="M235" s="243"/>
      <c r="N235" s="244"/>
      <c r="O235" s="244"/>
      <c r="P235" s="244"/>
      <c r="Q235" s="244"/>
      <c r="R235" s="244"/>
      <c r="S235" s="244"/>
      <c r="T235" s="245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6" t="s">
        <v>207</v>
      </c>
      <c r="AU235" s="246" t="s">
        <v>82</v>
      </c>
      <c r="AV235" s="13" t="s">
        <v>82</v>
      </c>
      <c r="AW235" s="13" t="s">
        <v>33</v>
      </c>
      <c r="AX235" s="13" t="s">
        <v>80</v>
      </c>
      <c r="AY235" s="246" t="s">
        <v>197</v>
      </c>
    </row>
    <row r="236" s="2" customFormat="1" ht="24.15" customHeight="1">
      <c r="A236" s="40"/>
      <c r="B236" s="41"/>
      <c r="C236" s="282" t="s">
        <v>696</v>
      </c>
      <c r="D236" s="282" t="s">
        <v>602</v>
      </c>
      <c r="E236" s="283" t="s">
        <v>1629</v>
      </c>
      <c r="F236" s="284" t="s">
        <v>1630</v>
      </c>
      <c r="G236" s="285" t="s">
        <v>661</v>
      </c>
      <c r="H236" s="286">
        <v>104.295</v>
      </c>
      <c r="I236" s="287"/>
      <c r="J236" s="288">
        <f>ROUND(I236*H236,2)</f>
        <v>0</v>
      </c>
      <c r="K236" s="289"/>
      <c r="L236" s="290"/>
      <c r="M236" s="291" t="s">
        <v>19</v>
      </c>
      <c r="N236" s="292" t="s">
        <v>43</v>
      </c>
      <c r="O236" s="86"/>
      <c r="P236" s="226">
        <f>O236*H236</f>
        <v>0</v>
      </c>
      <c r="Q236" s="226">
        <v>0.012999999999999999</v>
      </c>
      <c r="R236" s="226">
        <f>Q236*H236</f>
        <v>1.3558349999999999</v>
      </c>
      <c r="S236" s="226">
        <v>0</v>
      </c>
      <c r="T236" s="227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8" t="s">
        <v>658</v>
      </c>
      <c r="AT236" s="228" t="s">
        <v>602</v>
      </c>
      <c r="AU236" s="228" t="s">
        <v>82</v>
      </c>
      <c r="AY236" s="19" t="s">
        <v>197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9" t="s">
        <v>80</v>
      </c>
      <c r="BK236" s="229">
        <f>ROUND(I236*H236,2)</f>
        <v>0</v>
      </c>
      <c r="BL236" s="19" t="s">
        <v>385</v>
      </c>
      <c r="BM236" s="228" t="s">
        <v>3986</v>
      </c>
    </row>
    <row r="237" s="13" customFormat="1">
      <c r="A237" s="13"/>
      <c r="B237" s="235"/>
      <c r="C237" s="236"/>
      <c r="D237" s="237" t="s">
        <v>207</v>
      </c>
      <c r="E237" s="236"/>
      <c r="F237" s="239" t="s">
        <v>3987</v>
      </c>
      <c r="G237" s="236"/>
      <c r="H237" s="240">
        <v>104.295</v>
      </c>
      <c r="I237" s="241"/>
      <c r="J237" s="236"/>
      <c r="K237" s="236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207</v>
      </c>
      <c r="AU237" s="246" t="s">
        <v>82</v>
      </c>
      <c r="AV237" s="13" t="s">
        <v>82</v>
      </c>
      <c r="AW237" s="13" t="s">
        <v>4</v>
      </c>
      <c r="AX237" s="13" t="s">
        <v>80</v>
      </c>
      <c r="AY237" s="246" t="s">
        <v>197</v>
      </c>
    </row>
    <row r="238" s="2" customFormat="1" ht="49.05" customHeight="1">
      <c r="A238" s="40"/>
      <c r="B238" s="41"/>
      <c r="C238" s="216" t="s">
        <v>701</v>
      </c>
      <c r="D238" s="216" t="s">
        <v>199</v>
      </c>
      <c r="E238" s="217" t="s">
        <v>1634</v>
      </c>
      <c r="F238" s="218" t="s">
        <v>1635</v>
      </c>
      <c r="G238" s="219" t="s">
        <v>1253</v>
      </c>
      <c r="H238" s="293"/>
      <c r="I238" s="221"/>
      <c r="J238" s="222">
        <f>ROUND(I238*H238,2)</f>
        <v>0</v>
      </c>
      <c r="K238" s="223"/>
      <c r="L238" s="46"/>
      <c r="M238" s="224" t="s">
        <v>19</v>
      </c>
      <c r="N238" s="225" t="s">
        <v>43</v>
      </c>
      <c r="O238" s="86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8" t="s">
        <v>385</v>
      </c>
      <c r="AT238" s="228" t="s">
        <v>199</v>
      </c>
      <c r="AU238" s="228" t="s">
        <v>82</v>
      </c>
      <c r="AY238" s="19" t="s">
        <v>197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9" t="s">
        <v>80</v>
      </c>
      <c r="BK238" s="229">
        <f>ROUND(I238*H238,2)</f>
        <v>0</v>
      </c>
      <c r="BL238" s="19" t="s">
        <v>385</v>
      </c>
      <c r="BM238" s="228" t="s">
        <v>3988</v>
      </c>
    </row>
    <row r="239" s="2" customFormat="1">
      <c r="A239" s="40"/>
      <c r="B239" s="41"/>
      <c r="C239" s="42"/>
      <c r="D239" s="230" t="s">
        <v>205</v>
      </c>
      <c r="E239" s="42"/>
      <c r="F239" s="231" t="s">
        <v>1637</v>
      </c>
      <c r="G239" s="42"/>
      <c r="H239" s="42"/>
      <c r="I239" s="232"/>
      <c r="J239" s="42"/>
      <c r="K239" s="42"/>
      <c r="L239" s="46"/>
      <c r="M239" s="233"/>
      <c r="N239" s="234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205</v>
      </c>
      <c r="AU239" s="19" t="s">
        <v>82</v>
      </c>
    </row>
    <row r="240" s="12" customFormat="1" ht="22.8" customHeight="1">
      <c r="A240" s="12"/>
      <c r="B240" s="200"/>
      <c r="C240" s="201"/>
      <c r="D240" s="202" t="s">
        <v>71</v>
      </c>
      <c r="E240" s="214" t="s">
        <v>1638</v>
      </c>
      <c r="F240" s="214" t="s">
        <v>1639</v>
      </c>
      <c r="G240" s="201"/>
      <c r="H240" s="201"/>
      <c r="I240" s="204"/>
      <c r="J240" s="215">
        <f>BK240</f>
        <v>0</v>
      </c>
      <c r="K240" s="201"/>
      <c r="L240" s="206"/>
      <c r="M240" s="207"/>
      <c r="N240" s="208"/>
      <c r="O240" s="208"/>
      <c r="P240" s="209">
        <f>SUM(P241:P279)</f>
        <v>0</v>
      </c>
      <c r="Q240" s="208"/>
      <c r="R240" s="209">
        <f>SUM(R241:R279)</f>
        <v>0.30592310000000006</v>
      </c>
      <c r="S240" s="208"/>
      <c r="T240" s="210">
        <f>SUM(T241:T279)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82</v>
      </c>
      <c r="AT240" s="212" t="s">
        <v>71</v>
      </c>
      <c r="AU240" s="212" t="s">
        <v>80</v>
      </c>
      <c r="AY240" s="211" t="s">
        <v>197</v>
      </c>
      <c r="BK240" s="213">
        <f>SUM(BK241:BK279)</f>
        <v>0</v>
      </c>
    </row>
    <row r="241" s="2" customFormat="1" ht="24.15" customHeight="1">
      <c r="A241" s="40"/>
      <c r="B241" s="41"/>
      <c r="C241" s="216" t="s">
        <v>717</v>
      </c>
      <c r="D241" s="216" t="s">
        <v>199</v>
      </c>
      <c r="E241" s="217" t="s">
        <v>1641</v>
      </c>
      <c r="F241" s="218" t="s">
        <v>1642</v>
      </c>
      <c r="G241" s="219" t="s">
        <v>661</v>
      </c>
      <c r="H241" s="220">
        <v>8.5</v>
      </c>
      <c r="I241" s="221"/>
      <c r="J241" s="222">
        <f>ROUND(I241*H241,2)</f>
        <v>0</v>
      </c>
      <c r="K241" s="223"/>
      <c r="L241" s="46"/>
      <c r="M241" s="224" t="s">
        <v>19</v>
      </c>
      <c r="N241" s="225" t="s">
        <v>43</v>
      </c>
      <c r="O241" s="86"/>
      <c r="P241" s="226">
        <f>O241*H241</f>
        <v>0</v>
      </c>
      <c r="Q241" s="226">
        <v>0.0022499999999999998</v>
      </c>
      <c r="R241" s="226">
        <f>Q241*H241</f>
        <v>0.019125</v>
      </c>
      <c r="S241" s="226">
        <v>0</v>
      </c>
      <c r="T241" s="227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8" t="s">
        <v>385</v>
      </c>
      <c r="AT241" s="228" t="s">
        <v>199</v>
      </c>
      <c r="AU241" s="228" t="s">
        <v>82</v>
      </c>
      <c r="AY241" s="19" t="s">
        <v>197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9" t="s">
        <v>80</v>
      </c>
      <c r="BK241" s="229">
        <f>ROUND(I241*H241,2)</f>
        <v>0</v>
      </c>
      <c r="BL241" s="19" t="s">
        <v>385</v>
      </c>
      <c r="BM241" s="228" t="s">
        <v>3989</v>
      </c>
    </row>
    <row r="242" s="2" customFormat="1">
      <c r="A242" s="40"/>
      <c r="B242" s="41"/>
      <c r="C242" s="42"/>
      <c r="D242" s="230" t="s">
        <v>205</v>
      </c>
      <c r="E242" s="42"/>
      <c r="F242" s="231" t="s">
        <v>1644</v>
      </c>
      <c r="G242" s="42"/>
      <c r="H242" s="42"/>
      <c r="I242" s="232"/>
      <c r="J242" s="42"/>
      <c r="K242" s="42"/>
      <c r="L242" s="46"/>
      <c r="M242" s="233"/>
      <c r="N242" s="234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205</v>
      </c>
      <c r="AU242" s="19" t="s">
        <v>82</v>
      </c>
    </row>
    <row r="243" s="14" customFormat="1">
      <c r="A243" s="14"/>
      <c r="B243" s="247"/>
      <c r="C243" s="248"/>
      <c r="D243" s="237" t="s">
        <v>207</v>
      </c>
      <c r="E243" s="249" t="s">
        <v>19</v>
      </c>
      <c r="F243" s="250" t="s">
        <v>1645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207</v>
      </c>
      <c r="AU243" s="256" t="s">
        <v>82</v>
      </c>
      <c r="AV243" s="14" t="s">
        <v>80</v>
      </c>
      <c r="AW243" s="14" t="s">
        <v>33</v>
      </c>
      <c r="AX243" s="14" t="s">
        <v>72</v>
      </c>
      <c r="AY243" s="256" t="s">
        <v>197</v>
      </c>
    </row>
    <row r="244" s="13" customFormat="1">
      <c r="A244" s="13"/>
      <c r="B244" s="235"/>
      <c r="C244" s="236"/>
      <c r="D244" s="237" t="s">
        <v>207</v>
      </c>
      <c r="E244" s="238" t="s">
        <v>19</v>
      </c>
      <c r="F244" s="239" t="s">
        <v>3990</v>
      </c>
      <c r="G244" s="236"/>
      <c r="H244" s="240">
        <v>8.5</v>
      </c>
      <c r="I244" s="241"/>
      <c r="J244" s="236"/>
      <c r="K244" s="236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207</v>
      </c>
      <c r="AU244" s="246" t="s">
        <v>82</v>
      </c>
      <c r="AV244" s="13" t="s">
        <v>82</v>
      </c>
      <c r="AW244" s="13" t="s">
        <v>33</v>
      </c>
      <c r="AX244" s="13" t="s">
        <v>80</v>
      </c>
      <c r="AY244" s="246" t="s">
        <v>197</v>
      </c>
    </row>
    <row r="245" s="2" customFormat="1" ht="33" customHeight="1">
      <c r="A245" s="40"/>
      <c r="B245" s="41"/>
      <c r="C245" s="216" t="s">
        <v>723</v>
      </c>
      <c r="D245" s="216" t="s">
        <v>199</v>
      </c>
      <c r="E245" s="217" t="s">
        <v>1648</v>
      </c>
      <c r="F245" s="218" t="s">
        <v>1649</v>
      </c>
      <c r="G245" s="219" t="s">
        <v>661</v>
      </c>
      <c r="H245" s="220">
        <v>19.645</v>
      </c>
      <c r="I245" s="221"/>
      <c r="J245" s="222">
        <f>ROUND(I245*H245,2)</f>
        <v>0</v>
      </c>
      <c r="K245" s="223"/>
      <c r="L245" s="46"/>
      <c r="M245" s="224" t="s">
        <v>19</v>
      </c>
      <c r="N245" s="225" t="s">
        <v>43</v>
      </c>
      <c r="O245" s="86"/>
      <c r="P245" s="226">
        <f>O245*H245</f>
        <v>0</v>
      </c>
      <c r="Q245" s="226">
        <v>0.00089999999999999998</v>
      </c>
      <c r="R245" s="226">
        <f>Q245*H245</f>
        <v>0.017680499999999998</v>
      </c>
      <c r="S245" s="226">
        <v>0</v>
      </c>
      <c r="T245" s="227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8" t="s">
        <v>385</v>
      </c>
      <c r="AT245" s="228" t="s">
        <v>199</v>
      </c>
      <c r="AU245" s="228" t="s">
        <v>82</v>
      </c>
      <c r="AY245" s="19" t="s">
        <v>197</v>
      </c>
      <c r="BE245" s="229">
        <f>IF(N245="základní",J245,0)</f>
        <v>0</v>
      </c>
      <c r="BF245" s="229">
        <f>IF(N245="snížená",J245,0)</f>
        <v>0</v>
      </c>
      <c r="BG245" s="229">
        <f>IF(N245="zákl. přenesená",J245,0)</f>
        <v>0</v>
      </c>
      <c r="BH245" s="229">
        <f>IF(N245="sníž. přenesená",J245,0)</f>
        <v>0</v>
      </c>
      <c r="BI245" s="229">
        <f>IF(N245="nulová",J245,0)</f>
        <v>0</v>
      </c>
      <c r="BJ245" s="19" t="s">
        <v>80</v>
      </c>
      <c r="BK245" s="229">
        <f>ROUND(I245*H245,2)</f>
        <v>0</v>
      </c>
      <c r="BL245" s="19" t="s">
        <v>385</v>
      </c>
      <c r="BM245" s="228" t="s">
        <v>3991</v>
      </c>
    </row>
    <row r="246" s="2" customFormat="1">
      <c r="A246" s="40"/>
      <c r="B246" s="41"/>
      <c r="C246" s="42"/>
      <c r="D246" s="230" t="s">
        <v>205</v>
      </c>
      <c r="E246" s="42"/>
      <c r="F246" s="231" t="s">
        <v>1651</v>
      </c>
      <c r="G246" s="42"/>
      <c r="H246" s="42"/>
      <c r="I246" s="232"/>
      <c r="J246" s="42"/>
      <c r="K246" s="42"/>
      <c r="L246" s="46"/>
      <c r="M246" s="233"/>
      <c r="N246" s="234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205</v>
      </c>
      <c r="AU246" s="19" t="s">
        <v>82</v>
      </c>
    </row>
    <row r="247" s="14" customFormat="1">
      <c r="A247" s="14"/>
      <c r="B247" s="247"/>
      <c r="C247" s="248"/>
      <c r="D247" s="237" t="s">
        <v>207</v>
      </c>
      <c r="E247" s="249" t="s">
        <v>19</v>
      </c>
      <c r="F247" s="250" t="s">
        <v>1652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207</v>
      </c>
      <c r="AU247" s="256" t="s">
        <v>82</v>
      </c>
      <c r="AV247" s="14" t="s">
        <v>80</v>
      </c>
      <c r="AW247" s="14" t="s">
        <v>33</v>
      </c>
      <c r="AX247" s="14" t="s">
        <v>72</v>
      </c>
      <c r="AY247" s="256" t="s">
        <v>197</v>
      </c>
    </row>
    <row r="248" s="13" customFormat="1">
      <c r="A248" s="13"/>
      <c r="B248" s="235"/>
      <c r="C248" s="236"/>
      <c r="D248" s="237" t="s">
        <v>207</v>
      </c>
      <c r="E248" s="238" t="s">
        <v>19</v>
      </c>
      <c r="F248" s="239" t="s">
        <v>1653</v>
      </c>
      <c r="G248" s="236"/>
      <c r="H248" s="240">
        <v>10.145</v>
      </c>
      <c r="I248" s="241"/>
      <c r="J248" s="236"/>
      <c r="K248" s="236"/>
      <c r="L248" s="242"/>
      <c r="M248" s="243"/>
      <c r="N248" s="244"/>
      <c r="O248" s="244"/>
      <c r="P248" s="244"/>
      <c r="Q248" s="244"/>
      <c r="R248" s="244"/>
      <c r="S248" s="244"/>
      <c r="T248" s="245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6" t="s">
        <v>207</v>
      </c>
      <c r="AU248" s="246" t="s">
        <v>82</v>
      </c>
      <c r="AV248" s="13" t="s">
        <v>82</v>
      </c>
      <c r="AW248" s="13" t="s">
        <v>33</v>
      </c>
      <c r="AX248" s="13" t="s">
        <v>72</v>
      </c>
      <c r="AY248" s="246" t="s">
        <v>197</v>
      </c>
    </row>
    <row r="249" s="13" customFormat="1">
      <c r="A249" s="13"/>
      <c r="B249" s="235"/>
      <c r="C249" s="236"/>
      <c r="D249" s="237" t="s">
        <v>207</v>
      </c>
      <c r="E249" s="238" t="s">
        <v>19</v>
      </c>
      <c r="F249" s="239" t="s">
        <v>1654</v>
      </c>
      <c r="G249" s="236"/>
      <c r="H249" s="240">
        <v>9.5</v>
      </c>
      <c r="I249" s="241"/>
      <c r="J249" s="236"/>
      <c r="K249" s="236"/>
      <c r="L249" s="242"/>
      <c r="M249" s="243"/>
      <c r="N249" s="244"/>
      <c r="O249" s="244"/>
      <c r="P249" s="244"/>
      <c r="Q249" s="244"/>
      <c r="R249" s="244"/>
      <c r="S249" s="244"/>
      <c r="T249" s="245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6" t="s">
        <v>207</v>
      </c>
      <c r="AU249" s="246" t="s">
        <v>82</v>
      </c>
      <c r="AV249" s="13" t="s">
        <v>82</v>
      </c>
      <c r="AW249" s="13" t="s">
        <v>33</v>
      </c>
      <c r="AX249" s="13" t="s">
        <v>72</v>
      </c>
      <c r="AY249" s="246" t="s">
        <v>197</v>
      </c>
    </row>
    <row r="250" s="15" customFormat="1">
      <c r="A250" s="15"/>
      <c r="B250" s="257"/>
      <c r="C250" s="258"/>
      <c r="D250" s="237" t="s">
        <v>207</v>
      </c>
      <c r="E250" s="259" t="s">
        <v>19</v>
      </c>
      <c r="F250" s="260" t="s">
        <v>234</v>
      </c>
      <c r="G250" s="258"/>
      <c r="H250" s="261">
        <v>19.645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207</v>
      </c>
      <c r="AU250" s="267" t="s">
        <v>82</v>
      </c>
      <c r="AV250" s="15" t="s">
        <v>203</v>
      </c>
      <c r="AW250" s="15" t="s">
        <v>33</v>
      </c>
      <c r="AX250" s="15" t="s">
        <v>80</v>
      </c>
      <c r="AY250" s="267" t="s">
        <v>197</v>
      </c>
    </row>
    <row r="251" s="2" customFormat="1" ht="37.8" customHeight="1">
      <c r="A251" s="40"/>
      <c r="B251" s="41"/>
      <c r="C251" s="216" t="s">
        <v>729</v>
      </c>
      <c r="D251" s="216" t="s">
        <v>199</v>
      </c>
      <c r="E251" s="217" t="s">
        <v>1656</v>
      </c>
      <c r="F251" s="218" t="s">
        <v>1657</v>
      </c>
      <c r="G251" s="219" t="s">
        <v>661</v>
      </c>
      <c r="H251" s="220">
        <v>8.5</v>
      </c>
      <c r="I251" s="221"/>
      <c r="J251" s="222">
        <f>ROUND(I251*H251,2)</f>
        <v>0</v>
      </c>
      <c r="K251" s="223"/>
      <c r="L251" s="46"/>
      <c r="M251" s="224" t="s">
        <v>19</v>
      </c>
      <c r="N251" s="225" t="s">
        <v>43</v>
      </c>
      <c r="O251" s="86"/>
      <c r="P251" s="226">
        <f>O251*H251</f>
        <v>0</v>
      </c>
      <c r="Q251" s="226">
        <v>0.0035799999999999998</v>
      </c>
      <c r="R251" s="226">
        <f>Q251*H251</f>
        <v>0.030429999999999999</v>
      </c>
      <c r="S251" s="226">
        <v>0</v>
      </c>
      <c r="T251" s="227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8" t="s">
        <v>385</v>
      </c>
      <c r="AT251" s="228" t="s">
        <v>199</v>
      </c>
      <c r="AU251" s="228" t="s">
        <v>82</v>
      </c>
      <c r="AY251" s="19" t="s">
        <v>197</v>
      </c>
      <c r="BE251" s="229">
        <f>IF(N251="základní",J251,0)</f>
        <v>0</v>
      </c>
      <c r="BF251" s="229">
        <f>IF(N251="snížená",J251,0)</f>
        <v>0</v>
      </c>
      <c r="BG251" s="229">
        <f>IF(N251="zákl. přenesená",J251,0)</f>
        <v>0</v>
      </c>
      <c r="BH251" s="229">
        <f>IF(N251="sníž. přenesená",J251,0)</f>
        <v>0</v>
      </c>
      <c r="BI251" s="229">
        <f>IF(N251="nulová",J251,0)</f>
        <v>0</v>
      </c>
      <c r="BJ251" s="19" t="s">
        <v>80</v>
      </c>
      <c r="BK251" s="229">
        <f>ROUND(I251*H251,2)</f>
        <v>0</v>
      </c>
      <c r="BL251" s="19" t="s">
        <v>385</v>
      </c>
      <c r="BM251" s="228" t="s">
        <v>3992</v>
      </c>
    </row>
    <row r="252" s="2" customFormat="1">
      <c r="A252" s="40"/>
      <c r="B252" s="41"/>
      <c r="C252" s="42"/>
      <c r="D252" s="230" t="s">
        <v>205</v>
      </c>
      <c r="E252" s="42"/>
      <c r="F252" s="231" t="s">
        <v>1659</v>
      </c>
      <c r="G252" s="42"/>
      <c r="H252" s="42"/>
      <c r="I252" s="232"/>
      <c r="J252" s="42"/>
      <c r="K252" s="42"/>
      <c r="L252" s="46"/>
      <c r="M252" s="233"/>
      <c r="N252" s="234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205</v>
      </c>
      <c r="AU252" s="19" t="s">
        <v>82</v>
      </c>
    </row>
    <row r="253" s="14" customFormat="1">
      <c r="A253" s="14"/>
      <c r="B253" s="247"/>
      <c r="C253" s="248"/>
      <c r="D253" s="237" t="s">
        <v>207</v>
      </c>
      <c r="E253" s="249" t="s">
        <v>19</v>
      </c>
      <c r="F253" s="250" t="s">
        <v>1645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207</v>
      </c>
      <c r="AU253" s="256" t="s">
        <v>82</v>
      </c>
      <c r="AV253" s="14" t="s">
        <v>80</v>
      </c>
      <c r="AW253" s="14" t="s">
        <v>33</v>
      </c>
      <c r="AX253" s="14" t="s">
        <v>72</v>
      </c>
      <c r="AY253" s="256" t="s">
        <v>197</v>
      </c>
    </row>
    <row r="254" s="13" customFormat="1">
      <c r="A254" s="13"/>
      <c r="B254" s="235"/>
      <c r="C254" s="236"/>
      <c r="D254" s="237" t="s">
        <v>207</v>
      </c>
      <c r="E254" s="238" t="s">
        <v>19</v>
      </c>
      <c r="F254" s="239" t="s">
        <v>3993</v>
      </c>
      <c r="G254" s="236"/>
      <c r="H254" s="240">
        <v>8.5</v>
      </c>
      <c r="I254" s="241"/>
      <c r="J254" s="236"/>
      <c r="K254" s="236"/>
      <c r="L254" s="242"/>
      <c r="M254" s="243"/>
      <c r="N254" s="244"/>
      <c r="O254" s="244"/>
      <c r="P254" s="244"/>
      <c r="Q254" s="244"/>
      <c r="R254" s="244"/>
      <c r="S254" s="244"/>
      <c r="T254" s="245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6" t="s">
        <v>207</v>
      </c>
      <c r="AU254" s="246" t="s">
        <v>82</v>
      </c>
      <c r="AV254" s="13" t="s">
        <v>82</v>
      </c>
      <c r="AW254" s="13" t="s">
        <v>33</v>
      </c>
      <c r="AX254" s="13" t="s">
        <v>80</v>
      </c>
      <c r="AY254" s="246" t="s">
        <v>197</v>
      </c>
    </row>
    <row r="255" s="2" customFormat="1" ht="44.25" customHeight="1">
      <c r="A255" s="40"/>
      <c r="B255" s="41"/>
      <c r="C255" s="216" t="s">
        <v>760</v>
      </c>
      <c r="D255" s="216" t="s">
        <v>199</v>
      </c>
      <c r="E255" s="217" t="s">
        <v>1661</v>
      </c>
      <c r="F255" s="218" t="s">
        <v>1662</v>
      </c>
      <c r="G255" s="219" t="s">
        <v>661</v>
      </c>
      <c r="H255" s="220">
        <v>8.5</v>
      </c>
      <c r="I255" s="221"/>
      <c r="J255" s="222">
        <f>ROUND(I255*H255,2)</f>
        <v>0</v>
      </c>
      <c r="K255" s="223"/>
      <c r="L255" s="46"/>
      <c r="M255" s="224" t="s">
        <v>19</v>
      </c>
      <c r="N255" s="225" t="s">
        <v>43</v>
      </c>
      <c r="O255" s="86"/>
      <c r="P255" s="226">
        <f>O255*H255</f>
        <v>0</v>
      </c>
      <c r="Q255" s="226">
        <v>0.00214</v>
      </c>
      <c r="R255" s="226">
        <f>Q255*H255</f>
        <v>0.018190000000000001</v>
      </c>
      <c r="S255" s="226">
        <v>0</v>
      </c>
      <c r="T255" s="227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8" t="s">
        <v>385</v>
      </c>
      <c r="AT255" s="228" t="s">
        <v>199</v>
      </c>
      <c r="AU255" s="228" t="s">
        <v>82</v>
      </c>
      <c r="AY255" s="19" t="s">
        <v>197</v>
      </c>
      <c r="BE255" s="229">
        <f>IF(N255="základní",J255,0)</f>
        <v>0</v>
      </c>
      <c r="BF255" s="229">
        <f>IF(N255="snížená",J255,0)</f>
        <v>0</v>
      </c>
      <c r="BG255" s="229">
        <f>IF(N255="zákl. přenesená",J255,0)</f>
        <v>0</v>
      </c>
      <c r="BH255" s="229">
        <f>IF(N255="sníž. přenesená",J255,0)</f>
        <v>0</v>
      </c>
      <c r="BI255" s="229">
        <f>IF(N255="nulová",J255,0)</f>
        <v>0</v>
      </c>
      <c r="BJ255" s="19" t="s">
        <v>80</v>
      </c>
      <c r="BK255" s="229">
        <f>ROUND(I255*H255,2)</f>
        <v>0</v>
      </c>
      <c r="BL255" s="19" t="s">
        <v>385</v>
      </c>
      <c r="BM255" s="228" t="s">
        <v>3994</v>
      </c>
    </row>
    <row r="256" s="2" customFormat="1">
      <c r="A256" s="40"/>
      <c r="B256" s="41"/>
      <c r="C256" s="42"/>
      <c r="D256" s="230" t="s">
        <v>205</v>
      </c>
      <c r="E256" s="42"/>
      <c r="F256" s="231" t="s">
        <v>1664</v>
      </c>
      <c r="G256" s="42"/>
      <c r="H256" s="42"/>
      <c r="I256" s="232"/>
      <c r="J256" s="42"/>
      <c r="K256" s="42"/>
      <c r="L256" s="46"/>
      <c r="M256" s="233"/>
      <c r="N256" s="234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205</v>
      </c>
      <c r="AU256" s="19" t="s">
        <v>82</v>
      </c>
    </row>
    <row r="257" s="14" customFormat="1">
      <c r="A257" s="14"/>
      <c r="B257" s="247"/>
      <c r="C257" s="248"/>
      <c r="D257" s="237" t="s">
        <v>207</v>
      </c>
      <c r="E257" s="249" t="s">
        <v>19</v>
      </c>
      <c r="F257" s="250" t="s">
        <v>598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207</v>
      </c>
      <c r="AU257" s="256" t="s">
        <v>82</v>
      </c>
      <c r="AV257" s="14" t="s">
        <v>80</v>
      </c>
      <c r="AW257" s="14" t="s">
        <v>33</v>
      </c>
      <c r="AX257" s="14" t="s">
        <v>72</v>
      </c>
      <c r="AY257" s="256" t="s">
        <v>197</v>
      </c>
    </row>
    <row r="258" s="13" customFormat="1">
      <c r="A258" s="13"/>
      <c r="B258" s="235"/>
      <c r="C258" s="236"/>
      <c r="D258" s="237" t="s">
        <v>207</v>
      </c>
      <c r="E258" s="238" t="s">
        <v>19</v>
      </c>
      <c r="F258" s="239" t="s">
        <v>3995</v>
      </c>
      <c r="G258" s="236"/>
      <c r="H258" s="240">
        <v>8.5</v>
      </c>
      <c r="I258" s="241"/>
      <c r="J258" s="236"/>
      <c r="K258" s="236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207</v>
      </c>
      <c r="AU258" s="246" t="s">
        <v>82</v>
      </c>
      <c r="AV258" s="13" t="s">
        <v>82</v>
      </c>
      <c r="AW258" s="13" t="s">
        <v>33</v>
      </c>
      <c r="AX258" s="13" t="s">
        <v>80</v>
      </c>
      <c r="AY258" s="246" t="s">
        <v>197</v>
      </c>
    </row>
    <row r="259" s="2" customFormat="1" ht="37.8" customHeight="1">
      <c r="A259" s="40"/>
      <c r="B259" s="41"/>
      <c r="C259" s="216" t="s">
        <v>792</v>
      </c>
      <c r="D259" s="216" t="s">
        <v>199</v>
      </c>
      <c r="E259" s="217" t="s">
        <v>1667</v>
      </c>
      <c r="F259" s="218" t="s">
        <v>1668</v>
      </c>
      <c r="G259" s="219" t="s">
        <v>661</v>
      </c>
      <c r="H259" s="220">
        <v>19.07</v>
      </c>
      <c r="I259" s="221"/>
      <c r="J259" s="222">
        <f>ROUND(I259*H259,2)</f>
        <v>0</v>
      </c>
      <c r="K259" s="223"/>
      <c r="L259" s="46"/>
      <c r="M259" s="224" t="s">
        <v>19</v>
      </c>
      <c r="N259" s="225" t="s">
        <v>43</v>
      </c>
      <c r="O259" s="86"/>
      <c r="P259" s="226">
        <f>O259*H259</f>
        <v>0</v>
      </c>
      <c r="Q259" s="226">
        <v>0.0035100000000000001</v>
      </c>
      <c r="R259" s="226">
        <f>Q259*H259</f>
        <v>0.066935700000000001</v>
      </c>
      <c r="S259" s="226">
        <v>0</v>
      </c>
      <c r="T259" s="227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8" t="s">
        <v>385</v>
      </c>
      <c r="AT259" s="228" t="s">
        <v>199</v>
      </c>
      <c r="AU259" s="228" t="s">
        <v>82</v>
      </c>
      <c r="AY259" s="19" t="s">
        <v>197</v>
      </c>
      <c r="BE259" s="229">
        <f>IF(N259="základní",J259,0)</f>
        <v>0</v>
      </c>
      <c r="BF259" s="229">
        <f>IF(N259="snížená",J259,0)</f>
        <v>0</v>
      </c>
      <c r="BG259" s="229">
        <f>IF(N259="zákl. přenesená",J259,0)</f>
        <v>0</v>
      </c>
      <c r="BH259" s="229">
        <f>IF(N259="sníž. přenesená",J259,0)</f>
        <v>0</v>
      </c>
      <c r="BI259" s="229">
        <f>IF(N259="nulová",J259,0)</f>
        <v>0</v>
      </c>
      <c r="BJ259" s="19" t="s">
        <v>80</v>
      </c>
      <c r="BK259" s="229">
        <f>ROUND(I259*H259,2)</f>
        <v>0</v>
      </c>
      <c r="BL259" s="19" t="s">
        <v>385</v>
      </c>
      <c r="BM259" s="228" t="s">
        <v>3996</v>
      </c>
    </row>
    <row r="260" s="2" customFormat="1">
      <c r="A260" s="40"/>
      <c r="B260" s="41"/>
      <c r="C260" s="42"/>
      <c r="D260" s="230" t="s">
        <v>205</v>
      </c>
      <c r="E260" s="42"/>
      <c r="F260" s="231" t="s">
        <v>1670</v>
      </c>
      <c r="G260" s="42"/>
      <c r="H260" s="42"/>
      <c r="I260" s="232"/>
      <c r="J260" s="42"/>
      <c r="K260" s="42"/>
      <c r="L260" s="46"/>
      <c r="M260" s="233"/>
      <c r="N260" s="234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205</v>
      </c>
      <c r="AU260" s="19" t="s">
        <v>82</v>
      </c>
    </row>
    <row r="261" s="14" customFormat="1">
      <c r="A261" s="14"/>
      <c r="B261" s="247"/>
      <c r="C261" s="248"/>
      <c r="D261" s="237" t="s">
        <v>207</v>
      </c>
      <c r="E261" s="249" t="s">
        <v>19</v>
      </c>
      <c r="F261" s="250" t="s">
        <v>1671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207</v>
      </c>
      <c r="AU261" s="256" t="s">
        <v>82</v>
      </c>
      <c r="AV261" s="14" t="s">
        <v>80</v>
      </c>
      <c r="AW261" s="14" t="s">
        <v>33</v>
      </c>
      <c r="AX261" s="14" t="s">
        <v>72</v>
      </c>
      <c r="AY261" s="256" t="s">
        <v>197</v>
      </c>
    </row>
    <row r="262" s="13" customFormat="1">
      <c r="A262" s="13"/>
      <c r="B262" s="235"/>
      <c r="C262" s="236"/>
      <c r="D262" s="237" t="s">
        <v>207</v>
      </c>
      <c r="E262" s="238" t="s">
        <v>19</v>
      </c>
      <c r="F262" s="239" t="s">
        <v>3997</v>
      </c>
      <c r="G262" s="236"/>
      <c r="H262" s="240">
        <v>19.07</v>
      </c>
      <c r="I262" s="241"/>
      <c r="J262" s="236"/>
      <c r="K262" s="236"/>
      <c r="L262" s="242"/>
      <c r="M262" s="243"/>
      <c r="N262" s="244"/>
      <c r="O262" s="244"/>
      <c r="P262" s="244"/>
      <c r="Q262" s="244"/>
      <c r="R262" s="244"/>
      <c r="S262" s="244"/>
      <c r="T262" s="245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6" t="s">
        <v>207</v>
      </c>
      <c r="AU262" s="246" t="s">
        <v>82</v>
      </c>
      <c r="AV262" s="13" t="s">
        <v>82</v>
      </c>
      <c r="AW262" s="13" t="s">
        <v>33</v>
      </c>
      <c r="AX262" s="13" t="s">
        <v>80</v>
      </c>
      <c r="AY262" s="246" t="s">
        <v>197</v>
      </c>
    </row>
    <row r="263" s="2" customFormat="1" ht="37.8" customHeight="1">
      <c r="A263" s="40"/>
      <c r="B263" s="41"/>
      <c r="C263" s="216" t="s">
        <v>797</v>
      </c>
      <c r="D263" s="216" t="s">
        <v>199</v>
      </c>
      <c r="E263" s="217" t="s">
        <v>1674</v>
      </c>
      <c r="F263" s="218" t="s">
        <v>1675</v>
      </c>
      <c r="G263" s="219" t="s">
        <v>661</v>
      </c>
      <c r="H263" s="220">
        <v>21.995000000000001</v>
      </c>
      <c r="I263" s="221"/>
      <c r="J263" s="222">
        <f>ROUND(I263*H263,2)</f>
        <v>0</v>
      </c>
      <c r="K263" s="223"/>
      <c r="L263" s="46"/>
      <c r="M263" s="224" t="s">
        <v>19</v>
      </c>
      <c r="N263" s="225" t="s">
        <v>43</v>
      </c>
      <c r="O263" s="86"/>
      <c r="P263" s="226">
        <f>O263*H263</f>
        <v>0</v>
      </c>
      <c r="Q263" s="226">
        <v>0.0058399999999999997</v>
      </c>
      <c r="R263" s="226">
        <f>Q263*H263</f>
        <v>0.1284508</v>
      </c>
      <c r="S263" s="226">
        <v>0</v>
      </c>
      <c r="T263" s="227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8" t="s">
        <v>385</v>
      </c>
      <c r="AT263" s="228" t="s">
        <v>199</v>
      </c>
      <c r="AU263" s="228" t="s">
        <v>82</v>
      </c>
      <c r="AY263" s="19" t="s">
        <v>197</v>
      </c>
      <c r="BE263" s="229">
        <f>IF(N263="základní",J263,0)</f>
        <v>0</v>
      </c>
      <c r="BF263" s="229">
        <f>IF(N263="snížená",J263,0)</f>
        <v>0</v>
      </c>
      <c r="BG263" s="229">
        <f>IF(N263="zákl. přenesená",J263,0)</f>
        <v>0</v>
      </c>
      <c r="BH263" s="229">
        <f>IF(N263="sníž. přenesená",J263,0)</f>
        <v>0</v>
      </c>
      <c r="BI263" s="229">
        <f>IF(N263="nulová",J263,0)</f>
        <v>0</v>
      </c>
      <c r="BJ263" s="19" t="s">
        <v>80</v>
      </c>
      <c r="BK263" s="229">
        <f>ROUND(I263*H263,2)</f>
        <v>0</v>
      </c>
      <c r="BL263" s="19" t="s">
        <v>385</v>
      </c>
      <c r="BM263" s="228" t="s">
        <v>3998</v>
      </c>
    </row>
    <row r="264" s="2" customFormat="1">
      <c r="A264" s="40"/>
      <c r="B264" s="41"/>
      <c r="C264" s="42"/>
      <c r="D264" s="230" t="s">
        <v>205</v>
      </c>
      <c r="E264" s="42"/>
      <c r="F264" s="231" t="s">
        <v>1677</v>
      </c>
      <c r="G264" s="42"/>
      <c r="H264" s="42"/>
      <c r="I264" s="232"/>
      <c r="J264" s="42"/>
      <c r="K264" s="42"/>
      <c r="L264" s="46"/>
      <c r="M264" s="233"/>
      <c r="N264" s="234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205</v>
      </c>
      <c r="AU264" s="19" t="s">
        <v>82</v>
      </c>
    </row>
    <row r="265" s="14" customFormat="1">
      <c r="A265" s="14"/>
      <c r="B265" s="247"/>
      <c r="C265" s="248"/>
      <c r="D265" s="237" t="s">
        <v>207</v>
      </c>
      <c r="E265" s="249" t="s">
        <v>19</v>
      </c>
      <c r="F265" s="250" t="s">
        <v>1671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207</v>
      </c>
      <c r="AU265" s="256" t="s">
        <v>82</v>
      </c>
      <c r="AV265" s="14" t="s">
        <v>80</v>
      </c>
      <c r="AW265" s="14" t="s">
        <v>33</v>
      </c>
      <c r="AX265" s="14" t="s">
        <v>72</v>
      </c>
      <c r="AY265" s="256" t="s">
        <v>197</v>
      </c>
    </row>
    <row r="266" s="13" customFormat="1">
      <c r="A266" s="13"/>
      <c r="B266" s="235"/>
      <c r="C266" s="236"/>
      <c r="D266" s="237" t="s">
        <v>207</v>
      </c>
      <c r="E266" s="238" t="s">
        <v>19</v>
      </c>
      <c r="F266" s="239" t="s">
        <v>1678</v>
      </c>
      <c r="G266" s="236"/>
      <c r="H266" s="240">
        <v>9.5449999999999999</v>
      </c>
      <c r="I266" s="241"/>
      <c r="J266" s="236"/>
      <c r="K266" s="236"/>
      <c r="L266" s="242"/>
      <c r="M266" s="243"/>
      <c r="N266" s="244"/>
      <c r="O266" s="244"/>
      <c r="P266" s="244"/>
      <c r="Q266" s="244"/>
      <c r="R266" s="244"/>
      <c r="S266" s="244"/>
      <c r="T266" s="245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6" t="s">
        <v>207</v>
      </c>
      <c r="AU266" s="246" t="s">
        <v>82</v>
      </c>
      <c r="AV266" s="13" t="s">
        <v>82</v>
      </c>
      <c r="AW266" s="13" t="s">
        <v>33</v>
      </c>
      <c r="AX266" s="13" t="s">
        <v>72</v>
      </c>
      <c r="AY266" s="246" t="s">
        <v>197</v>
      </c>
    </row>
    <row r="267" s="13" customFormat="1">
      <c r="A267" s="13"/>
      <c r="B267" s="235"/>
      <c r="C267" s="236"/>
      <c r="D267" s="237" t="s">
        <v>207</v>
      </c>
      <c r="E267" s="238" t="s">
        <v>19</v>
      </c>
      <c r="F267" s="239" t="s">
        <v>1679</v>
      </c>
      <c r="G267" s="236"/>
      <c r="H267" s="240">
        <v>12.449999999999999</v>
      </c>
      <c r="I267" s="241"/>
      <c r="J267" s="236"/>
      <c r="K267" s="236"/>
      <c r="L267" s="242"/>
      <c r="M267" s="243"/>
      <c r="N267" s="244"/>
      <c r="O267" s="244"/>
      <c r="P267" s="244"/>
      <c r="Q267" s="244"/>
      <c r="R267" s="244"/>
      <c r="S267" s="244"/>
      <c r="T267" s="245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6" t="s">
        <v>207</v>
      </c>
      <c r="AU267" s="246" t="s">
        <v>82</v>
      </c>
      <c r="AV267" s="13" t="s">
        <v>82</v>
      </c>
      <c r="AW267" s="13" t="s">
        <v>33</v>
      </c>
      <c r="AX267" s="13" t="s">
        <v>72</v>
      </c>
      <c r="AY267" s="246" t="s">
        <v>197</v>
      </c>
    </row>
    <row r="268" s="15" customFormat="1">
      <c r="A268" s="15"/>
      <c r="B268" s="257"/>
      <c r="C268" s="258"/>
      <c r="D268" s="237" t="s">
        <v>207</v>
      </c>
      <c r="E268" s="259" t="s">
        <v>19</v>
      </c>
      <c r="F268" s="260" t="s">
        <v>234</v>
      </c>
      <c r="G268" s="258"/>
      <c r="H268" s="261">
        <v>21.995000000000001</v>
      </c>
      <c r="I268" s="262"/>
      <c r="J268" s="258"/>
      <c r="K268" s="258"/>
      <c r="L268" s="263"/>
      <c r="M268" s="264"/>
      <c r="N268" s="265"/>
      <c r="O268" s="265"/>
      <c r="P268" s="265"/>
      <c r="Q268" s="265"/>
      <c r="R268" s="265"/>
      <c r="S268" s="265"/>
      <c r="T268" s="266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7" t="s">
        <v>207</v>
      </c>
      <c r="AU268" s="267" t="s">
        <v>82</v>
      </c>
      <c r="AV268" s="15" t="s">
        <v>203</v>
      </c>
      <c r="AW268" s="15" t="s">
        <v>33</v>
      </c>
      <c r="AX268" s="15" t="s">
        <v>80</v>
      </c>
      <c r="AY268" s="267" t="s">
        <v>197</v>
      </c>
    </row>
    <row r="269" s="2" customFormat="1" ht="33" customHeight="1">
      <c r="A269" s="40"/>
      <c r="B269" s="41"/>
      <c r="C269" s="216" t="s">
        <v>816</v>
      </c>
      <c r="D269" s="216" t="s">
        <v>199</v>
      </c>
      <c r="E269" s="217" t="s">
        <v>1681</v>
      </c>
      <c r="F269" s="218" t="s">
        <v>1682</v>
      </c>
      <c r="G269" s="219" t="s">
        <v>661</v>
      </c>
      <c r="H269" s="220">
        <v>8.5</v>
      </c>
      <c r="I269" s="221"/>
      <c r="J269" s="222">
        <f>ROUND(I269*H269,2)</f>
        <v>0</v>
      </c>
      <c r="K269" s="223"/>
      <c r="L269" s="46"/>
      <c r="M269" s="224" t="s">
        <v>19</v>
      </c>
      <c r="N269" s="225" t="s">
        <v>43</v>
      </c>
      <c r="O269" s="86"/>
      <c r="P269" s="226">
        <f>O269*H269</f>
        <v>0</v>
      </c>
      <c r="Q269" s="226">
        <v>0.0016900000000000001</v>
      </c>
      <c r="R269" s="226">
        <f>Q269*H269</f>
        <v>0.014365000000000001</v>
      </c>
      <c r="S269" s="226">
        <v>0</v>
      </c>
      <c r="T269" s="227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8" t="s">
        <v>385</v>
      </c>
      <c r="AT269" s="228" t="s">
        <v>199</v>
      </c>
      <c r="AU269" s="228" t="s">
        <v>82</v>
      </c>
      <c r="AY269" s="19" t="s">
        <v>197</v>
      </c>
      <c r="BE269" s="229">
        <f>IF(N269="základní",J269,0)</f>
        <v>0</v>
      </c>
      <c r="BF269" s="229">
        <f>IF(N269="snížená",J269,0)</f>
        <v>0</v>
      </c>
      <c r="BG269" s="229">
        <f>IF(N269="zákl. přenesená",J269,0)</f>
        <v>0</v>
      </c>
      <c r="BH269" s="229">
        <f>IF(N269="sníž. přenesená",J269,0)</f>
        <v>0</v>
      </c>
      <c r="BI269" s="229">
        <f>IF(N269="nulová",J269,0)</f>
        <v>0</v>
      </c>
      <c r="BJ269" s="19" t="s">
        <v>80</v>
      </c>
      <c r="BK269" s="229">
        <f>ROUND(I269*H269,2)</f>
        <v>0</v>
      </c>
      <c r="BL269" s="19" t="s">
        <v>385</v>
      </c>
      <c r="BM269" s="228" t="s">
        <v>3999</v>
      </c>
    </row>
    <row r="270" s="2" customFormat="1">
      <c r="A270" s="40"/>
      <c r="B270" s="41"/>
      <c r="C270" s="42"/>
      <c r="D270" s="230" t="s">
        <v>205</v>
      </c>
      <c r="E270" s="42"/>
      <c r="F270" s="231" t="s">
        <v>1684</v>
      </c>
      <c r="G270" s="42"/>
      <c r="H270" s="42"/>
      <c r="I270" s="232"/>
      <c r="J270" s="42"/>
      <c r="K270" s="42"/>
      <c r="L270" s="46"/>
      <c r="M270" s="233"/>
      <c r="N270" s="234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205</v>
      </c>
      <c r="AU270" s="19" t="s">
        <v>82</v>
      </c>
    </row>
    <row r="271" s="14" customFormat="1">
      <c r="A271" s="14"/>
      <c r="B271" s="247"/>
      <c r="C271" s="248"/>
      <c r="D271" s="237" t="s">
        <v>207</v>
      </c>
      <c r="E271" s="249" t="s">
        <v>19</v>
      </c>
      <c r="F271" s="250" t="s">
        <v>1645</v>
      </c>
      <c r="G271" s="248"/>
      <c r="H271" s="249" t="s">
        <v>19</v>
      </c>
      <c r="I271" s="251"/>
      <c r="J271" s="248"/>
      <c r="K271" s="248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207</v>
      </c>
      <c r="AU271" s="256" t="s">
        <v>82</v>
      </c>
      <c r="AV271" s="14" t="s">
        <v>80</v>
      </c>
      <c r="AW271" s="14" t="s">
        <v>33</v>
      </c>
      <c r="AX271" s="14" t="s">
        <v>72</v>
      </c>
      <c r="AY271" s="256" t="s">
        <v>197</v>
      </c>
    </row>
    <row r="272" s="13" customFormat="1">
      <c r="A272" s="13"/>
      <c r="B272" s="235"/>
      <c r="C272" s="236"/>
      <c r="D272" s="237" t="s">
        <v>207</v>
      </c>
      <c r="E272" s="238" t="s">
        <v>19</v>
      </c>
      <c r="F272" s="239" t="s">
        <v>3990</v>
      </c>
      <c r="G272" s="236"/>
      <c r="H272" s="240">
        <v>8.5</v>
      </c>
      <c r="I272" s="241"/>
      <c r="J272" s="236"/>
      <c r="K272" s="236"/>
      <c r="L272" s="242"/>
      <c r="M272" s="243"/>
      <c r="N272" s="244"/>
      <c r="O272" s="244"/>
      <c r="P272" s="244"/>
      <c r="Q272" s="244"/>
      <c r="R272" s="244"/>
      <c r="S272" s="244"/>
      <c r="T272" s="245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6" t="s">
        <v>207</v>
      </c>
      <c r="AU272" s="246" t="s">
        <v>82</v>
      </c>
      <c r="AV272" s="13" t="s">
        <v>82</v>
      </c>
      <c r="AW272" s="13" t="s">
        <v>33</v>
      </c>
      <c r="AX272" s="13" t="s">
        <v>80</v>
      </c>
      <c r="AY272" s="246" t="s">
        <v>197</v>
      </c>
    </row>
    <row r="273" s="2" customFormat="1" ht="44.25" customHeight="1">
      <c r="A273" s="40"/>
      <c r="B273" s="41"/>
      <c r="C273" s="216" t="s">
        <v>826</v>
      </c>
      <c r="D273" s="216" t="s">
        <v>199</v>
      </c>
      <c r="E273" s="217" t="s">
        <v>1687</v>
      </c>
      <c r="F273" s="218" t="s">
        <v>1688</v>
      </c>
      <c r="G273" s="219" t="s">
        <v>211</v>
      </c>
      <c r="H273" s="220">
        <v>1</v>
      </c>
      <c r="I273" s="221"/>
      <c r="J273" s="222">
        <f>ROUND(I273*H273,2)</f>
        <v>0</v>
      </c>
      <c r="K273" s="223"/>
      <c r="L273" s="46"/>
      <c r="M273" s="224" t="s">
        <v>19</v>
      </c>
      <c r="N273" s="225" t="s">
        <v>43</v>
      </c>
      <c r="O273" s="86"/>
      <c r="P273" s="226">
        <f>O273*H273</f>
        <v>0</v>
      </c>
      <c r="Q273" s="226">
        <v>0.00036000000000000002</v>
      </c>
      <c r="R273" s="226">
        <f>Q273*H273</f>
        <v>0.00036000000000000002</v>
      </c>
      <c r="S273" s="226">
        <v>0</v>
      </c>
      <c r="T273" s="227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8" t="s">
        <v>385</v>
      </c>
      <c r="AT273" s="228" t="s">
        <v>199</v>
      </c>
      <c r="AU273" s="228" t="s">
        <v>82</v>
      </c>
      <c r="AY273" s="19" t="s">
        <v>197</v>
      </c>
      <c r="BE273" s="229">
        <f>IF(N273="základní",J273,0)</f>
        <v>0</v>
      </c>
      <c r="BF273" s="229">
        <f>IF(N273="snížená",J273,0)</f>
        <v>0</v>
      </c>
      <c r="BG273" s="229">
        <f>IF(N273="zákl. přenesená",J273,0)</f>
        <v>0</v>
      </c>
      <c r="BH273" s="229">
        <f>IF(N273="sníž. přenesená",J273,0)</f>
        <v>0</v>
      </c>
      <c r="BI273" s="229">
        <f>IF(N273="nulová",J273,0)</f>
        <v>0</v>
      </c>
      <c r="BJ273" s="19" t="s">
        <v>80</v>
      </c>
      <c r="BK273" s="229">
        <f>ROUND(I273*H273,2)</f>
        <v>0</v>
      </c>
      <c r="BL273" s="19" t="s">
        <v>385</v>
      </c>
      <c r="BM273" s="228" t="s">
        <v>4000</v>
      </c>
    </row>
    <row r="274" s="2" customFormat="1">
      <c r="A274" s="40"/>
      <c r="B274" s="41"/>
      <c r="C274" s="42"/>
      <c r="D274" s="230" t="s">
        <v>205</v>
      </c>
      <c r="E274" s="42"/>
      <c r="F274" s="231" t="s">
        <v>1690</v>
      </c>
      <c r="G274" s="42"/>
      <c r="H274" s="42"/>
      <c r="I274" s="232"/>
      <c r="J274" s="42"/>
      <c r="K274" s="42"/>
      <c r="L274" s="46"/>
      <c r="M274" s="233"/>
      <c r="N274" s="234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205</v>
      </c>
      <c r="AU274" s="19" t="s">
        <v>82</v>
      </c>
    </row>
    <row r="275" s="2" customFormat="1" ht="24.15" customHeight="1">
      <c r="A275" s="40"/>
      <c r="B275" s="41"/>
      <c r="C275" s="216" t="s">
        <v>845</v>
      </c>
      <c r="D275" s="216" t="s">
        <v>199</v>
      </c>
      <c r="E275" s="217" t="s">
        <v>1692</v>
      </c>
      <c r="F275" s="218" t="s">
        <v>1693</v>
      </c>
      <c r="G275" s="219" t="s">
        <v>661</v>
      </c>
      <c r="H275" s="220">
        <v>3.6699999999999999</v>
      </c>
      <c r="I275" s="221"/>
      <c r="J275" s="222">
        <f>ROUND(I275*H275,2)</f>
        <v>0</v>
      </c>
      <c r="K275" s="223"/>
      <c r="L275" s="46"/>
      <c r="M275" s="224" t="s">
        <v>19</v>
      </c>
      <c r="N275" s="225" t="s">
        <v>43</v>
      </c>
      <c r="O275" s="86"/>
      <c r="P275" s="226">
        <f>O275*H275</f>
        <v>0</v>
      </c>
      <c r="Q275" s="226">
        <v>0.0028300000000000001</v>
      </c>
      <c r="R275" s="226">
        <f>Q275*H275</f>
        <v>0.010386100000000001</v>
      </c>
      <c r="S275" s="226">
        <v>0</v>
      </c>
      <c r="T275" s="227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8" t="s">
        <v>385</v>
      </c>
      <c r="AT275" s="228" t="s">
        <v>199</v>
      </c>
      <c r="AU275" s="228" t="s">
        <v>82</v>
      </c>
      <c r="AY275" s="19" t="s">
        <v>197</v>
      </c>
      <c r="BE275" s="229">
        <f>IF(N275="základní",J275,0)</f>
        <v>0</v>
      </c>
      <c r="BF275" s="229">
        <f>IF(N275="snížená",J275,0)</f>
        <v>0</v>
      </c>
      <c r="BG275" s="229">
        <f>IF(N275="zákl. přenesená",J275,0)</f>
        <v>0</v>
      </c>
      <c r="BH275" s="229">
        <f>IF(N275="sníž. přenesená",J275,0)</f>
        <v>0</v>
      </c>
      <c r="BI275" s="229">
        <f>IF(N275="nulová",J275,0)</f>
        <v>0</v>
      </c>
      <c r="BJ275" s="19" t="s">
        <v>80</v>
      </c>
      <c r="BK275" s="229">
        <f>ROUND(I275*H275,2)</f>
        <v>0</v>
      </c>
      <c r="BL275" s="19" t="s">
        <v>385</v>
      </c>
      <c r="BM275" s="228" t="s">
        <v>4001</v>
      </c>
    </row>
    <row r="276" s="2" customFormat="1">
      <c r="A276" s="40"/>
      <c r="B276" s="41"/>
      <c r="C276" s="42"/>
      <c r="D276" s="230" t="s">
        <v>205</v>
      </c>
      <c r="E276" s="42"/>
      <c r="F276" s="231" t="s">
        <v>1695</v>
      </c>
      <c r="G276" s="42"/>
      <c r="H276" s="42"/>
      <c r="I276" s="232"/>
      <c r="J276" s="42"/>
      <c r="K276" s="42"/>
      <c r="L276" s="46"/>
      <c r="M276" s="233"/>
      <c r="N276" s="234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205</v>
      </c>
      <c r="AU276" s="19" t="s">
        <v>82</v>
      </c>
    </row>
    <row r="277" s="13" customFormat="1">
      <c r="A277" s="13"/>
      <c r="B277" s="235"/>
      <c r="C277" s="236"/>
      <c r="D277" s="237" t="s">
        <v>207</v>
      </c>
      <c r="E277" s="238" t="s">
        <v>19</v>
      </c>
      <c r="F277" s="239" t="s">
        <v>4002</v>
      </c>
      <c r="G277" s="236"/>
      <c r="H277" s="240">
        <v>3.6699999999999999</v>
      </c>
      <c r="I277" s="241"/>
      <c r="J277" s="236"/>
      <c r="K277" s="236"/>
      <c r="L277" s="242"/>
      <c r="M277" s="243"/>
      <c r="N277" s="244"/>
      <c r="O277" s="244"/>
      <c r="P277" s="244"/>
      <c r="Q277" s="244"/>
      <c r="R277" s="244"/>
      <c r="S277" s="244"/>
      <c r="T277" s="245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6" t="s">
        <v>207</v>
      </c>
      <c r="AU277" s="246" t="s">
        <v>82</v>
      </c>
      <c r="AV277" s="13" t="s">
        <v>82</v>
      </c>
      <c r="AW277" s="13" t="s">
        <v>33</v>
      </c>
      <c r="AX277" s="13" t="s">
        <v>80</v>
      </c>
      <c r="AY277" s="246" t="s">
        <v>197</v>
      </c>
    </row>
    <row r="278" s="2" customFormat="1" ht="44.25" customHeight="1">
      <c r="A278" s="40"/>
      <c r="B278" s="41"/>
      <c r="C278" s="216" t="s">
        <v>850</v>
      </c>
      <c r="D278" s="216" t="s">
        <v>199</v>
      </c>
      <c r="E278" s="217" t="s">
        <v>1698</v>
      </c>
      <c r="F278" s="218" t="s">
        <v>1699</v>
      </c>
      <c r="G278" s="219" t="s">
        <v>1253</v>
      </c>
      <c r="H278" s="293"/>
      <c r="I278" s="221"/>
      <c r="J278" s="222">
        <f>ROUND(I278*H278,2)</f>
        <v>0</v>
      </c>
      <c r="K278" s="223"/>
      <c r="L278" s="46"/>
      <c r="M278" s="224" t="s">
        <v>19</v>
      </c>
      <c r="N278" s="225" t="s">
        <v>43</v>
      </c>
      <c r="O278" s="86"/>
      <c r="P278" s="226">
        <f>O278*H278</f>
        <v>0</v>
      </c>
      <c r="Q278" s="226">
        <v>0</v>
      </c>
      <c r="R278" s="226">
        <f>Q278*H278</f>
        <v>0</v>
      </c>
      <c r="S278" s="226">
        <v>0</v>
      </c>
      <c r="T278" s="227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8" t="s">
        <v>385</v>
      </c>
      <c r="AT278" s="228" t="s">
        <v>199</v>
      </c>
      <c r="AU278" s="228" t="s">
        <v>82</v>
      </c>
      <c r="AY278" s="19" t="s">
        <v>197</v>
      </c>
      <c r="BE278" s="229">
        <f>IF(N278="základní",J278,0)</f>
        <v>0</v>
      </c>
      <c r="BF278" s="229">
        <f>IF(N278="snížená",J278,0)</f>
        <v>0</v>
      </c>
      <c r="BG278" s="229">
        <f>IF(N278="zákl. přenesená",J278,0)</f>
        <v>0</v>
      </c>
      <c r="BH278" s="229">
        <f>IF(N278="sníž. přenesená",J278,0)</f>
        <v>0</v>
      </c>
      <c r="BI278" s="229">
        <f>IF(N278="nulová",J278,0)</f>
        <v>0</v>
      </c>
      <c r="BJ278" s="19" t="s">
        <v>80</v>
      </c>
      <c r="BK278" s="229">
        <f>ROUND(I278*H278,2)</f>
        <v>0</v>
      </c>
      <c r="BL278" s="19" t="s">
        <v>385</v>
      </c>
      <c r="BM278" s="228" t="s">
        <v>1971</v>
      </c>
    </row>
    <row r="279" s="2" customFormat="1">
      <c r="A279" s="40"/>
      <c r="B279" s="41"/>
      <c r="C279" s="42"/>
      <c r="D279" s="230" t="s">
        <v>205</v>
      </c>
      <c r="E279" s="42"/>
      <c r="F279" s="231" t="s">
        <v>1701</v>
      </c>
      <c r="G279" s="42"/>
      <c r="H279" s="42"/>
      <c r="I279" s="232"/>
      <c r="J279" s="42"/>
      <c r="K279" s="42"/>
      <c r="L279" s="46"/>
      <c r="M279" s="233"/>
      <c r="N279" s="234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205</v>
      </c>
      <c r="AU279" s="19" t="s">
        <v>82</v>
      </c>
    </row>
    <row r="280" s="12" customFormat="1" ht="22.8" customHeight="1">
      <c r="A280" s="12"/>
      <c r="B280" s="200"/>
      <c r="C280" s="201"/>
      <c r="D280" s="202" t="s">
        <v>71</v>
      </c>
      <c r="E280" s="214" t="s">
        <v>1834</v>
      </c>
      <c r="F280" s="214" t="s">
        <v>1835</v>
      </c>
      <c r="G280" s="201"/>
      <c r="H280" s="201"/>
      <c r="I280" s="204"/>
      <c r="J280" s="215">
        <f>BK280</f>
        <v>0</v>
      </c>
      <c r="K280" s="201"/>
      <c r="L280" s="206"/>
      <c r="M280" s="207"/>
      <c r="N280" s="208"/>
      <c r="O280" s="208"/>
      <c r="P280" s="209">
        <f>SUM(P281:P300)</f>
        <v>0</v>
      </c>
      <c r="Q280" s="208"/>
      <c r="R280" s="209">
        <f>SUM(R281:R300)</f>
        <v>1.87017795</v>
      </c>
      <c r="S280" s="208"/>
      <c r="T280" s="210">
        <f>SUM(T281:T300)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11" t="s">
        <v>82</v>
      </c>
      <c r="AT280" s="212" t="s">
        <v>71</v>
      </c>
      <c r="AU280" s="212" t="s">
        <v>80</v>
      </c>
      <c r="AY280" s="211" t="s">
        <v>197</v>
      </c>
      <c r="BK280" s="213">
        <f>SUM(BK281:BK300)</f>
        <v>0</v>
      </c>
    </row>
    <row r="281" s="2" customFormat="1" ht="44.25" customHeight="1">
      <c r="A281" s="40"/>
      <c r="B281" s="41"/>
      <c r="C281" s="216" t="s">
        <v>856</v>
      </c>
      <c r="D281" s="216" t="s">
        <v>199</v>
      </c>
      <c r="E281" s="217" t="s">
        <v>1899</v>
      </c>
      <c r="F281" s="218" t="s">
        <v>1900</v>
      </c>
      <c r="G281" s="219" t="s">
        <v>211</v>
      </c>
      <c r="H281" s="220">
        <v>3</v>
      </c>
      <c r="I281" s="221"/>
      <c r="J281" s="222">
        <f>ROUND(I281*H281,2)</f>
        <v>0</v>
      </c>
      <c r="K281" s="223"/>
      <c r="L281" s="46"/>
      <c r="M281" s="224" t="s">
        <v>19</v>
      </c>
      <c r="N281" s="225" t="s">
        <v>43</v>
      </c>
      <c r="O281" s="86"/>
      <c r="P281" s="226">
        <f>O281*H281</f>
        <v>0</v>
      </c>
      <c r="Q281" s="226">
        <v>0</v>
      </c>
      <c r="R281" s="226">
        <f>Q281*H281</f>
        <v>0</v>
      </c>
      <c r="S281" s="226">
        <v>0</v>
      </c>
      <c r="T281" s="227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8" t="s">
        <v>385</v>
      </c>
      <c r="AT281" s="228" t="s">
        <v>199</v>
      </c>
      <c r="AU281" s="228" t="s">
        <v>82</v>
      </c>
      <c r="AY281" s="19" t="s">
        <v>197</v>
      </c>
      <c r="BE281" s="229">
        <f>IF(N281="základní",J281,0)</f>
        <v>0</v>
      </c>
      <c r="BF281" s="229">
        <f>IF(N281="snížená",J281,0)</f>
        <v>0</v>
      </c>
      <c r="BG281" s="229">
        <f>IF(N281="zákl. přenesená",J281,0)</f>
        <v>0</v>
      </c>
      <c r="BH281" s="229">
        <f>IF(N281="sníž. přenesená",J281,0)</f>
        <v>0</v>
      </c>
      <c r="BI281" s="229">
        <f>IF(N281="nulová",J281,0)</f>
        <v>0</v>
      </c>
      <c r="BJ281" s="19" t="s">
        <v>80</v>
      </c>
      <c r="BK281" s="229">
        <f>ROUND(I281*H281,2)</f>
        <v>0</v>
      </c>
      <c r="BL281" s="19" t="s">
        <v>385</v>
      </c>
      <c r="BM281" s="228" t="s">
        <v>4003</v>
      </c>
    </row>
    <row r="282" s="2" customFormat="1">
      <c r="A282" s="40"/>
      <c r="B282" s="41"/>
      <c r="C282" s="42"/>
      <c r="D282" s="230" t="s">
        <v>205</v>
      </c>
      <c r="E282" s="42"/>
      <c r="F282" s="231" t="s">
        <v>1902</v>
      </c>
      <c r="G282" s="42"/>
      <c r="H282" s="42"/>
      <c r="I282" s="232"/>
      <c r="J282" s="42"/>
      <c r="K282" s="42"/>
      <c r="L282" s="46"/>
      <c r="M282" s="233"/>
      <c r="N282" s="234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205</v>
      </c>
      <c r="AU282" s="19" t="s">
        <v>82</v>
      </c>
    </row>
    <row r="283" s="13" customFormat="1">
      <c r="A283" s="13"/>
      <c r="B283" s="235"/>
      <c r="C283" s="236"/>
      <c r="D283" s="237" t="s">
        <v>207</v>
      </c>
      <c r="E283" s="238" t="s">
        <v>19</v>
      </c>
      <c r="F283" s="239" t="s">
        <v>4004</v>
      </c>
      <c r="G283" s="236"/>
      <c r="H283" s="240">
        <v>3</v>
      </c>
      <c r="I283" s="241"/>
      <c r="J283" s="236"/>
      <c r="K283" s="236"/>
      <c r="L283" s="242"/>
      <c r="M283" s="243"/>
      <c r="N283" s="244"/>
      <c r="O283" s="244"/>
      <c r="P283" s="244"/>
      <c r="Q283" s="244"/>
      <c r="R283" s="244"/>
      <c r="S283" s="244"/>
      <c r="T283" s="245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6" t="s">
        <v>207</v>
      </c>
      <c r="AU283" s="246" t="s">
        <v>82</v>
      </c>
      <c r="AV283" s="13" t="s">
        <v>82</v>
      </c>
      <c r="AW283" s="13" t="s">
        <v>33</v>
      </c>
      <c r="AX283" s="13" t="s">
        <v>80</v>
      </c>
      <c r="AY283" s="246" t="s">
        <v>197</v>
      </c>
    </row>
    <row r="284" s="2" customFormat="1" ht="33" customHeight="1">
      <c r="A284" s="40"/>
      <c r="B284" s="41"/>
      <c r="C284" s="282" t="s">
        <v>863</v>
      </c>
      <c r="D284" s="282" t="s">
        <v>602</v>
      </c>
      <c r="E284" s="283" t="s">
        <v>1905</v>
      </c>
      <c r="F284" s="284" t="s">
        <v>1906</v>
      </c>
      <c r="G284" s="285" t="s">
        <v>211</v>
      </c>
      <c r="H284" s="286">
        <v>3</v>
      </c>
      <c r="I284" s="287"/>
      <c r="J284" s="288">
        <f>ROUND(I284*H284,2)</f>
        <v>0</v>
      </c>
      <c r="K284" s="289"/>
      <c r="L284" s="290"/>
      <c r="M284" s="291" t="s">
        <v>19</v>
      </c>
      <c r="N284" s="292" t="s">
        <v>43</v>
      </c>
      <c r="O284" s="86"/>
      <c r="P284" s="226">
        <f>O284*H284</f>
        <v>0</v>
      </c>
      <c r="Q284" s="226">
        <v>0.00088999999999999995</v>
      </c>
      <c r="R284" s="226">
        <f>Q284*H284</f>
        <v>0.0026699999999999996</v>
      </c>
      <c r="S284" s="226">
        <v>0</v>
      </c>
      <c r="T284" s="227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8" t="s">
        <v>658</v>
      </c>
      <c r="AT284" s="228" t="s">
        <v>602</v>
      </c>
      <c r="AU284" s="228" t="s">
        <v>82</v>
      </c>
      <c r="AY284" s="19" t="s">
        <v>197</v>
      </c>
      <c r="BE284" s="229">
        <f>IF(N284="základní",J284,0)</f>
        <v>0</v>
      </c>
      <c r="BF284" s="229">
        <f>IF(N284="snížená",J284,0)</f>
        <v>0</v>
      </c>
      <c r="BG284" s="229">
        <f>IF(N284="zákl. přenesená",J284,0)</f>
        <v>0</v>
      </c>
      <c r="BH284" s="229">
        <f>IF(N284="sníž. přenesená",J284,0)</f>
        <v>0</v>
      </c>
      <c r="BI284" s="229">
        <f>IF(N284="nulová",J284,0)</f>
        <v>0</v>
      </c>
      <c r="BJ284" s="19" t="s">
        <v>80</v>
      </c>
      <c r="BK284" s="229">
        <f>ROUND(I284*H284,2)</f>
        <v>0</v>
      </c>
      <c r="BL284" s="19" t="s">
        <v>385</v>
      </c>
      <c r="BM284" s="228" t="s">
        <v>4005</v>
      </c>
    </row>
    <row r="285" s="2" customFormat="1" ht="49.05" customHeight="1">
      <c r="A285" s="40"/>
      <c r="B285" s="41"/>
      <c r="C285" s="216" t="s">
        <v>888</v>
      </c>
      <c r="D285" s="216" t="s">
        <v>199</v>
      </c>
      <c r="E285" s="217" t="s">
        <v>1909</v>
      </c>
      <c r="F285" s="218" t="s">
        <v>1910</v>
      </c>
      <c r="G285" s="219" t="s">
        <v>211</v>
      </c>
      <c r="H285" s="220">
        <v>3</v>
      </c>
      <c r="I285" s="221"/>
      <c r="J285" s="222">
        <f>ROUND(I285*H285,2)</f>
        <v>0</v>
      </c>
      <c r="K285" s="223"/>
      <c r="L285" s="46"/>
      <c r="M285" s="224" t="s">
        <v>19</v>
      </c>
      <c r="N285" s="225" t="s">
        <v>43</v>
      </c>
      <c r="O285" s="86"/>
      <c r="P285" s="226">
        <f>O285*H285</f>
        <v>0</v>
      </c>
      <c r="Q285" s="226">
        <v>0</v>
      </c>
      <c r="R285" s="226">
        <f>Q285*H285</f>
        <v>0</v>
      </c>
      <c r="S285" s="226">
        <v>0</v>
      </c>
      <c r="T285" s="227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8" t="s">
        <v>385</v>
      </c>
      <c r="AT285" s="228" t="s">
        <v>199</v>
      </c>
      <c r="AU285" s="228" t="s">
        <v>82</v>
      </c>
      <c r="AY285" s="19" t="s">
        <v>197</v>
      </c>
      <c r="BE285" s="229">
        <f>IF(N285="základní",J285,0)</f>
        <v>0</v>
      </c>
      <c r="BF285" s="229">
        <f>IF(N285="snížená",J285,0)</f>
        <v>0</v>
      </c>
      <c r="BG285" s="229">
        <f>IF(N285="zákl. přenesená",J285,0)</f>
        <v>0</v>
      </c>
      <c r="BH285" s="229">
        <f>IF(N285="sníž. přenesená",J285,0)</f>
        <v>0</v>
      </c>
      <c r="BI285" s="229">
        <f>IF(N285="nulová",J285,0)</f>
        <v>0</v>
      </c>
      <c r="BJ285" s="19" t="s">
        <v>80</v>
      </c>
      <c r="BK285" s="229">
        <f>ROUND(I285*H285,2)</f>
        <v>0</v>
      </c>
      <c r="BL285" s="19" t="s">
        <v>385</v>
      </c>
      <c r="BM285" s="228" t="s">
        <v>4006</v>
      </c>
    </row>
    <row r="286" s="2" customFormat="1">
      <c r="A286" s="40"/>
      <c r="B286" s="41"/>
      <c r="C286" s="42"/>
      <c r="D286" s="230" t="s">
        <v>205</v>
      </c>
      <c r="E286" s="42"/>
      <c r="F286" s="231" t="s">
        <v>1912</v>
      </c>
      <c r="G286" s="42"/>
      <c r="H286" s="42"/>
      <c r="I286" s="232"/>
      <c r="J286" s="42"/>
      <c r="K286" s="42"/>
      <c r="L286" s="46"/>
      <c r="M286" s="233"/>
      <c r="N286" s="234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205</v>
      </c>
      <c r="AU286" s="19" t="s">
        <v>82</v>
      </c>
    </row>
    <row r="287" s="2" customFormat="1" ht="33" customHeight="1">
      <c r="A287" s="40"/>
      <c r="B287" s="41"/>
      <c r="C287" s="282" t="s">
        <v>890</v>
      </c>
      <c r="D287" s="282" t="s">
        <v>602</v>
      </c>
      <c r="E287" s="283" t="s">
        <v>1914</v>
      </c>
      <c r="F287" s="284" t="s">
        <v>1915</v>
      </c>
      <c r="G287" s="285" t="s">
        <v>661</v>
      </c>
      <c r="H287" s="286">
        <v>11.4</v>
      </c>
      <c r="I287" s="287"/>
      <c r="J287" s="288">
        <f>ROUND(I287*H287,2)</f>
        <v>0</v>
      </c>
      <c r="K287" s="289"/>
      <c r="L287" s="290"/>
      <c r="M287" s="291" t="s">
        <v>19</v>
      </c>
      <c r="N287" s="292" t="s">
        <v>43</v>
      </c>
      <c r="O287" s="86"/>
      <c r="P287" s="226">
        <f>O287*H287</f>
        <v>0</v>
      </c>
      <c r="Q287" s="226">
        <v>0.00014999999999999999</v>
      </c>
      <c r="R287" s="226">
        <f>Q287*H287</f>
        <v>0.0017099999999999999</v>
      </c>
      <c r="S287" s="226">
        <v>0</v>
      </c>
      <c r="T287" s="227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8" t="s">
        <v>658</v>
      </c>
      <c r="AT287" s="228" t="s">
        <v>602</v>
      </c>
      <c r="AU287" s="228" t="s">
        <v>82</v>
      </c>
      <c r="AY287" s="19" t="s">
        <v>197</v>
      </c>
      <c r="BE287" s="229">
        <f>IF(N287="základní",J287,0)</f>
        <v>0</v>
      </c>
      <c r="BF287" s="229">
        <f>IF(N287="snížená",J287,0)</f>
        <v>0</v>
      </c>
      <c r="BG287" s="229">
        <f>IF(N287="zákl. přenesená",J287,0)</f>
        <v>0</v>
      </c>
      <c r="BH287" s="229">
        <f>IF(N287="sníž. přenesená",J287,0)</f>
        <v>0</v>
      </c>
      <c r="BI287" s="229">
        <f>IF(N287="nulová",J287,0)</f>
        <v>0</v>
      </c>
      <c r="BJ287" s="19" t="s">
        <v>80</v>
      </c>
      <c r="BK287" s="229">
        <f>ROUND(I287*H287,2)</f>
        <v>0</v>
      </c>
      <c r="BL287" s="19" t="s">
        <v>385</v>
      </c>
      <c r="BM287" s="228" t="s">
        <v>4007</v>
      </c>
    </row>
    <row r="288" s="13" customFormat="1">
      <c r="A288" s="13"/>
      <c r="B288" s="235"/>
      <c r="C288" s="236"/>
      <c r="D288" s="237" t="s">
        <v>207</v>
      </c>
      <c r="E288" s="238" t="s">
        <v>19</v>
      </c>
      <c r="F288" s="239" t="s">
        <v>4008</v>
      </c>
      <c r="G288" s="236"/>
      <c r="H288" s="240">
        <v>11.4</v>
      </c>
      <c r="I288" s="241"/>
      <c r="J288" s="236"/>
      <c r="K288" s="236"/>
      <c r="L288" s="242"/>
      <c r="M288" s="243"/>
      <c r="N288" s="244"/>
      <c r="O288" s="244"/>
      <c r="P288" s="244"/>
      <c r="Q288" s="244"/>
      <c r="R288" s="244"/>
      <c r="S288" s="244"/>
      <c r="T288" s="245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6" t="s">
        <v>207</v>
      </c>
      <c r="AU288" s="246" t="s">
        <v>82</v>
      </c>
      <c r="AV288" s="13" t="s">
        <v>82</v>
      </c>
      <c r="AW288" s="13" t="s">
        <v>33</v>
      </c>
      <c r="AX288" s="13" t="s">
        <v>80</v>
      </c>
      <c r="AY288" s="246" t="s">
        <v>197</v>
      </c>
    </row>
    <row r="289" s="2" customFormat="1" ht="33" customHeight="1">
      <c r="A289" s="40"/>
      <c r="B289" s="41"/>
      <c r="C289" s="216" t="s">
        <v>893</v>
      </c>
      <c r="D289" s="216" t="s">
        <v>199</v>
      </c>
      <c r="E289" s="217" t="s">
        <v>4009</v>
      </c>
      <c r="F289" s="218" t="s">
        <v>4010</v>
      </c>
      <c r="G289" s="219" t="s">
        <v>211</v>
      </c>
      <c r="H289" s="220">
        <v>10</v>
      </c>
      <c r="I289" s="221"/>
      <c r="J289" s="222">
        <f>ROUND(I289*H289,2)</f>
        <v>0</v>
      </c>
      <c r="K289" s="223"/>
      <c r="L289" s="46"/>
      <c r="M289" s="224" t="s">
        <v>19</v>
      </c>
      <c r="N289" s="225" t="s">
        <v>43</v>
      </c>
      <c r="O289" s="86"/>
      <c r="P289" s="226">
        <f>O289*H289</f>
        <v>0</v>
      </c>
      <c r="Q289" s="226">
        <v>6.9999999999999994E-05</v>
      </c>
      <c r="R289" s="226">
        <f>Q289*H289</f>
        <v>0.00069999999999999988</v>
      </c>
      <c r="S289" s="226">
        <v>0</v>
      </c>
      <c r="T289" s="227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8" t="s">
        <v>385</v>
      </c>
      <c r="AT289" s="228" t="s">
        <v>199</v>
      </c>
      <c r="AU289" s="228" t="s">
        <v>82</v>
      </c>
      <c r="AY289" s="19" t="s">
        <v>197</v>
      </c>
      <c r="BE289" s="229">
        <f>IF(N289="základní",J289,0)</f>
        <v>0</v>
      </c>
      <c r="BF289" s="229">
        <f>IF(N289="snížená",J289,0)</f>
        <v>0</v>
      </c>
      <c r="BG289" s="229">
        <f>IF(N289="zákl. přenesená",J289,0)</f>
        <v>0</v>
      </c>
      <c r="BH289" s="229">
        <f>IF(N289="sníž. přenesená",J289,0)</f>
        <v>0</v>
      </c>
      <c r="BI289" s="229">
        <f>IF(N289="nulová",J289,0)</f>
        <v>0</v>
      </c>
      <c r="BJ289" s="19" t="s">
        <v>80</v>
      </c>
      <c r="BK289" s="229">
        <f>ROUND(I289*H289,2)</f>
        <v>0</v>
      </c>
      <c r="BL289" s="19" t="s">
        <v>385</v>
      </c>
      <c r="BM289" s="228" t="s">
        <v>4011</v>
      </c>
    </row>
    <row r="290" s="2" customFormat="1" ht="24.15" customHeight="1">
      <c r="A290" s="40"/>
      <c r="B290" s="41"/>
      <c r="C290" s="216" t="s">
        <v>901</v>
      </c>
      <c r="D290" s="216" t="s">
        <v>199</v>
      </c>
      <c r="E290" s="217" t="s">
        <v>1937</v>
      </c>
      <c r="F290" s="218" t="s">
        <v>1938</v>
      </c>
      <c r="G290" s="219" t="s">
        <v>1436</v>
      </c>
      <c r="H290" s="220">
        <v>1681.9590000000001</v>
      </c>
      <c r="I290" s="221"/>
      <c r="J290" s="222">
        <f>ROUND(I290*H290,2)</f>
        <v>0</v>
      </c>
      <c r="K290" s="223"/>
      <c r="L290" s="46"/>
      <c r="M290" s="224" t="s">
        <v>19</v>
      </c>
      <c r="N290" s="225" t="s">
        <v>43</v>
      </c>
      <c r="O290" s="86"/>
      <c r="P290" s="226">
        <f>O290*H290</f>
        <v>0</v>
      </c>
      <c r="Q290" s="226">
        <v>5.0000000000000002E-05</v>
      </c>
      <c r="R290" s="226">
        <f>Q290*H290</f>
        <v>0.084097950000000005</v>
      </c>
      <c r="S290" s="226">
        <v>0</v>
      </c>
      <c r="T290" s="227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8" t="s">
        <v>385</v>
      </c>
      <c r="AT290" s="228" t="s">
        <v>199</v>
      </c>
      <c r="AU290" s="228" t="s">
        <v>82</v>
      </c>
      <c r="AY290" s="19" t="s">
        <v>197</v>
      </c>
      <c r="BE290" s="229">
        <f>IF(N290="základní",J290,0)</f>
        <v>0</v>
      </c>
      <c r="BF290" s="229">
        <f>IF(N290="snížená",J290,0)</f>
        <v>0</v>
      </c>
      <c r="BG290" s="229">
        <f>IF(N290="zákl. přenesená",J290,0)</f>
        <v>0</v>
      </c>
      <c r="BH290" s="229">
        <f>IF(N290="sníž. přenesená",J290,0)</f>
        <v>0</v>
      </c>
      <c r="BI290" s="229">
        <f>IF(N290="nulová",J290,0)</f>
        <v>0</v>
      </c>
      <c r="BJ290" s="19" t="s">
        <v>80</v>
      </c>
      <c r="BK290" s="229">
        <f>ROUND(I290*H290,2)</f>
        <v>0</v>
      </c>
      <c r="BL290" s="19" t="s">
        <v>385</v>
      </c>
      <c r="BM290" s="228" t="s">
        <v>4012</v>
      </c>
    </row>
    <row r="291" s="2" customFormat="1">
      <c r="A291" s="40"/>
      <c r="B291" s="41"/>
      <c r="C291" s="42"/>
      <c r="D291" s="230" t="s">
        <v>205</v>
      </c>
      <c r="E291" s="42"/>
      <c r="F291" s="231" t="s">
        <v>1940</v>
      </c>
      <c r="G291" s="42"/>
      <c r="H291" s="42"/>
      <c r="I291" s="232"/>
      <c r="J291" s="42"/>
      <c r="K291" s="42"/>
      <c r="L291" s="46"/>
      <c r="M291" s="233"/>
      <c r="N291" s="234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205</v>
      </c>
      <c r="AU291" s="19" t="s">
        <v>82</v>
      </c>
    </row>
    <row r="292" s="13" customFormat="1">
      <c r="A292" s="13"/>
      <c r="B292" s="235"/>
      <c r="C292" s="236"/>
      <c r="D292" s="237" t="s">
        <v>207</v>
      </c>
      <c r="E292" s="238" t="s">
        <v>19</v>
      </c>
      <c r="F292" s="239" t="s">
        <v>4013</v>
      </c>
      <c r="G292" s="236"/>
      <c r="H292" s="240">
        <v>741.76400000000001</v>
      </c>
      <c r="I292" s="241"/>
      <c r="J292" s="236"/>
      <c r="K292" s="236"/>
      <c r="L292" s="242"/>
      <c r="M292" s="243"/>
      <c r="N292" s="244"/>
      <c r="O292" s="244"/>
      <c r="P292" s="244"/>
      <c r="Q292" s="244"/>
      <c r="R292" s="244"/>
      <c r="S292" s="244"/>
      <c r="T292" s="245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6" t="s">
        <v>207</v>
      </c>
      <c r="AU292" s="246" t="s">
        <v>82</v>
      </c>
      <c r="AV292" s="13" t="s">
        <v>82</v>
      </c>
      <c r="AW292" s="13" t="s">
        <v>33</v>
      </c>
      <c r="AX292" s="13" t="s">
        <v>72</v>
      </c>
      <c r="AY292" s="246" t="s">
        <v>197</v>
      </c>
    </row>
    <row r="293" s="13" customFormat="1">
      <c r="A293" s="13"/>
      <c r="B293" s="235"/>
      <c r="C293" s="236"/>
      <c r="D293" s="237" t="s">
        <v>207</v>
      </c>
      <c r="E293" s="238" t="s">
        <v>19</v>
      </c>
      <c r="F293" s="239" t="s">
        <v>4014</v>
      </c>
      <c r="G293" s="236"/>
      <c r="H293" s="240">
        <v>940.19500000000005</v>
      </c>
      <c r="I293" s="241"/>
      <c r="J293" s="236"/>
      <c r="K293" s="236"/>
      <c r="L293" s="242"/>
      <c r="M293" s="243"/>
      <c r="N293" s="244"/>
      <c r="O293" s="244"/>
      <c r="P293" s="244"/>
      <c r="Q293" s="244"/>
      <c r="R293" s="244"/>
      <c r="S293" s="244"/>
      <c r="T293" s="245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6" t="s">
        <v>207</v>
      </c>
      <c r="AU293" s="246" t="s">
        <v>82</v>
      </c>
      <c r="AV293" s="13" t="s">
        <v>82</v>
      </c>
      <c r="AW293" s="13" t="s">
        <v>33</v>
      </c>
      <c r="AX293" s="13" t="s">
        <v>72</v>
      </c>
      <c r="AY293" s="246" t="s">
        <v>197</v>
      </c>
    </row>
    <row r="294" s="15" customFormat="1">
      <c r="A294" s="15"/>
      <c r="B294" s="257"/>
      <c r="C294" s="258"/>
      <c r="D294" s="237" t="s">
        <v>207</v>
      </c>
      <c r="E294" s="259" t="s">
        <v>19</v>
      </c>
      <c r="F294" s="260" t="s">
        <v>234</v>
      </c>
      <c r="G294" s="258"/>
      <c r="H294" s="261">
        <v>1681.9590000000001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207</v>
      </c>
      <c r="AU294" s="267" t="s">
        <v>82</v>
      </c>
      <c r="AV294" s="15" t="s">
        <v>203</v>
      </c>
      <c r="AW294" s="15" t="s">
        <v>33</v>
      </c>
      <c r="AX294" s="15" t="s">
        <v>80</v>
      </c>
      <c r="AY294" s="267" t="s">
        <v>197</v>
      </c>
    </row>
    <row r="295" s="2" customFormat="1" ht="24.15" customHeight="1">
      <c r="A295" s="40"/>
      <c r="B295" s="41"/>
      <c r="C295" s="282" t="s">
        <v>904</v>
      </c>
      <c r="D295" s="282" t="s">
        <v>602</v>
      </c>
      <c r="E295" s="283" t="s">
        <v>4015</v>
      </c>
      <c r="F295" s="284" t="s">
        <v>4016</v>
      </c>
      <c r="G295" s="285" t="s">
        <v>217</v>
      </c>
      <c r="H295" s="286">
        <v>0.78500000000000003</v>
      </c>
      <c r="I295" s="287"/>
      <c r="J295" s="288">
        <f>ROUND(I295*H295,2)</f>
        <v>0</v>
      </c>
      <c r="K295" s="289"/>
      <c r="L295" s="290"/>
      <c r="M295" s="291" t="s">
        <v>19</v>
      </c>
      <c r="N295" s="292" t="s">
        <v>43</v>
      </c>
      <c r="O295" s="86"/>
      <c r="P295" s="226">
        <f>O295*H295</f>
        <v>0</v>
      </c>
      <c r="Q295" s="226">
        <v>1</v>
      </c>
      <c r="R295" s="226">
        <f>Q295*H295</f>
        <v>0.78500000000000003</v>
      </c>
      <c r="S295" s="226">
        <v>0</v>
      </c>
      <c r="T295" s="227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8" t="s">
        <v>658</v>
      </c>
      <c r="AT295" s="228" t="s">
        <v>602</v>
      </c>
      <c r="AU295" s="228" t="s">
        <v>82</v>
      </c>
      <c r="AY295" s="19" t="s">
        <v>197</v>
      </c>
      <c r="BE295" s="229">
        <f>IF(N295="základní",J295,0)</f>
        <v>0</v>
      </c>
      <c r="BF295" s="229">
        <f>IF(N295="snížená",J295,0)</f>
        <v>0</v>
      </c>
      <c r="BG295" s="229">
        <f>IF(N295="zákl. přenesená",J295,0)</f>
        <v>0</v>
      </c>
      <c r="BH295" s="229">
        <f>IF(N295="sníž. přenesená",J295,0)</f>
        <v>0</v>
      </c>
      <c r="BI295" s="229">
        <f>IF(N295="nulová",J295,0)</f>
        <v>0</v>
      </c>
      <c r="BJ295" s="19" t="s">
        <v>80</v>
      </c>
      <c r="BK295" s="229">
        <f>ROUND(I295*H295,2)</f>
        <v>0</v>
      </c>
      <c r="BL295" s="19" t="s">
        <v>385</v>
      </c>
      <c r="BM295" s="228" t="s">
        <v>4017</v>
      </c>
    </row>
    <row r="296" s="13" customFormat="1">
      <c r="A296" s="13"/>
      <c r="B296" s="235"/>
      <c r="C296" s="236"/>
      <c r="D296" s="237" t="s">
        <v>207</v>
      </c>
      <c r="E296" s="238" t="s">
        <v>19</v>
      </c>
      <c r="F296" s="239" t="s">
        <v>4018</v>
      </c>
      <c r="G296" s="236"/>
      <c r="H296" s="240">
        <v>0.78500000000000003</v>
      </c>
      <c r="I296" s="241"/>
      <c r="J296" s="236"/>
      <c r="K296" s="236"/>
      <c r="L296" s="242"/>
      <c r="M296" s="243"/>
      <c r="N296" s="244"/>
      <c r="O296" s="244"/>
      <c r="P296" s="244"/>
      <c r="Q296" s="244"/>
      <c r="R296" s="244"/>
      <c r="S296" s="244"/>
      <c r="T296" s="245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6" t="s">
        <v>207</v>
      </c>
      <c r="AU296" s="246" t="s">
        <v>82</v>
      </c>
      <c r="AV296" s="13" t="s">
        <v>82</v>
      </c>
      <c r="AW296" s="13" t="s">
        <v>33</v>
      </c>
      <c r="AX296" s="13" t="s">
        <v>80</v>
      </c>
      <c r="AY296" s="246" t="s">
        <v>197</v>
      </c>
    </row>
    <row r="297" s="2" customFormat="1" ht="24.15" customHeight="1">
      <c r="A297" s="40"/>
      <c r="B297" s="41"/>
      <c r="C297" s="282" t="s">
        <v>914</v>
      </c>
      <c r="D297" s="282" t="s">
        <v>602</v>
      </c>
      <c r="E297" s="283" t="s">
        <v>4019</v>
      </c>
      <c r="F297" s="284" t="s">
        <v>4020</v>
      </c>
      <c r="G297" s="285" t="s">
        <v>217</v>
      </c>
      <c r="H297" s="286">
        <v>0.41899999999999998</v>
      </c>
      <c r="I297" s="287"/>
      <c r="J297" s="288">
        <f>ROUND(I297*H297,2)</f>
        <v>0</v>
      </c>
      <c r="K297" s="289"/>
      <c r="L297" s="290"/>
      <c r="M297" s="291" t="s">
        <v>19</v>
      </c>
      <c r="N297" s="292" t="s">
        <v>43</v>
      </c>
      <c r="O297" s="86"/>
      <c r="P297" s="226">
        <f>O297*H297</f>
        <v>0</v>
      </c>
      <c r="Q297" s="226">
        <v>1</v>
      </c>
      <c r="R297" s="226">
        <f>Q297*H297</f>
        <v>0.41899999999999998</v>
      </c>
      <c r="S297" s="226">
        <v>0</v>
      </c>
      <c r="T297" s="227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8" t="s">
        <v>658</v>
      </c>
      <c r="AT297" s="228" t="s">
        <v>602</v>
      </c>
      <c r="AU297" s="228" t="s">
        <v>82</v>
      </c>
      <c r="AY297" s="19" t="s">
        <v>197</v>
      </c>
      <c r="BE297" s="229">
        <f>IF(N297="základní",J297,0)</f>
        <v>0</v>
      </c>
      <c r="BF297" s="229">
        <f>IF(N297="snížená",J297,0)</f>
        <v>0</v>
      </c>
      <c r="BG297" s="229">
        <f>IF(N297="zákl. přenesená",J297,0)</f>
        <v>0</v>
      </c>
      <c r="BH297" s="229">
        <f>IF(N297="sníž. přenesená",J297,0)</f>
        <v>0</v>
      </c>
      <c r="BI297" s="229">
        <f>IF(N297="nulová",J297,0)</f>
        <v>0</v>
      </c>
      <c r="BJ297" s="19" t="s">
        <v>80</v>
      </c>
      <c r="BK297" s="229">
        <f>ROUND(I297*H297,2)</f>
        <v>0</v>
      </c>
      <c r="BL297" s="19" t="s">
        <v>385</v>
      </c>
      <c r="BM297" s="228" t="s">
        <v>4021</v>
      </c>
    </row>
    <row r="298" s="13" customFormat="1">
      <c r="A298" s="13"/>
      <c r="B298" s="235"/>
      <c r="C298" s="236"/>
      <c r="D298" s="237" t="s">
        <v>207</v>
      </c>
      <c r="E298" s="238" t="s">
        <v>19</v>
      </c>
      <c r="F298" s="239" t="s">
        <v>4022</v>
      </c>
      <c r="G298" s="236"/>
      <c r="H298" s="240">
        <v>0.41899999999999998</v>
      </c>
      <c r="I298" s="241"/>
      <c r="J298" s="236"/>
      <c r="K298" s="236"/>
      <c r="L298" s="242"/>
      <c r="M298" s="243"/>
      <c r="N298" s="244"/>
      <c r="O298" s="244"/>
      <c r="P298" s="244"/>
      <c r="Q298" s="244"/>
      <c r="R298" s="244"/>
      <c r="S298" s="244"/>
      <c r="T298" s="24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6" t="s">
        <v>207</v>
      </c>
      <c r="AU298" s="246" t="s">
        <v>82</v>
      </c>
      <c r="AV298" s="13" t="s">
        <v>82</v>
      </c>
      <c r="AW298" s="13" t="s">
        <v>33</v>
      </c>
      <c r="AX298" s="13" t="s">
        <v>80</v>
      </c>
      <c r="AY298" s="246" t="s">
        <v>197</v>
      </c>
    </row>
    <row r="299" s="2" customFormat="1" ht="24.15" customHeight="1">
      <c r="A299" s="40"/>
      <c r="B299" s="41"/>
      <c r="C299" s="282" t="s">
        <v>919</v>
      </c>
      <c r="D299" s="282" t="s">
        <v>602</v>
      </c>
      <c r="E299" s="283" t="s">
        <v>4023</v>
      </c>
      <c r="F299" s="284" t="s">
        <v>4024</v>
      </c>
      <c r="G299" s="285" t="s">
        <v>217</v>
      </c>
      <c r="H299" s="286">
        <v>0.57699999999999996</v>
      </c>
      <c r="I299" s="287"/>
      <c r="J299" s="288">
        <f>ROUND(I299*H299,2)</f>
        <v>0</v>
      </c>
      <c r="K299" s="289"/>
      <c r="L299" s="290"/>
      <c r="M299" s="291" t="s">
        <v>19</v>
      </c>
      <c r="N299" s="292" t="s">
        <v>43</v>
      </c>
      <c r="O299" s="86"/>
      <c r="P299" s="226">
        <f>O299*H299</f>
        <v>0</v>
      </c>
      <c r="Q299" s="226">
        <v>1</v>
      </c>
      <c r="R299" s="226">
        <f>Q299*H299</f>
        <v>0.57699999999999996</v>
      </c>
      <c r="S299" s="226">
        <v>0</v>
      </c>
      <c r="T299" s="227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8" t="s">
        <v>658</v>
      </c>
      <c r="AT299" s="228" t="s">
        <v>602</v>
      </c>
      <c r="AU299" s="228" t="s">
        <v>82</v>
      </c>
      <c r="AY299" s="19" t="s">
        <v>197</v>
      </c>
      <c r="BE299" s="229">
        <f>IF(N299="základní",J299,0)</f>
        <v>0</v>
      </c>
      <c r="BF299" s="229">
        <f>IF(N299="snížená",J299,0)</f>
        <v>0</v>
      </c>
      <c r="BG299" s="229">
        <f>IF(N299="zákl. přenesená",J299,0)</f>
        <v>0</v>
      </c>
      <c r="BH299" s="229">
        <f>IF(N299="sníž. přenesená",J299,0)</f>
        <v>0</v>
      </c>
      <c r="BI299" s="229">
        <f>IF(N299="nulová",J299,0)</f>
        <v>0</v>
      </c>
      <c r="BJ299" s="19" t="s">
        <v>80</v>
      </c>
      <c r="BK299" s="229">
        <f>ROUND(I299*H299,2)</f>
        <v>0</v>
      </c>
      <c r="BL299" s="19" t="s">
        <v>385</v>
      </c>
      <c r="BM299" s="228" t="s">
        <v>4025</v>
      </c>
    </row>
    <row r="300" s="13" customFormat="1">
      <c r="A300" s="13"/>
      <c r="B300" s="235"/>
      <c r="C300" s="236"/>
      <c r="D300" s="237" t="s">
        <v>207</v>
      </c>
      <c r="E300" s="238" t="s">
        <v>19</v>
      </c>
      <c r="F300" s="239" t="s">
        <v>4026</v>
      </c>
      <c r="G300" s="236"/>
      <c r="H300" s="240">
        <v>0.57699999999999996</v>
      </c>
      <c r="I300" s="241"/>
      <c r="J300" s="236"/>
      <c r="K300" s="236"/>
      <c r="L300" s="242"/>
      <c r="M300" s="243"/>
      <c r="N300" s="244"/>
      <c r="O300" s="244"/>
      <c r="P300" s="244"/>
      <c r="Q300" s="244"/>
      <c r="R300" s="244"/>
      <c r="S300" s="244"/>
      <c r="T300" s="245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6" t="s">
        <v>207</v>
      </c>
      <c r="AU300" s="246" t="s">
        <v>82</v>
      </c>
      <c r="AV300" s="13" t="s">
        <v>82</v>
      </c>
      <c r="AW300" s="13" t="s">
        <v>33</v>
      </c>
      <c r="AX300" s="13" t="s">
        <v>80</v>
      </c>
      <c r="AY300" s="246" t="s">
        <v>197</v>
      </c>
    </row>
    <row r="301" s="12" customFormat="1" ht="22.8" customHeight="1">
      <c r="A301" s="12"/>
      <c r="B301" s="200"/>
      <c r="C301" s="201"/>
      <c r="D301" s="202" t="s">
        <v>71</v>
      </c>
      <c r="E301" s="214" t="s">
        <v>2163</v>
      </c>
      <c r="F301" s="214" t="s">
        <v>2164</v>
      </c>
      <c r="G301" s="201"/>
      <c r="H301" s="201"/>
      <c r="I301" s="204"/>
      <c r="J301" s="215">
        <f>BK301</f>
        <v>0</v>
      </c>
      <c r="K301" s="201"/>
      <c r="L301" s="206"/>
      <c r="M301" s="207"/>
      <c r="N301" s="208"/>
      <c r="O301" s="208"/>
      <c r="P301" s="209">
        <f>SUM(P302:P308)</f>
        <v>0</v>
      </c>
      <c r="Q301" s="208"/>
      <c r="R301" s="209">
        <f>SUM(R302:R308)</f>
        <v>0.010260490000000001</v>
      </c>
      <c r="S301" s="208"/>
      <c r="T301" s="210">
        <f>SUM(T302:T308)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1" t="s">
        <v>82</v>
      </c>
      <c r="AT301" s="212" t="s">
        <v>71</v>
      </c>
      <c r="AU301" s="212" t="s">
        <v>80</v>
      </c>
      <c r="AY301" s="211" t="s">
        <v>197</v>
      </c>
      <c r="BK301" s="213">
        <f>SUM(BK302:BK308)</f>
        <v>0</v>
      </c>
    </row>
    <row r="302" s="2" customFormat="1" ht="24.15" customHeight="1">
      <c r="A302" s="40"/>
      <c r="B302" s="41"/>
      <c r="C302" s="216" t="s">
        <v>924</v>
      </c>
      <c r="D302" s="216" t="s">
        <v>199</v>
      </c>
      <c r="E302" s="217" t="s">
        <v>2183</v>
      </c>
      <c r="F302" s="218" t="s">
        <v>2184</v>
      </c>
      <c r="G302" s="219" t="s">
        <v>202</v>
      </c>
      <c r="H302" s="220">
        <v>35.381</v>
      </c>
      <c r="I302" s="221"/>
      <c r="J302" s="222">
        <f>ROUND(I302*H302,2)</f>
        <v>0</v>
      </c>
      <c r="K302" s="223"/>
      <c r="L302" s="46"/>
      <c r="M302" s="224" t="s">
        <v>19</v>
      </c>
      <c r="N302" s="225" t="s">
        <v>43</v>
      </c>
      <c r="O302" s="86"/>
      <c r="P302" s="226">
        <f>O302*H302</f>
        <v>0</v>
      </c>
      <c r="Q302" s="226">
        <v>0.00017000000000000001</v>
      </c>
      <c r="R302" s="226">
        <f>Q302*H302</f>
        <v>0.0060147700000000009</v>
      </c>
      <c r="S302" s="226">
        <v>0</v>
      </c>
      <c r="T302" s="227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8" t="s">
        <v>385</v>
      </c>
      <c r="AT302" s="228" t="s">
        <v>199</v>
      </c>
      <c r="AU302" s="228" t="s">
        <v>82</v>
      </c>
      <c r="AY302" s="19" t="s">
        <v>197</v>
      </c>
      <c r="BE302" s="229">
        <f>IF(N302="základní",J302,0)</f>
        <v>0</v>
      </c>
      <c r="BF302" s="229">
        <f>IF(N302="snížená",J302,0)</f>
        <v>0</v>
      </c>
      <c r="BG302" s="229">
        <f>IF(N302="zákl. přenesená",J302,0)</f>
        <v>0</v>
      </c>
      <c r="BH302" s="229">
        <f>IF(N302="sníž. přenesená",J302,0)</f>
        <v>0</v>
      </c>
      <c r="BI302" s="229">
        <f>IF(N302="nulová",J302,0)</f>
        <v>0</v>
      </c>
      <c r="BJ302" s="19" t="s">
        <v>80</v>
      </c>
      <c r="BK302" s="229">
        <f>ROUND(I302*H302,2)</f>
        <v>0</v>
      </c>
      <c r="BL302" s="19" t="s">
        <v>385</v>
      </c>
      <c r="BM302" s="228" t="s">
        <v>4027</v>
      </c>
    </row>
    <row r="303" s="2" customFormat="1">
      <c r="A303" s="40"/>
      <c r="B303" s="41"/>
      <c r="C303" s="42"/>
      <c r="D303" s="230" t="s">
        <v>205</v>
      </c>
      <c r="E303" s="42"/>
      <c r="F303" s="231" t="s">
        <v>2186</v>
      </c>
      <c r="G303" s="42"/>
      <c r="H303" s="42"/>
      <c r="I303" s="232"/>
      <c r="J303" s="42"/>
      <c r="K303" s="42"/>
      <c r="L303" s="46"/>
      <c r="M303" s="233"/>
      <c r="N303" s="234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205</v>
      </c>
      <c r="AU303" s="19" t="s">
        <v>82</v>
      </c>
    </row>
    <row r="304" s="13" customFormat="1">
      <c r="A304" s="13"/>
      <c r="B304" s="235"/>
      <c r="C304" s="236"/>
      <c r="D304" s="237" t="s">
        <v>207</v>
      </c>
      <c r="E304" s="238" t="s">
        <v>19</v>
      </c>
      <c r="F304" s="239" t="s">
        <v>4028</v>
      </c>
      <c r="G304" s="236"/>
      <c r="H304" s="240">
        <v>12.648999999999999</v>
      </c>
      <c r="I304" s="241"/>
      <c r="J304" s="236"/>
      <c r="K304" s="236"/>
      <c r="L304" s="242"/>
      <c r="M304" s="243"/>
      <c r="N304" s="244"/>
      <c r="O304" s="244"/>
      <c r="P304" s="244"/>
      <c r="Q304" s="244"/>
      <c r="R304" s="244"/>
      <c r="S304" s="244"/>
      <c r="T304" s="245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6" t="s">
        <v>207</v>
      </c>
      <c r="AU304" s="246" t="s">
        <v>82</v>
      </c>
      <c r="AV304" s="13" t="s">
        <v>82</v>
      </c>
      <c r="AW304" s="13" t="s">
        <v>33</v>
      </c>
      <c r="AX304" s="13" t="s">
        <v>72</v>
      </c>
      <c r="AY304" s="246" t="s">
        <v>197</v>
      </c>
    </row>
    <row r="305" s="13" customFormat="1">
      <c r="A305" s="13"/>
      <c r="B305" s="235"/>
      <c r="C305" s="236"/>
      <c r="D305" s="237" t="s">
        <v>207</v>
      </c>
      <c r="E305" s="238" t="s">
        <v>19</v>
      </c>
      <c r="F305" s="239" t="s">
        <v>4029</v>
      </c>
      <c r="G305" s="236"/>
      <c r="H305" s="240">
        <v>22.731999999999999</v>
      </c>
      <c r="I305" s="241"/>
      <c r="J305" s="236"/>
      <c r="K305" s="236"/>
      <c r="L305" s="242"/>
      <c r="M305" s="243"/>
      <c r="N305" s="244"/>
      <c r="O305" s="244"/>
      <c r="P305" s="244"/>
      <c r="Q305" s="244"/>
      <c r="R305" s="244"/>
      <c r="S305" s="244"/>
      <c r="T305" s="245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6" t="s">
        <v>207</v>
      </c>
      <c r="AU305" s="246" t="s">
        <v>82</v>
      </c>
      <c r="AV305" s="13" t="s">
        <v>82</v>
      </c>
      <c r="AW305" s="13" t="s">
        <v>33</v>
      </c>
      <c r="AX305" s="13" t="s">
        <v>72</v>
      </c>
      <c r="AY305" s="246" t="s">
        <v>197</v>
      </c>
    </row>
    <row r="306" s="15" customFormat="1">
      <c r="A306" s="15"/>
      <c r="B306" s="257"/>
      <c r="C306" s="258"/>
      <c r="D306" s="237" t="s">
        <v>207</v>
      </c>
      <c r="E306" s="259" t="s">
        <v>19</v>
      </c>
      <c r="F306" s="260" t="s">
        <v>234</v>
      </c>
      <c r="G306" s="258"/>
      <c r="H306" s="261">
        <v>35.381</v>
      </c>
      <c r="I306" s="262"/>
      <c r="J306" s="258"/>
      <c r="K306" s="258"/>
      <c r="L306" s="263"/>
      <c r="M306" s="264"/>
      <c r="N306" s="265"/>
      <c r="O306" s="265"/>
      <c r="P306" s="265"/>
      <c r="Q306" s="265"/>
      <c r="R306" s="265"/>
      <c r="S306" s="265"/>
      <c r="T306" s="266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7" t="s">
        <v>207</v>
      </c>
      <c r="AU306" s="267" t="s">
        <v>82</v>
      </c>
      <c r="AV306" s="15" t="s">
        <v>203</v>
      </c>
      <c r="AW306" s="15" t="s">
        <v>33</v>
      </c>
      <c r="AX306" s="15" t="s">
        <v>80</v>
      </c>
      <c r="AY306" s="267" t="s">
        <v>197</v>
      </c>
    </row>
    <row r="307" s="2" customFormat="1" ht="24.15" customHeight="1">
      <c r="A307" s="40"/>
      <c r="B307" s="41"/>
      <c r="C307" s="216" t="s">
        <v>929</v>
      </c>
      <c r="D307" s="216" t="s">
        <v>199</v>
      </c>
      <c r="E307" s="217" t="s">
        <v>2193</v>
      </c>
      <c r="F307" s="218" t="s">
        <v>2194</v>
      </c>
      <c r="G307" s="219" t="s">
        <v>202</v>
      </c>
      <c r="H307" s="220">
        <v>35.381</v>
      </c>
      <c r="I307" s="221"/>
      <c r="J307" s="222">
        <f>ROUND(I307*H307,2)</f>
        <v>0</v>
      </c>
      <c r="K307" s="223"/>
      <c r="L307" s="46"/>
      <c r="M307" s="224" t="s">
        <v>19</v>
      </c>
      <c r="N307" s="225" t="s">
        <v>43</v>
      </c>
      <c r="O307" s="86"/>
      <c r="P307" s="226">
        <f>O307*H307</f>
        <v>0</v>
      </c>
      <c r="Q307" s="226">
        <v>0.00012</v>
      </c>
      <c r="R307" s="226">
        <f>Q307*H307</f>
        <v>0.0042457199999999997</v>
      </c>
      <c r="S307" s="226">
        <v>0</v>
      </c>
      <c r="T307" s="227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8" t="s">
        <v>385</v>
      </c>
      <c r="AT307" s="228" t="s">
        <v>199</v>
      </c>
      <c r="AU307" s="228" t="s">
        <v>82</v>
      </c>
      <c r="AY307" s="19" t="s">
        <v>197</v>
      </c>
      <c r="BE307" s="229">
        <f>IF(N307="základní",J307,0)</f>
        <v>0</v>
      </c>
      <c r="BF307" s="229">
        <f>IF(N307="snížená",J307,0)</f>
        <v>0</v>
      </c>
      <c r="BG307" s="229">
        <f>IF(N307="zákl. přenesená",J307,0)</f>
        <v>0</v>
      </c>
      <c r="BH307" s="229">
        <f>IF(N307="sníž. přenesená",J307,0)</f>
        <v>0</v>
      </c>
      <c r="BI307" s="229">
        <f>IF(N307="nulová",J307,0)</f>
        <v>0</v>
      </c>
      <c r="BJ307" s="19" t="s">
        <v>80</v>
      </c>
      <c r="BK307" s="229">
        <f>ROUND(I307*H307,2)</f>
        <v>0</v>
      </c>
      <c r="BL307" s="19" t="s">
        <v>385</v>
      </c>
      <c r="BM307" s="228" t="s">
        <v>4030</v>
      </c>
    </row>
    <row r="308" s="2" customFormat="1">
      <c r="A308" s="40"/>
      <c r="B308" s="41"/>
      <c r="C308" s="42"/>
      <c r="D308" s="230" t="s">
        <v>205</v>
      </c>
      <c r="E308" s="42"/>
      <c r="F308" s="231" t="s">
        <v>2196</v>
      </c>
      <c r="G308" s="42"/>
      <c r="H308" s="42"/>
      <c r="I308" s="232"/>
      <c r="J308" s="42"/>
      <c r="K308" s="42"/>
      <c r="L308" s="46"/>
      <c r="M308" s="294"/>
      <c r="N308" s="295"/>
      <c r="O308" s="296"/>
      <c r="P308" s="296"/>
      <c r="Q308" s="296"/>
      <c r="R308" s="296"/>
      <c r="S308" s="296"/>
      <c r="T308" s="29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205</v>
      </c>
      <c r="AU308" s="19" t="s">
        <v>82</v>
      </c>
    </row>
    <row r="309" s="2" customFormat="1" ht="6.96" customHeight="1">
      <c r="A309" s="40"/>
      <c r="B309" s="61"/>
      <c r="C309" s="62"/>
      <c r="D309" s="62"/>
      <c r="E309" s="62"/>
      <c r="F309" s="62"/>
      <c r="G309" s="62"/>
      <c r="H309" s="62"/>
      <c r="I309" s="62"/>
      <c r="J309" s="62"/>
      <c r="K309" s="62"/>
      <c r="L309" s="46"/>
      <c r="M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</sheetData>
  <sheetProtection sheet="1" autoFilter="0" formatColumns="0" formatRows="0" objects="1" scenarios="1" spinCount="100000" saltValue="uhgXYGF7ob6hrwahiznsJSZvSjLIr9egmjDKPLFLI7oY8ZS6V9/d00cPNfNtIU4sFFCOs9JGJMFUEEqbv7xMYA==" hashValue="nCgClI4u6sXwU5S9nAEKTm6rBE620PpSaXGefG5BWUD3ceiFqO+KE55zv2q8UR5lTlf+aLm7uNr9lajDuPYcSg==" algorithmName="SHA-512" password="CC6F"/>
  <autoFilter ref="C98:K30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7:H87"/>
    <mergeCell ref="E89:H89"/>
    <mergeCell ref="E91:H91"/>
    <mergeCell ref="L2:V2"/>
  </mergeCells>
  <hyperlinks>
    <hyperlink ref="F103" r:id="rId1" display="https://podminky.urs.cz/item/CS_URS_2022_01/122251101"/>
    <hyperlink ref="F107" r:id="rId2" display="https://podminky.urs.cz/item/CS_URS_2022_01/133251101"/>
    <hyperlink ref="F111" r:id="rId3" display="https://podminky.urs.cz/item/CS_URS_2022_01/162751113"/>
    <hyperlink ref="F114" r:id="rId4" display="https://podminky.urs.cz/item/CS_URS_2022_01/171201221"/>
    <hyperlink ref="F117" r:id="rId5" display="https://podminky.urs.cz/item/CS_URS_2022_01/181912112"/>
    <hyperlink ref="F122" r:id="rId6" display="https://podminky.urs.cz/item/CS_URS_2022_01/275321411"/>
    <hyperlink ref="F126" r:id="rId7" display="https://podminky.urs.cz/item/CS_URS_2022_01/275351121"/>
    <hyperlink ref="F130" r:id="rId8" display="https://podminky.urs.cz/item/CS_URS_2022_01/275351122"/>
    <hyperlink ref="F133" r:id="rId9" display="https://podminky.urs.cz/item/CS_URS_2022_01/564211011"/>
    <hyperlink ref="F135" r:id="rId10" display="https://podminky.urs.cz/item/CS_URS_2022_01/564861011"/>
    <hyperlink ref="F140" r:id="rId11" display="https://podminky.urs.cz/item/CS_URS_2022_01/596211111"/>
    <hyperlink ref="F147" r:id="rId12" display="https://podminky.urs.cz/item/CS_URS_2022_01/977131110"/>
    <hyperlink ref="F152" r:id="rId13" display="https://podminky.urs.cz/item/CS_URS_2022_01/998223011"/>
    <hyperlink ref="F156" r:id="rId14" display="https://podminky.urs.cz/item/CS_URS_2022_01/712331111"/>
    <hyperlink ref="F161" r:id="rId15" display="https://podminky.urs.cz/item/CS_URS_2022_01/712341559"/>
    <hyperlink ref="F166" r:id="rId16" display="https://podminky.urs.cz/item/CS_URS_2022_01/998712202"/>
    <hyperlink ref="F169" r:id="rId17" display="https://podminky.urs.cz/item/CS_URS_2022_01/713141212"/>
    <hyperlink ref="F175" r:id="rId18" display="https://podminky.urs.cz/item/CS_URS_2022_01/998713202"/>
    <hyperlink ref="F178" r:id="rId19" display="https://podminky.urs.cz/item/CS_URS_2022_01/762341047"/>
    <hyperlink ref="F181" r:id="rId20" display="https://podminky.urs.cz/item/CS_URS_2022_01/762361312"/>
    <hyperlink ref="F185" r:id="rId21" display="https://podminky.urs.cz/item/CS_URS_2022_01/762395000"/>
    <hyperlink ref="F188" r:id="rId22" display="https://podminky.urs.cz/item/CS_URS_2022_01/762431230"/>
    <hyperlink ref="F196" r:id="rId23" display="https://podminky.urs.cz/item/CS_URS_2022_01/762439001"/>
    <hyperlink ref="F221" r:id="rId24" display="https://podminky.urs.cz/item/CS_URS_2022_01/762495000"/>
    <hyperlink ref="F226" r:id="rId25" display="https://podminky.urs.cz/item/CS_URS_2022_01/998762202"/>
    <hyperlink ref="F229" r:id="rId26" display="https://podminky.urs.cz/item/CS_URS_2022_01/763331113"/>
    <hyperlink ref="F233" r:id="rId27" display="https://podminky.urs.cz/item/CS_URS_2022_01/763732114"/>
    <hyperlink ref="F239" r:id="rId28" display="https://podminky.urs.cz/item/CS_URS_2022_01/998763402"/>
    <hyperlink ref="F242" r:id="rId29" display="https://podminky.urs.cz/item/CS_URS_2022_01/764011613"/>
    <hyperlink ref="F246" r:id="rId30" display="https://podminky.urs.cz/item/CS_URS_2022_01/764011621"/>
    <hyperlink ref="F252" r:id="rId31" display="https://podminky.urs.cz/item/CS_URS_2022_01/764212665"/>
    <hyperlink ref="F256" r:id="rId32" display="https://podminky.urs.cz/item/CS_URS_2022_01/764212683"/>
    <hyperlink ref="F260" r:id="rId33" display="https://podminky.urs.cz/item/CS_URS_2022_01/764214605"/>
    <hyperlink ref="F264" r:id="rId34" display="https://podminky.urs.cz/item/CS_URS_2022_01/764214607"/>
    <hyperlink ref="F270" r:id="rId35" display="https://podminky.urs.cz/item/CS_URS_2022_01/764511602"/>
    <hyperlink ref="F274" r:id="rId36" display="https://podminky.urs.cz/item/CS_URS_2022_01/764511642"/>
    <hyperlink ref="F276" r:id="rId37" display="https://podminky.urs.cz/item/CS_URS_2022_01/764518422"/>
    <hyperlink ref="F279" r:id="rId38" display="https://podminky.urs.cz/item/CS_URS_2022_01/998764202"/>
    <hyperlink ref="F282" r:id="rId39" display="https://podminky.urs.cz/item/CS_URS_2022_01/767881124"/>
    <hyperlink ref="F286" r:id="rId40" display="https://podminky.urs.cz/item/CS_URS_2022_01/767881161"/>
    <hyperlink ref="F291" r:id="rId41" display="https://podminky.urs.cz/item/CS_URS_2022_01/767995116"/>
    <hyperlink ref="F303" r:id="rId42" display="https://podminky.urs.cz/item/CS_URS_2022_01/783314201"/>
    <hyperlink ref="F308" r:id="rId43" display="https://podminky.urs.cz/item/CS_URS_2022_01/783317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4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4032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30" customHeight="1">
      <c r="A13" s="40"/>
      <c r="B13" s="46"/>
      <c r="C13" s="40"/>
      <c r="D13" s="40"/>
      <c r="E13" s="148" t="s">
        <v>4034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ROUND(J99,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ROUND((SUM(BE99:BE243)),  2)</f>
        <v>0</v>
      </c>
      <c r="G37" s="40"/>
      <c r="H37" s="40"/>
      <c r="I37" s="160">
        <v>0.20999999999999999</v>
      </c>
      <c r="J37" s="159">
        <f>ROUND(((SUM(BE99:BE243))*I37),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ROUND((SUM(BF99:BF243)),  2)</f>
        <v>0</v>
      </c>
      <c r="G38" s="40"/>
      <c r="H38" s="40"/>
      <c r="I38" s="160">
        <v>0.14999999999999999</v>
      </c>
      <c r="J38" s="159">
        <f>ROUND(((SUM(BF99:BF243))*I38),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ROUND((SUM(BG99:BG243)),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ROUND((SUM(BH99:BH243)),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ROUND((SUM(BI99:BI243)),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4032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30" customHeight="1">
      <c r="A58" s="40"/>
      <c r="B58" s="41"/>
      <c r="C58" s="42"/>
      <c r="D58" s="42"/>
      <c r="E58" s="71" t="str">
        <f>E13</f>
        <v xml:space="preserve">UT -  Stavební úpravy, přístavba a nástavba objektu šaten a zázemí pro sportovce FK Bolatice-VS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J99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J100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408</v>
      </c>
      <c r="E69" s="185"/>
      <c r="F69" s="185"/>
      <c r="G69" s="185"/>
      <c r="H69" s="185"/>
      <c r="I69" s="185"/>
      <c r="J69" s="186">
        <f>J101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4036</v>
      </c>
      <c r="E70" s="185"/>
      <c r="F70" s="185"/>
      <c r="G70" s="185"/>
      <c r="H70" s="185"/>
      <c r="I70" s="185"/>
      <c r="J70" s="186">
        <f>J104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4037</v>
      </c>
      <c r="E71" s="185"/>
      <c r="F71" s="185"/>
      <c r="G71" s="185"/>
      <c r="H71" s="185"/>
      <c r="I71" s="185"/>
      <c r="J71" s="186">
        <f>J147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4038</v>
      </c>
      <c r="E72" s="185"/>
      <c r="F72" s="185"/>
      <c r="G72" s="185"/>
      <c r="H72" s="185"/>
      <c r="I72" s="185"/>
      <c r="J72" s="186">
        <f>J162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4039</v>
      </c>
      <c r="E73" s="185"/>
      <c r="F73" s="185"/>
      <c r="G73" s="185"/>
      <c r="H73" s="185"/>
      <c r="I73" s="185"/>
      <c r="J73" s="186">
        <f>J182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4040</v>
      </c>
      <c r="E74" s="185"/>
      <c r="F74" s="185"/>
      <c r="G74" s="185"/>
      <c r="H74" s="185"/>
      <c r="I74" s="185"/>
      <c r="J74" s="186">
        <f>J216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7"/>
      <c r="C75" s="178"/>
      <c r="D75" s="179" t="s">
        <v>4041</v>
      </c>
      <c r="E75" s="180"/>
      <c r="F75" s="180"/>
      <c r="G75" s="180"/>
      <c r="H75" s="180"/>
      <c r="I75" s="180"/>
      <c r="J75" s="181">
        <f>J240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182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6.25" customHeight="1">
      <c r="A85" s="40"/>
      <c r="B85" s="41"/>
      <c r="C85" s="42"/>
      <c r="D85" s="42"/>
      <c r="E85" s="172" t="str">
        <f>E7</f>
        <v>STAVEBNÍ UPRAVY,PŘÍSTAVBA A NÁSTAVBA OBJEKTU ŠATEN A ZÁZEMÍ PRO SPORTOVCE FK BOLATICE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170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1" customFormat="1" ht="16.5" customHeight="1">
      <c r="B87" s="23"/>
      <c r="C87" s="24"/>
      <c r="D87" s="24"/>
      <c r="E87" s="172" t="s">
        <v>4031</v>
      </c>
      <c r="F87" s="24"/>
      <c r="G87" s="24"/>
      <c r="H87" s="24"/>
      <c r="I87" s="24"/>
      <c r="J87" s="24"/>
      <c r="K87" s="24"/>
      <c r="L87" s="22"/>
    </row>
    <row r="88" s="1" customFormat="1" ht="12" customHeight="1">
      <c r="B88" s="23"/>
      <c r="C88" s="34" t="s">
        <v>394</v>
      </c>
      <c r="D88" s="24"/>
      <c r="E88" s="24"/>
      <c r="F88" s="24"/>
      <c r="G88" s="24"/>
      <c r="H88" s="24"/>
      <c r="I88" s="24"/>
      <c r="J88" s="24"/>
      <c r="K88" s="24"/>
      <c r="L88" s="22"/>
    </row>
    <row r="89" s="2" customFormat="1" ht="16.5" customHeight="1">
      <c r="A89" s="40"/>
      <c r="B89" s="41"/>
      <c r="C89" s="42"/>
      <c r="D89" s="42"/>
      <c r="E89" s="298" t="s">
        <v>4032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4033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30" customHeight="1">
      <c r="A91" s="40"/>
      <c r="B91" s="41"/>
      <c r="C91" s="42"/>
      <c r="D91" s="42"/>
      <c r="E91" s="71" t="str">
        <f>E13</f>
        <v xml:space="preserve">UT -  Stavební úpravy, přístavba a nástavba objektu šaten a zázemí pro sportovce FK Bolatice-VS</v>
      </c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21</v>
      </c>
      <c r="D93" s="42"/>
      <c r="E93" s="42"/>
      <c r="F93" s="29" t="str">
        <f>F16</f>
        <v>Bolatice, ul. Opavská131/45</v>
      </c>
      <c r="G93" s="42"/>
      <c r="H93" s="42"/>
      <c r="I93" s="34" t="s">
        <v>23</v>
      </c>
      <c r="J93" s="74" t="str">
        <f>IF(J16="","",J16)</f>
        <v>23. 3. 2022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25.65" customHeight="1">
      <c r="A95" s="40"/>
      <c r="B95" s="41"/>
      <c r="C95" s="34" t="s">
        <v>25</v>
      </c>
      <c r="D95" s="42"/>
      <c r="E95" s="42"/>
      <c r="F95" s="29" t="str">
        <f>E19</f>
        <v>Obec Bolatice, Hlučínská 95/3</v>
      </c>
      <c r="G95" s="42"/>
      <c r="H95" s="42"/>
      <c r="I95" s="34" t="s">
        <v>31</v>
      </c>
      <c r="J95" s="38" t="str">
        <f>E25</f>
        <v>BENPRO s.r.o. Bolatice 743/40</v>
      </c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5.15" customHeight="1">
      <c r="A96" s="40"/>
      <c r="B96" s="41"/>
      <c r="C96" s="34" t="s">
        <v>29</v>
      </c>
      <c r="D96" s="42"/>
      <c r="E96" s="42"/>
      <c r="F96" s="29" t="str">
        <f>IF(E22="","",E22)</f>
        <v>Vyplň údaj</v>
      </c>
      <c r="G96" s="42"/>
      <c r="H96" s="42"/>
      <c r="I96" s="34" t="s">
        <v>34</v>
      </c>
      <c r="J96" s="38" t="str">
        <f>E28</f>
        <v>Ing.J.Krajcar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0.32" customHeight="1">
      <c r="A97" s="40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11" customFormat="1" ht="29.28" customHeight="1">
      <c r="A98" s="188"/>
      <c r="B98" s="189"/>
      <c r="C98" s="190" t="s">
        <v>183</v>
      </c>
      <c r="D98" s="191" t="s">
        <v>57</v>
      </c>
      <c r="E98" s="191" t="s">
        <v>53</v>
      </c>
      <c r="F98" s="191" t="s">
        <v>54</v>
      </c>
      <c r="G98" s="191" t="s">
        <v>184</v>
      </c>
      <c r="H98" s="191" t="s">
        <v>185</v>
      </c>
      <c r="I98" s="191" t="s">
        <v>186</v>
      </c>
      <c r="J98" s="192" t="s">
        <v>174</v>
      </c>
      <c r="K98" s="193" t="s">
        <v>187</v>
      </c>
      <c r="L98" s="194"/>
      <c r="M98" s="94" t="s">
        <v>19</v>
      </c>
      <c r="N98" s="95" t="s">
        <v>42</v>
      </c>
      <c r="O98" s="95" t="s">
        <v>188</v>
      </c>
      <c r="P98" s="95" t="s">
        <v>189</v>
      </c>
      <c r="Q98" s="95" t="s">
        <v>190</v>
      </c>
      <c r="R98" s="95" t="s">
        <v>191</v>
      </c>
      <c r="S98" s="95" t="s">
        <v>192</v>
      </c>
      <c r="T98" s="96" t="s">
        <v>193</v>
      </c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</row>
    <row r="99" s="2" customFormat="1" ht="22.8" customHeight="1">
      <c r="A99" s="40"/>
      <c r="B99" s="41"/>
      <c r="C99" s="101" t="s">
        <v>194</v>
      </c>
      <c r="D99" s="42"/>
      <c r="E99" s="42"/>
      <c r="F99" s="42"/>
      <c r="G99" s="42"/>
      <c r="H99" s="42"/>
      <c r="I99" s="42"/>
      <c r="J99" s="195">
        <f>BK99</f>
        <v>0</v>
      </c>
      <c r="K99" s="42"/>
      <c r="L99" s="46"/>
      <c r="M99" s="97"/>
      <c r="N99" s="196"/>
      <c r="O99" s="98"/>
      <c r="P99" s="197">
        <f>P100+P240</f>
        <v>0</v>
      </c>
      <c r="Q99" s="98"/>
      <c r="R99" s="197">
        <f>R100+R240</f>
        <v>0</v>
      </c>
      <c r="S99" s="98"/>
      <c r="T99" s="198">
        <f>T100+T240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71</v>
      </c>
      <c r="AU99" s="19" t="s">
        <v>175</v>
      </c>
      <c r="BK99" s="199">
        <f>BK100+BK240</f>
        <v>0</v>
      </c>
    </row>
    <row r="100" s="12" customFormat="1" ht="25.92" customHeight="1">
      <c r="A100" s="12"/>
      <c r="B100" s="200"/>
      <c r="C100" s="201"/>
      <c r="D100" s="202" t="s">
        <v>71</v>
      </c>
      <c r="E100" s="203" t="s">
        <v>1178</v>
      </c>
      <c r="F100" s="203" t="s">
        <v>1179</v>
      </c>
      <c r="G100" s="201"/>
      <c r="H100" s="201"/>
      <c r="I100" s="204"/>
      <c r="J100" s="205">
        <f>BK100</f>
        <v>0</v>
      </c>
      <c r="K100" s="201"/>
      <c r="L100" s="206"/>
      <c r="M100" s="207"/>
      <c r="N100" s="208"/>
      <c r="O100" s="208"/>
      <c r="P100" s="209">
        <f>P101+P104+P147+P162+P182+P216</f>
        <v>0</v>
      </c>
      <c r="Q100" s="208"/>
      <c r="R100" s="209">
        <f>R101+R104+R147+R162+R182+R216</f>
        <v>0</v>
      </c>
      <c r="S100" s="208"/>
      <c r="T100" s="210">
        <f>T101+T104+T147+T162+T182+T216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82</v>
      </c>
      <c r="AT100" s="212" t="s">
        <v>71</v>
      </c>
      <c r="AU100" s="212" t="s">
        <v>72</v>
      </c>
      <c r="AY100" s="211" t="s">
        <v>197</v>
      </c>
      <c r="BK100" s="213">
        <f>BK101+BK104+BK147+BK162+BK182+BK216</f>
        <v>0</v>
      </c>
    </row>
    <row r="101" s="12" customFormat="1" ht="22.8" customHeight="1">
      <c r="A101" s="12"/>
      <c r="B101" s="200"/>
      <c r="C101" s="201"/>
      <c r="D101" s="202" t="s">
        <v>71</v>
      </c>
      <c r="E101" s="214" t="s">
        <v>1304</v>
      </c>
      <c r="F101" s="214" t="s">
        <v>1305</v>
      </c>
      <c r="G101" s="201"/>
      <c r="H101" s="201"/>
      <c r="I101" s="204"/>
      <c r="J101" s="215">
        <f>BK101</f>
        <v>0</v>
      </c>
      <c r="K101" s="201"/>
      <c r="L101" s="206"/>
      <c r="M101" s="207"/>
      <c r="N101" s="208"/>
      <c r="O101" s="208"/>
      <c r="P101" s="209">
        <f>SUM(P102:P103)</f>
        <v>0</v>
      </c>
      <c r="Q101" s="208"/>
      <c r="R101" s="209">
        <f>SUM(R102:R103)</f>
        <v>0</v>
      </c>
      <c r="S101" s="208"/>
      <c r="T101" s="210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1" t="s">
        <v>82</v>
      </c>
      <c r="AT101" s="212" t="s">
        <v>71</v>
      </c>
      <c r="AU101" s="212" t="s">
        <v>80</v>
      </c>
      <c r="AY101" s="211" t="s">
        <v>197</v>
      </c>
      <c r="BK101" s="213">
        <f>SUM(BK102:BK103)</f>
        <v>0</v>
      </c>
    </row>
    <row r="102" s="2" customFormat="1" ht="21.75" customHeight="1">
      <c r="A102" s="40"/>
      <c r="B102" s="41"/>
      <c r="C102" s="216" t="s">
        <v>80</v>
      </c>
      <c r="D102" s="216" t="s">
        <v>199</v>
      </c>
      <c r="E102" s="217" t="s">
        <v>4042</v>
      </c>
      <c r="F102" s="218" t="s">
        <v>4043</v>
      </c>
      <c r="G102" s="219" t="s">
        <v>202</v>
      </c>
      <c r="H102" s="220">
        <v>0.80000000000000004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385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82</v>
      </c>
    </row>
    <row r="103" s="2" customFormat="1" ht="24.15" customHeight="1">
      <c r="A103" s="40"/>
      <c r="B103" s="41"/>
      <c r="C103" s="282" t="s">
        <v>82</v>
      </c>
      <c r="D103" s="282" t="s">
        <v>602</v>
      </c>
      <c r="E103" s="283" t="s">
        <v>4044</v>
      </c>
      <c r="F103" s="284" t="s">
        <v>4045</v>
      </c>
      <c r="G103" s="285" t="s">
        <v>202</v>
      </c>
      <c r="H103" s="286">
        <v>0.83999999999999997</v>
      </c>
      <c r="I103" s="287"/>
      <c r="J103" s="288">
        <f>ROUND(I103*H103,2)</f>
        <v>0</v>
      </c>
      <c r="K103" s="289"/>
      <c r="L103" s="290"/>
      <c r="M103" s="291" t="s">
        <v>19</v>
      </c>
      <c r="N103" s="292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658</v>
      </c>
      <c r="AT103" s="228" t="s">
        <v>602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203</v>
      </c>
    </row>
    <row r="104" s="12" customFormat="1" ht="22.8" customHeight="1">
      <c r="A104" s="12"/>
      <c r="B104" s="200"/>
      <c r="C104" s="201"/>
      <c r="D104" s="202" t="s">
        <v>71</v>
      </c>
      <c r="E104" s="214" t="s">
        <v>4046</v>
      </c>
      <c r="F104" s="214" t="s">
        <v>4047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SUM(P105:P146)</f>
        <v>0</v>
      </c>
      <c r="Q104" s="208"/>
      <c r="R104" s="209">
        <f>SUM(R105:R146)</f>
        <v>0</v>
      </c>
      <c r="S104" s="208"/>
      <c r="T104" s="210">
        <f>SUM(T105:T146)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82</v>
      </c>
      <c r="AT104" s="212" t="s">
        <v>71</v>
      </c>
      <c r="AU104" s="212" t="s">
        <v>80</v>
      </c>
      <c r="AY104" s="211" t="s">
        <v>197</v>
      </c>
      <c r="BK104" s="213">
        <f>SUM(BK105:BK146)</f>
        <v>0</v>
      </c>
    </row>
    <row r="105" s="2" customFormat="1" ht="16.5" customHeight="1">
      <c r="A105" s="40"/>
      <c r="B105" s="41"/>
      <c r="C105" s="216" t="s">
        <v>103</v>
      </c>
      <c r="D105" s="216" t="s">
        <v>199</v>
      </c>
      <c r="E105" s="217" t="s">
        <v>4048</v>
      </c>
      <c r="F105" s="218" t="s">
        <v>4049</v>
      </c>
      <c r="G105" s="219" t="s">
        <v>211</v>
      </c>
      <c r="H105" s="220">
        <v>0.40000000000000002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385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265</v>
      </c>
    </row>
    <row r="106" s="2" customFormat="1" ht="24.15" customHeight="1">
      <c r="A106" s="40"/>
      <c r="B106" s="41"/>
      <c r="C106" s="216" t="s">
        <v>203</v>
      </c>
      <c r="D106" s="216" t="s">
        <v>199</v>
      </c>
      <c r="E106" s="217" t="s">
        <v>4050</v>
      </c>
      <c r="F106" s="218" t="s">
        <v>4051</v>
      </c>
      <c r="G106" s="219" t="s">
        <v>211</v>
      </c>
      <c r="H106" s="220">
        <v>0.40000000000000002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385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311</v>
      </c>
    </row>
    <row r="107" s="2" customFormat="1" ht="16.5" customHeight="1">
      <c r="A107" s="40"/>
      <c r="B107" s="41"/>
      <c r="C107" s="216" t="s">
        <v>235</v>
      </c>
      <c r="D107" s="216" t="s">
        <v>199</v>
      </c>
      <c r="E107" s="217" t="s">
        <v>4052</v>
      </c>
      <c r="F107" s="218" t="s">
        <v>4053</v>
      </c>
      <c r="G107" s="219" t="s">
        <v>211</v>
      </c>
      <c r="H107" s="220">
        <v>0.40000000000000002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385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322</v>
      </c>
    </row>
    <row r="108" s="2" customFormat="1" ht="16.5" customHeight="1">
      <c r="A108" s="40"/>
      <c r="B108" s="41"/>
      <c r="C108" s="216" t="s">
        <v>265</v>
      </c>
      <c r="D108" s="216" t="s">
        <v>199</v>
      </c>
      <c r="E108" s="217" t="s">
        <v>4054</v>
      </c>
      <c r="F108" s="218" t="s">
        <v>4055</v>
      </c>
      <c r="G108" s="219" t="s">
        <v>211</v>
      </c>
      <c r="H108" s="220">
        <v>0.40000000000000002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385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344</v>
      </c>
    </row>
    <row r="109" s="2" customFormat="1" ht="16.5" customHeight="1">
      <c r="A109" s="40"/>
      <c r="B109" s="41"/>
      <c r="C109" s="216" t="s">
        <v>273</v>
      </c>
      <c r="D109" s="216" t="s">
        <v>199</v>
      </c>
      <c r="E109" s="217" t="s">
        <v>4056</v>
      </c>
      <c r="F109" s="218" t="s">
        <v>4057</v>
      </c>
      <c r="G109" s="219" t="s">
        <v>211</v>
      </c>
      <c r="H109" s="220">
        <v>0.40000000000000002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385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362</v>
      </c>
    </row>
    <row r="110" s="2" customFormat="1" ht="44.25" customHeight="1">
      <c r="A110" s="40"/>
      <c r="B110" s="41"/>
      <c r="C110" s="216" t="s">
        <v>311</v>
      </c>
      <c r="D110" s="216" t="s">
        <v>199</v>
      </c>
      <c r="E110" s="217" t="s">
        <v>4058</v>
      </c>
      <c r="F110" s="218" t="s">
        <v>4059</v>
      </c>
      <c r="G110" s="219" t="s">
        <v>211</v>
      </c>
      <c r="H110" s="220">
        <v>0.40000000000000002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385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385</v>
      </c>
    </row>
    <row r="111" s="2" customFormat="1" ht="16.5" customHeight="1">
      <c r="A111" s="40"/>
      <c r="B111" s="41"/>
      <c r="C111" s="216" t="s">
        <v>221</v>
      </c>
      <c r="D111" s="216" t="s">
        <v>199</v>
      </c>
      <c r="E111" s="217" t="s">
        <v>4060</v>
      </c>
      <c r="F111" s="218" t="s">
        <v>4061</v>
      </c>
      <c r="G111" s="219" t="s">
        <v>211</v>
      </c>
      <c r="H111" s="220">
        <v>0.40000000000000002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557</v>
      </c>
    </row>
    <row r="112" s="2" customFormat="1" ht="16.5" customHeight="1">
      <c r="A112" s="40"/>
      <c r="B112" s="41"/>
      <c r="C112" s="216" t="s">
        <v>322</v>
      </c>
      <c r="D112" s="216" t="s">
        <v>199</v>
      </c>
      <c r="E112" s="217" t="s">
        <v>4062</v>
      </c>
      <c r="F112" s="218" t="s">
        <v>4063</v>
      </c>
      <c r="G112" s="219" t="s">
        <v>211</v>
      </c>
      <c r="H112" s="220">
        <v>0.40000000000000002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385</v>
      </c>
      <c r="AT112" s="228" t="s">
        <v>199</v>
      </c>
      <c r="AU112" s="228" t="s">
        <v>82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570</v>
      </c>
    </row>
    <row r="113" s="2" customFormat="1" ht="24.15" customHeight="1">
      <c r="A113" s="40"/>
      <c r="B113" s="41"/>
      <c r="C113" s="216" t="s">
        <v>335</v>
      </c>
      <c r="D113" s="216" t="s">
        <v>199</v>
      </c>
      <c r="E113" s="217" t="s">
        <v>4064</v>
      </c>
      <c r="F113" s="218" t="s">
        <v>4051</v>
      </c>
      <c r="G113" s="219" t="s">
        <v>211</v>
      </c>
      <c r="H113" s="220">
        <v>0.40000000000000002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582</v>
      </c>
    </row>
    <row r="114" s="2" customFormat="1" ht="21.75" customHeight="1">
      <c r="A114" s="40"/>
      <c r="B114" s="41"/>
      <c r="C114" s="216" t="s">
        <v>344</v>
      </c>
      <c r="D114" s="216" t="s">
        <v>199</v>
      </c>
      <c r="E114" s="217" t="s">
        <v>4065</v>
      </c>
      <c r="F114" s="218" t="s">
        <v>4066</v>
      </c>
      <c r="G114" s="219" t="s">
        <v>211</v>
      </c>
      <c r="H114" s="220">
        <v>0.40000000000000002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593</v>
      </c>
    </row>
    <row r="115" s="2" customFormat="1" ht="16.5" customHeight="1">
      <c r="A115" s="40"/>
      <c r="B115" s="41"/>
      <c r="C115" s="216" t="s">
        <v>351</v>
      </c>
      <c r="D115" s="216" t="s">
        <v>199</v>
      </c>
      <c r="E115" s="217" t="s">
        <v>4067</v>
      </c>
      <c r="F115" s="218" t="s">
        <v>4055</v>
      </c>
      <c r="G115" s="219" t="s">
        <v>211</v>
      </c>
      <c r="H115" s="220">
        <v>0.40000000000000002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607</v>
      </c>
    </row>
    <row r="116" s="2" customFormat="1" ht="16.5" customHeight="1">
      <c r="A116" s="40"/>
      <c r="B116" s="41"/>
      <c r="C116" s="216" t="s">
        <v>362</v>
      </c>
      <c r="D116" s="216" t="s">
        <v>199</v>
      </c>
      <c r="E116" s="217" t="s">
        <v>4068</v>
      </c>
      <c r="F116" s="218" t="s">
        <v>4057</v>
      </c>
      <c r="G116" s="219" t="s">
        <v>211</v>
      </c>
      <c r="H116" s="220">
        <v>0.40000000000000002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385</v>
      </c>
      <c r="AT116" s="228" t="s">
        <v>199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385</v>
      </c>
      <c r="BM116" s="228" t="s">
        <v>625</v>
      </c>
    </row>
    <row r="117" s="2" customFormat="1" ht="44.25" customHeight="1">
      <c r="A117" s="40"/>
      <c r="B117" s="41"/>
      <c r="C117" s="216" t="s">
        <v>8</v>
      </c>
      <c r="D117" s="216" t="s">
        <v>199</v>
      </c>
      <c r="E117" s="217" t="s">
        <v>4069</v>
      </c>
      <c r="F117" s="218" t="s">
        <v>4059</v>
      </c>
      <c r="G117" s="219" t="s">
        <v>211</v>
      </c>
      <c r="H117" s="220">
        <v>0.40000000000000002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385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385</v>
      </c>
      <c r="BM117" s="228" t="s">
        <v>644</v>
      </c>
    </row>
    <row r="118" s="2" customFormat="1" ht="16.5" customHeight="1">
      <c r="A118" s="40"/>
      <c r="B118" s="41"/>
      <c r="C118" s="216" t="s">
        <v>385</v>
      </c>
      <c r="D118" s="216" t="s">
        <v>199</v>
      </c>
      <c r="E118" s="217" t="s">
        <v>4070</v>
      </c>
      <c r="F118" s="218" t="s">
        <v>4063</v>
      </c>
      <c r="G118" s="219" t="s">
        <v>211</v>
      </c>
      <c r="H118" s="220">
        <v>0.40000000000000002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</v>
      </c>
      <c r="R118" s="226">
        <f>Q118*H118</f>
        <v>0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385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385</v>
      </c>
      <c r="BM118" s="228" t="s">
        <v>658</v>
      </c>
    </row>
    <row r="119" s="2" customFormat="1" ht="24.15" customHeight="1">
      <c r="A119" s="40"/>
      <c r="B119" s="41"/>
      <c r="C119" s="216" t="s">
        <v>550</v>
      </c>
      <c r="D119" s="216" t="s">
        <v>199</v>
      </c>
      <c r="E119" s="217" t="s">
        <v>4071</v>
      </c>
      <c r="F119" s="218" t="s">
        <v>4072</v>
      </c>
      <c r="G119" s="219" t="s">
        <v>211</v>
      </c>
      <c r="H119" s="220">
        <v>0.40000000000000002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</v>
      </c>
      <c r="R119" s="226">
        <f>Q119*H119</f>
        <v>0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385</v>
      </c>
      <c r="AT119" s="228" t="s">
        <v>199</v>
      </c>
      <c r="AU119" s="228" t="s">
        <v>82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385</v>
      </c>
      <c r="BM119" s="228" t="s">
        <v>675</v>
      </c>
    </row>
    <row r="120" s="2" customFormat="1" ht="16.5" customHeight="1">
      <c r="A120" s="40"/>
      <c r="B120" s="41"/>
      <c r="C120" s="216" t="s">
        <v>557</v>
      </c>
      <c r="D120" s="216" t="s">
        <v>199</v>
      </c>
      <c r="E120" s="217" t="s">
        <v>4073</v>
      </c>
      <c r="F120" s="218" t="s">
        <v>4074</v>
      </c>
      <c r="G120" s="219" t="s">
        <v>211</v>
      </c>
      <c r="H120" s="220">
        <v>0.40000000000000002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385</v>
      </c>
      <c r="AT120" s="228" t="s">
        <v>199</v>
      </c>
      <c r="AU120" s="228" t="s">
        <v>82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385</v>
      </c>
      <c r="BM120" s="228" t="s">
        <v>696</v>
      </c>
    </row>
    <row r="121" s="2" customFormat="1" ht="16.5" customHeight="1">
      <c r="A121" s="40"/>
      <c r="B121" s="41"/>
      <c r="C121" s="216" t="s">
        <v>563</v>
      </c>
      <c r="D121" s="216" t="s">
        <v>199</v>
      </c>
      <c r="E121" s="217" t="s">
        <v>4075</v>
      </c>
      <c r="F121" s="218" t="s">
        <v>4055</v>
      </c>
      <c r="G121" s="219" t="s">
        <v>211</v>
      </c>
      <c r="H121" s="220">
        <v>0.40000000000000002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385</v>
      </c>
      <c r="AT121" s="228" t="s">
        <v>199</v>
      </c>
      <c r="AU121" s="228" t="s">
        <v>82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385</v>
      </c>
      <c r="BM121" s="228" t="s">
        <v>717</v>
      </c>
    </row>
    <row r="122" s="2" customFormat="1" ht="16.5" customHeight="1">
      <c r="A122" s="40"/>
      <c r="B122" s="41"/>
      <c r="C122" s="216" t="s">
        <v>570</v>
      </c>
      <c r="D122" s="216" t="s">
        <v>199</v>
      </c>
      <c r="E122" s="217" t="s">
        <v>4076</v>
      </c>
      <c r="F122" s="218" t="s">
        <v>4057</v>
      </c>
      <c r="G122" s="219" t="s">
        <v>211</v>
      </c>
      <c r="H122" s="220">
        <v>0.40000000000000002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385</v>
      </c>
      <c r="AT122" s="228" t="s">
        <v>199</v>
      </c>
      <c r="AU122" s="228" t="s">
        <v>82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385</v>
      </c>
      <c r="BM122" s="228" t="s">
        <v>729</v>
      </c>
    </row>
    <row r="123" s="2" customFormat="1" ht="44.25" customHeight="1">
      <c r="A123" s="40"/>
      <c r="B123" s="41"/>
      <c r="C123" s="216" t="s">
        <v>7</v>
      </c>
      <c r="D123" s="216" t="s">
        <v>199</v>
      </c>
      <c r="E123" s="217" t="s">
        <v>4077</v>
      </c>
      <c r="F123" s="218" t="s">
        <v>4059</v>
      </c>
      <c r="G123" s="219" t="s">
        <v>211</v>
      </c>
      <c r="H123" s="220">
        <v>0.40000000000000002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</v>
      </c>
      <c r="R123" s="226">
        <f>Q123*H123</f>
        <v>0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385</v>
      </c>
      <c r="AT123" s="228" t="s">
        <v>199</v>
      </c>
      <c r="AU123" s="228" t="s">
        <v>82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385</v>
      </c>
      <c r="BM123" s="228" t="s">
        <v>792</v>
      </c>
    </row>
    <row r="124" s="2" customFormat="1" ht="21.75" customHeight="1">
      <c r="A124" s="40"/>
      <c r="B124" s="41"/>
      <c r="C124" s="216" t="s">
        <v>582</v>
      </c>
      <c r="D124" s="216" t="s">
        <v>199</v>
      </c>
      <c r="E124" s="217" t="s">
        <v>4078</v>
      </c>
      <c r="F124" s="218" t="s">
        <v>4079</v>
      </c>
      <c r="G124" s="219" t="s">
        <v>211</v>
      </c>
      <c r="H124" s="220">
        <v>0.40000000000000002</v>
      </c>
      <c r="I124" s="221"/>
      <c r="J124" s="222">
        <f>ROUND(I124*H124,2)</f>
        <v>0</v>
      </c>
      <c r="K124" s="223"/>
      <c r="L124" s="46"/>
      <c r="M124" s="224" t="s">
        <v>19</v>
      </c>
      <c r="N124" s="225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385</v>
      </c>
      <c r="AT124" s="228" t="s">
        <v>199</v>
      </c>
      <c r="AU124" s="228" t="s">
        <v>82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385</v>
      </c>
      <c r="BM124" s="228" t="s">
        <v>816</v>
      </c>
    </row>
    <row r="125" s="2" customFormat="1" ht="16.5" customHeight="1">
      <c r="A125" s="40"/>
      <c r="B125" s="41"/>
      <c r="C125" s="216" t="s">
        <v>588</v>
      </c>
      <c r="D125" s="216" t="s">
        <v>199</v>
      </c>
      <c r="E125" s="217" t="s">
        <v>4080</v>
      </c>
      <c r="F125" s="218" t="s">
        <v>4061</v>
      </c>
      <c r="G125" s="219" t="s">
        <v>211</v>
      </c>
      <c r="H125" s="220">
        <v>0.40000000000000002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385</v>
      </c>
      <c r="AT125" s="228" t="s">
        <v>199</v>
      </c>
      <c r="AU125" s="228" t="s">
        <v>82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385</v>
      </c>
      <c r="BM125" s="228" t="s">
        <v>845</v>
      </c>
    </row>
    <row r="126" s="2" customFormat="1" ht="16.5" customHeight="1">
      <c r="A126" s="40"/>
      <c r="B126" s="41"/>
      <c r="C126" s="216" t="s">
        <v>593</v>
      </c>
      <c r="D126" s="216" t="s">
        <v>199</v>
      </c>
      <c r="E126" s="217" t="s">
        <v>4081</v>
      </c>
      <c r="F126" s="218" t="s">
        <v>4063</v>
      </c>
      <c r="G126" s="219" t="s">
        <v>211</v>
      </c>
      <c r="H126" s="220">
        <v>0.40000000000000002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385</v>
      </c>
      <c r="AT126" s="228" t="s">
        <v>199</v>
      </c>
      <c r="AU126" s="228" t="s">
        <v>82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385</v>
      </c>
      <c r="BM126" s="228" t="s">
        <v>856</v>
      </c>
    </row>
    <row r="127" s="2" customFormat="1" ht="37.8" customHeight="1">
      <c r="A127" s="40"/>
      <c r="B127" s="41"/>
      <c r="C127" s="216" t="s">
        <v>601</v>
      </c>
      <c r="D127" s="216" t="s">
        <v>199</v>
      </c>
      <c r="E127" s="217" t="s">
        <v>4082</v>
      </c>
      <c r="F127" s="218" t="s">
        <v>4083</v>
      </c>
      <c r="G127" s="219" t="s">
        <v>211</v>
      </c>
      <c r="H127" s="220">
        <v>0.40000000000000002</v>
      </c>
      <c r="I127" s="221"/>
      <c r="J127" s="222">
        <f>ROUND(I127*H127,2)</f>
        <v>0</v>
      </c>
      <c r="K127" s="223"/>
      <c r="L127" s="46"/>
      <c r="M127" s="224" t="s">
        <v>19</v>
      </c>
      <c r="N127" s="225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385</v>
      </c>
      <c r="AT127" s="228" t="s">
        <v>199</v>
      </c>
      <c r="AU127" s="228" t="s">
        <v>82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385</v>
      </c>
      <c r="BM127" s="228" t="s">
        <v>888</v>
      </c>
    </row>
    <row r="128" s="2" customFormat="1" ht="33" customHeight="1">
      <c r="A128" s="40"/>
      <c r="B128" s="41"/>
      <c r="C128" s="216" t="s">
        <v>607</v>
      </c>
      <c r="D128" s="216" t="s">
        <v>199</v>
      </c>
      <c r="E128" s="217" t="s">
        <v>4084</v>
      </c>
      <c r="F128" s="218" t="s">
        <v>4085</v>
      </c>
      <c r="G128" s="219" t="s">
        <v>661</v>
      </c>
      <c r="H128" s="220">
        <v>0.80000000000000004</v>
      </c>
      <c r="I128" s="221"/>
      <c r="J128" s="222">
        <f>ROUND(I128*H128,2)</f>
        <v>0</v>
      </c>
      <c r="K128" s="223"/>
      <c r="L128" s="46"/>
      <c r="M128" s="224" t="s">
        <v>19</v>
      </c>
      <c r="N128" s="225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385</v>
      </c>
      <c r="AT128" s="228" t="s">
        <v>199</v>
      </c>
      <c r="AU128" s="228" t="s">
        <v>82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385</v>
      </c>
      <c r="BM128" s="228" t="s">
        <v>893</v>
      </c>
    </row>
    <row r="129" s="2" customFormat="1" ht="16.5" customHeight="1">
      <c r="A129" s="40"/>
      <c r="B129" s="41"/>
      <c r="C129" s="216" t="s">
        <v>612</v>
      </c>
      <c r="D129" s="216" t="s">
        <v>199</v>
      </c>
      <c r="E129" s="217" t="s">
        <v>4086</v>
      </c>
      <c r="F129" s="218" t="s">
        <v>4087</v>
      </c>
      <c r="G129" s="219" t="s">
        <v>211</v>
      </c>
      <c r="H129" s="220">
        <v>0.40000000000000002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</v>
      </c>
      <c r="R129" s="226">
        <f>Q129*H129</f>
        <v>0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385</v>
      </c>
      <c r="AT129" s="228" t="s">
        <v>199</v>
      </c>
      <c r="AU129" s="228" t="s">
        <v>82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385</v>
      </c>
      <c r="BM129" s="228" t="s">
        <v>904</v>
      </c>
    </row>
    <row r="130" s="2" customFormat="1" ht="16.5" customHeight="1">
      <c r="A130" s="40"/>
      <c r="B130" s="41"/>
      <c r="C130" s="216" t="s">
        <v>625</v>
      </c>
      <c r="D130" s="216" t="s">
        <v>199</v>
      </c>
      <c r="E130" s="217" t="s">
        <v>4088</v>
      </c>
      <c r="F130" s="218" t="s">
        <v>4089</v>
      </c>
      <c r="G130" s="219" t="s">
        <v>211</v>
      </c>
      <c r="H130" s="220">
        <v>0.40000000000000002</v>
      </c>
      <c r="I130" s="221"/>
      <c r="J130" s="222">
        <f>ROUND(I130*H130,2)</f>
        <v>0</v>
      </c>
      <c r="K130" s="223"/>
      <c r="L130" s="46"/>
      <c r="M130" s="224" t="s">
        <v>19</v>
      </c>
      <c r="N130" s="225" t="s">
        <v>43</v>
      </c>
      <c r="O130" s="86"/>
      <c r="P130" s="226">
        <f>O130*H130</f>
        <v>0</v>
      </c>
      <c r="Q130" s="226">
        <v>0</v>
      </c>
      <c r="R130" s="226">
        <f>Q130*H130</f>
        <v>0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385</v>
      </c>
      <c r="AT130" s="228" t="s">
        <v>199</v>
      </c>
      <c r="AU130" s="228" t="s">
        <v>82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385</v>
      </c>
      <c r="BM130" s="228" t="s">
        <v>919</v>
      </c>
    </row>
    <row r="131" s="2" customFormat="1" ht="16.5" customHeight="1">
      <c r="A131" s="40"/>
      <c r="B131" s="41"/>
      <c r="C131" s="216" t="s">
        <v>636</v>
      </c>
      <c r="D131" s="216" t="s">
        <v>199</v>
      </c>
      <c r="E131" s="217" t="s">
        <v>4090</v>
      </c>
      <c r="F131" s="218" t="s">
        <v>4091</v>
      </c>
      <c r="G131" s="219" t="s">
        <v>211</v>
      </c>
      <c r="H131" s="220">
        <v>0.40000000000000002</v>
      </c>
      <c r="I131" s="221"/>
      <c r="J131" s="222">
        <f>ROUND(I131*H131,2)</f>
        <v>0</v>
      </c>
      <c r="K131" s="223"/>
      <c r="L131" s="46"/>
      <c r="M131" s="224" t="s">
        <v>19</v>
      </c>
      <c r="N131" s="225" t="s">
        <v>43</v>
      </c>
      <c r="O131" s="86"/>
      <c r="P131" s="226">
        <f>O131*H131</f>
        <v>0</v>
      </c>
      <c r="Q131" s="226">
        <v>0</v>
      </c>
      <c r="R131" s="226">
        <f>Q131*H131</f>
        <v>0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385</v>
      </c>
      <c r="AT131" s="228" t="s">
        <v>199</v>
      </c>
      <c r="AU131" s="228" t="s">
        <v>82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385</v>
      </c>
      <c r="BM131" s="228" t="s">
        <v>929</v>
      </c>
    </row>
    <row r="132" s="2" customFormat="1" ht="37.8" customHeight="1">
      <c r="A132" s="40"/>
      <c r="B132" s="41"/>
      <c r="C132" s="216" t="s">
        <v>644</v>
      </c>
      <c r="D132" s="216" t="s">
        <v>199</v>
      </c>
      <c r="E132" s="217" t="s">
        <v>4092</v>
      </c>
      <c r="F132" s="218" t="s">
        <v>4093</v>
      </c>
      <c r="G132" s="219" t="s">
        <v>211</v>
      </c>
      <c r="H132" s="220">
        <v>0.40000000000000002</v>
      </c>
      <c r="I132" s="221"/>
      <c r="J132" s="222">
        <f>ROUND(I132*H132,2)</f>
        <v>0</v>
      </c>
      <c r="K132" s="223"/>
      <c r="L132" s="46"/>
      <c r="M132" s="224" t="s">
        <v>19</v>
      </c>
      <c r="N132" s="225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385</v>
      </c>
      <c r="AT132" s="228" t="s">
        <v>199</v>
      </c>
      <c r="AU132" s="228" t="s">
        <v>82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385</v>
      </c>
      <c r="BM132" s="228" t="s">
        <v>944</v>
      </c>
    </row>
    <row r="133" s="2" customFormat="1" ht="33" customHeight="1">
      <c r="A133" s="40"/>
      <c r="B133" s="41"/>
      <c r="C133" s="216" t="s">
        <v>652</v>
      </c>
      <c r="D133" s="216" t="s">
        <v>199</v>
      </c>
      <c r="E133" s="217" t="s">
        <v>4094</v>
      </c>
      <c r="F133" s="218" t="s">
        <v>4095</v>
      </c>
      <c r="G133" s="219" t="s">
        <v>661</v>
      </c>
      <c r="H133" s="220">
        <v>0.40000000000000002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385</v>
      </c>
      <c r="AT133" s="228" t="s">
        <v>199</v>
      </c>
      <c r="AU133" s="228" t="s">
        <v>82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385</v>
      </c>
      <c r="BM133" s="228" t="s">
        <v>861</v>
      </c>
    </row>
    <row r="134" s="2" customFormat="1" ht="33" customHeight="1">
      <c r="A134" s="40"/>
      <c r="B134" s="41"/>
      <c r="C134" s="216" t="s">
        <v>658</v>
      </c>
      <c r="D134" s="216" t="s">
        <v>199</v>
      </c>
      <c r="E134" s="217" t="s">
        <v>4096</v>
      </c>
      <c r="F134" s="218" t="s">
        <v>4097</v>
      </c>
      <c r="G134" s="219" t="s">
        <v>661</v>
      </c>
      <c r="H134" s="220">
        <v>0.80000000000000004</v>
      </c>
      <c r="I134" s="221"/>
      <c r="J134" s="222">
        <f>ROUND(I134*H134,2)</f>
        <v>0</v>
      </c>
      <c r="K134" s="223"/>
      <c r="L134" s="46"/>
      <c r="M134" s="224" t="s">
        <v>19</v>
      </c>
      <c r="N134" s="225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385</v>
      </c>
      <c r="AT134" s="228" t="s">
        <v>199</v>
      </c>
      <c r="AU134" s="228" t="s">
        <v>82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385</v>
      </c>
      <c r="BM134" s="228" t="s">
        <v>969</v>
      </c>
    </row>
    <row r="135" s="2" customFormat="1" ht="16.5" customHeight="1">
      <c r="A135" s="40"/>
      <c r="B135" s="41"/>
      <c r="C135" s="216" t="s">
        <v>664</v>
      </c>
      <c r="D135" s="216" t="s">
        <v>199</v>
      </c>
      <c r="E135" s="217" t="s">
        <v>4098</v>
      </c>
      <c r="F135" s="218" t="s">
        <v>4099</v>
      </c>
      <c r="G135" s="219" t="s">
        <v>211</v>
      </c>
      <c r="H135" s="220">
        <v>0.40000000000000002</v>
      </c>
      <c r="I135" s="221"/>
      <c r="J135" s="222">
        <f>ROUND(I135*H135,2)</f>
        <v>0</v>
      </c>
      <c r="K135" s="223"/>
      <c r="L135" s="46"/>
      <c r="M135" s="224" t="s">
        <v>19</v>
      </c>
      <c r="N135" s="225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385</v>
      </c>
      <c r="AT135" s="228" t="s">
        <v>199</v>
      </c>
      <c r="AU135" s="228" t="s">
        <v>82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385</v>
      </c>
      <c r="BM135" s="228" t="s">
        <v>984</v>
      </c>
    </row>
    <row r="136" s="2" customFormat="1" ht="16.5" customHeight="1">
      <c r="A136" s="40"/>
      <c r="B136" s="41"/>
      <c r="C136" s="216" t="s">
        <v>675</v>
      </c>
      <c r="D136" s="216" t="s">
        <v>199</v>
      </c>
      <c r="E136" s="217" t="s">
        <v>4100</v>
      </c>
      <c r="F136" s="218" t="s">
        <v>4101</v>
      </c>
      <c r="G136" s="219" t="s">
        <v>211</v>
      </c>
      <c r="H136" s="220">
        <v>0.40000000000000002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385</v>
      </c>
      <c r="AT136" s="228" t="s">
        <v>199</v>
      </c>
      <c r="AU136" s="228" t="s">
        <v>82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385</v>
      </c>
      <c r="BM136" s="228" t="s">
        <v>1003</v>
      </c>
    </row>
    <row r="137" s="2" customFormat="1" ht="16.5" customHeight="1">
      <c r="A137" s="40"/>
      <c r="B137" s="41"/>
      <c r="C137" s="216" t="s">
        <v>686</v>
      </c>
      <c r="D137" s="216" t="s">
        <v>199</v>
      </c>
      <c r="E137" s="217" t="s">
        <v>4102</v>
      </c>
      <c r="F137" s="218" t="s">
        <v>4091</v>
      </c>
      <c r="G137" s="219" t="s">
        <v>211</v>
      </c>
      <c r="H137" s="220">
        <v>0.40000000000000002</v>
      </c>
      <c r="I137" s="221"/>
      <c r="J137" s="222">
        <f>ROUND(I137*H137,2)</f>
        <v>0</v>
      </c>
      <c r="K137" s="223"/>
      <c r="L137" s="46"/>
      <c r="M137" s="224" t="s">
        <v>19</v>
      </c>
      <c r="N137" s="225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385</v>
      </c>
      <c r="AT137" s="228" t="s">
        <v>199</v>
      </c>
      <c r="AU137" s="228" t="s">
        <v>82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385</v>
      </c>
      <c r="BM137" s="228" t="s">
        <v>1018</v>
      </c>
    </row>
    <row r="138" s="2" customFormat="1" ht="33" customHeight="1">
      <c r="A138" s="40"/>
      <c r="B138" s="41"/>
      <c r="C138" s="216" t="s">
        <v>696</v>
      </c>
      <c r="D138" s="216" t="s">
        <v>199</v>
      </c>
      <c r="E138" s="217" t="s">
        <v>4103</v>
      </c>
      <c r="F138" s="218" t="s">
        <v>4104</v>
      </c>
      <c r="G138" s="219" t="s">
        <v>661</v>
      </c>
      <c r="H138" s="220">
        <v>0.40000000000000002</v>
      </c>
      <c r="I138" s="221"/>
      <c r="J138" s="222">
        <f>ROUND(I138*H138,2)</f>
        <v>0</v>
      </c>
      <c r="K138" s="223"/>
      <c r="L138" s="46"/>
      <c r="M138" s="224" t="s">
        <v>19</v>
      </c>
      <c r="N138" s="225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385</v>
      </c>
      <c r="AT138" s="228" t="s">
        <v>199</v>
      </c>
      <c r="AU138" s="228" t="s">
        <v>82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385</v>
      </c>
      <c r="BM138" s="228" t="s">
        <v>1044</v>
      </c>
    </row>
    <row r="139" s="2" customFormat="1" ht="33" customHeight="1">
      <c r="A139" s="40"/>
      <c r="B139" s="41"/>
      <c r="C139" s="216" t="s">
        <v>701</v>
      </c>
      <c r="D139" s="216" t="s">
        <v>199</v>
      </c>
      <c r="E139" s="217" t="s">
        <v>4105</v>
      </c>
      <c r="F139" s="218" t="s">
        <v>4095</v>
      </c>
      <c r="G139" s="219" t="s">
        <v>661</v>
      </c>
      <c r="H139" s="220">
        <v>0.80000000000000004</v>
      </c>
      <c r="I139" s="221"/>
      <c r="J139" s="222">
        <f>ROUND(I139*H139,2)</f>
        <v>0</v>
      </c>
      <c r="K139" s="223"/>
      <c r="L139" s="46"/>
      <c r="M139" s="224" t="s">
        <v>19</v>
      </c>
      <c r="N139" s="225" t="s">
        <v>43</v>
      </c>
      <c r="O139" s="86"/>
      <c r="P139" s="226">
        <f>O139*H139</f>
        <v>0</v>
      </c>
      <c r="Q139" s="226">
        <v>0</v>
      </c>
      <c r="R139" s="226">
        <f>Q139*H139</f>
        <v>0</v>
      </c>
      <c r="S139" s="226">
        <v>0</v>
      </c>
      <c r="T139" s="227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8" t="s">
        <v>385</v>
      </c>
      <c r="AT139" s="228" t="s">
        <v>199</v>
      </c>
      <c r="AU139" s="228" t="s">
        <v>82</v>
      </c>
      <c r="AY139" s="19" t="s">
        <v>197</v>
      </c>
      <c r="BE139" s="229">
        <f>IF(N139="základní",J139,0)</f>
        <v>0</v>
      </c>
      <c r="BF139" s="229">
        <f>IF(N139="snížená",J139,0)</f>
        <v>0</v>
      </c>
      <c r="BG139" s="229">
        <f>IF(N139="zákl. přenesená",J139,0)</f>
        <v>0</v>
      </c>
      <c r="BH139" s="229">
        <f>IF(N139="sníž. přenesená",J139,0)</f>
        <v>0</v>
      </c>
      <c r="BI139" s="229">
        <f>IF(N139="nulová",J139,0)</f>
        <v>0</v>
      </c>
      <c r="BJ139" s="19" t="s">
        <v>80</v>
      </c>
      <c r="BK139" s="229">
        <f>ROUND(I139*H139,2)</f>
        <v>0</v>
      </c>
      <c r="BL139" s="19" t="s">
        <v>385</v>
      </c>
      <c r="BM139" s="228" t="s">
        <v>1061</v>
      </c>
    </row>
    <row r="140" s="2" customFormat="1" ht="33" customHeight="1">
      <c r="A140" s="40"/>
      <c r="B140" s="41"/>
      <c r="C140" s="216" t="s">
        <v>717</v>
      </c>
      <c r="D140" s="216" t="s">
        <v>199</v>
      </c>
      <c r="E140" s="217" t="s">
        <v>4106</v>
      </c>
      <c r="F140" s="218" t="s">
        <v>4097</v>
      </c>
      <c r="G140" s="219" t="s">
        <v>661</v>
      </c>
      <c r="H140" s="220">
        <v>0.80000000000000004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385</v>
      </c>
      <c r="AT140" s="228" t="s">
        <v>199</v>
      </c>
      <c r="AU140" s="228" t="s">
        <v>82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385</v>
      </c>
      <c r="BM140" s="228" t="s">
        <v>1077</v>
      </c>
    </row>
    <row r="141" s="2" customFormat="1" ht="16.5" customHeight="1">
      <c r="A141" s="40"/>
      <c r="B141" s="41"/>
      <c r="C141" s="216" t="s">
        <v>723</v>
      </c>
      <c r="D141" s="216" t="s">
        <v>199</v>
      </c>
      <c r="E141" s="217" t="s">
        <v>4107</v>
      </c>
      <c r="F141" s="218" t="s">
        <v>4099</v>
      </c>
      <c r="G141" s="219" t="s">
        <v>211</v>
      </c>
      <c r="H141" s="220">
        <v>0.40000000000000002</v>
      </c>
      <c r="I141" s="221"/>
      <c r="J141" s="222">
        <f>ROUND(I141*H141,2)</f>
        <v>0</v>
      </c>
      <c r="K141" s="223"/>
      <c r="L141" s="46"/>
      <c r="M141" s="224" t="s">
        <v>19</v>
      </c>
      <c r="N141" s="225" t="s">
        <v>43</v>
      </c>
      <c r="O141" s="86"/>
      <c r="P141" s="226">
        <f>O141*H141</f>
        <v>0</v>
      </c>
      <c r="Q141" s="226">
        <v>0</v>
      </c>
      <c r="R141" s="226">
        <f>Q141*H141</f>
        <v>0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385</v>
      </c>
      <c r="AT141" s="228" t="s">
        <v>199</v>
      </c>
      <c r="AU141" s="228" t="s">
        <v>82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385</v>
      </c>
      <c r="BM141" s="228" t="s">
        <v>1085</v>
      </c>
    </row>
    <row r="142" s="2" customFormat="1" ht="21.75" customHeight="1">
      <c r="A142" s="40"/>
      <c r="B142" s="41"/>
      <c r="C142" s="216" t="s">
        <v>729</v>
      </c>
      <c r="D142" s="216" t="s">
        <v>199</v>
      </c>
      <c r="E142" s="217" t="s">
        <v>4108</v>
      </c>
      <c r="F142" s="218" t="s">
        <v>4109</v>
      </c>
      <c r="G142" s="219" t="s">
        <v>661</v>
      </c>
      <c r="H142" s="220">
        <v>2</v>
      </c>
      <c r="I142" s="221"/>
      <c r="J142" s="222">
        <f>ROUND(I142*H142,2)</f>
        <v>0</v>
      </c>
      <c r="K142" s="223"/>
      <c r="L142" s="46"/>
      <c r="M142" s="224" t="s">
        <v>19</v>
      </c>
      <c r="N142" s="225" t="s">
        <v>43</v>
      </c>
      <c r="O142" s="86"/>
      <c r="P142" s="226">
        <f>O142*H142</f>
        <v>0</v>
      </c>
      <c r="Q142" s="226">
        <v>0</v>
      </c>
      <c r="R142" s="226">
        <f>Q142*H142</f>
        <v>0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385</v>
      </c>
      <c r="AT142" s="228" t="s">
        <v>199</v>
      </c>
      <c r="AU142" s="228" t="s">
        <v>82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385</v>
      </c>
      <c r="BM142" s="228" t="s">
        <v>1099</v>
      </c>
    </row>
    <row r="143" s="2" customFormat="1" ht="16.5" customHeight="1">
      <c r="A143" s="40"/>
      <c r="B143" s="41"/>
      <c r="C143" s="216" t="s">
        <v>760</v>
      </c>
      <c r="D143" s="216" t="s">
        <v>199</v>
      </c>
      <c r="E143" s="217" t="s">
        <v>4110</v>
      </c>
      <c r="F143" s="218" t="s">
        <v>4101</v>
      </c>
      <c r="G143" s="219" t="s">
        <v>211</v>
      </c>
      <c r="H143" s="220">
        <v>0.40000000000000002</v>
      </c>
      <c r="I143" s="221"/>
      <c r="J143" s="222">
        <f>ROUND(I143*H143,2)</f>
        <v>0</v>
      </c>
      <c r="K143" s="223"/>
      <c r="L143" s="46"/>
      <c r="M143" s="224" t="s">
        <v>19</v>
      </c>
      <c r="N143" s="225" t="s">
        <v>43</v>
      </c>
      <c r="O143" s="86"/>
      <c r="P143" s="226">
        <f>O143*H143</f>
        <v>0</v>
      </c>
      <c r="Q143" s="226">
        <v>0</v>
      </c>
      <c r="R143" s="226">
        <f>Q143*H143</f>
        <v>0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385</v>
      </c>
      <c r="AT143" s="228" t="s">
        <v>199</v>
      </c>
      <c r="AU143" s="228" t="s">
        <v>82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385</v>
      </c>
      <c r="BM143" s="228" t="s">
        <v>1111</v>
      </c>
    </row>
    <row r="144" s="2" customFormat="1" ht="16.5" customHeight="1">
      <c r="A144" s="40"/>
      <c r="B144" s="41"/>
      <c r="C144" s="216" t="s">
        <v>792</v>
      </c>
      <c r="D144" s="216" t="s">
        <v>199</v>
      </c>
      <c r="E144" s="217" t="s">
        <v>4111</v>
      </c>
      <c r="F144" s="218" t="s">
        <v>4112</v>
      </c>
      <c r="G144" s="219" t="s">
        <v>211</v>
      </c>
      <c r="H144" s="220">
        <v>0.40000000000000002</v>
      </c>
      <c r="I144" s="221"/>
      <c r="J144" s="222">
        <f>ROUND(I144*H144,2)</f>
        <v>0</v>
      </c>
      <c r="K144" s="223"/>
      <c r="L144" s="46"/>
      <c r="M144" s="224" t="s">
        <v>19</v>
      </c>
      <c r="N144" s="225" t="s">
        <v>43</v>
      </c>
      <c r="O144" s="86"/>
      <c r="P144" s="226">
        <f>O144*H144</f>
        <v>0</v>
      </c>
      <c r="Q144" s="226">
        <v>0</v>
      </c>
      <c r="R144" s="226">
        <f>Q144*H144</f>
        <v>0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385</v>
      </c>
      <c r="AT144" s="228" t="s">
        <v>199</v>
      </c>
      <c r="AU144" s="228" t="s">
        <v>82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385</v>
      </c>
      <c r="BM144" s="228" t="s">
        <v>1119</v>
      </c>
    </row>
    <row r="145" s="2" customFormat="1" ht="21.75" customHeight="1">
      <c r="A145" s="40"/>
      <c r="B145" s="41"/>
      <c r="C145" s="216" t="s">
        <v>797</v>
      </c>
      <c r="D145" s="216" t="s">
        <v>199</v>
      </c>
      <c r="E145" s="217" t="s">
        <v>4113</v>
      </c>
      <c r="F145" s="218" t="s">
        <v>4114</v>
      </c>
      <c r="G145" s="219" t="s">
        <v>217</v>
      </c>
      <c r="H145" s="220">
        <v>0.19800000000000001</v>
      </c>
      <c r="I145" s="221"/>
      <c r="J145" s="222">
        <f>ROUND(I145*H145,2)</f>
        <v>0</v>
      </c>
      <c r="K145" s="223"/>
      <c r="L145" s="46"/>
      <c r="M145" s="224" t="s">
        <v>19</v>
      </c>
      <c r="N145" s="225" t="s">
        <v>43</v>
      </c>
      <c r="O145" s="86"/>
      <c r="P145" s="226">
        <f>O145*H145</f>
        <v>0</v>
      </c>
      <c r="Q145" s="226">
        <v>0</v>
      </c>
      <c r="R145" s="226">
        <f>Q145*H145</f>
        <v>0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385</v>
      </c>
      <c r="AT145" s="228" t="s">
        <v>199</v>
      </c>
      <c r="AU145" s="228" t="s">
        <v>82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385</v>
      </c>
      <c r="BM145" s="228" t="s">
        <v>1131</v>
      </c>
    </row>
    <row r="146" s="2" customFormat="1" ht="24.15" customHeight="1">
      <c r="A146" s="40"/>
      <c r="B146" s="41"/>
      <c r="C146" s="216" t="s">
        <v>816</v>
      </c>
      <c r="D146" s="216" t="s">
        <v>199</v>
      </c>
      <c r="E146" s="217" t="s">
        <v>4115</v>
      </c>
      <c r="F146" s="218" t="s">
        <v>4116</v>
      </c>
      <c r="G146" s="219" t="s">
        <v>217</v>
      </c>
      <c r="H146" s="220">
        <v>0.19800000000000001</v>
      </c>
      <c r="I146" s="221"/>
      <c r="J146" s="222">
        <f>ROUND(I146*H146,2)</f>
        <v>0</v>
      </c>
      <c r="K146" s="223"/>
      <c r="L146" s="46"/>
      <c r="M146" s="224" t="s">
        <v>19</v>
      </c>
      <c r="N146" s="225" t="s">
        <v>43</v>
      </c>
      <c r="O146" s="86"/>
      <c r="P146" s="226">
        <f>O146*H146</f>
        <v>0</v>
      </c>
      <c r="Q146" s="226">
        <v>0</v>
      </c>
      <c r="R146" s="226">
        <f>Q146*H146</f>
        <v>0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385</v>
      </c>
      <c r="AT146" s="228" t="s">
        <v>199</v>
      </c>
      <c r="AU146" s="228" t="s">
        <v>82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385</v>
      </c>
      <c r="BM146" s="228" t="s">
        <v>1146</v>
      </c>
    </row>
    <row r="147" s="12" customFormat="1" ht="22.8" customHeight="1">
      <c r="A147" s="12"/>
      <c r="B147" s="200"/>
      <c r="C147" s="201"/>
      <c r="D147" s="202" t="s">
        <v>71</v>
      </c>
      <c r="E147" s="214" t="s">
        <v>4117</v>
      </c>
      <c r="F147" s="214" t="s">
        <v>4118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SUM(P148:P161)</f>
        <v>0</v>
      </c>
      <c r="Q147" s="208"/>
      <c r="R147" s="209">
        <f>SUM(R148:R161)</f>
        <v>0</v>
      </c>
      <c r="S147" s="208"/>
      <c r="T147" s="210">
        <f>SUM(T148:T161)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82</v>
      </c>
      <c r="AT147" s="212" t="s">
        <v>71</v>
      </c>
      <c r="AU147" s="212" t="s">
        <v>80</v>
      </c>
      <c r="AY147" s="211" t="s">
        <v>197</v>
      </c>
      <c r="BK147" s="213">
        <f>SUM(BK148:BK161)</f>
        <v>0</v>
      </c>
    </row>
    <row r="148" s="2" customFormat="1" ht="24.15" customHeight="1">
      <c r="A148" s="40"/>
      <c r="B148" s="41"/>
      <c r="C148" s="216" t="s">
        <v>826</v>
      </c>
      <c r="D148" s="216" t="s">
        <v>199</v>
      </c>
      <c r="E148" s="217" t="s">
        <v>4119</v>
      </c>
      <c r="F148" s="218" t="s">
        <v>4120</v>
      </c>
      <c r="G148" s="219" t="s">
        <v>211</v>
      </c>
      <c r="H148" s="220">
        <v>0.80000000000000004</v>
      </c>
      <c r="I148" s="221"/>
      <c r="J148" s="222">
        <f>ROUND(I148*H148,2)</f>
        <v>0</v>
      </c>
      <c r="K148" s="223"/>
      <c r="L148" s="46"/>
      <c r="M148" s="224" t="s">
        <v>19</v>
      </c>
      <c r="N148" s="225" t="s">
        <v>43</v>
      </c>
      <c r="O148" s="86"/>
      <c r="P148" s="226">
        <f>O148*H148</f>
        <v>0</v>
      </c>
      <c r="Q148" s="226">
        <v>0</v>
      </c>
      <c r="R148" s="226">
        <f>Q148*H148</f>
        <v>0</v>
      </c>
      <c r="S148" s="226">
        <v>0</v>
      </c>
      <c r="T148" s="227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8" t="s">
        <v>385</v>
      </c>
      <c r="AT148" s="228" t="s">
        <v>199</v>
      </c>
      <c r="AU148" s="228" t="s">
        <v>82</v>
      </c>
      <c r="AY148" s="19" t="s">
        <v>197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9" t="s">
        <v>80</v>
      </c>
      <c r="BK148" s="229">
        <f>ROUND(I148*H148,2)</f>
        <v>0</v>
      </c>
      <c r="BL148" s="19" t="s">
        <v>385</v>
      </c>
      <c r="BM148" s="228" t="s">
        <v>1156</v>
      </c>
    </row>
    <row r="149" s="2" customFormat="1" ht="24.15" customHeight="1">
      <c r="A149" s="40"/>
      <c r="B149" s="41"/>
      <c r="C149" s="216" t="s">
        <v>845</v>
      </c>
      <c r="D149" s="216" t="s">
        <v>199</v>
      </c>
      <c r="E149" s="217" t="s">
        <v>4121</v>
      </c>
      <c r="F149" s="218" t="s">
        <v>4122</v>
      </c>
      <c r="G149" s="219" t="s">
        <v>211</v>
      </c>
      <c r="H149" s="220">
        <v>0.80000000000000004</v>
      </c>
      <c r="I149" s="221"/>
      <c r="J149" s="222">
        <f>ROUND(I149*H149,2)</f>
        <v>0</v>
      </c>
      <c r="K149" s="223"/>
      <c r="L149" s="46"/>
      <c r="M149" s="224" t="s">
        <v>19</v>
      </c>
      <c r="N149" s="225" t="s">
        <v>43</v>
      </c>
      <c r="O149" s="86"/>
      <c r="P149" s="226">
        <f>O149*H149</f>
        <v>0</v>
      </c>
      <c r="Q149" s="226">
        <v>0</v>
      </c>
      <c r="R149" s="226">
        <f>Q149*H149</f>
        <v>0</v>
      </c>
      <c r="S149" s="226">
        <v>0</v>
      </c>
      <c r="T149" s="227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8" t="s">
        <v>385</v>
      </c>
      <c r="AT149" s="228" t="s">
        <v>199</v>
      </c>
      <c r="AU149" s="228" t="s">
        <v>82</v>
      </c>
      <c r="AY149" s="19" t="s">
        <v>197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9" t="s">
        <v>80</v>
      </c>
      <c r="BK149" s="229">
        <f>ROUND(I149*H149,2)</f>
        <v>0</v>
      </c>
      <c r="BL149" s="19" t="s">
        <v>385</v>
      </c>
      <c r="BM149" s="228" t="s">
        <v>1166</v>
      </c>
    </row>
    <row r="150" s="2" customFormat="1" ht="24.15" customHeight="1">
      <c r="A150" s="40"/>
      <c r="B150" s="41"/>
      <c r="C150" s="216" t="s">
        <v>850</v>
      </c>
      <c r="D150" s="216" t="s">
        <v>199</v>
      </c>
      <c r="E150" s="217" t="s">
        <v>4123</v>
      </c>
      <c r="F150" s="218" t="s">
        <v>4124</v>
      </c>
      <c r="G150" s="219" t="s">
        <v>211</v>
      </c>
      <c r="H150" s="220">
        <v>1.6000000000000001</v>
      </c>
      <c r="I150" s="221"/>
      <c r="J150" s="222">
        <f>ROUND(I150*H150,2)</f>
        <v>0</v>
      </c>
      <c r="K150" s="223"/>
      <c r="L150" s="46"/>
      <c r="M150" s="224" t="s">
        <v>19</v>
      </c>
      <c r="N150" s="225" t="s">
        <v>43</v>
      </c>
      <c r="O150" s="86"/>
      <c r="P150" s="226">
        <f>O150*H150</f>
        <v>0</v>
      </c>
      <c r="Q150" s="226">
        <v>0</v>
      </c>
      <c r="R150" s="226">
        <f>Q150*H150</f>
        <v>0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385</v>
      </c>
      <c r="AT150" s="228" t="s">
        <v>199</v>
      </c>
      <c r="AU150" s="228" t="s">
        <v>82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385</v>
      </c>
      <c r="BM150" s="228" t="s">
        <v>1129</v>
      </c>
    </row>
    <row r="151" s="2" customFormat="1" ht="24.15" customHeight="1">
      <c r="A151" s="40"/>
      <c r="B151" s="41"/>
      <c r="C151" s="216" t="s">
        <v>856</v>
      </c>
      <c r="D151" s="216" t="s">
        <v>199</v>
      </c>
      <c r="E151" s="217" t="s">
        <v>4125</v>
      </c>
      <c r="F151" s="218" t="s">
        <v>4126</v>
      </c>
      <c r="G151" s="219" t="s">
        <v>211</v>
      </c>
      <c r="H151" s="220">
        <v>0.40000000000000002</v>
      </c>
      <c r="I151" s="221"/>
      <c r="J151" s="222">
        <f>ROUND(I151*H151,2)</f>
        <v>0</v>
      </c>
      <c r="K151" s="223"/>
      <c r="L151" s="46"/>
      <c r="M151" s="224" t="s">
        <v>19</v>
      </c>
      <c r="N151" s="225" t="s">
        <v>43</v>
      </c>
      <c r="O151" s="86"/>
      <c r="P151" s="226">
        <f>O151*H151</f>
        <v>0</v>
      </c>
      <c r="Q151" s="226">
        <v>0</v>
      </c>
      <c r="R151" s="226">
        <f>Q151*H151</f>
        <v>0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385</v>
      </c>
      <c r="AT151" s="228" t="s">
        <v>199</v>
      </c>
      <c r="AU151" s="228" t="s">
        <v>82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385</v>
      </c>
      <c r="BM151" s="228" t="s">
        <v>1193</v>
      </c>
    </row>
    <row r="152" s="2" customFormat="1" ht="16.5" customHeight="1">
      <c r="A152" s="40"/>
      <c r="B152" s="41"/>
      <c r="C152" s="216" t="s">
        <v>863</v>
      </c>
      <c r="D152" s="216" t="s">
        <v>199</v>
      </c>
      <c r="E152" s="217" t="s">
        <v>4127</v>
      </c>
      <c r="F152" s="218" t="s">
        <v>4128</v>
      </c>
      <c r="G152" s="219" t="s">
        <v>211</v>
      </c>
      <c r="H152" s="220">
        <v>2.3999999999999999</v>
      </c>
      <c r="I152" s="221"/>
      <c r="J152" s="222">
        <f>ROUND(I152*H152,2)</f>
        <v>0</v>
      </c>
      <c r="K152" s="223"/>
      <c r="L152" s="46"/>
      <c r="M152" s="224" t="s">
        <v>19</v>
      </c>
      <c r="N152" s="225" t="s">
        <v>43</v>
      </c>
      <c r="O152" s="86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385</v>
      </c>
      <c r="AT152" s="228" t="s">
        <v>199</v>
      </c>
      <c r="AU152" s="228" t="s">
        <v>82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385</v>
      </c>
      <c r="BM152" s="228" t="s">
        <v>1206</v>
      </c>
    </row>
    <row r="153" s="2" customFormat="1" ht="16.5" customHeight="1">
      <c r="A153" s="40"/>
      <c r="B153" s="41"/>
      <c r="C153" s="216" t="s">
        <v>888</v>
      </c>
      <c r="D153" s="216" t="s">
        <v>199</v>
      </c>
      <c r="E153" s="217" t="s">
        <v>4129</v>
      </c>
      <c r="F153" s="218" t="s">
        <v>4130</v>
      </c>
      <c r="G153" s="219" t="s">
        <v>211</v>
      </c>
      <c r="H153" s="220">
        <v>2.3999999999999999</v>
      </c>
      <c r="I153" s="221"/>
      <c r="J153" s="222">
        <f>ROUND(I153*H153,2)</f>
        <v>0</v>
      </c>
      <c r="K153" s="223"/>
      <c r="L153" s="46"/>
      <c r="M153" s="224" t="s">
        <v>19</v>
      </c>
      <c r="N153" s="225" t="s">
        <v>43</v>
      </c>
      <c r="O153" s="86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385</v>
      </c>
      <c r="AT153" s="228" t="s">
        <v>199</v>
      </c>
      <c r="AU153" s="228" t="s">
        <v>82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385</v>
      </c>
      <c r="BM153" s="228" t="s">
        <v>1217</v>
      </c>
    </row>
    <row r="154" s="2" customFormat="1" ht="33" customHeight="1">
      <c r="A154" s="40"/>
      <c r="B154" s="41"/>
      <c r="C154" s="216" t="s">
        <v>890</v>
      </c>
      <c r="D154" s="216" t="s">
        <v>199</v>
      </c>
      <c r="E154" s="217" t="s">
        <v>4131</v>
      </c>
      <c r="F154" s="218" t="s">
        <v>4132</v>
      </c>
      <c r="G154" s="219" t="s">
        <v>211</v>
      </c>
      <c r="H154" s="220">
        <v>0.40000000000000002</v>
      </c>
      <c r="I154" s="221"/>
      <c r="J154" s="222">
        <f>ROUND(I154*H154,2)</f>
        <v>0</v>
      </c>
      <c r="K154" s="223"/>
      <c r="L154" s="46"/>
      <c r="M154" s="224" t="s">
        <v>19</v>
      </c>
      <c r="N154" s="225" t="s">
        <v>43</v>
      </c>
      <c r="O154" s="86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385</v>
      </c>
      <c r="AT154" s="228" t="s">
        <v>199</v>
      </c>
      <c r="AU154" s="228" t="s">
        <v>82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385</v>
      </c>
      <c r="BM154" s="228" t="s">
        <v>1227</v>
      </c>
    </row>
    <row r="155" s="2" customFormat="1" ht="33" customHeight="1">
      <c r="A155" s="40"/>
      <c r="B155" s="41"/>
      <c r="C155" s="216" t="s">
        <v>893</v>
      </c>
      <c r="D155" s="216" t="s">
        <v>199</v>
      </c>
      <c r="E155" s="217" t="s">
        <v>4133</v>
      </c>
      <c r="F155" s="218" t="s">
        <v>4134</v>
      </c>
      <c r="G155" s="219" t="s">
        <v>211</v>
      </c>
      <c r="H155" s="220">
        <v>0.40000000000000002</v>
      </c>
      <c r="I155" s="221"/>
      <c r="J155" s="222">
        <f>ROUND(I155*H155,2)</f>
        <v>0</v>
      </c>
      <c r="K155" s="223"/>
      <c r="L155" s="46"/>
      <c r="M155" s="224" t="s">
        <v>19</v>
      </c>
      <c r="N155" s="225" t="s">
        <v>43</v>
      </c>
      <c r="O155" s="86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385</v>
      </c>
      <c r="AT155" s="228" t="s">
        <v>199</v>
      </c>
      <c r="AU155" s="228" t="s">
        <v>82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385</v>
      </c>
      <c r="BM155" s="228" t="s">
        <v>1239</v>
      </c>
    </row>
    <row r="156" s="2" customFormat="1" ht="37.8" customHeight="1">
      <c r="A156" s="40"/>
      <c r="B156" s="41"/>
      <c r="C156" s="216" t="s">
        <v>901</v>
      </c>
      <c r="D156" s="216" t="s">
        <v>199</v>
      </c>
      <c r="E156" s="217" t="s">
        <v>4135</v>
      </c>
      <c r="F156" s="218" t="s">
        <v>4136</v>
      </c>
      <c r="G156" s="219" t="s">
        <v>211</v>
      </c>
      <c r="H156" s="220">
        <v>0.40000000000000002</v>
      </c>
      <c r="I156" s="221"/>
      <c r="J156" s="222">
        <f>ROUND(I156*H156,2)</f>
        <v>0</v>
      </c>
      <c r="K156" s="223"/>
      <c r="L156" s="46"/>
      <c r="M156" s="224" t="s">
        <v>19</v>
      </c>
      <c r="N156" s="225" t="s">
        <v>43</v>
      </c>
      <c r="O156" s="86"/>
      <c r="P156" s="226">
        <f>O156*H156</f>
        <v>0</v>
      </c>
      <c r="Q156" s="226">
        <v>0</v>
      </c>
      <c r="R156" s="226">
        <f>Q156*H156</f>
        <v>0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385</v>
      </c>
      <c r="AT156" s="228" t="s">
        <v>199</v>
      </c>
      <c r="AU156" s="228" t="s">
        <v>82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385</v>
      </c>
      <c r="BM156" s="228" t="s">
        <v>1250</v>
      </c>
    </row>
    <row r="157" s="2" customFormat="1" ht="24.15" customHeight="1">
      <c r="A157" s="40"/>
      <c r="B157" s="41"/>
      <c r="C157" s="216" t="s">
        <v>904</v>
      </c>
      <c r="D157" s="216" t="s">
        <v>199</v>
      </c>
      <c r="E157" s="217" t="s">
        <v>4137</v>
      </c>
      <c r="F157" s="218" t="s">
        <v>4138</v>
      </c>
      <c r="G157" s="219" t="s">
        <v>211</v>
      </c>
      <c r="H157" s="220">
        <v>0.40000000000000002</v>
      </c>
      <c r="I157" s="221"/>
      <c r="J157" s="222">
        <f>ROUND(I157*H157,2)</f>
        <v>0</v>
      </c>
      <c r="K157" s="223"/>
      <c r="L157" s="46"/>
      <c r="M157" s="224" t="s">
        <v>19</v>
      </c>
      <c r="N157" s="225" t="s">
        <v>43</v>
      </c>
      <c r="O157" s="86"/>
      <c r="P157" s="226">
        <f>O157*H157</f>
        <v>0</v>
      </c>
      <c r="Q157" s="226">
        <v>0</v>
      </c>
      <c r="R157" s="226">
        <f>Q157*H157</f>
        <v>0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385</v>
      </c>
      <c r="AT157" s="228" t="s">
        <v>199</v>
      </c>
      <c r="AU157" s="228" t="s">
        <v>82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385</v>
      </c>
      <c r="BM157" s="228" t="s">
        <v>1267</v>
      </c>
    </row>
    <row r="158" s="2" customFormat="1" ht="33" customHeight="1">
      <c r="A158" s="40"/>
      <c r="B158" s="41"/>
      <c r="C158" s="216" t="s">
        <v>914</v>
      </c>
      <c r="D158" s="216" t="s">
        <v>199</v>
      </c>
      <c r="E158" s="217" t="s">
        <v>4139</v>
      </c>
      <c r="F158" s="218" t="s">
        <v>4140</v>
      </c>
      <c r="G158" s="219" t="s">
        <v>211</v>
      </c>
      <c r="H158" s="220">
        <v>0.40000000000000002</v>
      </c>
      <c r="I158" s="221"/>
      <c r="J158" s="222">
        <f>ROUND(I158*H158,2)</f>
        <v>0</v>
      </c>
      <c r="K158" s="223"/>
      <c r="L158" s="46"/>
      <c r="M158" s="224" t="s">
        <v>19</v>
      </c>
      <c r="N158" s="225" t="s">
        <v>43</v>
      </c>
      <c r="O158" s="86"/>
      <c r="P158" s="226">
        <f>O158*H158</f>
        <v>0</v>
      </c>
      <c r="Q158" s="226">
        <v>0</v>
      </c>
      <c r="R158" s="226">
        <f>Q158*H158</f>
        <v>0</v>
      </c>
      <c r="S158" s="226">
        <v>0</v>
      </c>
      <c r="T158" s="227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8" t="s">
        <v>385</v>
      </c>
      <c r="AT158" s="228" t="s">
        <v>199</v>
      </c>
      <c r="AU158" s="228" t="s">
        <v>82</v>
      </c>
      <c r="AY158" s="19" t="s">
        <v>197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9" t="s">
        <v>80</v>
      </c>
      <c r="BK158" s="229">
        <f>ROUND(I158*H158,2)</f>
        <v>0</v>
      </c>
      <c r="BL158" s="19" t="s">
        <v>385</v>
      </c>
      <c r="BM158" s="228" t="s">
        <v>1278</v>
      </c>
    </row>
    <row r="159" s="2" customFormat="1" ht="33" customHeight="1">
      <c r="A159" s="40"/>
      <c r="B159" s="41"/>
      <c r="C159" s="216" t="s">
        <v>919</v>
      </c>
      <c r="D159" s="216" t="s">
        <v>199</v>
      </c>
      <c r="E159" s="217" t="s">
        <v>4141</v>
      </c>
      <c r="F159" s="218" t="s">
        <v>4142</v>
      </c>
      <c r="G159" s="219" t="s">
        <v>211</v>
      </c>
      <c r="H159" s="220">
        <v>0.80000000000000004</v>
      </c>
      <c r="I159" s="221"/>
      <c r="J159" s="222">
        <f>ROUND(I159*H159,2)</f>
        <v>0</v>
      </c>
      <c r="K159" s="223"/>
      <c r="L159" s="46"/>
      <c r="M159" s="224" t="s">
        <v>19</v>
      </c>
      <c r="N159" s="225" t="s">
        <v>43</v>
      </c>
      <c r="O159" s="86"/>
      <c r="P159" s="226">
        <f>O159*H159</f>
        <v>0</v>
      </c>
      <c r="Q159" s="226">
        <v>0</v>
      </c>
      <c r="R159" s="226">
        <f>Q159*H159</f>
        <v>0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385</v>
      </c>
      <c r="AT159" s="228" t="s">
        <v>199</v>
      </c>
      <c r="AU159" s="228" t="s">
        <v>82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385</v>
      </c>
      <c r="BM159" s="228" t="s">
        <v>1293</v>
      </c>
    </row>
    <row r="160" s="2" customFormat="1" ht="21.75" customHeight="1">
      <c r="A160" s="40"/>
      <c r="B160" s="41"/>
      <c r="C160" s="216" t="s">
        <v>924</v>
      </c>
      <c r="D160" s="216" t="s">
        <v>199</v>
      </c>
      <c r="E160" s="217" t="s">
        <v>4143</v>
      </c>
      <c r="F160" s="218" t="s">
        <v>4144</v>
      </c>
      <c r="G160" s="219" t="s">
        <v>217</v>
      </c>
      <c r="H160" s="220">
        <v>0.153</v>
      </c>
      <c r="I160" s="221"/>
      <c r="J160" s="222">
        <f>ROUND(I160*H160,2)</f>
        <v>0</v>
      </c>
      <c r="K160" s="223"/>
      <c r="L160" s="46"/>
      <c r="M160" s="224" t="s">
        <v>19</v>
      </c>
      <c r="N160" s="225" t="s">
        <v>43</v>
      </c>
      <c r="O160" s="86"/>
      <c r="P160" s="226">
        <f>O160*H160</f>
        <v>0</v>
      </c>
      <c r="Q160" s="226">
        <v>0</v>
      </c>
      <c r="R160" s="226">
        <f>Q160*H160</f>
        <v>0</v>
      </c>
      <c r="S160" s="226">
        <v>0</v>
      </c>
      <c r="T160" s="227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385</v>
      </c>
      <c r="AT160" s="228" t="s">
        <v>199</v>
      </c>
      <c r="AU160" s="228" t="s">
        <v>82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385</v>
      </c>
      <c r="BM160" s="228" t="s">
        <v>1306</v>
      </c>
    </row>
    <row r="161" s="2" customFormat="1" ht="24.15" customHeight="1">
      <c r="A161" s="40"/>
      <c r="B161" s="41"/>
      <c r="C161" s="216" t="s">
        <v>929</v>
      </c>
      <c r="D161" s="216" t="s">
        <v>199</v>
      </c>
      <c r="E161" s="217" t="s">
        <v>4145</v>
      </c>
      <c r="F161" s="218" t="s">
        <v>4146</v>
      </c>
      <c r="G161" s="219" t="s">
        <v>217</v>
      </c>
      <c r="H161" s="220">
        <v>0.153</v>
      </c>
      <c r="I161" s="221"/>
      <c r="J161" s="222">
        <f>ROUND(I161*H161,2)</f>
        <v>0</v>
      </c>
      <c r="K161" s="223"/>
      <c r="L161" s="46"/>
      <c r="M161" s="224" t="s">
        <v>19</v>
      </c>
      <c r="N161" s="225" t="s">
        <v>43</v>
      </c>
      <c r="O161" s="86"/>
      <c r="P161" s="226">
        <f>O161*H161</f>
        <v>0</v>
      </c>
      <c r="Q161" s="226">
        <v>0</v>
      </c>
      <c r="R161" s="226">
        <f>Q161*H161</f>
        <v>0</v>
      </c>
      <c r="S161" s="226">
        <v>0</v>
      </c>
      <c r="T161" s="227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8" t="s">
        <v>385</v>
      </c>
      <c r="AT161" s="228" t="s">
        <v>199</v>
      </c>
      <c r="AU161" s="228" t="s">
        <v>82</v>
      </c>
      <c r="AY161" s="19" t="s">
        <v>197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9" t="s">
        <v>80</v>
      </c>
      <c r="BK161" s="229">
        <f>ROUND(I161*H161,2)</f>
        <v>0</v>
      </c>
      <c r="BL161" s="19" t="s">
        <v>385</v>
      </c>
      <c r="BM161" s="228" t="s">
        <v>1319</v>
      </c>
    </row>
    <row r="162" s="12" customFormat="1" ht="22.8" customHeight="1">
      <c r="A162" s="12"/>
      <c r="B162" s="200"/>
      <c r="C162" s="201"/>
      <c r="D162" s="202" t="s">
        <v>71</v>
      </c>
      <c r="E162" s="214" t="s">
        <v>4147</v>
      </c>
      <c r="F162" s="214" t="s">
        <v>4148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SUM(P163:P181)</f>
        <v>0</v>
      </c>
      <c r="Q162" s="208"/>
      <c r="R162" s="209">
        <f>SUM(R163:R181)</f>
        <v>0</v>
      </c>
      <c r="S162" s="208"/>
      <c r="T162" s="210">
        <f>SUM(T163:T181)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82</v>
      </c>
      <c r="AT162" s="212" t="s">
        <v>71</v>
      </c>
      <c r="AU162" s="212" t="s">
        <v>80</v>
      </c>
      <c r="AY162" s="211" t="s">
        <v>197</v>
      </c>
      <c r="BK162" s="213">
        <f>SUM(BK163:BK181)</f>
        <v>0</v>
      </c>
    </row>
    <row r="163" s="2" customFormat="1" ht="16.5" customHeight="1">
      <c r="A163" s="40"/>
      <c r="B163" s="41"/>
      <c r="C163" s="216" t="s">
        <v>936</v>
      </c>
      <c r="D163" s="216" t="s">
        <v>199</v>
      </c>
      <c r="E163" s="217" t="s">
        <v>4149</v>
      </c>
      <c r="F163" s="218" t="s">
        <v>4150</v>
      </c>
      <c r="G163" s="219" t="s">
        <v>211</v>
      </c>
      <c r="H163" s="220">
        <v>2.3999999999999999</v>
      </c>
      <c r="I163" s="221"/>
      <c r="J163" s="222">
        <f>ROUND(I163*H163,2)</f>
        <v>0</v>
      </c>
      <c r="K163" s="223"/>
      <c r="L163" s="46"/>
      <c r="M163" s="224" t="s">
        <v>19</v>
      </c>
      <c r="N163" s="225" t="s">
        <v>43</v>
      </c>
      <c r="O163" s="86"/>
      <c r="P163" s="226">
        <f>O163*H163</f>
        <v>0</v>
      </c>
      <c r="Q163" s="226">
        <v>0</v>
      </c>
      <c r="R163" s="226">
        <f>Q163*H163</f>
        <v>0</v>
      </c>
      <c r="S163" s="226">
        <v>0</v>
      </c>
      <c r="T163" s="227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8" t="s">
        <v>385</v>
      </c>
      <c r="AT163" s="228" t="s">
        <v>199</v>
      </c>
      <c r="AU163" s="228" t="s">
        <v>82</v>
      </c>
      <c r="AY163" s="19" t="s">
        <v>197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9" t="s">
        <v>80</v>
      </c>
      <c r="BK163" s="229">
        <f>ROUND(I163*H163,2)</f>
        <v>0</v>
      </c>
      <c r="BL163" s="19" t="s">
        <v>385</v>
      </c>
      <c r="BM163" s="228" t="s">
        <v>1330</v>
      </c>
    </row>
    <row r="164" s="2" customFormat="1" ht="21.75" customHeight="1">
      <c r="A164" s="40"/>
      <c r="B164" s="41"/>
      <c r="C164" s="216" t="s">
        <v>944</v>
      </c>
      <c r="D164" s="216" t="s">
        <v>199</v>
      </c>
      <c r="E164" s="217" t="s">
        <v>4151</v>
      </c>
      <c r="F164" s="218" t="s">
        <v>4152</v>
      </c>
      <c r="G164" s="219" t="s">
        <v>211</v>
      </c>
      <c r="H164" s="220">
        <v>5.5999999999999996</v>
      </c>
      <c r="I164" s="221"/>
      <c r="J164" s="222">
        <f>ROUND(I164*H164,2)</f>
        <v>0</v>
      </c>
      <c r="K164" s="223"/>
      <c r="L164" s="46"/>
      <c r="M164" s="224" t="s">
        <v>19</v>
      </c>
      <c r="N164" s="225" t="s">
        <v>43</v>
      </c>
      <c r="O164" s="86"/>
      <c r="P164" s="226">
        <f>O164*H164</f>
        <v>0</v>
      </c>
      <c r="Q164" s="226">
        <v>0</v>
      </c>
      <c r="R164" s="226">
        <f>Q164*H164</f>
        <v>0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385</v>
      </c>
      <c r="AT164" s="228" t="s">
        <v>199</v>
      </c>
      <c r="AU164" s="228" t="s">
        <v>82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385</v>
      </c>
      <c r="BM164" s="228" t="s">
        <v>1356</v>
      </c>
    </row>
    <row r="165" s="2" customFormat="1" ht="24.15" customHeight="1">
      <c r="A165" s="40"/>
      <c r="B165" s="41"/>
      <c r="C165" s="216" t="s">
        <v>715</v>
      </c>
      <c r="D165" s="216" t="s">
        <v>199</v>
      </c>
      <c r="E165" s="217" t="s">
        <v>4153</v>
      </c>
      <c r="F165" s="218" t="s">
        <v>4154</v>
      </c>
      <c r="G165" s="219" t="s">
        <v>661</v>
      </c>
      <c r="H165" s="220">
        <v>136</v>
      </c>
      <c r="I165" s="221"/>
      <c r="J165" s="222">
        <f>ROUND(I165*H165,2)</f>
        <v>0</v>
      </c>
      <c r="K165" s="223"/>
      <c r="L165" s="46"/>
      <c r="M165" s="224" t="s">
        <v>19</v>
      </c>
      <c r="N165" s="225" t="s">
        <v>43</v>
      </c>
      <c r="O165" s="86"/>
      <c r="P165" s="226">
        <f>O165*H165</f>
        <v>0</v>
      </c>
      <c r="Q165" s="226">
        <v>0</v>
      </c>
      <c r="R165" s="226">
        <f>Q165*H165</f>
        <v>0</v>
      </c>
      <c r="S165" s="226">
        <v>0</v>
      </c>
      <c r="T165" s="227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8" t="s">
        <v>385</v>
      </c>
      <c r="AT165" s="228" t="s">
        <v>199</v>
      </c>
      <c r="AU165" s="228" t="s">
        <v>82</v>
      </c>
      <c r="AY165" s="19" t="s">
        <v>197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9" t="s">
        <v>80</v>
      </c>
      <c r="BK165" s="229">
        <f>ROUND(I165*H165,2)</f>
        <v>0</v>
      </c>
      <c r="BL165" s="19" t="s">
        <v>385</v>
      </c>
      <c r="BM165" s="228" t="s">
        <v>1369</v>
      </c>
    </row>
    <row r="166" s="2" customFormat="1" ht="24.15" customHeight="1">
      <c r="A166" s="40"/>
      <c r="B166" s="41"/>
      <c r="C166" s="216" t="s">
        <v>861</v>
      </c>
      <c r="D166" s="216" t="s">
        <v>199</v>
      </c>
      <c r="E166" s="217" t="s">
        <v>4155</v>
      </c>
      <c r="F166" s="218" t="s">
        <v>4156</v>
      </c>
      <c r="G166" s="219" t="s">
        <v>661</v>
      </c>
      <c r="H166" s="220">
        <v>46</v>
      </c>
      <c r="I166" s="221"/>
      <c r="J166" s="222">
        <f>ROUND(I166*H166,2)</f>
        <v>0</v>
      </c>
      <c r="K166" s="223"/>
      <c r="L166" s="46"/>
      <c r="M166" s="224" t="s">
        <v>19</v>
      </c>
      <c r="N166" s="225" t="s">
        <v>43</v>
      </c>
      <c r="O166" s="86"/>
      <c r="P166" s="226">
        <f>O166*H166</f>
        <v>0</v>
      </c>
      <c r="Q166" s="226">
        <v>0</v>
      </c>
      <c r="R166" s="226">
        <f>Q166*H166</f>
        <v>0</v>
      </c>
      <c r="S166" s="226">
        <v>0</v>
      </c>
      <c r="T166" s="227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8" t="s">
        <v>385</v>
      </c>
      <c r="AT166" s="228" t="s">
        <v>199</v>
      </c>
      <c r="AU166" s="228" t="s">
        <v>82</v>
      </c>
      <c r="AY166" s="19" t="s">
        <v>197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9" t="s">
        <v>80</v>
      </c>
      <c r="BK166" s="229">
        <f>ROUND(I166*H166,2)</f>
        <v>0</v>
      </c>
      <c r="BL166" s="19" t="s">
        <v>385</v>
      </c>
      <c r="BM166" s="228" t="s">
        <v>1380</v>
      </c>
    </row>
    <row r="167" s="2" customFormat="1" ht="24.15" customHeight="1">
      <c r="A167" s="40"/>
      <c r="B167" s="41"/>
      <c r="C167" s="216" t="s">
        <v>963</v>
      </c>
      <c r="D167" s="216" t="s">
        <v>199</v>
      </c>
      <c r="E167" s="217" t="s">
        <v>4157</v>
      </c>
      <c r="F167" s="218" t="s">
        <v>4158</v>
      </c>
      <c r="G167" s="219" t="s">
        <v>661</v>
      </c>
      <c r="H167" s="220">
        <v>14</v>
      </c>
      <c r="I167" s="221"/>
      <c r="J167" s="222">
        <f>ROUND(I167*H167,2)</f>
        <v>0</v>
      </c>
      <c r="K167" s="223"/>
      <c r="L167" s="46"/>
      <c r="M167" s="224" t="s">
        <v>19</v>
      </c>
      <c r="N167" s="225" t="s">
        <v>43</v>
      </c>
      <c r="O167" s="86"/>
      <c r="P167" s="226">
        <f>O167*H167</f>
        <v>0</v>
      </c>
      <c r="Q167" s="226">
        <v>0</v>
      </c>
      <c r="R167" s="226">
        <f>Q167*H167</f>
        <v>0</v>
      </c>
      <c r="S167" s="226">
        <v>0</v>
      </c>
      <c r="T167" s="227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8" t="s">
        <v>385</v>
      </c>
      <c r="AT167" s="228" t="s">
        <v>199</v>
      </c>
      <c r="AU167" s="228" t="s">
        <v>82</v>
      </c>
      <c r="AY167" s="19" t="s">
        <v>197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9" t="s">
        <v>80</v>
      </c>
      <c r="BK167" s="229">
        <f>ROUND(I167*H167,2)</f>
        <v>0</v>
      </c>
      <c r="BL167" s="19" t="s">
        <v>385</v>
      </c>
      <c r="BM167" s="228" t="s">
        <v>1392</v>
      </c>
    </row>
    <row r="168" s="2" customFormat="1" ht="24.15" customHeight="1">
      <c r="A168" s="40"/>
      <c r="B168" s="41"/>
      <c r="C168" s="216" t="s">
        <v>969</v>
      </c>
      <c r="D168" s="216" t="s">
        <v>199</v>
      </c>
      <c r="E168" s="217" t="s">
        <v>4159</v>
      </c>
      <c r="F168" s="218" t="s">
        <v>4160</v>
      </c>
      <c r="G168" s="219" t="s">
        <v>661</v>
      </c>
      <c r="H168" s="220">
        <v>26</v>
      </c>
      <c r="I168" s="221"/>
      <c r="J168" s="222">
        <f>ROUND(I168*H168,2)</f>
        <v>0</v>
      </c>
      <c r="K168" s="223"/>
      <c r="L168" s="46"/>
      <c r="M168" s="224" t="s">
        <v>19</v>
      </c>
      <c r="N168" s="225" t="s">
        <v>43</v>
      </c>
      <c r="O168" s="86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8" t="s">
        <v>385</v>
      </c>
      <c r="AT168" s="228" t="s">
        <v>199</v>
      </c>
      <c r="AU168" s="228" t="s">
        <v>82</v>
      </c>
      <c r="AY168" s="19" t="s">
        <v>197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9" t="s">
        <v>80</v>
      </c>
      <c r="BK168" s="229">
        <f>ROUND(I168*H168,2)</f>
        <v>0</v>
      </c>
      <c r="BL168" s="19" t="s">
        <v>385</v>
      </c>
      <c r="BM168" s="228" t="s">
        <v>1402</v>
      </c>
    </row>
    <row r="169" s="2" customFormat="1" ht="24.15" customHeight="1">
      <c r="A169" s="40"/>
      <c r="B169" s="41"/>
      <c r="C169" s="216" t="s">
        <v>975</v>
      </c>
      <c r="D169" s="216" t="s">
        <v>199</v>
      </c>
      <c r="E169" s="217" t="s">
        <v>4161</v>
      </c>
      <c r="F169" s="218" t="s">
        <v>4162</v>
      </c>
      <c r="G169" s="219" t="s">
        <v>661</v>
      </c>
      <c r="H169" s="220">
        <v>18</v>
      </c>
      <c r="I169" s="221"/>
      <c r="J169" s="222">
        <f>ROUND(I169*H169,2)</f>
        <v>0</v>
      </c>
      <c r="K169" s="223"/>
      <c r="L169" s="46"/>
      <c r="M169" s="224" t="s">
        <v>19</v>
      </c>
      <c r="N169" s="225" t="s">
        <v>43</v>
      </c>
      <c r="O169" s="86"/>
      <c r="P169" s="226">
        <f>O169*H169</f>
        <v>0</v>
      </c>
      <c r="Q169" s="226">
        <v>0</v>
      </c>
      <c r="R169" s="226">
        <f>Q169*H169</f>
        <v>0</v>
      </c>
      <c r="S169" s="226">
        <v>0</v>
      </c>
      <c r="T169" s="227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8" t="s">
        <v>385</v>
      </c>
      <c r="AT169" s="228" t="s">
        <v>199</v>
      </c>
      <c r="AU169" s="228" t="s">
        <v>82</v>
      </c>
      <c r="AY169" s="19" t="s">
        <v>197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9" t="s">
        <v>80</v>
      </c>
      <c r="BK169" s="229">
        <f>ROUND(I169*H169,2)</f>
        <v>0</v>
      </c>
      <c r="BL169" s="19" t="s">
        <v>385</v>
      </c>
      <c r="BM169" s="228" t="s">
        <v>1423</v>
      </c>
    </row>
    <row r="170" s="2" customFormat="1" ht="24.15" customHeight="1">
      <c r="A170" s="40"/>
      <c r="B170" s="41"/>
      <c r="C170" s="216" t="s">
        <v>984</v>
      </c>
      <c r="D170" s="216" t="s">
        <v>199</v>
      </c>
      <c r="E170" s="217" t="s">
        <v>4163</v>
      </c>
      <c r="F170" s="218" t="s">
        <v>4164</v>
      </c>
      <c r="G170" s="219" t="s">
        <v>661</v>
      </c>
      <c r="H170" s="220">
        <v>10</v>
      </c>
      <c r="I170" s="221"/>
      <c r="J170" s="222">
        <f>ROUND(I170*H170,2)</f>
        <v>0</v>
      </c>
      <c r="K170" s="223"/>
      <c r="L170" s="46"/>
      <c r="M170" s="224" t="s">
        <v>19</v>
      </c>
      <c r="N170" s="225" t="s">
        <v>43</v>
      </c>
      <c r="O170" s="86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8" t="s">
        <v>385</v>
      </c>
      <c r="AT170" s="228" t="s">
        <v>199</v>
      </c>
      <c r="AU170" s="228" t="s">
        <v>82</v>
      </c>
      <c r="AY170" s="19" t="s">
        <v>197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9" t="s">
        <v>80</v>
      </c>
      <c r="BK170" s="229">
        <f>ROUND(I170*H170,2)</f>
        <v>0</v>
      </c>
      <c r="BL170" s="19" t="s">
        <v>385</v>
      </c>
      <c r="BM170" s="228" t="s">
        <v>1433</v>
      </c>
    </row>
    <row r="171" s="2" customFormat="1" ht="33" customHeight="1">
      <c r="A171" s="40"/>
      <c r="B171" s="41"/>
      <c r="C171" s="216" t="s">
        <v>993</v>
      </c>
      <c r="D171" s="216" t="s">
        <v>199</v>
      </c>
      <c r="E171" s="217" t="s">
        <v>4165</v>
      </c>
      <c r="F171" s="218" t="s">
        <v>4166</v>
      </c>
      <c r="G171" s="219" t="s">
        <v>661</v>
      </c>
      <c r="H171" s="220">
        <v>12</v>
      </c>
      <c r="I171" s="221"/>
      <c r="J171" s="222">
        <f>ROUND(I171*H171,2)</f>
        <v>0</v>
      </c>
      <c r="K171" s="223"/>
      <c r="L171" s="46"/>
      <c r="M171" s="224" t="s">
        <v>19</v>
      </c>
      <c r="N171" s="225" t="s">
        <v>43</v>
      </c>
      <c r="O171" s="86"/>
      <c r="P171" s="226">
        <f>O171*H171</f>
        <v>0</v>
      </c>
      <c r="Q171" s="226">
        <v>0</v>
      </c>
      <c r="R171" s="226">
        <f>Q171*H171</f>
        <v>0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385</v>
      </c>
      <c r="AT171" s="228" t="s">
        <v>199</v>
      </c>
      <c r="AU171" s="228" t="s">
        <v>82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385</v>
      </c>
      <c r="BM171" s="228" t="s">
        <v>1444</v>
      </c>
    </row>
    <row r="172" s="2" customFormat="1" ht="33" customHeight="1">
      <c r="A172" s="40"/>
      <c r="B172" s="41"/>
      <c r="C172" s="216" t="s">
        <v>1003</v>
      </c>
      <c r="D172" s="216" t="s">
        <v>199</v>
      </c>
      <c r="E172" s="217" t="s">
        <v>4167</v>
      </c>
      <c r="F172" s="218" t="s">
        <v>4168</v>
      </c>
      <c r="G172" s="219" t="s">
        <v>661</v>
      </c>
      <c r="H172" s="220">
        <v>8</v>
      </c>
      <c r="I172" s="221"/>
      <c r="J172" s="222">
        <f>ROUND(I172*H172,2)</f>
        <v>0</v>
      </c>
      <c r="K172" s="223"/>
      <c r="L172" s="46"/>
      <c r="M172" s="224" t="s">
        <v>19</v>
      </c>
      <c r="N172" s="225" t="s">
        <v>43</v>
      </c>
      <c r="O172" s="86"/>
      <c r="P172" s="226">
        <f>O172*H172</f>
        <v>0</v>
      </c>
      <c r="Q172" s="226">
        <v>0</v>
      </c>
      <c r="R172" s="226">
        <f>Q172*H172</f>
        <v>0</v>
      </c>
      <c r="S172" s="226">
        <v>0</v>
      </c>
      <c r="T172" s="227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8" t="s">
        <v>385</v>
      </c>
      <c r="AT172" s="228" t="s">
        <v>199</v>
      </c>
      <c r="AU172" s="228" t="s">
        <v>82</v>
      </c>
      <c r="AY172" s="19" t="s">
        <v>197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9" t="s">
        <v>80</v>
      </c>
      <c r="BK172" s="229">
        <f>ROUND(I172*H172,2)</f>
        <v>0</v>
      </c>
      <c r="BL172" s="19" t="s">
        <v>385</v>
      </c>
      <c r="BM172" s="228" t="s">
        <v>1454</v>
      </c>
    </row>
    <row r="173" s="2" customFormat="1" ht="33" customHeight="1">
      <c r="A173" s="40"/>
      <c r="B173" s="41"/>
      <c r="C173" s="216" t="s">
        <v>1009</v>
      </c>
      <c r="D173" s="216" t="s">
        <v>199</v>
      </c>
      <c r="E173" s="217" t="s">
        <v>4169</v>
      </c>
      <c r="F173" s="218" t="s">
        <v>4170</v>
      </c>
      <c r="G173" s="219" t="s">
        <v>661</v>
      </c>
      <c r="H173" s="220">
        <v>10</v>
      </c>
      <c r="I173" s="221"/>
      <c r="J173" s="222">
        <f>ROUND(I173*H173,2)</f>
        <v>0</v>
      </c>
      <c r="K173" s="223"/>
      <c r="L173" s="46"/>
      <c r="M173" s="224" t="s">
        <v>19</v>
      </c>
      <c r="N173" s="225" t="s">
        <v>43</v>
      </c>
      <c r="O173" s="86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8" t="s">
        <v>385</v>
      </c>
      <c r="AT173" s="228" t="s">
        <v>199</v>
      </c>
      <c r="AU173" s="228" t="s">
        <v>82</v>
      </c>
      <c r="AY173" s="19" t="s">
        <v>197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9" t="s">
        <v>80</v>
      </c>
      <c r="BK173" s="229">
        <f>ROUND(I173*H173,2)</f>
        <v>0</v>
      </c>
      <c r="BL173" s="19" t="s">
        <v>385</v>
      </c>
      <c r="BM173" s="228" t="s">
        <v>1467</v>
      </c>
    </row>
    <row r="174" s="2" customFormat="1" ht="24.15" customHeight="1">
      <c r="A174" s="40"/>
      <c r="B174" s="41"/>
      <c r="C174" s="216" t="s">
        <v>1018</v>
      </c>
      <c r="D174" s="216" t="s">
        <v>199</v>
      </c>
      <c r="E174" s="217" t="s">
        <v>4171</v>
      </c>
      <c r="F174" s="218" t="s">
        <v>4172</v>
      </c>
      <c r="G174" s="219" t="s">
        <v>211</v>
      </c>
      <c r="H174" s="220">
        <v>31.199999999999999</v>
      </c>
      <c r="I174" s="221"/>
      <c r="J174" s="222">
        <f>ROUND(I174*H174,2)</f>
        <v>0</v>
      </c>
      <c r="K174" s="223"/>
      <c r="L174" s="46"/>
      <c r="M174" s="224" t="s">
        <v>19</v>
      </c>
      <c r="N174" s="225" t="s">
        <v>43</v>
      </c>
      <c r="O174" s="86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8" t="s">
        <v>385</v>
      </c>
      <c r="AT174" s="228" t="s">
        <v>199</v>
      </c>
      <c r="AU174" s="228" t="s">
        <v>82</v>
      </c>
      <c r="AY174" s="19" t="s">
        <v>197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9" t="s">
        <v>80</v>
      </c>
      <c r="BK174" s="229">
        <f>ROUND(I174*H174,2)</f>
        <v>0</v>
      </c>
      <c r="BL174" s="19" t="s">
        <v>385</v>
      </c>
      <c r="BM174" s="228" t="s">
        <v>1478</v>
      </c>
    </row>
    <row r="175" s="2" customFormat="1" ht="16.5" customHeight="1">
      <c r="A175" s="40"/>
      <c r="B175" s="41"/>
      <c r="C175" s="216" t="s">
        <v>1038</v>
      </c>
      <c r="D175" s="216" t="s">
        <v>199</v>
      </c>
      <c r="E175" s="217" t="s">
        <v>4173</v>
      </c>
      <c r="F175" s="218" t="s">
        <v>4174</v>
      </c>
      <c r="G175" s="219" t="s">
        <v>661</v>
      </c>
      <c r="H175" s="220">
        <v>240</v>
      </c>
      <c r="I175" s="221"/>
      <c r="J175" s="222">
        <f>ROUND(I175*H175,2)</f>
        <v>0</v>
      </c>
      <c r="K175" s="223"/>
      <c r="L175" s="46"/>
      <c r="M175" s="224" t="s">
        <v>19</v>
      </c>
      <c r="N175" s="225" t="s">
        <v>43</v>
      </c>
      <c r="O175" s="86"/>
      <c r="P175" s="226">
        <f>O175*H175</f>
        <v>0</v>
      </c>
      <c r="Q175" s="226">
        <v>0</v>
      </c>
      <c r="R175" s="226">
        <f>Q175*H175</f>
        <v>0</v>
      </c>
      <c r="S175" s="226">
        <v>0</v>
      </c>
      <c r="T175" s="227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8" t="s">
        <v>385</v>
      </c>
      <c r="AT175" s="228" t="s">
        <v>199</v>
      </c>
      <c r="AU175" s="228" t="s">
        <v>82</v>
      </c>
      <c r="AY175" s="19" t="s">
        <v>197</v>
      </c>
      <c r="BE175" s="229">
        <f>IF(N175="základní",J175,0)</f>
        <v>0</v>
      </c>
      <c r="BF175" s="229">
        <f>IF(N175="snížená",J175,0)</f>
        <v>0</v>
      </c>
      <c r="BG175" s="229">
        <f>IF(N175="zákl. přenesená",J175,0)</f>
        <v>0</v>
      </c>
      <c r="BH175" s="229">
        <f>IF(N175="sníž. přenesená",J175,0)</f>
        <v>0</v>
      </c>
      <c r="BI175" s="229">
        <f>IF(N175="nulová",J175,0)</f>
        <v>0</v>
      </c>
      <c r="BJ175" s="19" t="s">
        <v>80</v>
      </c>
      <c r="BK175" s="229">
        <f>ROUND(I175*H175,2)</f>
        <v>0</v>
      </c>
      <c r="BL175" s="19" t="s">
        <v>385</v>
      </c>
      <c r="BM175" s="228" t="s">
        <v>1490</v>
      </c>
    </row>
    <row r="176" s="2" customFormat="1" ht="24.15" customHeight="1">
      <c r="A176" s="40"/>
      <c r="B176" s="41"/>
      <c r="C176" s="216" t="s">
        <v>1044</v>
      </c>
      <c r="D176" s="216" t="s">
        <v>199</v>
      </c>
      <c r="E176" s="217" t="s">
        <v>4175</v>
      </c>
      <c r="F176" s="218" t="s">
        <v>4176</v>
      </c>
      <c r="G176" s="219" t="s">
        <v>661</v>
      </c>
      <c r="H176" s="220">
        <v>10</v>
      </c>
      <c r="I176" s="221"/>
      <c r="J176" s="222">
        <f>ROUND(I176*H176,2)</f>
        <v>0</v>
      </c>
      <c r="K176" s="223"/>
      <c r="L176" s="46"/>
      <c r="M176" s="224" t="s">
        <v>19</v>
      </c>
      <c r="N176" s="225" t="s">
        <v>43</v>
      </c>
      <c r="O176" s="86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8" t="s">
        <v>385</v>
      </c>
      <c r="AT176" s="228" t="s">
        <v>199</v>
      </c>
      <c r="AU176" s="228" t="s">
        <v>82</v>
      </c>
      <c r="AY176" s="19" t="s">
        <v>197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9" t="s">
        <v>80</v>
      </c>
      <c r="BK176" s="229">
        <f>ROUND(I176*H176,2)</f>
        <v>0</v>
      </c>
      <c r="BL176" s="19" t="s">
        <v>385</v>
      </c>
      <c r="BM176" s="228" t="s">
        <v>1504</v>
      </c>
    </row>
    <row r="177" s="2" customFormat="1" ht="33" customHeight="1">
      <c r="A177" s="40"/>
      <c r="B177" s="41"/>
      <c r="C177" s="216" t="s">
        <v>1049</v>
      </c>
      <c r="D177" s="216" t="s">
        <v>199</v>
      </c>
      <c r="E177" s="217" t="s">
        <v>4177</v>
      </c>
      <c r="F177" s="218" t="s">
        <v>4178</v>
      </c>
      <c r="G177" s="219" t="s">
        <v>661</v>
      </c>
      <c r="H177" s="220">
        <v>66</v>
      </c>
      <c r="I177" s="221"/>
      <c r="J177" s="222">
        <f>ROUND(I177*H177,2)</f>
        <v>0</v>
      </c>
      <c r="K177" s="223"/>
      <c r="L177" s="46"/>
      <c r="M177" s="224" t="s">
        <v>19</v>
      </c>
      <c r="N177" s="225" t="s">
        <v>43</v>
      </c>
      <c r="O177" s="86"/>
      <c r="P177" s="226">
        <f>O177*H177</f>
        <v>0</v>
      </c>
      <c r="Q177" s="226">
        <v>0</v>
      </c>
      <c r="R177" s="226">
        <f>Q177*H177</f>
        <v>0</v>
      </c>
      <c r="S177" s="226">
        <v>0</v>
      </c>
      <c r="T177" s="227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8" t="s">
        <v>385</v>
      </c>
      <c r="AT177" s="228" t="s">
        <v>199</v>
      </c>
      <c r="AU177" s="228" t="s">
        <v>82</v>
      </c>
      <c r="AY177" s="19" t="s">
        <v>197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9" t="s">
        <v>80</v>
      </c>
      <c r="BK177" s="229">
        <f>ROUND(I177*H177,2)</f>
        <v>0</v>
      </c>
      <c r="BL177" s="19" t="s">
        <v>385</v>
      </c>
      <c r="BM177" s="228" t="s">
        <v>1520</v>
      </c>
    </row>
    <row r="178" s="2" customFormat="1" ht="37.8" customHeight="1">
      <c r="A178" s="40"/>
      <c r="B178" s="41"/>
      <c r="C178" s="216" t="s">
        <v>1061</v>
      </c>
      <c r="D178" s="216" t="s">
        <v>199</v>
      </c>
      <c r="E178" s="217" t="s">
        <v>4179</v>
      </c>
      <c r="F178" s="218" t="s">
        <v>4180</v>
      </c>
      <c r="G178" s="219" t="s">
        <v>661</v>
      </c>
      <c r="H178" s="220">
        <v>2</v>
      </c>
      <c r="I178" s="221"/>
      <c r="J178" s="222">
        <f>ROUND(I178*H178,2)</f>
        <v>0</v>
      </c>
      <c r="K178" s="223"/>
      <c r="L178" s="46"/>
      <c r="M178" s="224" t="s">
        <v>19</v>
      </c>
      <c r="N178" s="225" t="s">
        <v>43</v>
      </c>
      <c r="O178" s="86"/>
      <c r="P178" s="226">
        <f>O178*H178</f>
        <v>0</v>
      </c>
      <c r="Q178" s="226">
        <v>0</v>
      </c>
      <c r="R178" s="226">
        <f>Q178*H178</f>
        <v>0</v>
      </c>
      <c r="S178" s="226">
        <v>0</v>
      </c>
      <c r="T178" s="227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8" t="s">
        <v>385</v>
      </c>
      <c r="AT178" s="228" t="s">
        <v>199</v>
      </c>
      <c r="AU178" s="228" t="s">
        <v>82</v>
      </c>
      <c r="AY178" s="19" t="s">
        <v>197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9" t="s">
        <v>80</v>
      </c>
      <c r="BK178" s="229">
        <f>ROUND(I178*H178,2)</f>
        <v>0</v>
      </c>
      <c r="BL178" s="19" t="s">
        <v>385</v>
      </c>
      <c r="BM178" s="228" t="s">
        <v>1531</v>
      </c>
    </row>
    <row r="179" s="2" customFormat="1" ht="37.8" customHeight="1">
      <c r="A179" s="40"/>
      <c r="B179" s="41"/>
      <c r="C179" s="216" t="s">
        <v>1070</v>
      </c>
      <c r="D179" s="216" t="s">
        <v>199</v>
      </c>
      <c r="E179" s="217" t="s">
        <v>4181</v>
      </c>
      <c r="F179" s="218" t="s">
        <v>4182</v>
      </c>
      <c r="G179" s="219" t="s">
        <v>661</v>
      </c>
      <c r="H179" s="220">
        <v>30</v>
      </c>
      <c r="I179" s="221"/>
      <c r="J179" s="222">
        <f>ROUND(I179*H179,2)</f>
        <v>0</v>
      </c>
      <c r="K179" s="223"/>
      <c r="L179" s="46"/>
      <c r="M179" s="224" t="s">
        <v>19</v>
      </c>
      <c r="N179" s="225" t="s">
        <v>43</v>
      </c>
      <c r="O179" s="86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385</v>
      </c>
      <c r="AT179" s="228" t="s">
        <v>199</v>
      </c>
      <c r="AU179" s="228" t="s">
        <v>82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385</v>
      </c>
      <c r="BM179" s="228" t="s">
        <v>1549</v>
      </c>
    </row>
    <row r="180" s="2" customFormat="1" ht="24.15" customHeight="1">
      <c r="A180" s="40"/>
      <c r="B180" s="41"/>
      <c r="C180" s="216" t="s">
        <v>1077</v>
      </c>
      <c r="D180" s="216" t="s">
        <v>199</v>
      </c>
      <c r="E180" s="217" t="s">
        <v>4183</v>
      </c>
      <c r="F180" s="218" t="s">
        <v>4184</v>
      </c>
      <c r="G180" s="219" t="s">
        <v>217</v>
      </c>
      <c r="H180" s="220">
        <v>0.20999999999999999</v>
      </c>
      <c r="I180" s="221"/>
      <c r="J180" s="222">
        <f>ROUND(I180*H180,2)</f>
        <v>0</v>
      </c>
      <c r="K180" s="223"/>
      <c r="L180" s="46"/>
      <c r="M180" s="224" t="s">
        <v>19</v>
      </c>
      <c r="N180" s="225" t="s">
        <v>43</v>
      </c>
      <c r="O180" s="86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8" t="s">
        <v>385</v>
      </c>
      <c r="AT180" s="228" t="s">
        <v>199</v>
      </c>
      <c r="AU180" s="228" t="s">
        <v>82</v>
      </c>
      <c r="AY180" s="19" t="s">
        <v>197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9" t="s">
        <v>80</v>
      </c>
      <c r="BK180" s="229">
        <f>ROUND(I180*H180,2)</f>
        <v>0</v>
      </c>
      <c r="BL180" s="19" t="s">
        <v>385</v>
      </c>
      <c r="BM180" s="228" t="s">
        <v>1562</v>
      </c>
    </row>
    <row r="181" s="2" customFormat="1" ht="24.15" customHeight="1">
      <c r="A181" s="40"/>
      <c r="B181" s="41"/>
      <c r="C181" s="216" t="s">
        <v>1081</v>
      </c>
      <c r="D181" s="216" t="s">
        <v>199</v>
      </c>
      <c r="E181" s="217" t="s">
        <v>4185</v>
      </c>
      <c r="F181" s="218" t="s">
        <v>4186</v>
      </c>
      <c r="G181" s="219" t="s">
        <v>217</v>
      </c>
      <c r="H181" s="220">
        <v>0.20999999999999999</v>
      </c>
      <c r="I181" s="221"/>
      <c r="J181" s="222">
        <f>ROUND(I181*H181,2)</f>
        <v>0</v>
      </c>
      <c r="K181" s="223"/>
      <c r="L181" s="46"/>
      <c r="M181" s="224" t="s">
        <v>19</v>
      </c>
      <c r="N181" s="225" t="s">
        <v>43</v>
      </c>
      <c r="O181" s="86"/>
      <c r="P181" s="226">
        <f>O181*H181</f>
        <v>0</v>
      </c>
      <c r="Q181" s="226">
        <v>0</v>
      </c>
      <c r="R181" s="226">
        <f>Q181*H181</f>
        <v>0</v>
      </c>
      <c r="S181" s="226">
        <v>0</v>
      </c>
      <c r="T181" s="227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8" t="s">
        <v>385</v>
      </c>
      <c r="AT181" s="228" t="s">
        <v>199</v>
      </c>
      <c r="AU181" s="228" t="s">
        <v>82</v>
      </c>
      <c r="AY181" s="19" t="s">
        <v>197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9" t="s">
        <v>80</v>
      </c>
      <c r="BK181" s="229">
        <f>ROUND(I181*H181,2)</f>
        <v>0</v>
      </c>
      <c r="BL181" s="19" t="s">
        <v>385</v>
      </c>
      <c r="BM181" s="228" t="s">
        <v>1572</v>
      </c>
    </row>
    <row r="182" s="12" customFormat="1" ht="22.8" customHeight="1">
      <c r="A182" s="12"/>
      <c r="B182" s="200"/>
      <c r="C182" s="201"/>
      <c r="D182" s="202" t="s">
        <v>71</v>
      </c>
      <c r="E182" s="214" t="s">
        <v>4187</v>
      </c>
      <c r="F182" s="214" t="s">
        <v>4188</v>
      </c>
      <c r="G182" s="201"/>
      <c r="H182" s="201"/>
      <c r="I182" s="204"/>
      <c r="J182" s="215">
        <f>BK182</f>
        <v>0</v>
      </c>
      <c r="K182" s="201"/>
      <c r="L182" s="206"/>
      <c r="M182" s="207"/>
      <c r="N182" s="208"/>
      <c r="O182" s="208"/>
      <c r="P182" s="209">
        <f>SUM(P183:P215)</f>
        <v>0</v>
      </c>
      <c r="Q182" s="208"/>
      <c r="R182" s="209">
        <f>SUM(R183:R215)</f>
        <v>0</v>
      </c>
      <c r="S182" s="208"/>
      <c r="T182" s="210">
        <f>SUM(T183:T215)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1" t="s">
        <v>82</v>
      </c>
      <c r="AT182" s="212" t="s">
        <v>71</v>
      </c>
      <c r="AU182" s="212" t="s">
        <v>80</v>
      </c>
      <c r="AY182" s="211" t="s">
        <v>197</v>
      </c>
      <c r="BK182" s="213">
        <f>SUM(BK183:BK215)</f>
        <v>0</v>
      </c>
    </row>
    <row r="183" s="2" customFormat="1" ht="16.5" customHeight="1">
      <c r="A183" s="40"/>
      <c r="B183" s="41"/>
      <c r="C183" s="216" t="s">
        <v>1085</v>
      </c>
      <c r="D183" s="216" t="s">
        <v>199</v>
      </c>
      <c r="E183" s="217" t="s">
        <v>4189</v>
      </c>
      <c r="F183" s="218" t="s">
        <v>4190</v>
      </c>
      <c r="G183" s="219" t="s">
        <v>211</v>
      </c>
      <c r="H183" s="220">
        <v>0.40000000000000002</v>
      </c>
      <c r="I183" s="221"/>
      <c r="J183" s="222">
        <f>ROUND(I183*H183,2)</f>
        <v>0</v>
      </c>
      <c r="K183" s="223"/>
      <c r="L183" s="46"/>
      <c r="M183" s="224" t="s">
        <v>19</v>
      </c>
      <c r="N183" s="225" t="s">
        <v>43</v>
      </c>
      <c r="O183" s="86"/>
      <c r="P183" s="226">
        <f>O183*H183</f>
        <v>0</v>
      </c>
      <c r="Q183" s="226">
        <v>0</v>
      </c>
      <c r="R183" s="226">
        <f>Q183*H183</f>
        <v>0</v>
      </c>
      <c r="S183" s="226">
        <v>0</v>
      </c>
      <c r="T183" s="227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8" t="s">
        <v>385</v>
      </c>
      <c r="AT183" s="228" t="s">
        <v>199</v>
      </c>
      <c r="AU183" s="228" t="s">
        <v>82</v>
      </c>
      <c r="AY183" s="19" t="s">
        <v>197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9" t="s">
        <v>80</v>
      </c>
      <c r="BK183" s="229">
        <f>ROUND(I183*H183,2)</f>
        <v>0</v>
      </c>
      <c r="BL183" s="19" t="s">
        <v>385</v>
      </c>
      <c r="BM183" s="228" t="s">
        <v>1585</v>
      </c>
    </row>
    <row r="184" s="2" customFormat="1" ht="16.5" customHeight="1">
      <c r="A184" s="40"/>
      <c r="B184" s="41"/>
      <c r="C184" s="216" t="s">
        <v>1090</v>
      </c>
      <c r="D184" s="216" t="s">
        <v>199</v>
      </c>
      <c r="E184" s="217" t="s">
        <v>4191</v>
      </c>
      <c r="F184" s="218" t="s">
        <v>4192</v>
      </c>
      <c r="G184" s="219" t="s">
        <v>211</v>
      </c>
      <c r="H184" s="220">
        <v>0.40000000000000002</v>
      </c>
      <c r="I184" s="221"/>
      <c r="J184" s="222">
        <f>ROUND(I184*H184,2)</f>
        <v>0</v>
      </c>
      <c r="K184" s="223"/>
      <c r="L184" s="46"/>
      <c r="M184" s="224" t="s">
        <v>19</v>
      </c>
      <c r="N184" s="225" t="s">
        <v>43</v>
      </c>
      <c r="O184" s="86"/>
      <c r="P184" s="226">
        <f>O184*H184</f>
        <v>0</v>
      </c>
      <c r="Q184" s="226">
        <v>0</v>
      </c>
      <c r="R184" s="226">
        <f>Q184*H184</f>
        <v>0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385</v>
      </c>
      <c r="AT184" s="228" t="s">
        <v>199</v>
      </c>
      <c r="AU184" s="228" t="s">
        <v>82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385</v>
      </c>
      <c r="BM184" s="228" t="s">
        <v>1595</v>
      </c>
    </row>
    <row r="185" s="2" customFormat="1" ht="16.5" customHeight="1">
      <c r="A185" s="40"/>
      <c r="B185" s="41"/>
      <c r="C185" s="216" t="s">
        <v>1099</v>
      </c>
      <c r="D185" s="216" t="s">
        <v>199</v>
      </c>
      <c r="E185" s="217" t="s">
        <v>4193</v>
      </c>
      <c r="F185" s="218" t="s">
        <v>4194</v>
      </c>
      <c r="G185" s="219" t="s">
        <v>211</v>
      </c>
      <c r="H185" s="220">
        <v>0.80000000000000004</v>
      </c>
      <c r="I185" s="221"/>
      <c r="J185" s="222">
        <f>ROUND(I185*H185,2)</f>
        <v>0</v>
      </c>
      <c r="K185" s="223"/>
      <c r="L185" s="46"/>
      <c r="M185" s="224" t="s">
        <v>19</v>
      </c>
      <c r="N185" s="225" t="s">
        <v>43</v>
      </c>
      <c r="O185" s="86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8" t="s">
        <v>385</v>
      </c>
      <c r="AT185" s="228" t="s">
        <v>199</v>
      </c>
      <c r="AU185" s="228" t="s">
        <v>82</v>
      </c>
      <c r="AY185" s="19" t="s">
        <v>197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9" t="s">
        <v>80</v>
      </c>
      <c r="BK185" s="229">
        <f>ROUND(I185*H185,2)</f>
        <v>0</v>
      </c>
      <c r="BL185" s="19" t="s">
        <v>385</v>
      </c>
      <c r="BM185" s="228" t="s">
        <v>1607</v>
      </c>
    </row>
    <row r="186" s="2" customFormat="1" ht="16.5" customHeight="1">
      <c r="A186" s="40"/>
      <c r="B186" s="41"/>
      <c r="C186" s="216" t="s">
        <v>1106</v>
      </c>
      <c r="D186" s="216" t="s">
        <v>199</v>
      </c>
      <c r="E186" s="217" t="s">
        <v>4195</v>
      </c>
      <c r="F186" s="218" t="s">
        <v>4196</v>
      </c>
      <c r="G186" s="219" t="s">
        <v>211</v>
      </c>
      <c r="H186" s="220">
        <v>0.80000000000000004</v>
      </c>
      <c r="I186" s="221"/>
      <c r="J186" s="222">
        <f>ROUND(I186*H186,2)</f>
        <v>0</v>
      </c>
      <c r="K186" s="223"/>
      <c r="L186" s="46"/>
      <c r="M186" s="224" t="s">
        <v>19</v>
      </c>
      <c r="N186" s="225" t="s">
        <v>43</v>
      </c>
      <c r="O186" s="86"/>
      <c r="P186" s="226">
        <f>O186*H186</f>
        <v>0</v>
      </c>
      <c r="Q186" s="226">
        <v>0</v>
      </c>
      <c r="R186" s="226">
        <f>Q186*H186</f>
        <v>0</v>
      </c>
      <c r="S186" s="226">
        <v>0</v>
      </c>
      <c r="T186" s="227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8" t="s">
        <v>385</v>
      </c>
      <c r="AT186" s="228" t="s">
        <v>199</v>
      </c>
      <c r="AU186" s="228" t="s">
        <v>82</v>
      </c>
      <c r="AY186" s="19" t="s">
        <v>197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9" t="s">
        <v>80</v>
      </c>
      <c r="BK186" s="229">
        <f>ROUND(I186*H186,2)</f>
        <v>0</v>
      </c>
      <c r="BL186" s="19" t="s">
        <v>385</v>
      </c>
      <c r="BM186" s="228" t="s">
        <v>1621</v>
      </c>
    </row>
    <row r="187" s="2" customFormat="1" ht="24.15" customHeight="1">
      <c r="A187" s="40"/>
      <c r="B187" s="41"/>
      <c r="C187" s="216" t="s">
        <v>1111</v>
      </c>
      <c r="D187" s="216" t="s">
        <v>199</v>
      </c>
      <c r="E187" s="217" t="s">
        <v>4197</v>
      </c>
      <c r="F187" s="218" t="s">
        <v>4198</v>
      </c>
      <c r="G187" s="219" t="s">
        <v>211</v>
      </c>
      <c r="H187" s="220">
        <v>19.199999999999999</v>
      </c>
      <c r="I187" s="221"/>
      <c r="J187" s="222">
        <f>ROUND(I187*H187,2)</f>
        <v>0</v>
      </c>
      <c r="K187" s="223"/>
      <c r="L187" s="46"/>
      <c r="M187" s="224" t="s">
        <v>19</v>
      </c>
      <c r="N187" s="225" t="s">
        <v>43</v>
      </c>
      <c r="O187" s="86"/>
      <c r="P187" s="226">
        <f>O187*H187</f>
        <v>0</v>
      </c>
      <c r="Q187" s="226">
        <v>0</v>
      </c>
      <c r="R187" s="226">
        <f>Q187*H187</f>
        <v>0</v>
      </c>
      <c r="S187" s="226">
        <v>0</v>
      </c>
      <c r="T187" s="227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8" t="s">
        <v>385</v>
      </c>
      <c r="AT187" s="228" t="s">
        <v>199</v>
      </c>
      <c r="AU187" s="228" t="s">
        <v>82</v>
      </c>
      <c r="AY187" s="19" t="s">
        <v>197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9" t="s">
        <v>80</v>
      </c>
      <c r="BK187" s="229">
        <f>ROUND(I187*H187,2)</f>
        <v>0</v>
      </c>
      <c r="BL187" s="19" t="s">
        <v>385</v>
      </c>
      <c r="BM187" s="228" t="s">
        <v>1633</v>
      </c>
    </row>
    <row r="188" s="2" customFormat="1" ht="24.15" customHeight="1">
      <c r="A188" s="40"/>
      <c r="B188" s="41"/>
      <c r="C188" s="216" t="s">
        <v>1115</v>
      </c>
      <c r="D188" s="216" t="s">
        <v>199</v>
      </c>
      <c r="E188" s="217" t="s">
        <v>4199</v>
      </c>
      <c r="F188" s="218" t="s">
        <v>4200</v>
      </c>
      <c r="G188" s="219" t="s">
        <v>211</v>
      </c>
      <c r="H188" s="220">
        <v>2.3999999999999999</v>
      </c>
      <c r="I188" s="221"/>
      <c r="J188" s="222">
        <f>ROUND(I188*H188,2)</f>
        <v>0</v>
      </c>
      <c r="K188" s="223"/>
      <c r="L188" s="46"/>
      <c r="M188" s="224" t="s">
        <v>19</v>
      </c>
      <c r="N188" s="225" t="s">
        <v>43</v>
      </c>
      <c r="O188" s="86"/>
      <c r="P188" s="226">
        <f>O188*H188</f>
        <v>0</v>
      </c>
      <c r="Q188" s="226">
        <v>0</v>
      </c>
      <c r="R188" s="226">
        <f>Q188*H188</f>
        <v>0</v>
      </c>
      <c r="S188" s="226">
        <v>0</v>
      </c>
      <c r="T188" s="227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8" t="s">
        <v>385</v>
      </c>
      <c r="AT188" s="228" t="s">
        <v>199</v>
      </c>
      <c r="AU188" s="228" t="s">
        <v>82</v>
      </c>
      <c r="AY188" s="19" t="s">
        <v>197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9" t="s">
        <v>80</v>
      </c>
      <c r="BK188" s="229">
        <f>ROUND(I188*H188,2)</f>
        <v>0</v>
      </c>
      <c r="BL188" s="19" t="s">
        <v>385</v>
      </c>
      <c r="BM188" s="228" t="s">
        <v>1647</v>
      </c>
    </row>
    <row r="189" s="2" customFormat="1" ht="24.15" customHeight="1">
      <c r="A189" s="40"/>
      <c r="B189" s="41"/>
      <c r="C189" s="216" t="s">
        <v>1119</v>
      </c>
      <c r="D189" s="216" t="s">
        <v>199</v>
      </c>
      <c r="E189" s="217" t="s">
        <v>4201</v>
      </c>
      <c r="F189" s="218" t="s">
        <v>4202</v>
      </c>
      <c r="G189" s="219" t="s">
        <v>211</v>
      </c>
      <c r="H189" s="220">
        <v>1.6000000000000001</v>
      </c>
      <c r="I189" s="221"/>
      <c r="J189" s="222">
        <f>ROUND(I189*H189,2)</f>
        <v>0</v>
      </c>
      <c r="K189" s="223"/>
      <c r="L189" s="46"/>
      <c r="M189" s="224" t="s">
        <v>19</v>
      </c>
      <c r="N189" s="225" t="s">
        <v>43</v>
      </c>
      <c r="O189" s="86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8" t="s">
        <v>385</v>
      </c>
      <c r="AT189" s="228" t="s">
        <v>199</v>
      </c>
      <c r="AU189" s="228" t="s">
        <v>82</v>
      </c>
      <c r="AY189" s="19" t="s">
        <v>197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9" t="s">
        <v>80</v>
      </c>
      <c r="BK189" s="229">
        <f>ROUND(I189*H189,2)</f>
        <v>0</v>
      </c>
      <c r="BL189" s="19" t="s">
        <v>385</v>
      </c>
      <c r="BM189" s="228" t="s">
        <v>1660</v>
      </c>
    </row>
    <row r="190" s="2" customFormat="1" ht="33" customHeight="1">
      <c r="A190" s="40"/>
      <c r="B190" s="41"/>
      <c r="C190" s="216" t="s">
        <v>1124</v>
      </c>
      <c r="D190" s="216" t="s">
        <v>199</v>
      </c>
      <c r="E190" s="217" t="s">
        <v>4203</v>
      </c>
      <c r="F190" s="218" t="s">
        <v>4204</v>
      </c>
      <c r="G190" s="219" t="s">
        <v>211</v>
      </c>
      <c r="H190" s="220">
        <v>14</v>
      </c>
      <c r="I190" s="221"/>
      <c r="J190" s="222">
        <f>ROUND(I190*H190,2)</f>
        <v>0</v>
      </c>
      <c r="K190" s="223"/>
      <c r="L190" s="46"/>
      <c r="M190" s="224" t="s">
        <v>19</v>
      </c>
      <c r="N190" s="225" t="s">
        <v>43</v>
      </c>
      <c r="O190" s="86"/>
      <c r="P190" s="226">
        <f>O190*H190</f>
        <v>0</v>
      </c>
      <c r="Q190" s="226">
        <v>0</v>
      </c>
      <c r="R190" s="226">
        <f>Q190*H190</f>
        <v>0</v>
      </c>
      <c r="S190" s="226">
        <v>0</v>
      </c>
      <c r="T190" s="227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8" t="s">
        <v>385</v>
      </c>
      <c r="AT190" s="228" t="s">
        <v>199</v>
      </c>
      <c r="AU190" s="228" t="s">
        <v>82</v>
      </c>
      <c r="AY190" s="19" t="s">
        <v>197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9" t="s">
        <v>80</v>
      </c>
      <c r="BK190" s="229">
        <f>ROUND(I190*H190,2)</f>
        <v>0</v>
      </c>
      <c r="BL190" s="19" t="s">
        <v>385</v>
      </c>
      <c r="BM190" s="228" t="s">
        <v>1673</v>
      </c>
    </row>
    <row r="191" s="2" customFormat="1" ht="37.8" customHeight="1">
      <c r="A191" s="40"/>
      <c r="B191" s="41"/>
      <c r="C191" s="216" t="s">
        <v>1131</v>
      </c>
      <c r="D191" s="216" t="s">
        <v>199</v>
      </c>
      <c r="E191" s="217" t="s">
        <v>4205</v>
      </c>
      <c r="F191" s="218" t="s">
        <v>4206</v>
      </c>
      <c r="G191" s="219" t="s">
        <v>211</v>
      </c>
      <c r="H191" s="220">
        <v>4</v>
      </c>
      <c r="I191" s="221"/>
      <c r="J191" s="222">
        <f>ROUND(I191*H191,2)</f>
        <v>0</v>
      </c>
      <c r="K191" s="223"/>
      <c r="L191" s="46"/>
      <c r="M191" s="224" t="s">
        <v>19</v>
      </c>
      <c r="N191" s="225" t="s">
        <v>43</v>
      </c>
      <c r="O191" s="86"/>
      <c r="P191" s="226">
        <f>O191*H191</f>
        <v>0</v>
      </c>
      <c r="Q191" s="226">
        <v>0</v>
      </c>
      <c r="R191" s="226">
        <f>Q191*H191</f>
        <v>0</v>
      </c>
      <c r="S191" s="226">
        <v>0</v>
      </c>
      <c r="T191" s="227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8" t="s">
        <v>385</v>
      </c>
      <c r="AT191" s="228" t="s">
        <v>199</v>
      </c>
      <c r="AU191" s="228" t="s">
        <v>82</v>
      </c>
      <c r="AY191" s="19" t="s">
        <v>197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9" t="s">
        <v>80</v>
      </c>
      <c r="BK191" s="229">
        <f>ROUND(I191*H191,2)</f>
        <v>0</v>
      </c>
      <c r="BL191" s="19" t="s">
        <v>385</v>
      </c>
      <c r="BM191" s="228" t="s">
        <v>1686</v>
      </c>
    </row>
    <row r="192" s="2" customFormat="1" ht="21.75" customHeight="1">
      <c r="A192" s="40"/>
      <c r="B192" s="41"/>
      <c r="C192" s="216" t="s">
        <v>1138</v>
      </c>
      <c r="D192" s="216" t="s">
        <v>199</v>
      </c>
      <c r="E192" s="217" t="s">
        <v>4207</v>
      </c>
      <c r="F192" s="218" t="s">
        <v>4208</v>
      </c>
      <c r="G192" s="219" t="s">
        <v>211</v>
      </c>
      <c r="H192" s="220">
        <v>0.40000000000000002</v>
      </c>
      <c r="I192" s="221"/>
      <c r="J192" s="222">
        <f>ROUND(I192*H192,2)</f>
        <v>0</v>
      </c>
      <c r="K192" s="223"/>
      <c r="L192" s="46"/>
      <c r="M192" s="224" t="s">
        <v>19</v>
      </c>
      <c r="N192" s="225" t="s">
        <v>43</v>
      </c>
      <c r="O192" s="86"/>
      <c r="P192" s="226">
        <f>O192*H192</f>
        <v>0</v>
      </c>
      <c r="Q192" s="226">
        <v>0</v>
      </c>
      <c r="R192" s="226">
        <f>Q192*H192</f>
        <v>0</v>
      </c>
      <c r="S192" s="226">
        <v>0</v>
      </c>
      <c r="T192" s="227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8" t="s">
        <v>385</v>
      </c>
      <c r="AT192" s="228" t="s">
        <v>199</v>
      </c>
      <c r="AU192" s="228" t="s">
        <v>82</v>
      </c>
      <c r="AY192" s="19" t="s">
        <v>197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9" t="s">
        <v>80</v>
      </c>
      <c r="BK192" s="229">
        <f>ROUND(I192*H192,2)</f>
        <v>0</v>
      </c>
      <c r="BL192" s="19" t="s">
        <v>385</v>
      </c>
      <c r="BM192" s="228" t="s">
        <v>1697</v>
      </c>
    </row>
    <row r="193" s="2" customFormat="1" ht="21.75" customHeight="1">
      <c r="A193" s="40"/>
      <c r="B193" s="41"/>
      <c r="C193" s="216" t="s">
        <v>1146</v>
      </c>
      <c r="D193" s="216" t="s">
        <v>199</v>
      </c>
      <c r="E193" s="217" t="s">
        <v>4209</v>
      </c>
      <c r="F193" s="218" t="s">
        <v>4210</v>
      </c>
      <c r="G193" s="219" t="s">
        <v>211</v>
      </c>
      <c r="H193" s="220">
        <v>0.40000000000000002</v>
      </c>
      <c r="I193" s="221"/>
      <c r="J193" s="222">
        <f>ROUND(I193*H193,2)</f>
        <v>0</v>
      </c>
      <c r="K193" s="223"/>
      <c r="L193" s="46"/>
      <c r="M193" s="224" t="s">
        <v>19</v>
      </c>
      <c r="N193" s="225" t="s">
        <v>43</v>
      </c>
      <c r="O193" s="86"/>
      <c r="P193" s="226">
        <f>O193*H193</f>
        <v>0</v>
      </c>
      <c r="Q193" s="226">
        <v>0</v>
      </c>
      <c r="R193" s="226">
        <f>Q193*H193</f>
        <v>0</v>
      </c>
      <c r="S193" s="226">
        <v>0</v>
      </c>
      <c r="T193" s="227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8" t="s">
        <v>385</v>
      </c>
      <c r="AT193" s="228" t="s">
        <v>199</v>
      </c>
      <c r="AU193" s="228" t="s">
        <v>82</v>
      </c>
      <c r="AY193" s="19" t="s">
        <v>197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9" t="s">
        <v>80</v>
      </c>
      <c r="BK193" s="229">
        <f>ROUND(I193*H193,2)</f>
        <v>0</v>
      </c>
      <c r="BL193" s="19" t="s">
        <v>385</v>
      </c>
      <c r="BM193" s="228" t="s">
        <v>1709</v>
      </c>
    </row>
    <row r="194" s="2" customFormat="1" ht="24.15" customHeight="1">
      <c r="A194" s="40"/>
      <c r="B194" s="41"/>
      <c r="C194" s="216" t="s">
        <v>1151</v>
      </c>
      <c r="D194" s="216" t="s">
        <v>199</v>
      </c>
      <c r="E194" s="217" t="s">
        <v>4211</v>
      </c>
      <c r="F194" s="218" t="s">
        <v>4212</v>
      </c>
      <c r="G194" s="219" t="s">
        <v>211</v>
      </c>
      <c r="H194" s="220">
        <v>0.40000000000000002</v>
      </c>
      <c r="I194" s="221"/>
      <c r="J194" s="222">
        <f>ROUND(I194*H194,2)</f>
        <v>0</v>
      </c>
      <c r="K194" s="223"/>
      <c r="L194" s="46"/>
      <c r="M194" s="224" t="s">
        <v>19</v>
      </c>
      <c r="N194" s="225" t="s">
        <v>43</v>
      </c>
      <c r="O194" s="86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8" t="s">
        <v>385</v>
      </c>
      <c r="AT194" s="228" t="s">
        <v>199</v>
      </c>
      <c r="AU194" s="228" t="s">
        <v>82</v>
      </c>
      <c r="AY194" s="19" t="s">
        <v>197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9" t="s">
        <v>80</v>
      </c>
      <c r="BK194" s="229">
        <f>ROUND(I194*H194,2)</f>
        <v>0</v>
      </c>
      <c r="BL194" s="19" t="s">
        <v>385</v>
      </c>
      <c r="BM194" s="228" t="s">
        <v>1720</v>
      </c>
    </row>
    <row r="195" s="2" customFormat="1" ht="24.15" customHeight="1">
      <c r="A195" s="40"/>
      <c r="B195" s="41"/>
      <c r="C195" s="216" t="s">
        <v>1156</v>
      </c>
      <c r="D195" s="216" t="s">
        <v>199</v>
      </c>
      <c r="E195" s="217" t="s">
        <v>4213</v>
      </c>
      <c r="F195" s="218" t="s">
        <v>4214</v>
      </c>
      <c r="G195" s="219" t="s">
        <v>211</v>
      </c>
      <c r="H195" s="220">
        <v>15.6</v>
      </c>
      <c r="I195" s="221"/>
      <c r="J195" s="222">
        <f>ROUND(I195*H195,2)</f>
        <v>0</v>
      </c>
      <c r="K195" s="223"/>
      <c r="L195" s="46"/>
      <c r="M195" s="224" t="s">
        <v>19</v>
      </c>
      <c r="N195" s="225" t="s">
        <v>43</v>
      </c>
      <c r="O195" s="86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8" t="s">
        <v>385</v>
      </c>
      <c r="AT195" s="228" t="s">
        <v>199</v>
      </c>
      <c r="AU195" s="228" t="s">
        <v>82</v>
      </c>
      <c r="AY195" s="19" t="s">
        <v>197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9" t="s">
        <v>80</v>
      </c>
      <c r="BK195" s="229">
        <f>ROUND(I195*H195,2)</f>
        <v>0</v>
      </c>
      <c r="BL195" s="19" t="s">
        <v>385</v>
      </c>
      <c r="BM195" s="228" t="s">
        <v>1731</v>
      </c>
    </row>
    <row r="196" s="2" customFormat="1" ht="24.15" customHeight="1">
      <c r="A196" s="40"/>
      <c r="B196" s="41"/>
      <c r="C196" s="216" t="s">
        <v>1161</v>
      </c>
      <c r="D196" s="216" t="s">
        <v>199</v>
      </c>
      <c r="E196" s="217" t="s">
        <v>4215</v>
      </c>
      <c r="F196" s="218" t="s">
        <v>4216</v>
      </c>
      <c r="G196" s="219" t="s">
        <v>211</v>
      </c>
      <c r="H196" s="220">
        <v>20</v>
      </c>
      <c r="I196" s="221"/>
      <c r="J196" s="222">
        <f>ROUND(I196*H196,2)</f>
        <v>0</v>
      </c>
      <c r="K196" s="223"/>
      <c r="L196" s="46"/>
      <c r="M196" s="224" t="s">
        <v>19</v>
      </c>
      <c r="N196" s="225" t="s">
        <v>43</v>
      </c>
      <c r="O196" s="86"/>
      <c r="P196" s="226">
        <f>O196*H196</f>
        <v>0</v>
      </c>
      <c r="Q196" s="226">
        <v>0</v>
      </c>
      <c r="R196" s="226">
        <f>Q196*H196</f>
        <v>0</v>
      </c>
      <c r="S196" s="226">
        <v>0</v>
      </c>
      <c r="T196" s="227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8" t="s">
        <v>385</v>
      </c>
      <c r="AT196" s="228" t="s">
        <v>199</v>
      </c>
      <c r="AU196" s="228" t="s">
        <v>82</v>
      </c>
      <c r="AY196" s="19" t="s">
        <v>197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9" t="s">
        <v>80</v>
      </c>
      <c r="BK196" s="229">
        <f>ROUND(I196*H196,2)</f>
        <v>0</v>
      </c>
      <c r="BL196" s="19" t="s">
        <v>385</v>
      </c>
      <c r="BM196" s="228" t="s">
        <v>1747</v>
      </c>
    </row>
    <row r="197" s="2" customFormat="1" ht="24.15" customHeight="1">
      <c r="A197" s="40"/>
      <c r="B197" s="41"/>
      <c r="C197" s="216" t="s">
        <v>1166</v>
      </c>
      <c r="D197" s="216" t="s">
        <v>199</v>
      </c>
      <c r="E197" s="217" t="s">
        <v>4217</v>
      </c>
      <c r="F197" s="218" t="s">
        <v>4218</v>
      </c>
      <c r="G197" s="219" t="s">
        <v>211</v>
      </c>
      <c r="H197" s="220">
        <v>0.40000000000000002</v>
      </c>
      <c r="I197" s="221"/>
      <c r="J197" s="222">
        <f>ROUND(I197*H197,2)</f>
        <v>0</v>
      </c>
      <c r="K197" s="223"/>
      <c r="L197" s="46"/>
      <c r="M197" s="224" t="s">
        <v>19</v>
      </c>
      <c r="N197" s="225" t="s">
        <v>43</v>
      </c>
      <c r="O197" s="86"/>
      <c r="P197" s="226">
        <f>O197*H197</f>
        <v>0</v>
      </c>
      <c r="Q197" s="226">
        <v>0</v>
      </c>
      <c r="R197" s="226">
        <f>Q197*H197</f>
        <v>0</v>
      </c>
      <c r="S197" s="226">
        <v>0</v>
      </c>
      <c r="T197" s="227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8" t="s">
        <v>385</v>
      </c>
      <c r="AT197" s="228" t="s">
        <v>199</v>
      </c>
      <c r="AU197" s="228" t="s">
        <v>82</v>
      </c>
      <c r="AY197" s="19" t="s">
        <v>197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9" t="s">
        <v>80</v>
      </c>
      <c r="BK197" s="229">
        <f>ROUND(I197*H197,2)</f>
        <v>0</v>
      </c>
      <c r="BL197" s="19" t="s">
        <v>385</v>
      </c>
      <c r="BM197" s="228" t="s">
        <v>1761</v>
      </c>
    </row>
    <row r="198" s="2" customFormat="1" ht="24.15" customHeight="1">
      <c r="A198" s="40"/>
      <c r="B198" s="41"/>
      <c r="C198" s="216" t="s">
        <v>1173</v>
      </c>
      <c r="D198" s="216" t="s">
        <v>199</v>
      </c>
      <c r="E198" s="217" t="s">
        <v>4219</v>
      </c>
      <c r="F198" s="218" t="s">
        <v>4220</v>
      </c>
      <c r="G198" s="219" t="s">
        <v>211</v>
      </c>
      <c r="H198" s="220">
        <v>0.40000000000000002</v>
      </c>
      <c r="I198" s="221"/>
      <c r="J198" s="222">
        <f>ROUND(I198*H198,2)</f>
        <v>0</v>
      </c>
      <c r="K198" s="223"/>
      <c r="L198" s="46"/>
      <c r="M198" s="224" t="s">
        <v>19</v>
      </c>
      <c r="N198" s="225" t="s">
        <v>43</v>
      </c>
      <c r="O198" s="86"/>
      <c r="P198" s="226">
        <f>O198*H198</f>
        <v>0</v>
      </c>
      <c r="Q198" s="226">
        <v>0</v>
      </c>
      <c r="R198" s="226">
        <f>Q198*H198</f>
        <v>0</v>
      </c>
      <c r="S198" s="226">
        <v>0</v>
      </c>
      <c r="T198" s="227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8" t="s">
        <v>385</v>
      </c>
      <c r="AT198" s="228" t="s">
        <v>199</v>
      </c>
      <c r="AU198" s="228" t="s">
        <v>82</v>
      </c>
      <c r="AY198" s="19" t="s">
        <v>197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9" t="s">
        <v>80</v>
      </c>
      <c r="BK198" s="229">
        <f>ROUND(I198*H198,2)</f>
        <v>0</v>
      </c>
      <c r="BL198" s="19" t="s">
        <v>385</v>
      </c>
      <c r="BM198" s="228" t="s">
        <v>1773</v>
      </c>
    </row>
    <row r="199" s="2" customFormat="1" ht="24.15" customHeight="1">
      <c r="A199" s="40"/>
      <c r="B199" s="41"/>
      <c r="C199" s="216" t="s">
        <v>1129</v>
      </c>
      <c r="D199" s="216" t="s">
        <v>199</v>
      </c>
      <c r="E199" s="217" t="s">
        <v>4221</v>
      </c>
      <c r="F199" s="218" t="s">
        <v>4222</v>
      </c>
      <c r="G199" s="219" t="s">
        <v>211</v>
      </c>
      <c r="H199" s="220">
        <v>0.40000000000000002</v>
      </c>
      <c r="I199" s="221"/>
      <c r="J199" s="222">
        <f>ROUND(I199*H199,2)</f>
        <v>0</v>
      </c>
      <c r="K199" s="223"/>
      <c r="L199" s="46"/>
      <c r="M199" s="224" t="s">
        <v>19</v>
      </c>
      <c r="N199" s="225" t="s">
        <v>43</v>
      </c>
      <c r="O199" s="86"/>
      <c r="P199" s="226">
        <f>O199*H199</f>
        <v>0</v>
      </c>
      <c r="Q199" s="226">
        <v>0</v>
      </c>
      <c r="R199" s="226">
        <f>Q199*H199</f>
        <v>0</v>
      </c>
      <c r="S199" s="226">
        <v>0</v>
      </c>
      <c r="T199" s="227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8" t="s">
        <v>385</v>
      </c>
      <c r="AT199" s="228" t="s">
        <v>199</v>
      </c>
      <c r="AU199" s="228" t="s">
        <v>82</v>
      </c>
      <c r="AY199" s="19" t="s">
        <v>197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9" t="s">
        <v>80</v>
      </c>
      <c r="BK199" s="229">
        <f>ROUND(I199*H199,2)</f>
        <v>0</v>
      </c>
      <c r="BL199" s="19" t="s">
        <v>385</v>
      </c>
      <c r="BM199" s="228" t="s">
        <v>1787</v>
      </c>
    </row>
    <row r="200" s="2" customFormat="1" ht="24.15" customHeight="1">
      <c r="A200" s="40"/>
      <c r="B200" s="41"/>
      <c r="C200" s="216" t="s">
        <v>1187</v>
      </c>
      <c r="D200" s="216" t="s">
        <v>199</v>
      </c>
      <c r="E200" s="217" t="s">
        <v>4223</v>
      </c>
      <c r="F200" s="218" t="s">
        <v>4224</v>
      </c>
      <c r="G200" s="219" t="s">
        <v>211</v>
      </c>
      <c r="H200" s="220">
        <v>0.40000000000000002</v>
      </c>
      <c r="I200" s="221"/>
      <c r="J200" s="222">
        <f>ROUND(I200*H200,2)</f>
        <v>0</v>
      </c>
      <c r="K200" s="223"/>
      <c r="L200" s="46"/>
      <c r="M200" s="224" t="s">
        <v>19</v>
      </c>
      <c r="N200" s="225" t="s">
        <v>43</v>
      </c>
      <c r="O200" s="86"/>
      <c r="P200" s="226">
        <f>O200*H200</f>
        <v>0</v>
      </c>
      <c r="Q200" s="226">
        <v>0</v>
      </c>
      <c r="R200" s="226">
        <f>Q200*H200</f>
        <v>0</v>
      </c>
      <c r="S200" s="226">
        <v>0</v>
      </c>
      <c r="T200" s="227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8" t="s">
        <v>385</v>
      </c>
      <c r="AT200" s="228" t="s">
        <v>199</v>
      </c>
      <c r="AU200" s="228" t="s">
        <v>82</v>
      </c>
      <c r="AY200" s="19" t="s">
        <v>197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9" t="s">
        <v>80</v>
      </c>
      <c r="BK200" s="229">
        <f>ROUND(I200*H200,2)</f>
        <v>0</v>
      </c>
      <c r="BL200" s="19" t="s">
        <v>385</v>
      </c>
      <c r="BM200" s="228" t="s">
        <v>1795</v>
      </c>
    </row>
    <row r="201" s="2" customFormat="1" ht="24.15" customHeight="1">
      <c r="A201" s="40"/>
      <c r="B201" s="41"/>
      <c r="C201" s="216" t="s">
        <v>1193</v>
      </c>
      <c r="D201" s="216" t="s">
        <v>199</v>
      </c>
      <c r="E201" s="217" t="s">
        <v>4225</v>
      </c>
      <c r="F201" s="218" t="s">
        <v>4226</v>
      </c>
      <c r="G201" s="219" t="s">
        <v>211</v>
      </c>
      <c r="H201" s="220">
        <v>0.40000000000000002</v>
      </c>
      <c r="I201" s="221"/>
      <c r="J201" s="222">
        <f>ROUND(I201*H201,2)</f>
        <v>0</v>
      </c>
      <c r="K201" s="223"/>
      <c r="L201" s="46"/>
      <c r="M201" s="224" t="s">
        <v>19</v>
      </c>
      <c r="N201" s="225" t="s">
        <v>43</v>
      </c>
      <c r="O201" s="86"/>
      <c r="P201" s="226">
        <f>O201*H201</f>
        <v>0</v>
      </c>
      <c r="Q201" s="226">
        <v>0</v>
      </c>
      <c r="R201" s="226">
        <f>Q201*H201</f>
        <v>0</v>
      </c>
      <c r="S201" s="226">
        <v>0</v>
      </c>
      <c r="T201" s="227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8" t="s">
        <v>385</v>
      </c>
      <c r="AT201" s="228" t="s">
        <v>199</v>
      </c>
      <c r="AU201" s="228" t="s">
        <v>82</v>
      </c>
      <c r="AY201" s="19" t="s">
        <v>197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9" t="s">
        <v>80</v>
      </c>
      <c r="BK201" s="229">
        <f>ROUND(I201*H201,2)</f>
        <v>0</v>
      </c>
      <c r="BL201" s="19" t="s">
        <v>385</v>
      </c>
      <c r="BM201" s="228" t="s">
        <v>1806</v>
      </c>
    </row>
    <row r="202" s="2" customFormat="1" ht="24.15" customHeight="1">
      <c r="A202" s="40"/>
      <c r="B202" s="41"/>
      <c r="C202" s="216" t="s">
        <v>1200</v>
      </c>
      <c r="D202" s="216" t="s">
        <v>199</v>
      </c>
      <c r="E202" s="217" t="s">
        <v>4227</v>
      </c>
      <c r="F202" s="218" t="s">
        <v>4228</v>
      </c>
      <c r="G202" s="219" t="s">
        <v>211</v>
      </c>
      <c r="H202" s="220">
        <v>0.80000000000000004</v>
      </c>
      <c r="I202" s="221"/>
      <c r="J202" s="222">
        <f>ROUND(I202*H202,2)</f>
        <v>0</v>
      </c>
      <c r="K202" s="223"/>
      <c r="L202" s="46"/>
      <c r="M202" s="224" t="s">
        <v>19</v>
      </c>
      <c r="N202" s="225" t="s">
        <v>43</v>
      </c>
      <c r="O202" s="86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8" t="s">
        <v>385</v>
      </c>
      <c r="AT202" s="228" t="s">
        <v>199</v>
      </c>
      <c r="AU202" s="228" t="s">
        <v>82</v>
      </c>
      <c r="AY202" s="19" t="s">
        <v>197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9" t="s">
        <v>80</v>
      </c>
      <c r="BK202" s="229">
        <f>ROUND(I202*H202,2)</f>
        <v>0</v>
      </c>
      <c r="BL202" s="19" t="s">
        <v>385</v>
      </c>
      <c r="BM202" s="228" t="s">
        <v>1819</v>
      </c>
    </row>
    <row r="203" s="2" customFormat="1" ht="24.15" customHeight="1">
      <c r="A203" s="40"/>
      <c r="B203" s="41"/>
      <c r="C203" s="216" t="s">
        <v>1206</v>
      </c>
      <c r="D203" s="216" t="s">
        <v>199</v>
      </c>
      <c r="E203" s="217" t="s">
        <v>4229</v>
      </c>
      <c r="F203" s="218" t="s">
        <v>4230</v>
      </c>
      <c r="G203" s="219" t="s">
        <v>211</v>
      </c>
      <c r="H203" s="220">
        <v>2.7999999999999998</v>
      </c>
      <c r="I203" s="221"/>
      <c r="J203" s="222">
        <f>ROUND(I203*H203,2)</f>
        <v>0</v>
      </c>
      <c r="K203" s="223"/>
      <c r="L203" s="46"/>
      <c r="M203" s="224" t="s">
        <v>19</v>
      </c>
      <c r="N203" s="225" t="s">
        <v>43</v>
      </c>
      <c r="O203" s="86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8" t="s">
        <v>385</v>
      </c>
      <c r="AT203" s="228" t="s">
        <v>199</v>
      </c>
      <c r="AU203" s="228" t="s">
        <v>82</v>
      </c>
      <c r="AY203" s="19" t="s">
        <v>197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9" t="s">
        <v>80</v>
      </c>
      <c r="BK203" s="229">
        <f>ROUND(I203*H203,2)</f>
        <v>0</v>
      </c>
      <c r="BL203" s="19" t="s">
        <v>385</v>
      </c>
      <c r="BM203" s="228" t="s">
        <v>1829</v>
      </c>
    </row>
    <row r="204" s="2" customFormat="1" ht="24.15" customHeight="1">
      <c r="A204" s="40"/>
      <c r="B204" s="41"/>
      <c r="C204" s="216" t="s">
        <v>1212</v>
      </c>
      <c r="D204" s="216" t="s">
        <v>199</v>
      </c>
      <c r="E204" s="217" t="s">
        <v>4231</v>
      </c>
      <c r="F204" s="218" t="s">
        <v>4232</v>
      </c>
      <c r="G204" s="219" t="s">
        <v>211</v>
      </c>
      <c r="H204" s="220">
        <v>1.2</v>
      </c>
      <c r="I204" s="221"/>
      <c r="J204" s="222">
        <f>ROUND(I204*H204,2)</f>
        <v>0</v>
      </c>
      <c r="K204" s="223"/>
      <c r="L204" s="46"/>
      <c r="M204" s="224" t="s">
        <v>19</v>
      </c>
      <c r="N204" s="225" t="s">
        <v>43</v>
      </c>
      <c r="O204" s="86"/>
      <c r="P204" s="226">
        <f>O204*H204</f>
        <v>0</v>
      </c>
      <c r="Q204" s="226">
        <v>0</v>
      </c>
      <c r="R204" s="226">
        <f>Q204*H204</f>
        <v>0</v>
      </c>
      <c r="S204" s="226">
        <v>0</v>
      </c>
      <c r="T204" s="227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8" t="s">
        <v>385</v>
      </c>
      <c r="AT204" s="228" t="s">
        <v>199</v>
      </c>
      <c r="AU204" s="228" t="s">
        <v>82</v>
      </c>
      <c r="AY204" s="19" t="s">
        <v>197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9" t="s">
        <v>80</v>
      </c>
      <c r="BK204" s="229">
        <f>ROUND(I204*H204,2)</f>
        <v>0</v>
      </c>
      <c r="BL204" s="19" t="s">
        <v>385</v>
      </c>
      <c r="BM204" s="228" t="s">
        <v>1844</v>
      </c>
    </row>
    <row r="205" s="2" customFormat="1" ht="24.15" customHeight="1">
      <c r="A205" s="40"/>
      <c r="B205" s="41"/>
      <c r="C205" s="216" t="s">
        <v>1217</v>
      </c>
      <c r="D205" s="216" t="s">
        <v>199</v>
      </c>
      <c r="E205" s="217" t="s">
        <v>4233</v>
      </c>
      <c r="F205" s="218" t="s">
        <v>4234</v>
      </c>
      <c r="G205" s="219" t="s">
        <v>211</v>
      </c>
      <c r="H205" s="220">
        <v>2.7999999999999998</v>
      </c>
      <c r="I205" s="221"/>
      <c r="J205" s="222">
        <f>ROUND(I205*H205,2)</f>
        <v>0</v>
      </c>
      <c r="K205" s="223"/>
      <c r="L205" s="46"/>
      <c r="M205" s="224" t="s">
        <v>19</v>
      </c>
      <c r="N205" s="225" t="s">
        <v>43</v>
      </c>
      <c r="O205" s="86"/>
      <c r="P205" s="226">
        <f>O205*H205</f>
        <v>0</v>
      </c>
      <c r="Q205" s="226">
        <v>0</v>
      </c>
      <c r="R205" s="226">
        <f>Q205*H205</f>
        <v>0</v>
      </c>
      <c r="S205" s="226">
        <v>0</v>
      </c>
      <c r="T205" s="227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8" t="s">
        <v>385</v>
      </c>
      <c r="AT205" s="228" t="s">
        <v>199</v>
      </c>
      <c r="AU205" s="228" t="s">
        <v>82</v>
      </c>
      <c r="AY205" s="19" t="s">
        <v>197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9" t="s">
        <v>80</v>
      </c>
      <c r="BK205" s="229">
        <f>ROUND(I205*H205,2)</f>
        <v>0</v>
      </c>
      <c r="BL205" s="19" t="s">
        <v>385</v>
      </c>
      <c r="BM205" s="228" t="s">
        <v>1852</v>
      </c>
    </row>
    <row r="206" s="2" customFormat="1" ht="24.15" customHeight="1">
      <c r="A206" s="40"/>
      <c r="B206" s="41"/>
      <c r="C206" s="216" t="s">
        <v>1222</v>
      </c>
      <c r="D206" s="216" t="s">
        <v>199</v>
      </c>
      <c r="E206" s="217" t="s">
        <v>4235</v>
      </c>
      <c r="F206" s="218" t="s">
        <v>4236</v>
      </c>
      <c r="G206" s="219" t="s">
        <v>211</v>
      </c>
      <c r="H206" s="220">
        <v>6.4000000000000004</v>
      </c>
      <c r="I206" s="221"/>
      <c r="J206" s="222">
        <f>ROUND(I206*H206,2)</f>
        <v>0</v>
      </c>
      <c r="K206" s="223"/>
      <c r="L206" s="46"/>
      <c r="M206" s="224" t="s">
        <v>19</v>
      </c>
      <c r="N206" s="225" t="s">
        <v>43</v>
      </c>
      <c r="O206" s="86"/>
      <c r="P206" s="226">
        <f>O206*H206</f>
        <v>0</v>
      </c>
      <c r="Q206" s="226">
        <v>0</v>
      </c>
      <c r="R206" s="226">
        <f>Q206*H206</f>
        <v>0</v>
      </c>
      <c r="S206" s="226">
        <v>0</v>
      </c>
      <c r="T206" s="227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8" t="s">
        <v>385</v>
      </c>
      <c r="AT206" s="228" t="s">
        <v>199</v>
      </c>
      <c r="AU206" s="228" t="s">
        <v>82</v>
      </c>
      <c r="AY206" s="19" t="s">
        <v>197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9" t="s">
        <v>80</v>
      </c>
      <c r="BK206" s="229">
        <f>ROUND(I206*H206,2)</f>
        <v>0</v>
      </c>
      <c r="BL206" s="19" t="s">
        <v>385</v>
      </c>
      <c r="BM206" s="228" t="s">
        <v>1862</v>
      </c>
    </row>
    <row r="207" s="2" customFormat="1" ht="24.15" customHeight="1">
      <c r="A207" s="40"/>
      <c r="B207" s="41"/>
      <c r="C207" s="216" t="s">
        <v>1227</v>
      </c>
      <c r="D207" s="216" t="s">
        <v>199</v>
      </c>
      <c r="E207" s="217" t="s">
        <v>4237</v>
      </c>
      <c r="F207" s="218" t="s">
        <v>4238</v>
      </c>
      <c r="G207" s="219" t="s">
        <v>211</v>
      </c>
      <c r="H207" s="220">
        <v>1.6000000000000001</v>
      </c>
      <c r="I207" s="221"/>
      <c r="J207" s="222">
        <f>ROUND(I207*H207,2)</f>
        <v>0</v>
      </c>
      <c r="K207" s="223"/>
      <c r="L207" s="46"/>
      <c r="M207" s="224" t="s">
        <v>19</v>
      </c>
      <c r="N207" s="225" t="s">
        <v>43</v>
      </c>
      <c r="O207" s="86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8" t="s">
        <v>385</v>
      </c>
      <c r="AT207" s="228" t="s">
        <v>199</v>
      </c>
      <c r="AU207" s="228" t="s">
        <v>82</v>
      </c>
      <c r="AY207" s="19" t="s">
        <v>197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9" t="s">
        <v>80</v>
      </c>
      <c r="BK207" s="229">
        <f>ROUND(I207*H207,2)</f>
        <v>0</v>
      </c>
      <c r="BL207" s="19" t="s">
        <v>385</v>
      </c>
      <c r="BM207" s="228" t="s">
        <v>1871</v>
      </c>
    </row>
    <row r="208" s="2" customFormat="1" ht="24.15" customHeight="1">
      <c r="A208" s="40"/>
      <c r="B208" s="41"/>
      <c r="C208" s="216" t="s">
        <v>1232</v>
      </c>
      <c r="D208" s="216" t="s">
        <v>199</v>
      </c>
      <c r="E208" s="217" t="s">
        <v>4239</v>
      </c>
      <c r="F208" s="218" t="s">
        <v>4240</v>
      </c>
      <c r="G208" s="219" t="s">
        <v>211</v>
      </c>
      <c r="H208" s="220">
        <v>1.6000000000000001</v>
      </c>
      <c r="I208" s="221"/>
      <c r="J208" s="222">
        <f>ROUND(I208*H208,2)</f>
        <v>0</v>
      </c>
      <c r="K208" s="223"/>
      <c r="L208" s="46"/>
      <c r="M208" s="224" t="s">
        <v>19</v>
      </c>
      <c r="N208" s="225" t="s">
        <v>43</v>
      </c>
      <c r="O208" s="86"/>
      <c r="P208" s="226">
        <f>O208*H208</f>
        <v>0</v>
      </c>
      <c r="Q208" s="226">
        <v>0</v>
      </c>
      <c r="R208" s="226">
        <f>Q208*H208</f>
        <v>0</v>
      </c>
      <c r="S208" s="226">
        <v>0</v>
      </c>
      <c r="T208" s="227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8" t="s">
        <v>385</v>
      </c>
      <c r="AT208" s="228" t="s">
        <v>199</v>
      </c>
      <c r="AU208" s="228" t="s">
        <v>82</v>
      </c>
      <c r="AY208" s="19" t="s">
        <v>197</v>
      </c>
      <c r="BE208" s="229">
        <f>IF(N208="základní",J208,0)</f>
        <v>0</v>
      </c>
      <c r="BF208" s="229">
        <f>IF(N208="snížená",J208,0)</f>
        <v>0</v>
      </c>
      <c r="BG208" s="229">
        <f>IF(N208="zákl. přenesená",J208,0)</f>
        <v>0</v>
      </c>
      <c r="BH208" s="229">
        <f>IF(N208="sníž. přenesená",J208,0)</f>
        <v>0</v>
      </c>
      <c r="BI208" s="229">
        <f>IF(N208="nulová",J208,0)</f>
        <v>0</v>
      </c>
      <c r="BJ208" s="19" t="s">
        <v>80</v>
      </c>
      <c r="BK208" s="229">
        <f>ROUND(I208*H208,2)</f>
        <v>0</v>
      </c>
      <c r="BL208" s="19" t="s">
        <v>385</v>
      </c>
      <c r="BM208" s="228" t="s">
        <v>1882</v>
      </c>
    </row>
    <row r="209" s="2" customFormat="1" ht="16.5" customHeight="1">
      <c r="A209" s="40"/>
      <c r="B209" s="41"/>
      <c r="C209" s="216" t="s">
        <v>1239</v>
      </c>
      <c r="D209" s="216" t="s">
        <v>199</v>
      </c>
      <c r="E209" s="217" t="s">
        <v>4241</v>
      </c>
      <c r="F209" s="218" t="s">
        <v>4242</v>
      </c>
      <c r="G209" s="219" t="s">
        <v>211</v>
      </c>
      <c r="H209" s="220">
        <v>16</v>
      </c>
      <c r="I209" s="221"/>
      <c r="J209" s="222">
        <f>ROUND(I209*H209,2)</f>
        <v>0</v>
      </c>
      <c r="K209" s="223"/>
      <c r="L209" s="46"/>
      <c r="M209" s="224" t="s">
        <v>19</v>
      </c>
      <c r="N209" s="225" t="s">
        <v>43</v>
      </c>
      <c r="O209" s="86"/>
      <c r="P209" s="226">
        <f>O209*H209</f>
        <v>0</v>
      </c>
      <c r="Q209" s="226">
        <v>0</v>
      </c>
      <c r="R209" s="226">
        <f>Q209*H209</f>
        <v>0</v>
      </c>
      <c r="S209" s="226">
        <v>0</v>
      </c>
      <c r="T209" s="227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8" t="s">
        <v>385</v>
      </c>
      <c r="AT209" s="228" t="s">
        <v>199</v>
      </c>
      <c r="AU209" s="228" t="s">
        <v>82</v>
      </c>
      <c r="AY209" s="19" t="s">
        <v>197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9" t="s">
        <v>80</v>
      </c>
      <c r="BK209" s="229">
        <f>ROUND(I209*H209,2)</f>
        <v>0</v>
      </c>
      <c r="BL209" s="19" t="s">
        <v>385</v>
      </c>
      <c r="BM209" s="228" t="s">
        <v>1893</v>
      </c>
    </row>
    <row r="210" s="2" customFormat="1" ht="16.5" customHeight="1">
      <c r="A210" s="40"/>
      <c r="B210" s="41"/>
      <c r="C210" s="216" t="s">
        <v>1244</v>
      </c>
      <c r="D210" s="216" t="s">
        <v>199</v>
      </c>
      <c r="E210" s="217" t="s">
        <v>4243</v>
      </c>
      <c r="F210" s="218" t="s">
        <v>4244</v>
      </c>
      <c r="G210" s="219" t="s">
        <v>211</v>
      </c>
      <c r="H210" s="220">
        <v>8</v>
      </c>
      <c r="I210" s="221"/>
      <c r="J210" s="222">
        <f>ROUND(I210*H210,2)</f>
        <v>0</v>
      </c>
      <c r="K210" s="223"/>
      <c r="L210" s="46"/>
      <c r="M210" s="224" t="s">
        <v>19</v>
      </c>
      <c r="N210" s="225" t="s">
        <v>43</v>
      </c>
      <c r="O210" s="86"/>
      <c r="P210" s="226">
        <f>O210*H210</f>
        <v>0</v>
      </c>
      <c r="Q210" s="226">
        <v>0</v>
      </c>
      <c r="R210" s="226">
        <f>Q210*H210</f>
        <v>0</v>
      </c>
      <c r="S210" s="226">
        <v>0</v>
      </c>
      <c r="T210" s="227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8" t="s">
        <v>385</v>
      </c>
      <c r="AT210" s="228" t="s">
        <v>199</v>
      </c>
      <c r="AU210" s="228" t="s">
        <v>82</v>
      </c>
      <c r="AY210" s="19" t="s">
        <v>197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9" t="s">
        <v>80</v>
      </c>
      <c r="BK210" s="229">
        <f>ROUND(I210*H210,2)</f>
        <v>0</v>
      </c>
      <c r="BL210" s="19" t="s">
        <v>385</v>
      </c>
      <c r="BM210" s="228" t="s">
        <v>1904</v>
      </c>
    </row>
    <row r="211" s="2" customFormat="1" ht="24.15" customHeight="1">
      <c r="A211" s="40"/>
      <c r="B211" s="41"/>
      <c r="C211" s="216" t="s">
        <v>1250</v>
      </c>
      <c r="D211" s="216" t="s">
        <v>199</v>
      </c>
      <c r="E211" s="217" t="s">
        <v>4245</v>
      </c>
      <c r="F211" s="218" t="s">
        <v>4246</v>
      </c>
      <c r="G211" s="219" t="s">
        <v>211</v>
      </c>
      <c r="H211" s="220">
        <v>0.40000000000000002</v>
      </c>
      <c r="I211" s="221"/>
      <c r="J211" s="222">
        <f>ROUND(I211*H211,2)</f>
        <v>0</v>
      </c>
      <c r="K211" s="223"/>
      <c r="L211" s="46"/>
      <c r="M211" s="224" t="s">
        <v>19</v>
      </c>
      <c r="N211" s="225" t="s">
        <v>43</v>
      </c>
      <c r="O211" s="86"/>
      <c r="P211" s="226">
        <f>O211*H211</f>
        <v>0</v>
      </c>
      <c r="Q211" s="226">
        <v>0</v>
      </c>
      <c r="R211" s="226">
        <f>Q211*H211</f>
        <v>0</v>
      </c>
      <c r="S211" s="226">
        <v>0</v>
      </c>
      <c r="T211" s="227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8" t="s">
        <v>385</v>
      </c>
      <c r="AT211" s="228" t="s">
        <v>199</v>
      </c>
      <c r="AU211" s="228" t="s">
        <v>82</v>
      </c>
      <c r="AY211" s="19" t="s">
        <v>197</v>
      </c>
      <c r="BE211" s="229">
        <f>IF(N211="základní",J211,0)</f>
        <v>0</v>
      </c>
      <c r="BF211" s="229">
        <f>IF(N211="snížená",J211,0)</f>
        <v>0</v>
      </c>
      <c r="BG211" s="229">
        <f>IF(N211="zákl. přenesená",J211,0)</f>
        <v>0</v>
      </c>
      <c r="BH211" s="229">
        <f>IF(N211="sníž. přenesená",J211,0)</f>
        <v>0</v>
      </c>
      <c r="BI211" s="229">
        <f>IF(N211="nulová",J211,0)</f>
        <v>0</v>
      </c>
      <c r="BJ211" s="19" t="s">
        <v>80</v>
      </c>
      <c r="BK211" s="229">
        <f>ROUND(I211*H211,2)</f>
        <v>0</v>
      </c>
      <c r="BL211" s="19" t="s">
        <v>385</v>
      </c>
      <c r="BM211" s="228" t="s">
        <v>1913</v>
      </c>
    </row>
    <row r="212" s="2" customFormat="1" ht="24.15" customHeight="1">
      <c r="A212" s="40"/>
      <c r="B212" s="41"/>
      <c r="C212" s="216" t="s">
        <v>1258</v>
      </c>
      <c r="D212" s="216" t="s">
        <v>199</v>
      </c>
      <c r="E212" s="217" t="s">
        <v>4247</v>
      </c>
      <c r="F212" s="218" t="s">
        <v>4248</v>
      </c>
      <c r="G212" s="219" t="s">
        <v>211</v>
      </c>
      <c r="H212" s="220">
        <v>2.3999999999999999</v>
      </c>
      <c r="I212" s="221"/>
      <c r="J212" s="222">
        <f>ROUND(I212*H212,2)</f>
        <v>0</v>
      </c>
      <c r="K212" s="223"/>
      <c r="L212" s="46"/>
      <c r="M212" s="224" t="s">
        <v>19</v>
      </c>
      <c r="N212" s="225" t="s">
        <v>43</v>
      </c>
      <c r="O212" s="86"/>
      <c r="P212" s="226">
        <f>O212*H212</f>
        <v>0</v>
      </c>
      <c r="Q212" s="226">
        <v>0</v>
      </c>
      <c r="R212" s="226">
        <f>Q212*H212</f>
        <v>0</v>
      </c>
      <c r="S212" s="226">
        <v>0</v>
      </c>
      <c r="T212" s="227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8" t="s">
        <v>385</v>
      </c>
      <c r="AT212" s="228" t="s">
        <v>199</v>
      </c>
      <c r="AU212" s="228" t="s">
        <v>82</v>
      </c>
      <c r="AY212" s="19" t="s">
        <v>197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9" t="s">
        <v>80</v>
      </c>
      <c r="BK212" s="229">
        <f>ROUND(I212*H212,2)</f>
        <v>0</v>
      </c>
      <c r="BL212" s="19" t="s">
        <v>385</v>
      </c>
      <c r="BM212" s="228" t="s">
        <v>1923</v>
      </c>
    </row>
    <row r="213" s="2" customFormat="1" ht="24.15" customHeight="1">
      <c r="A213" s="40"/>
      <c r="B213" s="41"/>
      <c r="C213" s="216" t="s">
        <v>1267</v>
      </c>
      <c r="D213" s="216" t="s">
        <v>199</v>
      </c>
      <c r="E213" s="217" t="s">
        <v>4249</v>
      </c>
      <c r="F213" s="218" t="s">
        <v>4250</v>
      </c>
      <c r="G213" s="219" t="s">
        <v>211</v>
      </c>
      <c r="H213" s="220">
        <v>2.3999999999999999</v>
      </c>
      <c r="I213" s="221"/>
      <c r="J213" s="222">
        <f>ROUND(I213*H213,2)</f>
        <v>0</v>
      </c>
      <c r="K213" s="223"/>
      <c r="L213" s="46"/>
      <c r="M213" s="224" t="s">
        <v>19</v>
      </c>
      <c r="N213" s="225" t="s">
        <v>43</v>
      </c>
      <c r="O213" s="86"/>
      <c r="P213" s="226">
        <f>O213*H213</f>
        <v>0</v>
      </c>
      <c r="Q213" s="226">
        <v>0</v>
      </c>
      <c r="R213" s="226">
        <f>Q213*H213</f>
        <v>0</v>
      </c>
      <c r="S213" s="226">
        <v>0</v>
      </c>
      <c r="T213" s="227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8" t="s">
        <v>385</v>
      </c>
      <c r="AT213" s="228" t="s">
        <v>199</v>
      </c>
      <c r="AU213" s="228" t="s">
        <v>82</v>
      </c>
      <c r="AY213" s="19" t="s">
        <v>197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9" t="s">
        <v>80</v>
      </c>
      <c r="BK213" s="229">
        <f>ROUND(I213*H213,2)</f>
        <v>0</v>
      </c>
      <c r="BL213" s="19" t="s">
        <v>385</v>
      </c>
      <c r="BM213" s="228" t="s">
        <v>1932</v>
      </c>
    </row>
    <row r="214" s="2" customFormat="1" ht="21.75" customHeight="1">
      <c r="A214" s="40"/>
      <c r="B214" s="41"/>
      <c r="C214" s="216" t="s">
        <v>1272</v>
      </c>
      <c r="D214" s="216" t="s">
        <v>199</v>
      </c>
      <c r="E214" s="217" t="s">
        <v>4251</v>
      </c>
      <c r="F214" s="218" t="s">
        <v>4252</v>
      </c>
      <c r="G214" s="219" t="s">
        <v>217</v>
      </c>
      <c r="H214" s="220">
        <v>0.040000000000000001</v>
      </c>
      <c r="I214" s="221"/>
      <c r="J214" s="222">
        <f>ROUND(I214*H214,2)</f>
        <v>0</v>
      </c>
      <c r="K214" s="223"/>
      <c r="L214" s="46"/>
      <c r="M214" s="224" t="s">
        <v>19</v>
      </c>
      <c r="N214" s="225" t="s">
        <v>43</v>
      </c>
      <c r="O214" s="86"/>
      <c r="P214" s="226">
        <f>O214*H214</f>
        <v>0</v>
      </c>
      <c r="Q214" s="226">
        <v>0</v>
      </c>
      <c r="R214" s="226">
        <f>Q214*H214</f>
        <v>0</v>
      </c>
      <c r="S214" s="226">
        <v>0</v>
      </c>
      <c r="T214" s="227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8" t="s">
        <v>385</v>
      </c>
      <c r="AT214" s="228" t="s">
        <v>199</v>
      </c>
      <c r="AU214" s="228" t="s">
        <v>82</v>
      </c>
      <c r="AY214" s="19" t="s">
        <v>197</v>
      </c>
      <c r="BE214" s="229">
        <f>IF(N214="základní",J214,0)</f>
        <v>0</v>
      </c>
      <c r="BF214" s="229">
        <f>IF(N214="snížená",J214,0)</f>
        <v>0</v>
      </c>
      <c r="BG214" s="229">
        <f>IF(N214="zákl. přenesená",J214,0)</f>
        <v>0</v>
      </c>
      <c r="BH214" s="229">
        <f>IF(N214="sníž. přenesená",J214,0)</f>
        <v>0</v>
      </c>
      <c r="BI214" s="229">
        <f>IF(N214="nulová",J214,0)</f>
        <v>0</v>
      </c>
      <c r="BJ214" s="19" t="s">
        <v>80</v>
      </c>
      <c r="BK214" s="229">
        <f>ROUND(I214*H214,2)</f>
        <v>0</v>
      </c>
      <c r="BL214" s="19" t="s">
        <v>385</v>
      </c>
      <c r="BM214" s="228" t="s">
        <v>1944</v>
      </c>
    </row>
    <row r="215" s="2" customFormat="1" ht="24.15" customHeight="1">
      <c r="A215" s="40"/>
      <c r="B215" s="41"/>
      <c r="C215" s="216" t="s">
        <v>1278</v>
      </c>
      <c r="D215" s="216" t="s">
        <v>199</v>
      </c>
      <c r="E215" s="217" t="s">
        <v>4253</v>
      </c>
      <c r="F215" s="218" t="s">
        <v>4254</v>
      </c>
      <c r="G215" s="219" t="s">
        <v>217</v>
      </c>
      <c r="H215" s="220">
        <v>0.040000000000000001</v>
      </c>
      <c r="I215" s="221"/>
      <c r="J215" s="222">
        <f>ROUND(I215*H215,2)</f>
        <v>0</v>
      </c>
      <c r="K215" s="223"/>
      <c r="L215" s="46"/>
      <c r="M215" s="224" t="s">
        <v>19</v>
      </c>
      <c r="N215" s="225" t="s">
        <v>43</v>
      </c>
      <c r="O215" s="86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8" t="s">
        <v>385</v>
      </c>
      <c r="AT215" s="228" t="s">
        <v>199</v>
      </c>
      <c r="AU215" s="228" t="s">
        <v>82</v>
      </c>
      <c r="AY215" s="19" t="s">
        <v>197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9" t="s">
        <v>80</v>
      </c>
      <c r="BK215" s="229">
        <f>ROUND(I215*H215,2)</f>
        <v>0</v>
      </c>
      <c r="BL215" s="19" t="s">
        <v>385</v>
      </c>
      <c r="BM215" s="228" t="s">
        <v>1956</v>
      </c>
    </row>
    <row r="216" s="12" customFormat="1" ht="22.8" customHeight="1">
      <c r="A216" s="12"/>
      <c r="B216" s="200"/>
      <c r="C216" s="201"/>
      <c r="D216" s="202" t="s">
        <v>71</v>
      </c>
      <c r="E216" s="214" t="s">
        <v>4255</v>
      </c>
      <c r="F216" s="214" t="s">
        <v>4256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SUM(P217:P239)</f>
        <v>0</v>
      </c>
      <c r="Q216" s="208"/>
      <c r="R216" s="209">
        <f>SUM(R217:R239)</f>
        <v>0</v>
      </c>
      <c r="S216" s="208"/>
      <c r="T216" s="210">
        <f>SUM(T217:T239)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82</v>
      </c>
      <c r="AT216" s="212" t="s">
        <v>71</v>
      </c>
      <c r="AU216" s="212" t="s">
        <v>80</v>
      </c>
      <c r="AY216" s="211" t="s">
        <v>197</v>
      </c>
      <c r="BK216" s="213">
        <f>SUM(BK217:BK239)</f>
        <v>0</v>
      </c>
    </row>
    <row r="217" s="2" customFormat="1" ht="33" customHeight="1">
      <c r="A217" s="40"/>
      <c r="B217" s="41"/>
      <c r="C217" s="216" t="s">
        <v>1285</v>
      </c>
      <c r="D217" s="216" t="s">
        <v>199</v>
      </c>
      <c r="E217" s="217" t="s">
        <v>4257</v>
      </c>
      <c r="F217" s="218" t="s">
        <v>4258</v>
      </c>
      <c r="G217" s="219" t="s">
        <v>211</v>
      </c>
      <c r="H217" s="220">
        <v>2.3999999999999999</v>
      </c>
      <c r="I217" s="221"/>
      <c r="J217" s="222">
        <f>ROUND(I217*H217,2)</f>
        <v>0</v>
      </c>
      <c r="K217" s="223"/>
      <c r="L217" s="46"/>
      <c r="M217" s="224" t="s">
        <v>19</v>
      </c>
      <c r="N217" s="225" t="s">
        <v>43</v>
      </c>
      <c r="O217" s="86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8" t="s">
        <v>385</v>
      </c>
      <c r="AT217" s="228" t="s">
        <v>199</v>
      </c>
      <c r="AU217" s="228" t="s">
        <v>82</v>
      </c>
      <c r="AY217" s="19" t="s">
        <v>197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9" t="s">
        <v>80</v>
      </c>
      <c r="BK217" s="229">
        <f>ROUND(I217*H217,2)</f>
        <v>0</v>
      </c>
      <c r="BL217" s="19" t="s">
        <v>385</v>
      </c>
      <c r="BM217" s="228" t="s">
        <v>1968</v>
      </c>
    </row>
    <row r="218" s="2" customFormat="1" ht="33" customHeight="1">
      <c r="A218" s="40"/>
      <c r="B218" s="41"/>
      <c r="C218" s="216" t="s">
        <v>1293</v>
      </c>
      <c r="D218" s="216" t="s">
        <v>199</v>
      </c>
      <c r="E218" s="217" t="s">
        <v>4259</v>
      </c>
      <c r="F218" s="218" t="s">
        <v>4260</v>
      </c>
      <c r="G218" s="219" t="s">
        <v>211</v>
      </c>
      <c r="H218" s="220">
        <v>0.80000000000000004</v>
      </c>
      <c r="I218" s="221"/>
      <c r="J218" s="222">
        <f>ROUND(I218*H218,2)</f>
        <v>0</v>
      </c>
      <c r="K218" s="223"/>
      <c r="L218" s="46"/>
      <c r="M218" s="224" t="s">
        <v>19</v>
      </c>
      <c r="N218" s="225" t="s">
        <v>43</v>
      </c>
      <c r="O218" s="86"/>
      <c r="P218" s="226">
        <f>O218*H218</f>
        <v>0</v>
      </c>
      <c r="Q218" s="226">
        <v>0</v>
      </c>
      <c r="R218" s="226">
        <f>Q218*H218</f>
        <v>0</v>
      </c>
      <c r="S218" s="226">
        <v>0</v>
      </c>
      <c r="T218" s="227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8" t="s">
        <v>385</v>
      </c>
      <c r="AT218" s="228" t="s">
        <v>199</v>
      </c>
      <c r="AU218" s="228" t="s">
        <v>82</v>
      </c>
      <c r="AY218" s="19" t="s">
        <v>197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9" t="s">
        <v>80</v>
      </c>
      <c r="BK218" s="229">
        <f>ROUND(I218*H218,2)</f>
        <v>0</v>
      </c>
      <c r="BL218" s="19" t="s">
        <v>385</v>
      </c>
      <c r="BM218" s="228" t="s">
        <v>1979</v>
      </c>
    </row>
    <row r="219" s="2" customFormat="1" ht="37.8" customHeight="1">
      <c r="A219" s="40"/>
      <c r="B219" s="41"/>
      <c r="C219" s="216" t="s">
        <v>1299</v>
      </c>
      <c r="D219" s="216" t="s">
        <v>199</v>
      </c>
      <c r="E219" s="217" t="s">
        <v>4261</v>
      </c>
      <c r="F219" s="218" t="s">
        <v>4262</v>
      </c>
      <c r="G219" s="219" t="s">
        <v>211</v>
      </c>
      <c r="H219" s="220">
        <v>0.40000000000000002</v>
      </c>
      <c r="I219" s="221"/>
      <c r="J219" s="222">
        <f>ROUND(I219*H219,2)</f>
        <v>0</v>
      </c>
      <c r="K219" s="223"/>
      <c r="L219" s="46"/>
      <c r="M219" s="224" t="s">
        <v>19</v>
      </c>
      <c r="N219" s="225" t="s">
        <v>43</v>
      </c>
      <c r="O219" s="86"/>
      <c r="P219" s="226">
        <f>O219*H219</f>
        <v>0</v>
      </c>
      <c r="Q219" s="226">
        <v>0</v>
      </c>
      <c r="R219" s="226">
        <f>Q219*H219</f>
        <v>0</v>
      </c>
      <c r="S219" s="226">
        <v>0</v>
      </c>
      <c r="T219" s="227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8" t="s">
        <v>385</v>
      </c>
      <c r="AT219" s="228" t="s">
        <v>199</v>
      </c>
      <c r="AU219" s="228" t="s">
        <v>82</v>
      </c>
      <c r="AY219" s="19" t="s">
        <v>197</v>
      </c>
      <c r="BE219" s="229">
        <f>IF(N219="základní",J219,0)</f>
        <v>0</v>
      </c>
      <c r="BF219" s="229">
        <f>IF(N219="snížená",J219,0)</f>
        <v>0</v>
      </c>
      <c r="BG219" s="229">
        <f>IF(N219="zákl. přenesená",J219,0)</f>
        <v>0</v>
      </c>
      <c r="BH219" s="229">
        <f>IF(N219="sníž. přenesená",J219,0)</f>
        <v>0</v>
      </c>
      <c r="BI219" s="229">
        <f>IF(N219="nulová",J219,0)</f>
        <v>0</v>
      </c>
      <c r="BJ219" s="19" t="s">
        <v>80</v>
      </c>
      <c r="BK219" s="229">
        <f>ROUND(I219*H219,2)</f>
        <v>0</v>
      </c>
      <c r="BL219" s="19" t="s">
        <v>385</v>
      </c>
      <c r="BM219" s="228" t="s">
        <v>1992</v>
      </c>
    </row>
    <row r="220" s="2" customFormat="1" ht="37.8" customHeight="1">
      <c r="A220" s="40"/>
      <c r="B220" s="41"/>
      <c r="C220" s="216" t="s">
        <v>1306</v>
      </c>
      <c r="D220" s="216" t="s">
        <v>199</v>
      </c>
      <c r="E220" s="217" t="s">
        <v>4263</v>
      </c>
      <c r="F220" s="218" t="s">
        <v>4264</v>
      </c>
      <c r="G220" s="219" t="s">
        <v>211</v>
      </c>
      <c r="H220" s="220">
        <v>1.2</v>
      </c>
      <c r="I220" s="221"/>
      <c r="J220" s="222">
        <f>ROUND(I220*H220,2)</f>
        <v>0</v>
      </c>
      <c r="K220" s="223"/>
      <c r="L220" s="46"/>
      <c r="M220" s="224" t="s">
        <v>19</v>
      </c>
      <c r="N220" s="225" t="s">
        <v>43</v>
      </c>
      <c r="O220" s="86"/>
      <c r="P220" s="226">
        <f>O220*H220</f>
        <v>0</v>
      </c>
      <c r="Q220" s="226">
        <v>0</v>
      </c>
      <c r="R220" s="226">
        <f>Q220*H220</f>
        <v>0</v>
      </c>
      <c r="S220" s="226">
        <v>0</v>
      </c>
      <c r="T220" s="227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8" t="s">
        <v>385</v>
      </c>
      <c r="AT220" s="228" t="s">
        <v>199</v>
      </c>
      <c r="AU220" s="228" t="s">
        <v>82</v>
      </c>
      <c r="AY220" s="19" t="s">
        <v>197</v>
      </c>
      <c r="BE220" s="229">
        <f>IF(N220="základní",J220,0)</f>
        <v>0</v>
      </c>
      <c r="BF220" s="229">
        <f>IF(N220="snížená",J220,0)</f>
        <v>0</v>
      </c>
      <c r="BG220" s="229">
        <f>IF(N220="zákl. přenesená",J220,0)</f>
        <v>0</v>
      </c>
      <c r="BH220" s="229">
        <f>IF(N220="sníž. přenesená",J220,0)</f>
        <v>0</v>
      </c>
      <c r="BI220" s="229">
        <f>IF(N220="nulová",J220,0)</f>
        <v>0</v>
      </c>
      <c r="BJ220" s="19" t="s">
        <v>80</v>
      </c>
      <c r="BK220" s="229">
        <f>ROUND(I220*H220,2)</f>
        <v>0</v>
      </c>
      <c r="BL220" s="19" t="s">
        <v>385</v>
      </c>
      <c r="BM220" s="228" t="s">
        <v>2002</v>
      </c>
    </row>
    <row r="221" s="2" customFormat="1" ht="37.8" customHeight="1">
      <c r="A221" s="40"/>
      <c r="B221" s="41"/>
      <c r="C221" s="216" t="s">
        <v>1314</v>
      </c>
      <c r="D221" s="216" t="s">
        <v>199</v>
      </c>
      <c r="E221" s="217" t="s">
        <v>4265</v>
      </c>
      <c r="F221" s="218" t="s">
        <v>4266</v>
      </c>
      <c r="G221" s="219" t="s">
        <v>211</v>
      </c>
      <c r="H221" s="220">
        <v>0.40000000000000002</v>
      </c>
      <c r="I221" s="221"/>
      <c r="J221" s="222">
        <f>ROUND(I221*H221,2)</f>
        <v>0</v>
      </c>
      <c r="K221" s="223"/>
      <c r="L221" s="46"/>
      <c r="M221" s="224" t="s">
        <v>19</v>
      </c>
      <c r="N221" s="225" t="s">
        <v>43</v>
      </c>
      <c r="O221" s="86"/>
      <c r="P221" s="226">
        <f>O221*H221</f>
        <v>0</v>
      </c>
      <c r="Q221" s="226">
        <v>0</v>
      </c>
      <c r="R221" s="226">
        <f>Q221*H221</f>
        <v>0</v>
      </c>
      <c r="S221" s="226">
        <v>0</v>
      </c>
      <c r="T221" s="227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8" t="s">
        <v>385</v>
      </c>
      <c r="AT221" s="228" t="s">
        <v>199</v>
      </c>
      <c r="AU221" s="228" t="s">
        <v>82</v>
      </c>
      <c r="AY221" s="19" t="s">
        <v>197</v>
      </c>
      <c r="BE221" s="229">
        <f>IF(N221="základní",J221,0)</f>
        <v>0</v>
      </c>
      <c r="BF221" s="229">
        <f>IF(N221="snížená",J221,0)</f>
        <v>0</v>
      </c>
      <c r="BG221" s="229">
        <f>IF(N221="zákl. přenesená",J221,0)</f>
        <v>0</v>
      </c>
      <c r="BH221" s="229">
        <f>IF(N221="sníž. přenesená",J221,0)</f>
        <v>0</v>
      </c>
      <c r="BI221" s="229">
        <f>IF(N221="nulová",J221,0)</f>
        <v>0</v>
      </c>
      <c r="BJ221" s="19" t="s">
        <v>80</v>
      </c>
      <c r="BK221" s="229">
        <f>ROUND(I221*H221,2)</f>
        <v>0</v>
      </c>
      <c r="BL221" s="19" t="s">
        <v>385</v>
      </c>
      <c r="BM221" s="228" t="s">
        <v>2012</v>
      </c>
    </row>
    <row r="222" s="2" customFormat="1" ht="37.8" customHeight="1">
      <c r="A222" s="40"/>
      <c r="B222" s="41"/>
      <c r="C222" s="216" t="s">
        <v>1319</v>
      </c>
      <c r="D222" s="216" t="s">
        <v>199</v>
      </c>
      <c r="E222" s="217" t="s">
        <v>4267</v>
      </c>
      <c r="F222" s="218" t="s">
        <v>4268</v>
      </c>
      <c r="G222" s="219" t="s">
        <v>211</v>
      </c>
      <c r="H222" s="220">
        <v>0.40000000000000002</v>
      </c>
      <c r="I222" s="221"/>
      <c r="J222" s="222">
        <f>ROUND(I222*H222,2)</f>
        <v>0</v>
      </c>
      <c r="K222" s="223"/>
      <c r="L222" s="46"/>
      <c r="M222" s="224" t="s">
        <v>19</v>
      </c>
      <c r="N222" s="225" t="s">
        <v>43</v>
      </c>
      <c r="O222" s="86"/>
      <c r="P222" s="226">
        <f>O222*H222</f>
        <v>0</v>
      </c>
      <c r="Q222" s="226">
        <v>0</v>
      </c>
      <c r="R222" s="226">
        <f>Q222*H222</f>
        <v>0</v>
      </c>
      <c r="S222" s="226">
        <v>0</v>
      </c>
      <c r="T222" s="227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8" t="s">
        <v>385</v>
      </c>
      <c r="AT222" s="228" t="s">
        <v>199</v>
      </c>
      <c r="AU222" s="228" t="s">
        <v>82</v>
      </c>
      <c r="AY222" s="19" t="s">
        <v>197</v>
      </c>
      <c r="BE222" s="229">
        <f>IF(N222="základní",J222,0)</f>
        <v>0</v>
      </c>
      <c r="BF222" s="229">
        <f>IF(N222="snížená",J222,0)</f>
        <v>0</v>
      </c>
      <c r="BG222" s="229">
        <f>IF(N222="zákl. přenesená",J222,0)</f>
        <v>0</v>
      </c>
      <c r="BH222" s="229">
        <f>IF(N222="sníž. přenesená",J222,0)</f>
        <v>0</v>
      </c>
      <c r="BI222" s="229">
        <f>IF(N222="nulová",J222,0)</f>
        <v>0</v>
      </c>
      <c r="BJ222" s="19" t="s">
        <v>80</v>
      </c>
      <c r="BK222" s="229">
        <f>ROUND(I222*H222,2)</f>
        <v>0</v>
      </c>
      <c r="BL222" s="19" t="s">
        <v>385</v>
      </c>
      <c r="BM222" s="228" t="s">
        <v>2022</v>
      </c>
    </row>
    <row r="223" s="2" customFormat="1" ht="37.8" customHeight="1">
      <c r="A223" s="40"/>
      <c r="B223" s="41"/>
      <c r="C223" s="216" t="s">
        <v>1324</v>
      </c>
      <c r="D223" s="216" t="s">
        <v>199</v>
      </c>
      <c r="E223" s="217" t="s">
        <v>4269</v>
      </c>
      <c r="F223" s="218" t="s">
        <v>4270</v>
      </c>
      <c r="G223" s="219" t="s">
        <v>211</v>
      </c>
      <c r="H223" s="220">
        <v>0.80000000000000004</v>
      </c>
      <c r="I223" s="221"/>
      <c r="J223" s="222">
        <f>ROUND(I223*H223,2)</f>
        <v>0</v>
      </c>
      <c r="K223" s="223"/>
      <c r="L223" s="46"/>
      <c r="M223" s="224" t="s">
        <v>19</v>
      </c>
      <c r="N223" s="225" t="s">
        <v>43</v>
      </c>
      <c r="O223" s="86"/>
      <c r="P223" s="226">
        <f>O223*H223</f>
        <v>0</v>
      </c>
      <c r="Q223" s="226">
        <v>0</v>
      </c>
      <c r="R223" s="226">
        <f>Q223*H223</f>
        <v>0</v>
      </c>
      <c r="S223" s="226">
        <v>0</v>
      </c>
      <c r="T223" s="227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8" t="s">
        <v>385</v>
      </c>
      <c r="AT223" s="228" t="s">
        <v>199</v>
      </c>
      <c r="AU223" s="228" t="s">
        <v>82</v>
      </c>
      <c r="AY223" s="19" t="s">
        <v>197</v>
      </c>
      <c r="BE223" s="229">
        <f>IF(N223="základní",J223,0)</f>
        <v>0</v>
      </c>
      <c r="BF223" s="229">
        <f>IF(N223="snížená",J223,0)</f>
        <v>0</v>
      </c>
      <c r="BG223" s="229">
        <f>IF(N223="zákl. přenesená",J223,0)</f>
        <v>0</v>
      </c>
      <c r="BH223" s="229">
        <f>IF(N223="sníž. přenesená",J223,0)</f>
        <v>0</v>
      </c>
      <c r="BI223" s="229">
        <f>IF(N223="nulová",J223,0)</f>
        <v>0</v>
      </c>
      <c r="BJ223" s="19" t="s">
        <v>80</v>
      </c>
      <c r="BK223" s="229">
        <f>ROUND(I223*H223,2)</f>
        <v>0</v>
      </c>
      <c r="BL223" s="19" t="s">
        <v>385</v>
      </c>
      <c r="BM223" s="228" t="s">
        <v>2036</v>
      </c>
    </row>
    <row r="224" s="2" customFormat="1" ht="37.8" customHeight="1">
      <c r="A224" s="40"/>
      <c r="B224" s="41"/>
      <c r="C224" s="216" t="s">
        <v>1330</v>
      </c>
      <c r="D224" s="216" t="s">
        <v>199</v>
      </c>
      <c r="E224" s="217" t="s">
        <v>4271</v>
      </c>
      <c r="F224" s="218" t="s">
        <v>4272</v>
      </c>
      <c r="G224" s="219" t="s">
        <v>211</v>
      </c>
      <c r="H224" s="220">
        <v>0.80000000000000004</v>
      </c>
      <c r="I224" s="221"/>
      <c r="J224" s="222">
        <f>ROUND(I224*H224,2)</f>
        <v>0</v>
      </c>
      <c r="K224" s="223"/>
      <c r="L224" s="46"/>
      <c r="M224" s="224" t="s">
        <v>19</v>
      </c>
      <c r="N224" s="225" t="s">
        <v>43</v>
      </c>
      <c r="O224" s="86"/>
      <c r="P224" s="226">
        <f>O224*H224</f>
        <v>0</v>
      </c>
      <c r="Q224" s="226">
        <v>0</v>
      </c>
      <c r="R224" s="226">
        <f>Q224*H224</f>
        <v>0</v>
      </c>
      <c r="S224" s="226">
        <v>0</v>
      </c>
      <c r="T224" s="227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8" t="s">
        <v>385</v>
      </c>
      <c r="AT224" s="228" t="s">
        <v>199</v>
      </c>
      <c r="AU224" s="228" t="s">
        <v>82</v>
      </c>
      <c r="AY224" s="19" t="s">
        <v>197</v>
      </c>
      <c r="BE224" s="229">
        <f>IF(N224="základní",J224,0)</f>
        <v>0</v>
      </c>
      <c r="BF224" s="229">
        <f>IF(N224="snížená",J224,0)</f>
        <v>0</v>
      </c>
      <c r="BG224" s="229">
        <f>IF(N224="zákl. přenesená",J224,0)</f>
        <v>0</v>
      </c>
      <c r="BH224" s="229">
        <f>IF(N224="sníž. přenesená",J224,0)</f>
        <v>0</v>
      </c>
      <c r="BI224" s="229">
        <f>IF(N224="nulová",J224,0)</f>
        <v>0</v>
      </c>
      <c r="BJ224" s="19" t="s">
        <v>80</v>
      </c>
      <c r="BK224" s="229">
        <f>ROUND(I224*H224,2)</f>
        <v>0</v>
      </c>
      <c r="BL224" s="19" t="s">
        <v>385</v>
      </c>
      <c r="BM224" s="228" t="s">
        <v>2047</v>
      </c>
    </row>
    <row r="225" s="2" customFormat="1" ht="37.8" customHeight="1">
      <c r="A225" s="40"/>
      <c r="B225" s="41"/>
      <c r="C225" s="216" t="s">
        <v>1351</v>
      </c>
      <c r="D225" s="216" t="s">
        <v>199</v>
      </c>
      <c r="E225" s="217" t="s">
        <v>4273</v>
      </c>
      <c r="F225" s="218" t="s">
        <v>4274</v>
      </c>
      <c r="G225" s="219" t="s">
        <v>211</v>
      </c>
      <c r="H225" s="220">
        <v>0.40000000000000002</v>
      </c>
      <c r="I225" s="221"/>
      <c r="J225" s="222">
        <f>ROUND(I225*H225,2)</f>
        <v>0</v>
      </c>
      <c r="K225" s="223"/>
      <c r="L225" s="46"/>
      <c r="M225" s="224" t="s">
        <v>19</v>
      </c>
      <c r="N225" s="225" t="s">
        <v>43</v>
      </c>
      <c r="O225" s="86"/>
      <c r="P225" s="226">
        <f>O225*H225</f>
        <v>0</v>
      </c>
      <c r="Q225" s="226">
        <v>0</v>
      </c>
      <c r="R225" s="226">
        <f>Q225*H225</f>
        <v>0</v>
      </c>
      <c r="S225" s="226">
        <v>0</v>
      </c>
      <c r="T225" s="227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8" t="s">
        <v>385</v>
      </c>
      <c r="AT225" s="228" t="s">
        <v>199</v>
      </c>
      <c r="AU225" s="228" t="s">
        <v>82</v>
      </c>
      <c r="AY225" s="19" t="s">
        <v>197</v>
      </c>
      <c r="BE225" s="229">
        <f>IF(N225="základní",J225,0)</f>
        <v>0</v>
      </c>
      <c r="BF225" s="229">
        <f>IF(N225="snížená",J225,0)</f>
        <v>0</v>
      </c>
      <c r="BG225" s="229">
        <f>IF(N225="zákl. přenesená",J225,0)</f>
        <v>0</v>
      </c>
      <c r="BH225" s="229">
        <f>IF(N225="sníž. přenesená",J225,0)</f>
        <v>0</v>
      </c>
      <c r="BI225" s="229">
        <f>IF(N225="nulová",J225,0)</f>
        <v>0</v>
      </c>
      <c r="BJ225" s="19" t="s">
        <v>80</v>
      </c>
      <c r="BK225" s="229">
        <f>ROUND(I225*H225,2)</f>
        <v>0</v>
      </c>
      <c r="BL225" s="19" t="s">
        <v>385</v>
      </c>
      <c r="BM225" s="228" t="s">
        <v>2057</v>
      </c>
    </row>
    <row r="226" s="2" customFormat="1" ht="33" customHeight="1">
      <c r="A226" s="40"/>
      <c r="B226" s="41"/>
      <c r="C226" s="216" t="s">
        <v>1356</v>
      </c>
      <c r="D226" s="216" t="s">
        <v>199</v>
      </c>
      <c r="E226" s="217" t="s">
        <v>4275</v>
      </c>
      <c r="F226" s="218" t="s">
        <v>4276</v>
      </c>
      <c r="G226" s="219" t="s">
        <v>211</v>
      </c>
      <c r="H226" s="220">
        <v>2</v>
      </c>
      <c r="I226" s="221"/>
      <c r="J226" s="222">
        <f>ROUND(I226*H226,2)</f>
        <v>0</v>
      </c>
      <c r="K226" s="223"/>
      <c r="L226" s="46"/>
      <c r="M226" s="224" t="s">
        <v>19</v>
      </c>
      <c r="N226" s="225" t="s">
        <v>43</v>
      </c>
      <c r="O226" s="86"/>
      <c r="P226" s="226">
        <f>O226*H226</f>
        <v>0</v>
      </c>
      <c r="Q226" s="226">
        <v>0</v>
      </c>
      <c r="R226" s="226">
        <f>Q226*H226</f>
        <v>0</v>
      </c>
      <c r="S226" s="226">
        <v>0</v>
      </c>
      <c r="T226" s="227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8" t="s">
        <v>385</v>
      </c>
      <c r="AT226" s="228" t="s">
        <v>199</v>
      </c>
      <c r="AU226" s="228" t="s">
        <v>82</v>
      </c>
      <c r="AY226" s="19" t="s">
        <v>197</v>
      </c>
      <c r="BE226" s="229">
        <f>IF(N226="základní",J226,0)</f>
        <v>0</v>
      </c>
      <c r="BF226" s="229">
        <f>IF(N226="snížená",J226,0)</f>
        <v>0</v>
      </c>
      <c r="BG226" s="229">
        <f>IF(N226="zákl. přenesená",J226,0)</f>
        <v>0</v>
      </c>
      <c r="BH226" s="229">
        <f>IF(N226="sníž. přenesená",J226,0)</f>
        <v>0</v>
      </c>
      <c r="BI226" s="229">
        <f>IF(N226="nulová",J226,0)</f>
        <v>0</v>
      </c>
      <c r="BJ226" s="19" t="s">
        <v>80</v>
      </c>
      <c r="BK226" s="229">
        <f>ROUND(I226*H226,2)</f>
        <v>0</v>
      </c>
      <c r="BL226" s="19" t="s">
        <v>385</v>
      </c>
      <c r="BM226" s="228" t="s">
        <v>2069</v>
      </c>
    </row>
    <row r="227" s="2" customFormat="1" ht="33" customHeight="1">
      <c r="A227" s="40"/>
      <c r="B227" s="41"/>
      <c r="C227" s="216" t="s">
        <v>1364</v>
      </c>
      <c r="D227" s="216" t="s">
        <v>199</v>
      </c>
      <c r="E227" s="217" t="s">
        <v>4277</v>
      </c>
      <c r="F227" s="218" t="s">
        <v>4278</v>
      </c>
      <c r="G227" s="219" t="s">
        <v>211</v>
      </c>
      <c r="H227" s="220">
        <v>0.80000000000000004</v>
      </c>
      <c r="I227" s="221"/>
      <c r="J227" s="222">
        <f>ROUND(I227*H227,2)</f>
        <v>0</v>
      </c>
      <c r="K227" s="223"/>
      <c r="L227" s="46"/>
      <c r="M227" s="224" t="s">
        <v>19</v>
      </c>
      <c r="N227" s="225" t="s">
        <v>43</v>
      </c>
      <c r="O227" s="86"/>
      <c r="P227" s="226">
        <f>O227*H227</f>
        <v>0</v>
      </c>
      <c r="Q227" s="226">
        <v>0</v>
      </c>
      <c r="R227" s="226">
        <f>Q227*H227</f>
        <v>0</v>
      </c>
      <c r="S227" s="226">
        <v>0</v>
      </c>
      <c r="T227" s="227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8" t="s">
        <v>385</v>
      </c>
      <c r="AT227" s="228" t="s">
        <v>199</v>
      </c>
      <c r="AU227" s="228" t="s">
        <v>82</v>
      </c>
      <c r="AY227" s="19" t="s">
        <v>197</v>
      </c>
      <c r="BE227" s="229">
        <f>IF(N227="základní",J227,0)</f>
        <v>0</v>
      </c>
      <c r="BF227" s="229">
        <f>IF(N227="snížená",J227,0)</f>
        <v>0</v>
      </c>
      <c r="BG227" s="229">
        <f>IF(N227="zákl. přenesená",J227,0)</f>
        <v>0</v>
      </c>
      <c r="BH227" s="229">
        <f>IF(N227="sníž. přenesená",J227,0)</f>
        <v>0</v>
      </c>
      <c r="BI227" s="229">
        <f>IF(N227="nulová",J227,0)</f>
        <v>0</v>
      </c>
      <c r="BJ227" s="19" t="s">
        <v>80</v>
      </c>
      <c r="BK227" s="229">
        <f>ROUND(I227*H227,2)</f>
        <v>0</v>
      </c>
      <c r="BL227" s="19" t="s">
        <v>385</v>
      </c>
      <c r="BM227" s="228" t="s">
        <v>2080</v>
      </c>
    </row>
    <row r="228" s="2" customFormat="1" ht="33" customHeight="1">
      <c r="A228" s="40"/>
      <c r="B228" s="41"/>
      <c r="C228" s="216" t="s">
        <v>1369</v>
      </c>
      <c r="D228" s="216" t="s">
        <v>199</v>
      </c>
      <c r="E228" s="217" t="s">
        <v>4279</v>
      </c>
      <c r="F228" s="218" t="s">
        <v>4280</v>
      </c>
      <c r="G228" s="219" t="s">
        <v>211</v>
      </c>
      <c r="H228" s="220">
        <v>0.40000000000000002</v>
      </c>
      <c r="I228" s="221"/>
      <c r="J228" s="222">
        <f>ROUND(I228*H228,2)</f>
        <v>0</v>
      </c>
      <c r="K228" s="223"/>
      <c r="L228" s="46"/>
      <c r="M228" s="224" t="s">
        <v>19</v>
      </c>
      <c r="N228" s="225" t="s">
        <v>43</v>
      </c>
      <c r="O228" s="86"/>
      <c r="P228" s="226">
        <f>O228*H228</f>
        <v>0</v>
      </c>
      <c r="Q228" s="226">
        <v>0</v>
      </c>
      <c r="R228" s="226">
        <f>Q228*H228</f>
        <v>0</v>
      </c>
      <c r="S228" s="226">
        <v>0</v>
      </c>
      <c r="T228" s="227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8" t="s">
        <v>385</v>
      </c>
      <c r="AT228" s="228" t="s">
        <v>199</v>
      </c>
      <c r="AU228" s="228" t="s">
        <v>82</v>
      </c>
      <c r="AY228" s="19" t="s">
        <v>197</v>
      </c>
      <c r="BE228" s="229">
        <f>IF(N228="základní",J228,0)</f>
        <v>0</v>
      </c>
      <c r="BF228" s="229">
        <f>IF(N228="snížená",J228,0)</f>
        <v>0</v>
      </c>
      <c r="BG228" s="229">
        <f>IF(N228="zákl. přenesená",J228,0)</f>
        <v>0</v>
      </c>
      <c r="BH228" s="229">
        <f>IF(N228="sníž. přenesená",J228,0)</f>
        <v>0</v>
      </c>
      <c r="BI228" s="229">
        <f>IF(N228="nulová",J228,0)</f>
        <v>0</v>
      </c>
      <c r="BJ228" s="19" t="s">
        <v>80</v>
      </c>
      <c r="BK228" s="229">
        <f>ROUND(I228*H228,2)</f>
        <v>0</v>
      </c>
      <c r="BL228" s="19" t="s">
        <v>385</v>
      </c>
      <c r="BM228" s="228" t="s">
        <v>2091</v>
      </c>
    </row>
    <row r="229" s="2" customFormat="1" ht="37.8" customHeight="1">
      <c r="A229" s="40"/>
      <c r="B229" s="41"/>
      <c r="C229" s="216" t="s">
        <v>1375</v>
      </c>
      <c r="D229" s="216" t="s">
        <v>199</v>
      </c>
      <c r="E229" s="217" t="s">
        <v>4281</v>
      </c>
      <c r="F229" s="218" t="s">
        <v>4282</v>
      </c>
      <c r="G229" s="219" t="s">
        <v>211</v>
      </c>
      <c r="H229" s="220">
        <v>0.40000000000000002</v>
      </c>
      <c r="I229" s="221"/>
      <c r="J229" s="222">
        <f>ROUND(I229*H229,2)</f>
        <v>0</v>
      </c>
      <c r="K229" s="223"/>
      <c r="L229" s="46"/>
      <c r="M229" s="224" t="s">
        <v>19</v>
      </c>
      <c r="N229" s="225" t="s">
        <v>43</v>
      </c>
      <c r="O229" s="86"/>
      <c r="P229" s="226">
        <f>O229*H229</f>
        <v>0</v>
      </c>
      <c r="Q229" s="226">
        <v>0</v>
      </c>
      <c r="R229" s="226">
        <f>Q229*H229</f>
        <v>0</v>
      </c>
      <c r="S229" s="226">
        <v>0</v>
      </c>
      <c r="T229" s="227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8" t="s">
        <v>385</v>
      </c>
      <c r="AT229" s="228" t="s">
        <v>199</v>
      </c>
      <c r="AU229" s="228" t="s">
        <v>82</v>
      </c>
      <c r="AY229" s="19" t="s">
        <v>197</v>
      </c>
      <c r="BE229" s="229">
        <f>IF(N229="základní",J229,0)</f>
        <v>0</v>
      </c>
      <c r="BF229" s="229">
        <f>IF(N229="snížená",J229,0)</f>
        <v>0</v>
      </c>
      <c r="BG229" s="229">
        <f>IF(N229="zákl. přenesená",J229,0)</f>
        <v>0</v>
      </c>
      <c r="BH229" s="229">
        <f>IF(N229="sníž. přenesená",J229,0)</f>
        <v>0</v>
      </c>
      <c r="BI229" s="229">
        <f>IF(N229="nulová",J229,0)</f>
        <v>0</v>
      </c>
      <c r="BJ229" s="19" t="s">
        <v>80</v>
      </c>
      <c r="BK229" s="229">
        <f>ROUND(I229*H229,2)</f>
        <v>0</v>
      </c>
      <c r="BL229" s="19" t="s">
        <v>385</v>
      </c>
      <c r="BM229" s="228" t="s">
        <v>2103</v>
      </c>
    </row>
    <row r="230" s="2" customFormat="1" ht="37.8" customHeight="1">
      <c r="A230" s="40"/>
      <c r="B230" s="41"/>
      <c r="C230" s="216" t="s">
        <v>1380</v>
      </c>
      <c r="D230" s="216" t="s">
        <v>199</v>
      </c>
      <c r="E230" s="217" t="s">
        <v>4283</v>
      </c>
      <c r="F230" s="218" t="s">
        <v>4284</v>
      </c>
      <c r="G230" s="219" t="s">
        <v>211</v>
      </c>
      <c r="H230" s="220">
        <v>0.80000000000000004</v>
      </c>
      <c r="I230" s="221"/>
      <c r="J230" s="222">
        <f>ROUND(I230*H230,2)</f>
        <v>0</v>
      </c>
      <c r="K230" s="223"/>
      <c r="L230" s="46"/>
      <c r="M230" s="224" t="s">
        <v>19</v>
      </c>
      <c r="N230" s="225" t="s">
        <v>43</v>
      </c>
      <c r="O230" s="86"/>
      <c r="P230" s="226">
        <f>O230*H230</f>
        <v>0</v>
      </c>
      <c r="Q230" s="226">
        <v>0</v>
      </c>
      <c r="R230" s="226">
        <f>Q230*H230</f>
        <v>0</v>
      </c>
      <c r="S230" s="226">
        <v>0</v>
      </c>
      <c r="T230" s="227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8" t="s">
        <v>385</v>
      </c>
      <c r="AT230" s="228" t="s">
        <v>199</v>
      </c>
      <c r="AU230" s="228" t="s">
        <v>82</v>
      </c>
      <c r="AY230" s="19" t="s">
        <v>197</v>
      </c>
      <c r="BE230" s="229">
        <f>IF(N230="základní",J230,0)</f>
        <v>0</v>
      </c>
      <c r="BF230" s="229">
        <f>IF(N230="snížená",J230,0)</f>
        <v>0</v>
      </c>
      <c r="BG230" s="229">
        <f>IF(N230="zákl. přenesená",J230,0)</f>
        <v>0</v>
      </c>
      <c r="BH230" s="229">
        <f>IF(N230="sníž. přenesená",J230,0)</f>
        <v>0</v>
      </c>
      <c r="BI230" s="229">
        <f>IF(N230="nulová",J230,0)</f>
        <v>0</v>
      </c>
      <c r="BJ230" s="19" t="s">
        <v>80</v>
      </c>
      <c r="BK230" s="229">
        <f>ROUND(I230*H230,2)</f>
        <v>0</v>
      </c>
      <c r="BL230" s="19" t="s">
        <v>385</v>
      </c>
      <c r="BM230" s="228" t="s">
        <v>2115</v>
      </c>
    </row>
    <row r="231" s="2" customFormat="1" ht="37.8" customHeight="1">
      <c r="A231" s="40"/>
      <c r="B231" s="41"/>
      <c r="C231" s="216" t="s">
        <v>1387</v>
      </c>
      <c r="D231" s="216" t="s">
        <v>199</v>
      </c>
      <c r="E231" s="217" t="s">
        <v>4285</v>
      </c>
      <c r="F231" s="218" t="s">
        <v>4286</v>
      </c>
      <c r="G231" s="219" t="s">
        <v>211</v>
      </c>
      <c r="H231" s="220">
        <v>0.80000000000000004</v>
      </c>
      <c r="I231" s="221"/>
      <c r="J231" s="222">
        <f>ROUND(I231*H231,2)</f>
        <v>0</v>
      </c>
      <c r="K231" s="223"/>
      <c r="L231" s="46"/>
      <c r="M231" s="224" t="s">
        <v>19</v>
      </c>
      <c r="N231" s="225" t="s">
        <v>43</v>
      </c>
      <c r="O231" s="86"/>
      <c r="P231" s="226">
        <f>O231*H231</f>
        <v>0</v>
      </c>
      <c r="Q231" s="226">
        <v>0</v>
      </c>
      <c r="R231" s="226">
        <f>Q231*H231</f>
        <v>0</v>
      </c>
      <c r="S231" s="226">
        <v>0</v>
      </c>
      <c r="T231" s="227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8" t="s">
        <v>385</v>
      </c>
      <c r="AT231" s="228" t="s">
        <v>199</v>
      </c>
      <c r="AU231" s="228" t="s">
        <v>82</v>
      </c>
      <c r="AY231" s="19" t="s">
        <v>197</v>
      </c>
      <c r="BE231" s="229">
        <f>IF(N231="základní",J231,0)</f>
        <v>0</v>
      </c>
      <c r="BF231" s="229">
        <f>IF(N231="snížená",J231,0)</f>
        <v>0</v>
      </c>
      <c r="BG231" s="229">
        <f>IF(N231="zákl. přenesená",J231,0)</f>
        <v>0</v>
      </c>
      <c r="BH231" s="229">
        <f>IF(N231="sníž. přenesená",J231,0)</f>
        <v>0</v>
      </c>
      <c r="BI231" s="229">
        <f>IF(N231="nulová",J231,0)</f>
        <v>0</v>
      </c>
      <c r="BJ231" s="19" t="s">
        <v>80</v>
      </c>
      <c r="BK231" s="229">
        <f>ROUND(I231*H231,2)</f>
        <v>0</v>
      </c>
      <c r="BL231" s="19" t="s">
        <v>385</v>
      </c>
      <c r="BM231" s="228" t="s">
        <v>2132</v>
      </c>
    </row>
    <row r="232" s="2" customFormat="1" ht="37.8" customHeight="1">
      <c r="A232" s="40"/>
      <c r="B232" s="41"/>
      <c r="C232" s="216" t="s">
        <v>1392</v>
      </c>
      <c r="D232" s="216" t="s">
        <v>199</v>
      </c>
      <c r="E232" s="217" t="s">
        <v>4287</v>
      </c>
      <c r="F232" s="218" t="s">
        <v>4288</v>
      </c>
      <c r="G232" s="219" t="s">
        <v>211</v>
      </c>
      <c r="H232" s="220">
        <v>0.40000000000000002</v>
      </c>
      <c r="I232" s="221"/>
      <c r="J232" s="222">
        <f>ROUND(I232*H232,2)</f>
        <v>0</v>
      </c>
      <c r="K232" s="223"/>
      <c r="L232" s="46"/>
      <c r="M232" s="224" t="s">
        <v>19</v>
      </c>
      <c r="N232" s="225" t="s">
        <v>43</v>
      </c>
      <c r="O232" s="86"/>
      <c r="P232" s="226">
        <f>O232*H232</f>
        <v>0</v>
      </c>
      <c r="Q232" s="226">
        <v>0</v>
      </c>
      <c r="R232" s="226">
        <f>Q232*H232</f>
        <v>0</v>
      </c>
      <c r="S232" s="226">
        <v>0</v>
      </c>
      <c r="T232" s="227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8" t="s">
        <v>385</v>
      </c>
      <c r="AT232" s="228" t="s">
        <v>199</v>
      </c>
      <c r="AU232" s="228" t="s">
        <v>82</v>
      </c>
      <c r="AY232" s="19" t="s">
        <v>197</v>
      </c>
      <c r="BE232" s="229">
        <f>IF(N232="základní",J232,0)</f>
        <v>0</v>
      </c>
      <c r="BF232" s="229">
        <f>IF(N232="snížená",J232,0)</f>
        <v>0</v>
      </c>
      <c r="BG232" s="229">
        <f>IF(N232="zákl. přenesená",J232,0)</f>
        <v>0</v>
      </c>
      <c r="BH232" s="229">
        <f>IF(N232="sníž. přenesená",J232,0)</f>
        <v>0</v>
      </c>
      <c r="BI232" s="229">
        <f>IF(N232="nulová",J232,0)</f>
        <v>0</v>
      </c>
      <c r="BJ232" s="19" t="s">
        <v>80</v>
      </c>
      <c r="BK232" s="229">
        <f>ROUND(I232*H232,2)</f>
        <v>0</v>
      </c>
      <c r="BL232" s="19" t="s">
        <v>385</v>
      </c>
      <c r="BM232" s="228" t="s">
        <v>2142</v>
      </c>
    </row>
    <row r="233" s="2" customFormat="1" ht="37.8" customHeight="1">
      <c r="A233" s="40"/>
      <c r="B233" s="41"/>
      <c r="C233" s="216" t="s">
        <v>1396</v>
      </c>
      <c r="D233" s="216" t="s">
        <v>199</v>
      </c>
      <c r="E233" s="217" t="s">
        <v>4289</v>
      </c>
      <c r="F233" s="218" t="s">
        <v>4290</v>
      </c>
      <c r="G233" s="219" t="s">
        <v>211</v>
      </c>
      <c r="H233" s="220">
        <v>1.6000000000000001</v>
      </c>
      <c r="I233" s="221"/>
      <c r="J233" s="222">
        <f>ROUND(I233*H233,2)</f>
        <v>0</v>
      </c>
      <c r="K233" s="223"/>
      <c r="L233" s="46"/>
      <c r="M233" s="224" t="s">
        <v>19</v>
      </c>
      <c r="N233" s="225" t="s">
        <v>43</v>
      </c>
      <c r="O233" s="86"/>
      <c r="P233" s="226">
        <f>O233*H233</f>
        <v>0</v>
      </c>
      <c r="Q233" s="226">
        <v>0</v>
      </c>
      <c r="R233" s="226">
        <f>Q233*H233</f>
        <v>0</v>
      </c>
      <c r="S233" s="226">
        <v>0</v>
      </c>
      <c r="T233" s="227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8" t="s">
        <v>385</v>
      </c>
      <c r="AT233" s="228" t="s">
        <v>199</v>
      </c>
      <c r="AU233" s="228" t="s">
        <v>82</v>
      </c>
      <c r="AY233" s="19" t="s">
        <v>197</v>
      </c>
      <c r="BE233" s="229">
        <f>IF(N233="základní",J233,0)</f>
        <v>0</v>
      </c>
      <c r="BF233" s="229">
        <f>IF(N233="snížená",J233,0)</f>
        <v>0</v>
      </c>
      <c r="BG233" s="229">
        <f>IF(N233="zákl. přenesená",J233,0)</f>
        <v>0</v>
      </c>
      <c r="BH233" s="229">
        <f>IF(N233="sníž. přenesená",J233,0)</f>
        <v>0</v>
      </c>
      <c r="BI233" s="229">
        <f>IF(N233="nulová",J233,0)</f>
        <v>0</v>
      </c>
      <c r="BJ233" s="19" t="s">
        <v>80</v>
      </c>
      <c r="BK233" s="229">
        <f>ROUND(I233*H233,2)</f>
        <v>0</v>
      </c>
      <c r="BL233" s="19" t="s">
        <v>385</v>
      </c>
      <c r="BM233" s="228" t="s">
        <v>2165</v>
      </c>
    </row>
    <row r="234" s="2" customFormat="1" ht="37.8" customHeight="1">
      <c r="A234" s="40"/>
      <c r="B234" s="41"/>
      <c r="C234" s="216" t="s">
        <v>1402</v>
      </c>
      <c r="D234" s="216" t="s">
        <v>199</v>
      </c>
      <c r="E234" s="217" t="s">
        <v>4291</v>
      </c>
      <c r="F234" s="218" t="s">
        <v>4292</v>
      </c>
      <c r="G234" s="219" t="s">
        <v>211</v>
      </c>
      <c r="H234" s="220">
        <v>0.40000000000000002</v>
      </c>
      <c r="I234" s="221"/>
      <c r="J234" s="222">
        <f>ROUND(I234*H234,2)</f>
        <v>0</v>
      </c>
      <c r="K234" s="223"/>
      <c r="L234" s="46"/>
      <c r="M234" s="224" t="s">
        <v>19</v>
      </c>
      <c r="N234" s="225" t="s">
        <v>43</v>
      </c>
      <c r="O234" s="86"/>
      <c r="P234" s="226">
        <f>O234*H234</f>
        <v>0</v>
      </c>
      <c r="Q234" s="226">
        <v>0</v>
      </c>
      <c r="R234" s="226">
        <f>Q234*H234</f>
        <v>0</v>
      </c>
      <c r="S234" s="226">
        <v>0</v>
      </c>
      <c r="T234" s="227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8" t="s">
        <v>385</v>
      </c>
      <c r="AT234" s="228" t="s">
        <v>199</v>
      </c>
      <c r="AU234" s="228" t="s">
        <v>82</v>
      </c>
      <c r="AY234" s="19" t="s">
        <v>197</v>
      </c>
      <c r="BE234" s="229">
        <f>IF(N234="základní",J234,0)</f>
        <v>0</v>
      </c>
      <c r="BF234" s="229">
        <f>IF(N234="snížená",J234,0)</f>
        <v>0</v>
      </c>
      <c r="BG234" s="229">
        <f>IF(N234="zákl. přenesená",J234,0)</f>
        <v>0</v>
      </c>
      <c r="BH234" s="229">
        <f>IF(N234="sníž. přenesená",J234,0)</f>
        <v>0</v>
      </c>
      <c r="BI234" s="229">
        <f>IF(N234="nulová",J234,0)</f>
        <v>0</v>
      </c>
      <c r="BJ234" s="19" t="s">
        <v>80</v>
      </c>
      <c r="BK234" s="229">
        <f>ROUND(I234*H234,2)</f>
        <v>0</v>
      </c>
      <c r="BL234" s="19" t="s">
        <v>385</v>
      </c>
      <c r="BM234" s="228" t="s">
        <v>2176</v>
      </c>
    </row>
    <row r="235" s="2" customFormat="1" ht="37.8" customHeight="1">
      <c r="A235" s="40"/>
      <c r="B235" s="41"/>
      <c r="C235" s="216" t="s">
        <v>1415</v>
      </c>
      <c r="D235" s="216" t="s">
        <v>199</v>
      </c>
      <c r="E235" s="217" t="s">
        <v>4293</v>
      </c>
      <c r="F235" s="218" t="s">
        <v>4294</v>
      </c>
      <c r="G235" s="219" t="s">
        <v>211</v>
      </c>
      <c r="H235" s="220">
        <v>0.40000000000000002</v>
      </c>
      <c r="I235" s="221"/>
      <c r="J235" s="222">
        <f>ROUND(I235*H235,2)</f>
        <v>0</v>
      </c>
      <c r="K235" s="223"/>
      <c r="L235" s="46"/>
      <c r="M235" s="224" t="s">
        <v>19</v>
      </c>
      <c r="N235" s="225" t="s">
        <v>43</v>
      </c>
      <c r="O235" s="86"/>
      <c r="P235" s="226">
        <f>O235*H235</f>
        <v>0</v>
      </c>
      <c r="Q235" s="226">
        <v>0</v>
      </c>
      <c r="R235" s="226">
        <f>Q235*H235</f>
        <v>0</v>
      </c>
      <c r="S235" s="226">
        <v>0</v>
      </c>
      <c r="T235" s="227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8" t="s">
        <v>385</v>
      </c>
      <c r="AT235" s="228" t="s">
        <v>199</v>
      </c>
      <c r="AU235" s="228" t="s">
        <v>82</v>
      </c>
      <c r="AY235" s="19" t="s">
        <v>197</v>
      </c>
      <c r="BE235" s="229">
        <f>IF(N235="základní",J235,0)</f>
        <v>0</v>
      </c>
      <c r="BF235" s="229">
        <f>IF(N235="snížená",J235,0)</f>
        <v>0</v>
      </c>
      <c r="BG235" s="229">
        <f>IF(N235="zákl. přenesená",J235,0)</f>
        <v>0</v>
      </c>
      <c r="BH235" s="229">
        <f>IF(N235="sníž. přenesená",J235,0)</f>
        <v>0</v>
      </c>
      <c r="BI235" s="229">
        <f>IF(N235="nulová",J235,0)</f>
        <v>0</v>
      </c>
      <c r="BJ235" s="19" t="s">
        <v>80</v>
      </c>
      <c r="BK235" s="229">
        <f>ROUND(I235*H235,2)</f>
        <v>0</v>
      </c>
      <c r="BL235" s="19" t="s">
        <v>385</v>
      </c>
      <c r="BM235" s="228" t="s">
        <v>2192</v>
      </c>
    </row>
    <row r="236" s="2" customFormat="1" ht="24.15" customHeight="1">
      <c r="A236" s="40"/>
      <c r="B236" s="41"/>
      <c r="C236" s="216" t="s">
        <v>1423</v>
      </c>
      <c r="D236" s="216" t="s">
        <v>199</v>
      </c>
      <c r="E236" s="217" t="s">
        <v>4295</v>
      </c>
      <c r="F236" s="218" t="s">
        <v>4296</v>
      </c>
      <c r="G236" s="219" t="s">
        <v>211</v>
      </c>
      <c r="H236" s="220">
        <v>4</v>
      </c>
      <c r="I236" s="221"/>
      <c r="J236" s="222">
        <f>ROUND(I236*H236,2)</f>
        <v>0</v>
      </c>
      <c r="K236" s="223"/>
      <c r="L236" s="46"/>
      <c r="M236" s="224" t="s">
        <v>19</v>
      </c>
      <c r="N236" s="225" t="s">
        <v>43</v>
      </c>
      <c r="O236" s="86"/>
      <c r="P236" s="226">
        <f>O236*H236</f>
        <v>0</v>
      </c>
      <c r="Q236" s="226">
        <v>0</v>
      </c>
      <c r="R236" s="226">
        <f>Q236*H236</f>
        <v>0</v>
      </c>
      <c r="S236" s="226">
        <v>0</v>
      </c>
      <c r="T236" s="227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8" t="s">
        <v>385</v>
      </c>
      <c r="AT236" s="228" t="s">
        <v>199</v>
      </c>
      <c r="AU236" s="228" t="s">
        <v>82</v>
      </c>
      <c r="AY236" s="19" t="s">
        <v>197</v>
      </c>
      <c r="BE236" s="229">
        <f>IF(N236="základní",J236,0)</f>
        <v>0</v>
      </c>
      <c r="BF236" s="229">
        <f>IF(N236="snížená",J236,0)</f>
        <v>0</v>
      </c>
      <c r="BG236" s="229">
        <f>IF(N236="zákl. přenesená",J236,0)</f>
        <v>0</v>
      </c>
      <c r="BH236" s="229">
        <f>IF(N236="sníž. přenesená",J236,0)</f>
        <v>0</v>
      </c>
      <c r="BI236" s="229">
        <f>IF(N236="nulová",J236,0)</f>
        <v>0</v>
      </c>
      <c r="BJ236" s="19" t="s">
        <v>80</v>
      </c>
      <c r="BK236" s="229">
        <f>ROUND(I236*H236,2)</f>
        <v>0</v>
      </c>
      <c r="BL236" s="19" t="s">
        <v>385</v>
      </c>
      <c r="BM236" s="228" t="s">
        <v>2211</v>
      </c>
    </row>
    <row r="237" s="2" customFormat="1" ht="24.15" customHeight="1">
      <c r="A237" s="40"/>
      <c r="B237" s="41"/>
      <c r="C237" s="216" t="s">
        <v>1427</v>
      </c>
      <c r="D237" s="216" t="s">
        <v>199</v>
      </c>
      <c r="E237" s="217" t="s">
        <v>4297</v>
      </c>
      <c r="F237" s="218" t="s">
        <v>4298</v>
      </c>
      <c r="G237" s="219" t="s">
        <v>211</v>
      </c>
      <c r="H237" s="220">
        <v>4</v>
      </c>
      <c r="I237" s="221"/>
      <c r="J237" s="222">
        <f>ROUND(I237*H237,2)</f>
        <v>0</v>
      </c>
      <c r="K237" s="223"/>
      <c r="L237" s="46"/>
      <c r="M237" s="224" t="s">
        <v>19</v>
      </c>
      <c r="N237" s="225" t="s">
        <v>43</v>
      </c>
      <c r="O237" s="86"/>
      <c r="P237" s="226">
        <f>O237*H237</f>
        <v>0</v>
      </c>
      <c r="Q237" s="226">
        <v>0</v>
      </c>
      <c r="R237" s="226">
        <f>Q237*H237</f>
        <v>0</v>
      </c>
      <c r="S237" s="226">
        <v>0</v>
      </c>
      <c r="T237" s="227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8" t="s">
        <v>385</v>
      </c>
      <c r="AT237" s="228" t="s">
        <v>199</v>
      </c>
      <c r="AU237" s="228" t="s">
        <v>82</v>
      </c>
      <c r="AY237" s="19" t="s">
        <v>197</v>
      </c>
      <c r="BE237" s="229">
        <f>IF(N237="základní",J237,0)</f>
        <v>0</v>
      </c>
      <c r="BF237" s="229">
        <f>IF(N237="snížená",J237,0)</f>
        <v>0</v>
      </c>
      <c r="BG237" s="229">
        <f>IF(N237="zákl. přenesená",J237,0)</f>
        <v>0</v>
      </c>
      <c r="BH237" s="229">
        <f>IF(N237="sníž. přenesená",J237,0)</f>
        <v>0</v>
      </c>
      <c r="BI237" s="229">
        <f>IF(N237="nulová",J237,0)</f>
        <v>0</v>
      </c>
      <c r="BJ237" s="19" t="s">
        <v>80</v>
      </c>
      <c r="BK237" s="229">
        <f>ROUND(I237*H237,2)</f>
        <v>0</v>
      </c>
      <c r="BL237" s="19" t="s">
        <v>385</v>
      </c>
      <c r="BM237" s="228" t="s">
        <v>2225</v>
      </c>
    </row>
    <row r="238" s="2" customFormat="1" ht="24.15" customHeight="1">
      <c r="A238" s="40"/>
      <c r="B238" s="41"/>
      <c r="C238" s="216" t="s">
        <v>1433</v>
      </c>
      <c r="D238" s="216" t="s">
        <v>199</v>
      </c>
      <c r="E238" s="217" t="s">
        <v>4299</v>
      </c>
      <c r="F238" s="218" t="s">
        <v>4300</v>
      </c>
      <c r="G238" s="219" t="s">
        <v>217</v>
      </c>
      <c r="H238" s="220">
        <v>0.35199999999999998</v>
      </c>
      <c r="I238" s="221"/>
      <c r="J238" s="222">
        <f>ROUND(I238*H238,2)</f>
        <v>0</v>
      </c>
      <c r="K238" s="223"/>
      <c r="L238" s="46"/>
      <c r="M238" s="224" t="s">
        <v>19</v>
      </c>
      <c r="N238" s="225" t="s">
        <v>43</v>
      </c>
      <c r="O238" s="86"/>
      <c r="P238" s="226">
        <f>O238*H238</f>
        <v>0</v>
      </c>
      <c r="Q238" s="226">
        <v>0</v>
      </c>
      <c r="R238" s="226">
        <f>Q238*H238</f>
        <v>0</v>
      </c>
      <c r="S238" s="226">
        <v>0</v>
      </c>
      <c r="T238" s="227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8" t="s">
        <v>385</v>
      </c>
      <c r="AT238" s="228" t="s">
        <v>199</v>
      </c>
      <c r="AU238" s="228" t="s">
        <v>82</v>
      </c>
      <c r="AY238" s="19" t="s">
        <v>197</v>
      </c>
      <c r="BE238" s="229">
        <f>IF(N238="základní",J238,0)</f>
        <v>0</v>
      </c>
      <c r="BF238" s="229">
        <f>IF(N238="snížená",J238,0)</f>
        <v>0</v>
      </c>
      <c r="BG238" s="229">
        <f>IF(N238="zákl. přenesená",J238,0)</f>
        <v>0</v>
      </c>
      <c r="BH238" s="229">
        <f>IF(N238="sníž. přenesená",J238,0)</f>
        <v>0</v>
      </c>
      <c r="BI238" s="229">
        <f>IF(N238="nulová",J238,0)</f>
        <v>0</v>
      </c>
      <c r="BJ238" s="19" t="s">
        <v>80</v>
      </c>
      <c r="BK238" s="229">
        <f>ROUND(I238*H238,2)</f>
        <v>0</v>
      </c>
      <c r="BL238" s="19" t="s">
        <v>385</v>
      </c>
      <c r="BM238" s="228" t="s">
        <v>2236</v>
      </c>
    </row>
    <row r="239" s="2" customFormat="1" ht="24.15" customHeight="1">
      <c r="A239" s="40"/>
      <c r="B239" s="41"/>
      <c r="C239" s="216" t="s">
        <v>1440</v>
      </c>
      <c r="D239" s="216" t="s">
        <v>199</v>
      </c>
      <c r="E239" s="217" t="s">
        <v>4301</v>
      </c>
      <c r="F239" s="218" t="s">
        <v>4302</v>
      </c>
      <c r="G239" s="219" t="s">
        <v>217</v>
      </c>
      <c r="H239" s="220">
        <v>0.35199999999999998</v>
      </c>
      <c r="I239" s="221"/>
      <c r="J239" s="222">
        <f>ROUND(I239*H239,2)</f>
        <v>0</v>
      </c>
      <c r="K239" s="223"/>
      <c r="L239" s="46"/>
      <c r="M239" s="224" t="s">
        <v>19</v>
      </c>
      <c r="N239" s="225" t="s">
        <v>43</v>
      </c>
      <c r="O239" s="86"/>
      <c r="P239" s="226">
        <f>O239*H239</f>
        <v>0</v>
      </c>
      <c r="Q239" s="226">
        <v>0</v>
      </c>
      <c r="R239" s="226">
        <f>Q239*H239</f>
        <v>0</v>
      </c>
      <c r="S239" s="226">
        <v>0</v>
      </c>
      <c r="T239" s="227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8" t="s">
        <v>385</v>
      </c>
      <c r="AT239" s="228" t="s">
        <v>199</v>
      </c>
      <c r="AU239" s="228" t="s">
        <v>82</v>
      </c>
      <c r="AY239" s="19" t="s">
        <v>197</v>
      </c>
      <c r="BE239" s="229">
        <f>IF(N239="základní",J239,0)</f>
        <v>0</v>
      </c>
      <c r="BF239" s="229">
        <f>IF(N239="snížená",J239,0)</f>
        <v>0</v>
      </c>
      <c r="BG239" s="229">
        <f>IF(N239="zákl. přenesená",J239,0)</f>
        <v>0</v>
      </c>
      <c r="BH239" s="229">
        <f>IF(N239="sníž. přenesená",J239,0)</f>
        <v>0</v>
      </c>
      <c r="BI239" s="229">
        <f>IF(N239="nulová",J239,0)</f>
        <v>0</v>
      </c>
      <c r="BJ239" s="19" t="s">
        <v>80</v>
      </c>
      <c r="BK239" s="229">
        <f>ROUND(I239*H239,2)</f>
        <v>0</v>
      </c>
      <c r="BL239" s="19" t="s">
        <v>385</v>
      </c>
      <c r="BM239" s="228" t="s">
        <v>2247</v>
      </c>
    </row>
    <row r="240" s="12" customFormat="1" ht="25.92" customHeight="1">
      <c r="A240" s="12"/>
      <c r="B240" s="200"/>
      <c r="C240" s="201"/>
      <c r="D240" s="202" t="s">
        <v>71</v>
      </c>
      <c r="E240" s="203" t="s">
        <v>4303</v>
      </c>
      <c r="F240" s="203" t="s">
        <v>4304</v>
      </c>
      <c r="G240" s="201"/>
      <c r="H240" s="201"/>
      <c r="I240" s="204"/>
      <c r="J240" s="205">
        <f>BK240</f>
        <v>0</v>
      </c>
      <c r="K240" s="201"/>
      <c r="L240" s="206"/>
      <c r="M240" s="207"/>
      <c r="N240" s="208"/>
      <c r="O240" s="208"/>
      <c r="P240" s="209">
        <f>SUM(P241:P243)</f>
        <v>0</v>
      </c>
      <c r="Q240" s="208"/>
      <c r="R240" s="209">
        <f>SUM(R241:R243)</f>
        <v>0</v>
      </c>
      <c r="S240" s="208"/>
      <c r="T240" s="210">
        <f>SUM(T241:T243)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203</v>
      </c>
      <c r="AT240" s="212" t="s">
        <v>71</v>
      </c>
      <c r="AU240" s="212" t="s">
        <v>72</v>
      </c>
      <c r="AY240" s="211" t="s">
        <v>197</v>
      </c>
      <c r="BK240" s="213">
        <f>SUM(BK241:BK243)</f>
        <v>0</v>
      </c>
    </row>
    <row r="241" s="2" customFormat="1" ht="16.5" customHeight="1">
      <c r="A241" s="40"/>
      <c r="B241" s="41"/>
      <c r="C241" s="282" t="s">
        <v>1444</v>
      </c>
      <c r="D241" s="282" t="s">
        <v>602</v>
      </c>
      <c r="E241" s="283" t="s">
        <v>1217</v>
      </c>
      <c r="F241" s="284" t="s">
        <v>4305</v>
      </c>
      <c r="G241" s="285" t="s">
        <v>388</v>
      </c>
      <c r="H241" s="286">
        <v>28.800000000000001</v>
      </c>
      <c r="I241" s="287"/>
      <c r="J241" s="288">
        <f>ROUND(I241*H241,2)</f>
        <v>0</v>
      </c>
      <c r="K241" s="289"/>
      <c r="L241" s="290"/>
      <c r="M241" s="291" t="s">
        <v>19</v>
      </c>
      <c r="N241" s="292" t="s">
        <v>43</v>
      </c>
      <c r="O241" s="86"/>
      <c r="P241" s="226">
        <f>O241*H241</f>
        <v>0</v>
      </c>
      <c r="Q241" s="226">
        <v>0</v>
      </c>
      <c r="R241" s="226">
        <f>Q241*H241</f>
        <v>0</v>
      </c>
      <c r="S241" s="226">
        <v>0</v>
      </c>
      <c r="T241" s="227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8" t="s">
        <v>4306</v>
      </c>
      <c r="AT241" s="228" t="s">
        <v>602</v>
      </c>
      <c r="AU241" s="228" t="s">
        <v>80</v>
      </c>
      <c r="AY241" s="19" t="s">
        <v>197</v>
      </c>
      <c r="BE241" s="229">
        <f>IF(N241="základní",J241,0)</f>
        <v>0</v>
      </c>
      <c r="BF241" s="229">
        <f>IF(N241="snížená",J241,0)</f>
        <v>0</v>
      </c>
      <c r="BG241" s="229">
        <f>IF(N241="zákl. přenesená",J241,0)</f>
        <v>0</v>
      </c>
      <c r="BH241" s="229">
        <f>IF(N241="sníž. přenesená",J241,0)</f>
        <v>0</v>
      </c>
      <c r="BI241" s="229">
        <f>IF(N241="nulová",J241,0)</f>
        <v>0</v>
      </c>
      <c r="BJ241" s="19" t="s">
        <v>80</v>
      </c>
      <c r="BK241" s="229">
        <f>ROUND(I241*H241,2)</f>
        <v>0</v>
      </c>
      <c r="BL241" s="19" t="s">
        <v>4306</v>
      </c>
      <c r="BM241" s="228" t="s">
        <v>3480</v>
      </c>
    </row>
    <row r="242" s="2" customFormat="1" ht="21.75" customHeight="1">
      <c r="A242" s="40"/>
      <c r="B242" s="41"/>
      <c r="C242" s="282" t="s">
        <v>1450</v>
      </c>
      <c r="D242" s="282" t="s">
        <v>602</v>
      </c>
      <c r="E242" s="283" t="s">
        <v>1222</v>
      </c>
      <c r="F242" s="284" t="s">
        <v>4307</v>
      </c>
      <c r="G242" s="285" t="s">
        <v>388</v>
      </c>
      <c r="H242" s="286">
        <v>16</v>
      </c>
      <c r="I242" s="287"/>
      <c r="J242" s="288">
        <f>ROUND(I242*H242,2)</f>
        <v>0</v>
      </c>
      <c r="K242" s="289"/>
      <c r="L242" s="290"/>
      <c r="M242" s="291" t="s">
        <v>19</v>
      </c>
      <c r="N242" s="292" t="s">
        <v>43</v>
      </c>
      <c r="O242" s="86"/>
      <c r="P242" s="226">
        <f>O242*H242</f>
        <v>0</v>
      </c>
      <c r="Q242" s="226">
        <v>0</v>
      </c>
      <c r="R242" s="226">
        <f>Q242*H242</f>
        <v>0</v>
      </c>
      <c r="S242" s="226">
        <v>0</v>
      </c>
      <c r="T242" s="227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8" t="s">
        <v>4306</v>
      </c>
      <c r="AT242" s="228" t="s">
        <v>602</v>
      </c>
      <c r="AU242" s="228" t="s">
        <v>80</v>
      </c>
      <c r="AY242" s="19" t="s">
        <v>197</v>
      </c>
      <c r="BE242" s="229">
        <f>IF(N242="základní",J242,0)</f>
        <v>0</v>
      </c>
      <c r="BF242" s="229">
        <f>IF(N242="snížená",J242,0)</f>
        <v>0</v>
      </c>
      <c r="BG242" s="229">
        <f>IF(N242="zákl. přenesená",J242,0)</f>
        <v>0</v>
      </c>
      <c r="BH242" s="229">
        <f>IF(N242="sníž. přenesená",J242,0)</f>
        <v>0</v>
      </c>
      <c r="BI242" s="229">
        <f>IF(N242="nulová",J242,0)</f>
        <v>0</v>
      </c>
      <c r="BJ242" s="19" t="s">
        <v>80</v>
      </c>
      <c r="BK242" s="229">
        <f>ROUND(I242*H242,2)</f>
        <v>0</v>
      </c>
      <c r="BL242" s="19" t="s">
        <v>4306</v>
      </c>
      <c r="BM242" s="228" t="s">
        <v>3489</v>
      </c>
    </row>
    <row r="243" s="2" customFormat="1" ht="24.15" customHeight="1">
      <c r="A243" s="40"/>
      <c r="B243" s="41"/>
      <c r="C243" s="282" t="s">
        <v>1454</v>
      </c>
      <c r="D243" s="282" t="s">
        <v>602</v>
      </c>
      <c r="E243" s="283" t="s">
        <v>1227</v>
      </c>
      <c r="F243" s="284" t="s">
        <v>4308</v>
      </c>
      <c r="G243" s="285" t="s">
        <v>388</v>
      </c>
      <c r="H243" s="286">
        <v>24</v>
      </c>
      <c r="I243" s="287"/>
      <c r="J243" s="288">
        <f>ROUND(I243*H243,2)</f>
        <v>0</v>
      </c>
      <c r="K243" s="289"/>
      <c r="L243" s="290"/>
      <c r="M243" s="299" t="s">
        <v>19</v>
      </c>
      <c r="N243" s="300" t="s">
        <v>43</v>
      </c>
      <c r="O243" s="296"/>
      <c r="P243" s="301">
        <f>O243*H243</f>
        <v>0</v>
      </c>
      <c r="Q243" s="301">
        <v>0</v>
      </c>
      <c r="R243" s="301">
        <f>Q243*H243</f>
        <v>0</v>
      </c>
      <c r="S243" s="301">
        <v>0</v>
      </c>
      <c r="T243" s="302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8" t="s">
        <v>4306</v>
      </c>
      <c r="AT243" s="228" t="s">
        <v>602</v>
      </c>
      <c r="AU243" s="228" t="s">
        <v>80</v>
      </c>
      <c r="AY243" s="19" t="s">
        <v>197</v>
      </c>
      <c r="BE243" s="229">
        <f>IF(N243="základní",J243,0)</f>
        <v>0</v>
      </c>
      <c r="BF243" s="229">
        <f>IF(N243="snížená",J243,0)</f>
        <v>0</v>
      </c>
      <c r="BG243" s="229">
        <f>IF(N243="zákl. přenesená",J243,0)</f>
        <v>0</v>
      </c>
      <c r="BH243" s="229">
        <f>IF(N243="sníž. přenesená",J243,0)</f>
        <v>0</v>
      </c>
      <c r="BI243" s="229">
        <f>IF(N243="nulová",J243,0)</f>
        <v>0</v>
      </c>
      <c r="BJ243" s="19" t="s">
        <v>80</v>
      </c>
      <c r="BK243" s="229">
        <f>ROUND(I243*H243,2)</f>
        <v>0</v>
      </c>
      <c r="BL243" s="19" t="s">
        <v>4306</v>
      </c>
      <c r="BM243" s="228" t="s">
        <v>3497</v>
      </c>
    </row>
    <row r="244" s="2" customFormat="1" ht="6.96" customHeight="1">
      <c r="A244" s="40"/>
      <c r="B244" s="61"/>
      <c r="C244" s="62"/>
      <c r="D244" s="62"/>
      <c r="E244" s="62"/>
      <c r="F244" s="62"/>
      <c r="G244" s="62"/>
      <c r="H244" s="62"/>
      <c r="I244" s="62"/>
      <c r="J244" s="62"/>
      <c r="K244" s="62"/>
      <c r="L244" s="46"/>
      <c r="M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</sheetData>
  <sheetProtection sheet="1" autoFilter="0" formatColumns="0" formatRows="0" objects="1" scenarios="1" spinCount="100000" saltValue="6uqt5vDCsua3nie2/+12MImW8at9eyWgHN90xf+gwyn4lGx7h9yUt0TsIPTJjaTz8MQZxTVPHHfyMtLr0VPMkw==" hashValue="iF6wamBUTTKRQX8Zxszg0a3zJdcFVVyYOo18Mz2LXwdZDqQLO8zeY6HU5QIa2+mBv6WM2cnVoides9Bguhhu4w==" algorithmName="SHA-512" password="CC6F"/>
  <autoFilter ref="C98:K2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4032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4309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4310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ROUND((SUM(BE94:BE123)),  2)</f>
        <v>0</v>
      </c>
      <c r="G37" s="40"/>
      <c r="H37" s="40"/>
      <c r="I37" s="160">
        <v>0.20999999999999999</v>
      </c>
      <c r="J37" s="159">
        <f>ROUND(((SUM(BE94:BE123))*I37),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ROUND((SUM(BF94:BF123)),  2)</f>
        <v>0</v>
      </c>
      <c r="G38" s="40"/>
      <c r="H38" s="40"/>
      <c r="I38" s="160">
        <v>0.14999999999999999</v>
      </c>
      <c r="J38" s="159">
        <f>ROUND(((SUM(BF94:BF123))*I38),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ROUND((SUM(BG94:BG123)),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ROUND((SUM(BH94:BH123)),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ROUND((SUM(BI94:BI123)),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4032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ZTI 1 - PLYNOINSTALACE (REST.+BYT)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ing.Jiří Jurečka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4311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4312</v>
      </c>
      <c r="E69" s="180"/>
      <c r="F69" s="180"/>
      <c r="G69" s="180"/>
      <c r="H69" s="180"/>
      <c r="I69" s="180"/>
      <c r="J69" s="181">
        <f>J116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4313</v>
      </c>
      <c r="E70" s="180"/>
      <c r="F70" s="180"/>
      <c r="G70" s="180"/>
      <c r="H70" s="180"/>
      <c r="I70" s="180"/>
      <c r="J70" s="181">
        <f>J119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182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6.25" customHeight="1">
      <c r="A80" s="40"/>
      <c r="B80" s="41"/>
      <c r="C80" s="42"/>
      <c r="D80" s="42"/>
      <c r="E80" s="172" t="str">
        <f>E7</f>
        <v>STAVEBNÍ UPRAVY,PŘÍSTAVBA A NÁSTAVBA OBJEKTU ŠATEN A ZÁZEMÍ PRO SPORTOVCE FK BOLATICE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170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4031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394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98" t="s">
        <v>4032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4033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ZTI 1 - PLYNOINSTALACE (REST.+BYT)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Bolatice, ul. Opavská131/45</v>
      </c>
      <c r="G88" s="42"/>
      <c r="H88" s="42"/>
      <c r="I88" s="34" t="s">
        <v>23</v>
      </c>
      <c r="J88" s="74" t="str">
        <f>IF(J16="","",J16)</f>
        <v>23. 3. 2022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25.65" customHeight="1">
      <c r="A90" s="40"/>
      <c r="B90" s="41"/>
      <c r="C90" s="34" t="s">
        <v>25</v>
      </c>
      <c r="D90" s="42"/>
      <c r="E90" s="42"/>
      <c r="F90" s="29" t="str">
        <f>E19</f>
        <v>Obec Bolatice, Hlučínská 95/3</v>
      </c>
      <c r="G90" s="42"/>
      <c r="H90" s="42"/>
      <c r="I90" s="34" t="s">
        <v>31</v>
      </c>
      <c r="J90" s="38" t="str">
        <f>E25</f>
        <v>BENPRO s.r.o. Bolatice 743/40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>ing.Jiří Jurečka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183</v>
      </c>
      <c r="D93" s="191" t="s">
        <v>57</v>
      </c>
      <c r="E93" s="191" t="s">
        <v>53</v>
      </c>
      <c r="F93" s="191" t="s">
        <v>54</v>
      </c>
      <c r="G93" s="191" t="s">
        <v>184</v>
      </c>
      <c r="H93" s="191" t="s">
        <v>185</v>
      </c>
      <c r="I93" s="191" t="s">
        <v>186</v>
      </c>
      <c r="J93" s="192" t="s">
        <v>174</v>
      </c>
      <c r="K93" s="193" t="s">
        <v>187</v>
      </c>
      <c r="L93" s="194"/>
      <c r="M93" s="94" t="s">
        <v>19</v>
      </c>
      <c r="N93" s="95" t="s">
        <v>42</v>
      </c>
      <c r="O93" s="95" t="s">
        <v>188</v>
      </c>
      <c r="P93" s="95" t="s">
        <v>189</v>
      </c>
      <c r="Q93" s="95" t="s">
        <v>190</v>
      </c>
      <c r="R93" s="95" t="s">
        <v>191</v>
      </c>
      <c r="S93" s="95" t="s">
        <v>192</v>
      </c>
      <c r="T93" s="96" t="s">
        <v>193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194</v>
      </c>
      <c r="D94" s="42"/>
      <c r="E94" s="42"/>
      <c r="F94" s="42"/>
      <c r="G94" s="42"/>
      <c r="H94" s="42"/>
      <c r="I94" s="42"/>
      <c r="J94" s="195">
        <f>BK94</f>
        <v>0</v>
      </c>
      <c r="K94" s="42"/>
      <c r="L94" s="46"/>
      <c r="M94" s="97"/>
      <c r="N94" s="196"/>
      <c r="O94" s="98"/>
      <c r="P94" s="197">
        <f>P95+P116+P119</f>
        <v>0</v>
      </c>
      <c r="Q94" s="98"/>
      <c r="R94" s="197">
        <f>R95+R116+R119</f>
        <v>0.12708</v>
      </c>
      <c r="S94" s="98"/>
      <c r="T94" s="198">
        <f>T95+T116+T119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175</v>
      </c>
      <c r="BK94" s="199">
        <f>BK95+BK116+BK119</f>
        <v>0</v>
      </c>
    </row>
    <row r="95" s="12" customFormat="1" ht="25.92" customHeight="1">
      <c r="A95" s="12"/>
      <c r="B95" s="200"/>
      <c r="C95" s="201"/>
      <c r="D95" s="202" t="s">
        <v>71</v>
      </c>
      <c r="E95" s="203" t="s">
        <v>4314</v>
      </c>
      <c r="F95" s="203" t="s">
        <v>4315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SUM(P96:P115)</f>
        <v>0</v>
      </c>
      <c r="Q95" s="208"/>
      <c r="R95" s="209">
        <f>SUM(R96:R115)</f>
        <v>0.12308</v>
      </c>
      <c r="S95" s="208"/>
      <c r="T95" s="210">
        <f>SUM(T96:T115)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82</v>
      </c>
      <c r="AT95" s="212" t="s">
        <v>71</v>
      </c>
      <c r="AU95" s="212" t="s">
        <v>72</v>
      </c>
      <c r="AY95" s="211" t="s">
        <v>197</v>
      </c>
      <c r="BK95" s="213">
        <f>SUM(BK96:BK115)</f>
        <v>0</v>
      </c>
    </row>
    <row r="96" s="2" customFormat="1" ht="21.75" customHeight="1">
      <c r="A96" s="40"/>
      <c r="B96" s="41"/>
      <c r="C96" s="216" t="s">
        <v>80</v>
      </c>
      <c r="D96" s="216" t="s">
        <v>199</v>
      </c>
      <c r="E96" s="217" t="s">
        <v>4316</v>
      </c>
      <c r="F96" s="218" t="s">
        <v>4317</v>
      </c>
      <c r="G96" s="219" t="s">
        <v>661</v>
      </c>
      <c r="H96" s="220">
        <v>10</v>
      </c>
      <c r="I96" s="221"/>
      <c r="J96" s="222">
        <f>ROUND(I96*H96,2)</f>
        <v>0</v>
      </c>
      <c r="K96" s="223"/>
      <c r="L96" s="46"/>
      <c r="M96" s="224" t="s">
        <v>19</v>
      </c>
      <c r="N96" s="225" t="s">
        <v>43</v>
      </c>
      <c r="O96" s="86"/>
      <c r="P96" s="226">
        <f>O96*H96</f>
        <v>0</v>
      </c>
      <c r="Q96" s="226">
        <v>0.00011</v>
      </c>
      <c r="R96" s="226">
        <f>Q96*H96</f>
        <v>0.0011000000000000001</v>
      </c>
      <c r="S96" s="226">
        <v>0</v>
      </c>
      <c r="T96" s="227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8" t="s">
        <v>385</v>
      </c>
      <c r="AT96" s="228" t="s">
        <v>199</v>
      </c>
      <c r="AU96" s="228" t="s">
        <v>80</v>
      </c>
      <c r="AY96" s="19" t="s">
        <v>197</v>
      </c>
      <c r="BE96" s="229">
        <f>IF(N96="základní",J96,0)</f>
        <v>0</v>
      </c>
      <c r="BF96" s="229">
        <f>IF(N96="snížená",J96,0)</f>
        <v>0</v>
      </c>
      <c r="BG96" s="229">
        <f>IF(N96="zákl. přenesená",J96,0)</f>
        <v>0</v>
      </c>
      <c r="BH96" s="229">
        <f>IF(N96="sníž. přenesená",J96,0)</f>
        <v>0</v>
      </c>
      <c r="BI96" s="229">
        <f>IF(N96="nulová",J96,0)</f>
        <v>0</v>
      </c>
      <c r="BJ96" s="19" t="s">
        <v>80</v>
      </c>
      <c r="BK96" s="229">
        <f>ROUND(I96*H96,2)</f>
        <v>0</v>
      </c>
      <c r="BL96" s="19" t="s">
        <v>385</v>
      </c>
      <c r="BM96" s="228" t="s">
        <v>82</v>
      </c>
    </row>
    <row r="97" s="2" customFormat="1" ht="16.5" customHeight="1">
      <c r="A97" s="40"/>
      <c r="B97" s="41"/>
      <c r="C97" s="216" t="s">
        <v>82</v>
      </c>
      <c r="D97" s="216" t="s">
        <v>199</v>
      </c>
      <c r="E97" s="217" t="s">
        <v>4318</v>
      </c>
      <c r="F97" s="218" t="s">
        <v>4319</v>
      </c>
      <c r="G97" s="219" t="s">
        <v>4320</v>
      </c>
      <c r="H97" s="220">
        <v>2</v>
      </c>
      <c r="I97" s="221"/>
      <c r="J97" s="222">
        <f>ROUND(I97*H97,2)</f>
        <v>0</v>
      </c>
      <c r="K97" s="223"/>
      <c r="L97" s="46"/>
      <c r="M97" s="224" t="s">
        <v>19</v>
      </c>
      <c r="N97" s="225" t="s">
        <v>43</v>
      </c>
      <c r="O97" s="86"/>
      <c r="P97" s="226">
        <f>O97*H97</f>
        <v>0</v>
      </c>
      <c r="Q97" s="226">
        <v>0.0032499999999999999</v>
      </c>
      <c r="R97" s="226">
        <f>Q97*H97</f>
        <v>0.0064999999999999997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385</v>
      </c>
      <c r="AT97" s="228" t="s">
        <v>199</v>
      </c>
      <c r="AU97" s="228" t="s">
        <v>80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385</v>
      </c>
      <c r="BM97" s="228" t="s">
        <v>203</v>
      </c>
    </row>
    <row r="98" s="2" customFormat="1" ht="16.5" customHeight="1">
      <c r="A98" s="40"/>
      <c r="B98" s="41"/>
      <c r="C98" s="216" t="s">
        <v>103</v>
      </c>
      <c r="D98" s="216" t="s">
        <v>199</v>
      </c>
      <c r="E98" s="217" t="s">
        <v>4321</v>
      </c>
      <c r="F98" s="218" t="s">
        <v>4322</v>
      </c>
      <c r="G98" s="219" t="s">
        <v>4323</v>
      </c>
      <c r="H98" s="220">
        <v>1</v>
      </c>
      <c r="I98" s="221"/>
      <c r="J98" s="222">
        <f>ROUND(I98*H98,2)</f>
        <v>0</v>
      </c>
      <c r="K98" s="223"/>
      <c r="L98" s="46"/>
      <c r="M98" s="224" t="s">
        <v>19</v>
      </c>
      <c r="N98" s="225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385</v>
      </c>
      <c r="AT98" s="228" t="s">
        <v>199</v>
      </c>
      <c r="AU98" s="228" t="s">
        <v>80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385</v>
      </c>
      <c r="BM98" s="228" t="s">
        <v>265</v>
      </c>
    </row>
    <row r="99" s="2" customFormat="1" ht="16.5" customHeight="1">
      <c r="A99" s="40"/>
      <c r="B99" s="41"/>
      <c r="C99" s="216" t="s">
        <v>203</v>
      </c>
      <c r="D99" s="216" t="s">
        <v>199</v>
      </c>
      <c r="E99" s="217" t="s">
        <v>4324</v>
      </c>
      <c r="F99" s="218" t="s">
        <v>4325</v>
      </c>
      <c r="G99" s="219" t="s">
        <v>211</v>
      </c>
      <c r="H99" s="220">
        <v>1</v>
      </c>
      <c r="I99" s="221"/>
      <c r="J99" s="222">
        <f>ROUND(I99*H99,2)</f>
        <v>0</v>
      </c>
      <c r="K99" s="223"/>
      <c r="L99" s="46"/>
      <c r="M99" s="224" t="s">
        <v>19</v>
      </c>
      <c r="N99" s="225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385</v>
      </c>
      <c r="AT99" s="228" t="s">
        <v>199</v>
      </c>
      <c r="AU99" s="228" t="s">
        <v>80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311</v>
      </c>
    </row>
    <row r="100" s="2" customFormat="1" ht="16.5" customHeight="1">
      <c r="A100" s="40"/>
      <c r="B100" s="41"/>
      <c r="C100" s="216" t="s">
        <v>235</v>
      </c>
      <c r="D100" s="216" t="s">
        <v>199</v>
      </c>
      <c r="E100" s="217" t="s">
        <v>4326</v>
      </c>
      <c r="F100" s="218" t="s">
        <v>4327</v>
      </c>
      <c r="G100" s="219" t="s">
        <v>4320</v>
      </c>
      <c r="H100" s="220">
        <v>1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0.00018000000000000001</v>
      </c>
      <c r="R100" s="226">
        <f>Q100*H100</f>
        <v>0.00018000000000000001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385</v>
      </c>
      <c r="AT100" s="228" t="s">
        <v>199</v>
      </c>
      <c r="AU100" s="228" t="s">
        <v>80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322</v>
      </c>
    </row>
    <row r="101" s="2" customFormat="1" ht="16.5" customHeight="1">
      <c r="A101" s="40"/>
      <c r="B101" s="41"/>
      <c r="C101" s="216" t="s">
        <v>265</v>
      </c>
      <c r="D101" s="216" t="s">
        <v>199</v>
      </c>
      <c r="E101" s="217" t="s">
        <v>4328</v>
      </c>
      <c r="F101" s="218" t="s">
        <v>4329</v>
      </c>
      <c r="G101" s="219" t="s">
        <v>661</v>
      </c>
      <c r="H101" s="220">
        <v>30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0.00106</v>
      </c>
      <c r="R101" s="226">
        <f>Q101*H101</f>
        <v>0.031800000000000002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385</v>
      </c>
      <c r="AT101" s="228" t="s">
        <v>199</v>
      </c>
      <c r="AU101" s="228" t="s">
        <v>80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385</v>
      </c>
      <c r="BM101" s="228" t="s">
        <v>344</v>
      </c>
    </row>
    <row r="102" s="2" customFormat="1" ht="16.5" customHeight="1">
      <c r="A102" s="40"/>
      <c r="B102" s="41"/>
      <c r="C102" s="216" t="s">
        <v>273</v>
      </c>
      <c r="D102" s="216" t="s">
        <v>199</v>
      </c>
      <c r="E102" s="217" t="s">
        <v>4330</v>
      </c>
      <c r="F102" s="218" t="s">
        <v>4331</v>
      </c>
      <c r="G102" s="219" t="s">
        <v>661</v>
      </c>
      <c r="H102" s="220">
        <v>41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0.00166</v>
      </c>
      <c r="R102" s="226">
        <f>Q102*H102</f>
        <v>0.068059999999999996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385</v>
      </c>
      <c r="AT102" s="228" t="s">
        <v>199</v>
      </c>
      <c r="AU102" s="228" t="s">
        <v>80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362</v>
      </c>
    </row>
    <row r="103" s="2" customFormat="1" ht="21.75" customHeight="1">
      <c r="A103" s="40"/>
      <c r="B103" s="41"/>
      <c r="C103" s="216" t="s">
        <v>311</v>
      </c>
      <c r="D103" s="216" t="s">
        <v>199</v>
      </c>
      <c r="E103" s="217" t="s">
        <v>4332</v>
      </c>
      <c r="F103" s="218" t="s">
        <v>4333</v>
      </c>
      <c r="G103" s="219" t="s">
        <v>211</v>
      </c>
      <c r="H103" s="220">
        <v>4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0.0010399999999999999</v>
      </c>
      <c r="R103" s="226">
        <f>Q103*H103</f>
        <v>0.0041599999999999996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385</v>
      </c>
      <c r="AT103" s="228" t="s">
        <v>199</v>
      </c>
      <c r="AU103" s="228" t="s">
        <v>80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385</v>
      </c>
    </row>
    <row r="104" s="2" customFormat="1" ht="16.5" customHeight="1">
      <c r="A104" s="40"/>
      <c r="B104" s="41"/>
      <c r="C104" s="216" t="s">
        <v>221</v>
      </c>
      <c r="D104" s="216" t="s">
        <v>199</v>
      </c>
      <c r="E104" s="217" t="s">
        <v>4334</v>
      </c>
      <c r="F104" s="218" t="s">
        <v>4335</v>
      </c>
      <c r="G104" s="219" t="s">
        <v>211</v>
      </c>
      <c r="H104" s="220">
        <v>2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385</v>
      </c>
      <c r="AT104" s="228" t="s">
        <v>199</v>
      </c>
      <c r="AU104" s="228" t="s">
        <v>80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385</v>
      </c>
      <c r="BM104" s="228" t="s">
        <v>557</v>
      </c>
    </row>
    <row r="105" s="2" customFormat="1" ht="16.5" customHeight="1">
      <c r="A105" s="40"/>
      <c r="B105" s="41"/>
      <c r="C105" s="216" t="s">
        <v>322</v>
      </c>
      <c r="D105" s="216" t="s">
        <v>199</v>
      </c>
      <c r="E105" s="217" t="s">
        <v>4336</v>
      </c>
      <c r="F105" s="218" t="s">
        <v>4337</v>
      </c>
      <c r="G105" s="219" t="s">
        <v>661</v>
      </c>
      <c r="H105" s="220">
        <v>71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385</v>
      </c>
      <c r="AT105" s="228" t="s">
        <v>199</v>
      </c>
      <c r="AU105" s="228" t="s">
        <v>80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570</v>
      </c>
    </row>
    <row r="106" s="2" customFormat="1" ht="16.5" customHeight="1">
      <c r="A106" s="40"/>
      <c r="B106" s="41"/>
      <c r="C106" s="216" t="s">
        <v>335</v>
      </c>
      <c r="D106" s="216" t="s">
        <v>199</v>
      </c>
      <c r="E106" s="217" t="s">
        <v>4338</v>
      </c>
      <c r="F106" s="218" t="s">
        <v>4339</v>
      </c>
      <c r="G106" s="219" t="s">
        <v>211</v>
      </c>
      <c r="H106" s="220">
        <v>1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385</v>
      </c>
      <c r="AT106" s="228" t="s">
        <v>199</v>
      </c>
      <c r="AU106" s="228" t="s">
        <v>80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582</v>
      </c>
    </row>
    <row r="107" s="2" customFormat="1" ht="16.5" customHeight="1">
      <c r="A107" s="40"/>
      <c r="B107" s="41"/>
      <c r="C107" s="216" t="s">
        <v>344</v>
      </c>
      <c r="D107" s="216" t="s">
        <v>199</v>
      </c>
      <c r="E107" s="217" t="s">
        <v>4340</v>
      </c>
      <c r="F107" s="218" t="s">
        <v>4341</v>
      </c>
      <c r="G107" s="219" t="s">
        <v>211</v>
      </c>
      <c r="H107" s="220">
        <v>4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0.00066</v>
      </c>
      <c r="R107" s="226">
        <f>Q107*H107</f>
        <v>0.00264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385</v>
      </c>
      <c r="AT107" s="228" t="s">
        <v>199</v>
      </c>
      <c r="AU107" s="228" t="s">
        <v>80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593</v>
      </c>
    </row>
    <row r="108" s="2" customFormat="1" ht="16.5" customHeight="1">
      <c r="A108" s="40"/>
      <c r="B108" s="41"/>
      <c r="C108" s="216" t="s">
        <v>351</v>
      </c>
      <c r="D108" s="216" t="s">
        <v>199</v>
      </c>
      <c r="E108" s="217" t="s">
        <v>4342</v>
      </c>
      <c r="F108" s="218" t="s">
        <v>4343</v>
      </c>
      <c r="G108" s="219" t="s">
        <v>211</v>
      </c>
      <c r="H108" s="220">
        <v>4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0.00029999999999999997</v>
      </c>
      <c r="R108" s="226">
        <f>Q108*H108</f>
        <v>0.0011999999999999999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385</v>
      </c>
      <c r="AT108" s="228" t="s">
        <v>199</v>
      </c>
      <c r="AU108" s="228" t="s">
        <v>80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607</v>
      </c>
    </row>
    <row r="109" s="2" customFormat="1" ht="16.5" customHeight="1">
      <c r="A109" s="40"/>
      <c r="B109" s="41"/>
      <c r="C109" s="216" t="s">
        <v>362</v>
      </c>
      <c r="D109" s="216" t="s">
        <v>199</v>
      </c>
      <c r="E109" s="217" t="s">
        <v>4344</v>
      </c>
      <c r="F109" s="218" t="s">
        <v>4345</v>
      </c>
      <c r="G109" s="219" t="s">
        <v>211</v>
      </c>
      <c r="H109" s="220">
        <v>1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0.00027999999999999998</v>
      </c>
      <c r="R109" s="226">
        <f>Q109*H109</f>
        <v>0.00027999999999999998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385</v>
      </c>
      <c r="AT109" s="228" t="s">
        <v>199</v>
      </c>
      <c r="AU109" s="228" t="s">
        <v>80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625</v>
      </c>
    </row>
    <row r="110" s="2" customFormat="1" ht="21.75" customHeight="1">
      <c r="A110" s="40"/>
      <c r="B110" s="41"/>
      <c r="C110" s="216" t="s">
        <v>8</v>
      </c>
      <c r="D110" s="216" t="s">
        <v>199</v>
      </c>
      <c r="E110" s="217" t="s">
        <v>4346</v>
      </c>
      <c r="F110" s="218" t="s">
        <v>4347</v>
      </c>
      <c r="G110" s="219" t="s">
        <v>211</v>
      </c>
      <c r="H110" s="220">
        <v>8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385</v>
      </c>
      <c r="AT110" s="228" t="s">
        <v>199</v>
      </c>
      <c r="AU110" s="228" t="s">
        <v>80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644</v>
      </c>
    </row>
    <row r="111" s="2" customFormat="1" ht="21.75" customHeight="1">
      <c r="A111" s="40"/>
      <c r="B111" s="41"/>
      <c r="C111" s="216" t="s">
        <v>385</v>
      </c>
      <c r="D111" s="216" t="s">
        <v>199</v>
      </c>
      <c r="E111" s="217" t="s">
        <v>4348</v>
      </c>
      <c r="F111" s="218" t="s">
        <v>4349</v>
      </c>
      <c r="G111" s="219" t="s">
        <v>661</v>
      </c>
      <c r="H111" s="220">
        <v>12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3.0000000000000001E-05</v>
      </c>
      <c r="R111" s="226">
        <f>Q111*H111</f>
        <v>0.00036000000000000002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80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658</v>
      </c>
    </row>
    <row r="112" s="2" customFormat="1" ht="16.5" customHeight="1">
      <c r="A112" s="40"/>
      <c r="B112" s="41"/>
      <c r="C112" s="216" t="s">
        <v>550</v>
      </c>
      <c r="D112" s="216" t="s">
        <v>199</v>
      </c>
      <c r="E112" s="217" t="s">
        <v>4350</v>
      </c>
      <c r="F112" s="218" t="s">
        <v>4351</v>
      </c>
      <c r="G112" s="219" t="s">
        <v>388</v>
      </c>
      <c r="H112" s="220">
        <v>6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385</v>
      </c>
      <c r="AT112" s="228" t="s">
        <v>199</v>
      </c>
      <c r="AU112" s="228" t="s">
        <v>80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675</v>
      </c>
    </row>
    <row r="113" s="2" customFormat="1" ht="24.15" customHeight="1">
      <c r="A113" s="40"/>
      <c r="B113" s="41"/>
      <c r="C113" s="216" t="s">
        <v>557</v>
      </c>
      <c r="D113" s="216" t="s">
        <v>199</v>
      </c>
      <c r="E113" s="217" t="s">
        <v>4352</v>
      </c>
      <c r="F113" s="218" t="s">
        <v>4353</v>
      </c>
      <c r="G113" s="219" t="s">
        <v>211</v>
      </c>
      <c r="H113" s="220">
        <v>1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0.002</v>
      </c>
      <c r="R113" s="226">
        <f>Q113*H113</f>
        <v>0.002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80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696</v>
      </c>
    </row>
    <row r="114" s="2" customFormat="1" ht="16.5" customHeight="1">
      <c r="A114" s="40"/>
      <c r="B114" s="41"/>
      <c r="C114" s="216" t="s">
        <v>563</v>
      </c>
      <c r="D114" s="216" t="s">
        <v>199</v>
      </c>
      <c r="E114" s="217" t="s">
        <v>4354</v>
      </c>
      <c r="F114" s="218" t="s">
        <v>4355</v>
      </c>
      <c r="G114" s="219" t="s">
        <v>211</v>
      </c>
      <c r="H114" s="220">
        <v>8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0.00059999999999999995</v>
      </c>
      <c r="R114" s="226">
        <f>Q114*H114</f>
        <v>0.0047999999999999996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80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717</v>
      </c>
    </row>
    <row r="115" s="2" customFormat="1" ht="16.5" customHeight="1">
      <c r="A115" s="40"/>
      <c r="B115" s="41"/>
      <c r="C115" s="216" t="s">
        <v>570</v>
      </c>
      <c r="D115" s="216" t="s">
        <v>199</v>
      </c>
      <c r="E115" s="217" t="s">
        <v>4356</v>
      </c>
      <c r="F115" s="218" t="s">
        <v>4357</v>
      </c>
      <c r="G115" s="219" t="s">
        <v>217</v>
      </c>
      <c r="H115" s="220">
        <v>0.123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80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729</v>
      </c>
    </row>
    <row r="116" s="12" customFormat="1" ht="25.92" customHeight="1">
      <c r="A116" s="12"/>
      <c r="B116" s="200"/>
      <c r="C116" s="201"/>
      <c r="D116" s="202" t="s">
        <v>71</v>
      </c>
      <c r="E116" s="203" t="s">
        <v>4358</v>
      </c>
      <c r="F116" s="203" t="s">
        <v>4359</v>
      </c>
      <c r="G116" s="201"/>
      <c r="H116" s="201"/>
      <c r="I116" s="204"/>
      <c r="J116" s="205">
        <f>BK116</f>
        <v>0</v>
      </c>
      <c r="K116" s="201"/>
      <c r="L116" s="206"/>
      <c r="M116" s="207"/>
      <c r="N116" s="208"/>
      <c r="O116" s="208"/>
      <c r="P116" s="209">
        <f>SUM(P117:P118)</f>
        <v>0</v>
      </c>
      <c r="Q116" s="208"/>
      <c r="R116" s="209">
        <f>SUM(R117:R118)</f>
        <v>0.0040000000000000001</v>
      </c>
      <c r="S116" s="208"/>
      <c r="T116" s="210">
        <f>SUM(T117:T118)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80</v>
      </c>
      <c r="AT116" s="212" t="s">
        <v>71</v>
      </c>
      <c r="AU116" s="212" t="s">
        <v>72</v>
      </c>
      <c r="AY116" s="211" t="s">
        <v>197</v>
      </c>
      <c r="BK116" s="213">
        <f>SUM(BK117:BK118)</f>
        <v>0</v>
      </c>
    </row>
    <row r="117" s="2" customFormat="1" ht="16.5" customHeight="1">
      <c r="A117" s="40"/>
      <c r="B117" s="41"/>
      <c r="C117" s="216" t="s">
        <v>7</v>
      </c>
      <c r="D117" s="216" t="s">
        <v>199</v>
      </c>
      <c r="E117" s="217" t="s">
        <v>4360</v>
      </c>
      <c r="F117" s="218" t="s">
        <v>4361</v>
      </c>
      <c r="G117" s="219" t="s">
        <v>211</v>
      </c>
      <c r="H117" s="220">
        <v>6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203</v>
      </c>
      <c r="AT117" s="228" t="s">
        <v>199</v>
      </c>
      <c r="AU117" s="228" t="s">
        <v>80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203</v>
      </c>
      <c r="BM117" s="228" t="s">
        <v>792</v>
      </c>
    </row>
    <row r="118" s="2" customFormat="1" ht="16.5" customHeight="1">
      <c r="A118" s="40"/>
      <c r="B118" s="41"/>
      <c r="C118" s="216" t="s">
        <v>582</v>
      </c>
      <c r="D118" s="216" t="s">
        <v>199</v>
      </c>
      <c r="E118" s="217" t="s">
        <v>4362</v>
      </c>
      <c r="F118" s="218" t="s">
        <v>4363</v>
      </c>
      <c r="G118" s="219" t="s">
        <v>217</v>
      </c>
      <c r="H118" s="220">
        <v>0.0040000000000000001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1</v>
      </c>
      <c r="R118" s="226">
        <f>Q118*H118</f>
        <v>0.0040000000000000001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203</v>
      </c>
      <c r="AT118" s="228" t="s">
        <v>199</v>
      </c>
      <c r="AU118" s="228" t="s">
        <v>80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203</v>
      </c>
      <c r="BM118" s="228" t="s">
        <v>816</v>
      </c>
    </row>
    <row r="119" s="12" customFormat="1" ht="25.92" customHeight="1">
      <c r="A119" s="12"/>
      <c r="B119" s="200"/>
      <c r="C119" s="201"/>
      <c r="D119" s="202" t="s">
        <v>71</v>
      </c>
      <c r="E119" s="203" t="s">
        <v>4364</v>
      </c>
      <c r="F119" s="203" t="s">
        <v>4365</v>
      </c>
      <c r="G119" s="201"/>
      <c r="H119" s="201"/>
      <c r="I119" s="204"/>
      <c r="J119" s="205">
        <f>BK119</f>
        <v>0</v>
      </c>
      <c r="K119" s="201"/>
      <c r="L119" s="206"/>
      <c r="M119" s="207"/>
      <c r="N119" s="208"/>
      <c r="O119" s="208"/>
      <c r="P119" s="209">
        <f>SUM(P120:P123)</f>
        <v>0</v>
      </c>
      <c r="Q119" s="208"/>
      <c r="R119" s="209">
        <f>SUM(R120:R123)</f>
        <v>0</v>
      </c>
      <c r="S119" s="208"/>
      <c r="T119" s="210">
        <f>SUM(T120:T123)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80</v>
      </c>
      <c r="AT119" s="212" t="s">
        <v>71</v>
      </c>
      <c r="AU119" s="212" t="s">
        <v>72</v>
      </c>
      <c r="AY119" s="211" t="s">
        <v>197</v>
      </c>
      <c r="BK119" s="213">
        <f>SUM(BK120:BK123)</f>
        <v>0</v>
      </c>
    </row>
    <row r="120" s="2" customFormat="1" ht="21.75" customHeight="1">
      <c r="A120" s="40"/>
      <c r="B120" s="41"/>
      <c r="C120" s="216" t="s">
        <v>588</v>
      </c>
      <c r="D120" s="216" t="s">
        <v>199</v>
      </c>
      <c r="E120" s="217" t="s">
        <v>4366</v>
      </c>
      <c r="F120" s="218" t="s">
        <v>4367</v>
      </c>
      <c r="G120" s="219" t="s">
        <v>217</v>
      </c>
      <c r="H120" s="220">
        <v>0.032000000000000001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</v>
      </c>
      <c r="R120" s="226">
        <f>Q120*H120</f>
        <v>0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203</v>
      </c>
      <c r="AT120" s="228" t="s">
        <v>199</v>
      </c>
      <c r="AU120" s="228" t="s">
        <v>80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203</v>
      </c>
      <c r="BM120" s="228" t="s">
        <v>845</v>
      </c>
    </row>
    <row r="121" s="2" customFormat="1" ht="21.75" customHeight="1">
      <c r="A121" s="40"/>
      <c r="B121" s="41"/>
      <c r="C121" s="216" t="s">
        <v>593</v>
      </c>
      <c r="D121" s="216" t="s">
        <v>199</v>
      </c>
      <c r="E121" s="217" t="s">
        <v>4368</v>
      </c>
      <c r="F121" s="218" t="s">
        <v>4369</v>
      </c>
      <c r="G121" s="219" t="s">
        <v>217</v>
      </c>
      <c r="H121" s="220">
        <v>0.032000000000000001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</v>
      </c>
      <c r="R121" s="226">
        <f>Q121*H121</f>
        <v>0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203</v>
      </c>
      <c r="AT121" s="228" t="s">
        <v>199</v>
      </c>
      <c r="AU121" s="228" t="s">
        <v>80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203</v>
      </c>
      <c r="BM121" s="228" t="s">
        <v>856</v>
      </c>
    </row>
    <row r="122" s="2" customFormat="1" ht="16.5" customHeight="1">
      <c r="A122" s="40"/>
      <c r="B122" s="41"/>
      <c r="C122" s="216" t="s">
        <v>601</v>
      </c>
      <c r="D122" s="216" t="s">
        <v>199</v>
      </c>
      <c r="E122" s="217" t="s">
        <v>4370</v>
      </c>
      <c r="F122" s="218" t="s">
        <v>4371</v>
      </c>
      <c r="G122" s="219" t="s">
        <v>217</v>
      </c>
      <c r="H122" s="220">
        <v>0.316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</v>
      </c>
      <c r="R122" s="226">
        <f>Q122*H122</f>
        <v>0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203</v>
      </c>
      <c r="AT122" s="228" t="s">
        <v>199</v>
      </c>
      <c r="AU122" s="228" t="s">
        <v>80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203</v>
      </c>
      <c r="BM122" s="228" t="s">
        <v>888</v>
      </c>
    </row>
    <row r="123" s="2" customFormat="1" ht="16.5" customHeight="1">
      <c r="A123" s="40"/>
      <c r="B123" s="41"/>
      <c r="C123" s="216" t="s">
        <v>607</v>
      </c>
      <c r="D123" s="216" t="s">
        <v>199</v>
      </c>
      <c r="E123" s="217" t="s">
        <v>4372</v>
      </c>
      <c r="F123" s="218" t="s">
        <v>4373</v>
      </c>
      <c r="G123" s="219" t="s">
        <v>217</v>
      </c>
      <c r="H123" s="220">
        <v>0.032000000000000001</v>
      </c>
      <c r="I123" s="221"/>
      <c r="J123" s="222">
        <f>ROUND(I123*H123,2)</f>
        <v>0</v>
      </c>
      <c r="K123" s="223"/>
      <c r="L123" s="46"/>
      <c r="M123" s="303" t="s">
        <v>19</v>
      </c>
      <c r="N123" s="304" t="s">
        <v>43</v>
      </c>
      <c r="O123" s="296"/>
      <c r="P123" s="301">
        <f>O123*H123</f>
        <v>0</v>
      </c>
      <c r="Q123" s="301">
        <v>0</v>
      </c>
      <c r="R123" s="301">
        <f>Q123*H123</f>
        <v>0</v>
      </c>
      <c r="S123" s="301">
        <v>0</v>
      </c>
      <c r="T123" s="302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203</v>
      </c>
      <c r="AT123" s="228" t="s">
        <v>199</v>
      </c>
      <c r="AU123" s="228" t="s">
        <v>80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203</v>
      </c>
      <c r="BM123" s="228" t="s">
        <v>893</v>
      </c>
    </row>
    <row r="124" s="2" customFormat="1" ht="6.96" customHeight="1">
      <c r="A124" s="40"/>
      <c r="B124" s="61"/>
      <c r="C124" s="62"/>
      <c r="D124" s="62"/>
      <c r="E124" s="62"/>
      <c r="F124" s="62"/>
      <c r="G124" s="62"/>
      <c r="H124" s="62"/>
      <c r="I124" s="62"/>
      <c r="J124" s="62"/>
      <c r="K124" s="62"/>
      <c r="L124" s="46"/>
      <c r="M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</sheetData>
  <sheetProtection sheet="1" autoFilter="0" formatColumns="0" formatRows="0" objects="1" scenarios="1" spinCount="100000" saltValue="xYjftvEDAU8YrFHk/dqnwmD4rmmog3IjEkxkAe8Q3mvFmdf7hG71eFccXN2QLde46hClP1UmY/IHaw9bnpr6dQ==" hashValue="u7T6kwEVU5UpiZV3dpgcr1VZ9DmgbZuOC2qfhtEByFa6HIrtWDZ5nUNZ42ULkqIBw3GKyDDncdNKhhNjZeLT8Q==" algorithmName="SHA-512" password="CC6F"/>
  <autoFilter ref="C93:K12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4032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4374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4310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ROUND(J98,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ROUND((SUM(BE98:BE218)),  2)</f>
        <v>0</v>
      </c>
      <c r="G37" s="40"/>
      <c r="H37" s="40"/>
      <c r="I37" s="160">
        <v>0.20999999999999999</v>
      </c>
      <c r="J37" s="159">
        <f>ROUND(((SUM(BE98:BE218))*I37),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ROUND((SUM(BF98:BF218)),  2)</f>
        <v>0</v>
      </c>
      <c r="G38" s="40"/>
      <c r="H38" s="40"/>
      <c r="I38" s="160">
        <v>0.14999999999999999</v>
      </c>
      <c r="J38" s="159">
        <f>ROUND(((SUM(BF98:BF218))*I38),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ROUND((SUM(BG98:BG218)),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ROUND((SUM(BH98:BH218)),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ROUND((SUM(BI98:BI218)),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4032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 xml:space="preserve">ZTI 2 -  ZDRAVOTNĚ-TECHNICKÉ INSTALACE (REST.+BYT)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ing.Jiří Jurečka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J98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4375</v>
      </c>
      <c r="E68" s="180"/>
      <c r="F68" s="180"/>
      <c r="G68" s="180"/>
      <c r="H68" s="180"/>
      <c r="I68" s="180"/>
      <c r="J68" s="181">
        <f>J99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4376</v>
      </c>
      <c r="E69" s="180"/>
      <c r="F69" s="180"/>
      <c r="G69" s="180"/>
      <c r="H69" s="180"/>
      <c r="I69" s="180"/>
      <c r="J69" s="181">
        <f>J111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4377</v>
      </c>
      <c r="E70" s="180"/>
      <c r="F70" s="180"/>
      <c r="G70" s="180"/>
      <c r="H70" s="180"/>
      <c r="I70" s="180"/>
      <c r="J70" s="181">
        <f>J139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4378</v>
      </c>
      <c r="E71" s="180"/>
      <c r="F71" s="180"/>
      <c r="G71" s="180"/>
      <c r="H71" s="180"/>
      <c r="I71" s="180"/>
      <c r="J71" s="181">
        <f>J175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7"/>
      <c r="C72" s="178"/>
      <c r="D72" s="179" t="s">
        <v>4379</v>
      </c>
      <c r="E72" s="180"/>
      <c r="F72" s="180"/>
      <c r="G72" s="180"/>
      <c r="H72" s="180"/>
      <c r="I72" s="180"/>
      <c r="J72" s="181">
        <f>J208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7"/>
      <c r="C73" s="178"/>
      <c r="D73" s="179" t="s">
        <v>4380</v>
      </c>
      <c r="E73" s="180"/>
      <c r="F73" s="180"/>
      <c r="G73" s="180"/>
      <c r="H73" s="180"/>
      <c r="I73" s="180"/>
      <c r="J73" s="181">
        <f>J211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7"/>
      <c r="C74" s="178"/>
      <c r="D74" s="179" t="s">
        <v>4313</v>
      </c>
      <c r="E74" s="180"/>
      <c r="F74" s="180"/>
      <c r="G74" s="180"/>
      <c r="H74" s="180"/>
      <c r="I74" s="180"/>
      <c r="J74" s="181">
        <f>J214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182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6.25" customHeight="1">
      <c r="A84" s="40"/>
      <c r="B84" s="41"/>
      <c r="C84" s="42"/>
      <c r="D84" s="42"/>
      <c r="E84" s="172" t="str">
        <f>E7</f>
        <v>STAVEBNÍ UPRAVY,PŘÍSTAVBA A NÁSTAVBA OBJEKTU ŠATEN A ZÁZEMÍ PRO SPORTOVCE FK BOLATICE</v>
      </c>
      <c r="F84" s="34"/>
      <c r="G84" s="34"/>
      <c r="H84" s="34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170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1" customFormat="1" ht="16.5" customHeight="1">
      <c r="B86" s="23"/>
      <c r="C86" s="24"/>
      <c r="D86" s="24"/>
      <c r="E86" s="172" t="s">
        <v>4031</v>
      </c>
      <c r="F86" s="24"/>
      <c r="G86" s="24"/>
      <c r="H86" s="24"/>
      <c r="I86" s="24"/>
      <c r="J86" s="24"/>
      <c r="K86" s="24"/>
      <c r="L86" s="22"/>
    </row>
    <row r="87" s="1" customFormat="1" ht="12" customHeight="1">
      <c r="B87" s="23"/>
      <c r="C87" s="34" t="s">
        <v>394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298" t="s">
        <v>4032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4033</v>
      </c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E13</f>
        <v xml:space="preserve">ZTI 2 -  ZDRAVOTNĚ-TECHNICKÉ INSTALACE (REST.+BYT)</v>
      </c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F16</f>
        <v>Bolatice, ul. Opavská131/45</v>
      </c>
      <c r="G92" s="42"/>
      <c r="H92" s="42"/>
      <c r="I92" s="34" t="s">
        <v>23</v>
      </c>
      <c r="J92" s="74" t="str">
        <f>IF(J16="","",J16)</f>
        <v>23. 3. 2022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25.65" customHeight="1">
      <c r="A94" s="40"/>
      <c r="B94" s="41"/>
      <c r="C94" s="34" t="s">
        <v>25</v>
      </c>
      <c r="D94" s="42"/>
      <c r="E94" s="42"/>
      <c r="F94" s="29" t="str">
        <f>E19</f>
        <v>Obec Bolatice, Hlučínská 95/3</v>
      </c>
      <c r="G94" s="42"/>
      <c r="H94" s="42"/>
      <c r="I94" s="34" t="s">
        <v>31</v>
      </c>
      <c r="J94" s="38" t="str">
        <f>E25</f>
        <v>BENPRO s.r.o. Bolatice 743/40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29</v>
      </c>
      <c r="D95" s="42"/>
      <c r="E95" s="42"/>
      <c r="F95" s="29" t="str">
        <f>IF(E22="","",E22)</f>
        <v>Vyplň údaj</v>
      </c>
      <c r="G95" s="42"/>
      <c r="H95" s="42"/>
      <c r="I95" s="34" t="s">
        <v>34</v>
      </c>
      <c r="J95" s="38" t="str">
        <f>E28</f>
        <v>ing.Jiří Jurečka</v>
      </c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8"/>
      <c r="B97" s="189"/>
      <c r="C97" s="190" t="s">
        <v>183</v>
      </c>
      <c r="D97" s="191" t="s">
        <v>57</v>
      </c>
      <c r="E97" s="191" t="s">
        <v>53</v>
      </c>
      <c r="F97" s="191" t="s">
        <v>54</v>
      </c>
      <c r="G97" s="191" t="s">
        <v>184</v>
      </c>
      <c r="H97" s="191" t="s">
        <v>185</v>
      </c>
      <c r="I97" s="191" t="s">
        <v>186</v>
      </c>
      <c r="J97" s="192" t="s">
        <v>174</v>
      </c>
      <c r="K97" s="193" t="s">
        <v>187</v>
      </c>
      <c r="L97" s="194"/>
      <c r="M97" s="94" t="s">
        <v>19</v>
      </c>
      <c r="N97" s="95" t="s">
        <v>42</v>
      </c>
      <c r="O97" s="95" t="s">
        <v>188</v>
      </c>
      <c r="P97" s="95" t="s">
        <v>189</v>
      </c>
      <c r="Q97" s="95" t="s">
        <v>190</v>
      </c>
      <c r="R97" s="95" t="s">
        <v>191</v>
      </c>
      <c r="S97" s="95" t="s">
        <v>192</v>
      </c>
      <c r="T97" s="96" t="s">
        <v>193</v>
      </c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</row>
    <row r="98" s="2" customFormat="1" ht="22.8" customHeight="1">
      <c r="A98" s="40"/>
      <c r="B98" s="41"/>
      <c r="C98" s="101" t="s">
        <v>194</v>
      </c>
      <c r="D98" s="42"/>
      <c r="E98" s="42"/>
      <c r="F98" s="42"/>
      <c r="G98" s="42"/>
      <c r="H98" s="42"/>
      <c r="I98" s="42"/>
      <c r="J98" s="195">
        <f>BK98</f>
        <v>0</v>
      </c>
      <c r="K98" s="42"/>
      <c r="L98" s="46"/>
      <c r="M98" s="97"/>
      <c r="N98" s="196"/>
      <c r="O98" s="98"/>
      <c r="P98" s="197">
        <f>P99+P111+P139+P175+P208+P211+P214</f>
        <v>0</v>
      </c>
      <c r="Q98" s="98"/>
      <c r="R98" s="197">
        <f>R99+R111+R139+R175+R208+R211+R214</f>
        <v>10.566299999999991</v>
      </c>
      <c r="S98" s="98"/>
      <c r="T98" s="198">
        <f>T99+T111+T139+T175+T208+T211+T214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71</v>
      </c>
      <c r="AU98" s="19" t="s">
        <v>175</v>
      </c>
      <c r="BK98" s="199">
        <f>BK99+BK111+BK139+BK175+BK208+BK211+BK214</f>
        <v>0</v>
      </c>
    </row>
    <row r="99" s="12" customFormat="1" ht="25.92" customHeight="1">
      <c r="A99" s="12"/>
      <c r="B99" s="200"/>
      <c r="C99" s="201"/>
      <c r="D99" s="202" t="s">
        <v>71</v>
      </c>
      <c r="E99" s="203" t="s">
        <v>80</v>
      </c>
      <c r="F99" s="203" t="s">
        <v>198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SUM(P100:P110)</f>
        <v>0</v>
      </c>
      <c r="Q99" s="208"/>
      <c r="R99" s="209">
        <f>SUM(R100:R110)</f>
        <v>9.7350199999999916</v>
      </c>
      <c r="S99" s="208"/>
      <c r="T99" s="210">
        <f>SUM(T100:T110)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80</v>
      </c>
      <c r="AT99" s="212" t="s">
        <v>71</v>
      </c>
      <c r="AU99" s="212" t="s">
        <v>72</v>
      </c>
      <c r="AY99" s="211" t="s">
        <v>197</v>
      </c>
      <c r="BK99" s="213">
        <f>SUM(BK100:BK110)</f>
        <v>0</v>
      </c>
    </row>
    <row r="100" s="2" customFormat="1" ht="21.75" customHeight="1">
      <c r="A100" s="40"/>
      <c r="B100" s="41"/>
      <c r="C100" s="216" t="s">
        <v>80</v>
      </c>
      <c r="D100" s="216" t="s">
        <v>199</v>
      </c>
      <c r="E100" s="217" t="s">
        <v>4381</v>
      </c>
      <c r="F100" s="218" t="s">
        <v>4382</v>
      </c>
      <c r="G100" s="219" t="s">
        <v>225</v>
      </c>
      <c r="H100" s="220">
        <v>5.5199999999999996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203</v>
      </c>
      <c r="AT100" s="228" t="s">
        <v>199</v>
      </c>
      <c r="AU100" s="228" t="s">
        <v>80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203</v>
      </c>
      <c r="BM100" s="228" t="s">
        <v>82</v>
      </c>
    </row>
    <row r="101" s="2" customFormat="1" ht="21.75" customHeight="1">
      <c r="A101" s="40"/>
      <c r="B101" s="41"/>
      <c r="C101" s="216" t="s">
        <v>82</v>
      </c>
      <c r="D101" s="216" t="s">
        <v>199</v>
      </c>
      <c r="E101" s="217" t="s">
        <v>4383</v>
      </c>
      <c r="F101" s="218" t="s">
        <v>4384</v>
      </c>
      <c r="G101" s="219" t="s">
        <v>225</v>
      </c>
      <c r="H101" s="220">
        <v>5.5199999999999996</v>
      </c>
      <c r="I101" s="221"/>
      <c r="J101" s="222">
        <f>ROUND(I101*H101,2)</f>
        <v>0</v>
      </c>
      <c r="K101" s="223"/>
      <c r="L101" s="46"/>
      <c r="M101" s="224" t="s">
        <v>19</v>
      </c>
      <c r="N101" s="225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203</v>
      </c>
      <c r="AT101" s="228" t="s">
        <v>199</v>
      </c>
      <c r="AU101" s="228" t="s">
        <v>80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203</v>
      </c>
      <c r="BM101" s="228" t="s">
        <v>203</v>
      </c>
    </row>
    <row r="102" s="2" customFormat="1" ht="16.5" customHeight="1">
      <c r="A102" s="40"/>
      <c r="B102" s="41"/>
      <c r="C102" s="216" t="s">
        <v>103</v>
      </c>
      <c r="D102" s="216" t="s">
        <v>199</v>
      </c>
      <c r="E102" s="217" t="s">
        <v>4385</v>
      </c>
      <c r="F102" s="218" t="s">
        <v>4386</v>
      </c>
      <c r="G102" s="219" t="s">
        <v>225</v>
      </c>
      <c r="H102" s="220">
        <v>1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203</v>
      </c>
      <c r="AT102" s="228" t="s">
        <v>199</v>
      </c>
      <c r="AU102" s="228" t="s">
        <v>80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203</v>
      </c>
      <c r="BM102" s="228" t="s">
        <v>265</v>
      </c>
    </row>
    <row r="103" s="2" customFormat="1" ht="21.75" customHeight="1">
      <c r="A103" s="40"/>
      <c r="B103" s="41"/>
      <c r="C103" s="216" t="s">
        <v>203</v>
      </c>
      <c r="D103" s="216" t="s">
        <v>199</v>
      </c>
      <c r="E103" s="217" t="s">
        <v>4387</v>
      </c>
      <c r="F103" s="218" t="s">
        <v>4388</v>
      </c>
      <c r="G103" s="219" t="s">
        <v>225</v>
      </c>
      <c r="H103" s="220">
        <v>6.5199999999999996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203</v>
      </c>
      <c r="AT103" s="228" t="s">
        <v>199</v>
      </c>
      <c r="AU103" s="228" t="s">
        <v>80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203</v>
      </c>
      <c r="BM103" s="228" t="s">
        <v>311</v>
      </c>
    </row>
    <row r="104" s="2" customFormat="1" ht="24.15" customHeight="1">
      <c r="A104" s="40"/>
      <c r="B104" s="41"/>
      <c r="C104" s="216" t="s">
        <v>235</v>
      </c>
      <c r="D104" s="216" t="s">
        <v>199</v>
      </c>
      <c r="E104" s="217" t="s">
        <v>4389</v>
      </c>
      <c r="F104" s="218" t="s">
        <v>4390</v>
      </c>
      <c r="G104" s="219" t="s">
        <v>225</v>
      </c>
      <c r="H104" s="220">
        <v>3.6800000000000002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1.7</v>
      </c>
      <c r="R104" s="226">
        <f>Q104*H104</f>
        <v>6.2560000000000002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203</v>
      </c>
      <c r="AT104" s="228" t="s">
        <v>199</v>
      </c>
      <c r="AU104" s="228" t="s">
        <v>80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203</v>
      </c>
      <c r="BM104" s="228" t="s">
        <v>322</v>
      </c>
    </row>
    <row r="105" s="13" customFormat="1">
      <c r="A105" s="13"/>
      <c r="B105" s="235"/>
      <c r="C105" s="236"/>
      <c r="D105" s="237" t="s">
        <v>207</v>
      </c>
      <c r="E105" s="238" t="s">
        <v>19</v>
      </c>
      <c r="F105" s="239" t="s">
        <v>4391</v>
      </c>
      <c r="G105" s="236"/>
      <c r="H105" s="240">
        <v>3.6800000000000002</v>
      </c>
      <c r="I105" s="241"/>
      <c r="J105" s="236"/>
      <c r="K105" s="236"/>
      <c r="L105" s="242"/>
      <c r="M105" s="243"/>
      <c r="N105" s="244"/>
      <c r="O105" s="244"/>
      <c r="P105" s="244"/>
      <c r="Q105" s="244"/>
      <c r="R105" s="244"/>
      <c r="S105" s="244"/>
      <c r="T105" s="245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6" t="s">
        <v>207</v>
      </c>
      <c r="AU105" s="246" t="s">
        <v>80</v>
      </c>
      <c r="AV105" s="13" t="s">
        <v>82</v>
      </c>
      <c r="AW105" s="13" t="s">
        <v>33</v>
      </c>
      <c r="AX105" s="13" t="s">
        <v>72</v>
      </c>
      <c r="AY105" s="246" t="s">
        <v>197</v>
      </c>
    </row>
    <row r="106" s="15" customFormat="1">
      <c r="A106" s="15"/>
      <c r="B106" s="257"/>
      <c r="C106" s="258"/>
      <c r="D106" s="237" t="s">
        <v>207</v>
      </c>
      <c r="E106" s="259" t="s">
        <v>19</v>
      </c>
      <c r="F106" s="260" t="s">
        <v>234</v>
      </c>
      <c r="G106" s="258"/>
      <c r="H106" s="261">
        <v>3.6800000000000002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207</v>
      </c>
      <c r="AU106" s="267" t="s">
        <v>80</v>
      </c>
      <c r="AV106" s="15" t="s">
        <v>203</v>
      </c>
      <c r="AW106" s="15" t="s">
        <v>33</v>
      </c>
      <c r="AX106" s="15" t="s">
        <v>80</v>
      </c>
      <c r="AY106" s="267" t="s">
        <v>197</v>
      </c>
    </row>
    <row r="107" s="2" customFormat="1" ht="16.5" customHeight="1">
      <c r="A107" s="40"/>
      <c r="B107" s="41"/>
      <c r="C107" s="216" t="s">
        <v>265</v>
      </c>
      <c r="D107" s="216" t="s">
        <v>199</v>
      </c>
      <c r="E107" s="217" t="s">
        <v>4392</v>
      </c>
      <c r="F107" s="218" t="s">
        <v>4393</v>
      </c>
      <c r="G107" s="219" t="s">
        <v>225</v>
      </c>
      <c r="H107" s="220">
        <v>6.5199999999999996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203</v>
      </c>
      <c r="AT107" s="228" t="s">
        <v>199</v>
      </c>
      <c r="AU107" s="228" t="s">
        <v>80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203</v>
      </c>
      <c r="BM107" s="228" t="s">
        <v>344</v>
      </c>
    </row>
    <row r="108" s="2" customFormat="1" ht="16.5" customHeight="1">
      <c r="A108" s="40"/>
      <c r="B108" s="41"/>
      <c r="C108" s="216" t="s">
        <v>273</v>
      </c>
      <c r="D108" s="216" t="s">
        <v>199</v>
      </c>
      <c r="E108" s="217" t="s">
        <v>4394</v>
      </c>
      <c r="F108" s="218" t="s">
        <v>4395</v>
      </c>
      <c r="G108" s="219" t="s">
        <v>225</v>
      </c>
      <c r="H108" s="220">
        <v>1.8400000000000001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1.89077173913043</v>
      </c>
      <c r="R108" s="226">
        <f>Q108*H108</f>
        <v>3.4790199999999913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203</v>
      </c>
      <c r="AT108" s="228" t="s">
        <v>199</v>
      </c>
      <c r="AU108" s="228" t="s">
        <v>80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203</v>
      </c>
      <c r="BM108" s="228" t="s">
        <v>362</v>
      </c>
    </row>
    <row r="109" s="13" customFormat="1">
      <c r="A109" s="13"/>
      <c r="B109" s="235"/>
      <c r="C109" s="236"/>
      <c r="D109" s="237" t="s">
        <v>207</v>
      </c>
      <c r="E109" s="238" t="s">
        <v>19</v>
      </c>
      <c r="F109" s="239" t="s">
        <v>4396</v>
      </c>
      <c r="G109" s="236"/>
      <c r="H109" s="240">
        <v>1.8400000000000001</v>
      </c>
      <c r="I109" s="241"/>
      <c r="J109" s="236"/>
      <c r="K109" s="236"/>
      <c r="L109" s="242"/>
      <c r="M109" s="243"/>
      <c r="N109" s="244"/>
      <c r="O109" s="244"/>
      <c r="P109" s="244"/>
      <c r="Q109" s="244"/>
      <c r="R109" s="244"/>
      <c r="S109" s="244"/>
      <c r="T109" s="24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6" t="s">
        <v>207</v>
      </c>
      <c r="AU109" s="246" t="s">
        <v>80</v>
      </c>
      <c r="AV109" s="13" t="s">
        <v>82</v>
      </c>
      <c r="AW109" s="13" t="s">
        <v>33</v>
      </c>
      <c r="AX109" s="13" t="s">
        <v>72</v>
      </c>
      <c r="AY109" s="246" t="s">
        <v>197</v>
      </c>
    </row>
    <row r="110" s="15" customFormat="1">
      <c r="A110" s="15"/>
      <c r="B110" s="257"/>
      <c r="C110" s="258"/>
      <c r="D110" s="237" t="s">
        <v>207</v>
      </c>
      <c r="E110" s="259" t="s">
        <v>19</v>
      </c>
      <c r="F110" s="260" t="s">
        <v>234</v>
      </c>
      <c r="G110" s="258"/>
      <c r="H110" s="261">
        <v>1.8400000000000001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207</v>
      </c>
      <c r="AU110" s="267" t="s">
        <v>80</v>
      </c>
      <c r="AV110" s="15" t="s">
        <v>203</v>
      </c>
      <c r="AW110" s="15" t="s">
        <v>33</v>
      </c>
      <c r="AX110" s="15" t="s">
        <v>80</v>
      </c>
      <c r="AY110" s="267" t="s">
        <v>197</v>
      </c>
    </row>
    <row r="111" s="12" customFormat="1" ht="25.92" customHeight="1">
      <c r="A111" s="12"/>
      <c r="B111" s="200"/>
      <c r="C111" s="201"/>
      <c r="D111" s="202" t="s">
        <v>71</v>
      </c>
      <c r="E111" s="203" t="s">
        <v>1385</v>
      </c>
      <c r="F111" s="203" t="s">
        <v>4397</v>
      </c>
      <c r="G111" s="201"/>
      <c r="H111" s="201"/>
      <c r="I111" s="204"/>
      <c r="J111" s="205">
        <f>BK111</f>
        <v>0</v>
      </c>
      <c r="K111" s="201"/>
      <c r="L111" s="206"/>
      <c r="M111" s="207"/>
      <c r="N111" s="208"/>
      <c r="O111" s="208"/>
      <c r="P111" s="209">
        <f>SUM(P112:P138)</f>
        <v>0</v>
      </c>
      <c r="Q111" s="208"/>
      <c r="R111" s="209">
        <f>SUM(R112:R138)</f>
        <v>0.22568999999999995</v>
      </c>
      <c r="S111" s="208"/>
      <c r="T111" s="210">
        <f>SUM(T112:T138)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1" t="s">
        <v>82</v>
      </c>
      <c r="AT111" s="212" t="s">
        <v>71</v>
      </c>
      <c r="AU111" s="212" t="s">
        <v>72</v>
      </c>
      <c r="AY111" s="211" t="s">
        <v>197</v>
      </c>
      <c r="BK111" s="213">
        <f>SUM(BK112:BK138)</f>
        <v>0</v>
      </c>
    </row>
    <row r="112" s="2" customFormat="1" ht="16.5" customHeight="1">
      <c r="A112" s="40"/>
      <c r="B112" s="41"/>
      <c r="C112" s="216" t="s">
        <v>311</v>
      </c>
      <c r="D112" s="216" t="s">
        <v>199</v>
      </c>
      <c r="E112" s="217" t="s">
        <v>4398</v>
      </c>
      <c r="F112" s="218" t="s">
        <v>4399</v>
      </c>
      <c r="G112" s="219" t="s">
        <v>661</v>
      </c>
      <c r="H112" s="220">
        <v>7</v>
      </c>
      <c r="I112" s="221"/>
      <c r="J112" s="222">
        <f>ROUND(I112*H112,2)</f>
        <v>0</v>
      </c>
      <c r="K112" s="223"/>
      <c r="L112" s="46"/>
      <c r="M112" s="224" t="s">
        <v>19</v>
      </c>
      <c r="N112" s="225" t="s">
        <v>43</v>
      </c>
      <c r="O112" s="86"/>
      <c r="P112" s="226">
        <f>O112*H112</f>
        <v>0</v>
      </c>
      <c r="Q112" s="226">
        <v>0</v>
      </c>
      <c r="R112" s="226">
        <f>Q112*H112</f>
        <v>0</v>
      </c>
      <c r="S112" s="226">
        <v>0</v>
      </c>
      <c r="T112" s="227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8" t="s">
        <v>385</v>
      </c>
      <c r="AT112" s="228" t="s">
        <v>199</v>
      </c>
      <c r="AU112" s="228" t="s">
        <v>80</v>
      </c>
      <c r="AY112" s="19" t="s">
        <v>197</v>
      </c>
      <c r="BE112" s="229">
        <f>IF(N112="základní",J112,0)</f>
        <v>0</v>
      </c>
      <c r="BF112" s="229">
        <f>IF(N112="snížená",J112,0)</f>
        <v>0</v>
      </c>
      <c r="BG112" s="229">
        <f>IF(N112="zákl. přenesená",J112,0)</f>
        <v>0</v>
      </c>
      <c r="BH112" s="229">
        <f>IF(N112="sníž. přenesená",J112,0)</f>
        <v>0</v>
      </c>
      <c r="BI112" s="229">
        <f>IF(N112="nulová",J112,0)</f>
        <v>0</v>
      </c>
      <c r="BJ112" s="19" t="s">
        <v>80</v>
      </c>
      <c r="BK112" s="229">
        <f>ROUND(I112*H112,2)</f>
        <v>0</v>
      </c>
      <c r="BL112" s="19" t="s">
        <v>385</v>
      </c>
      <c r="BM112" s="228" t="s">
        <v>385</v>
      </c>
    </row>
    <row r="113" s="2" customFormat="1" ht="16.5" customHeight="1">
      <c r="A113" s="40"/>
      <c r="B113" s="41"/>
      <c r="C113" s="216" t="s">
        <v>221</v>
      </c>
      <c r="D113" s="216" t="s">
        <v>199</v>
      </c>
      <c r="E113" s="217" t="s">
        <v>4400</v>
      </c>
      <c r="F113" s="218" t="s">
        <v>4401</v>
      </c>
      <c r="G113" s="219" t="s">
        <v>211</v>
      </c>
      <c r="H113" s="220">
        <v>4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0.00055000000000000003</v>
      </c>
      <c r="R113" s="226">
        <f>Q113*H113</f>
        <v>0.0022000000000000001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80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557</v>
      </c>
    </row>
    <row r="114" s="2" customFormat="1" ht="16.5" customHeight="1">
      <c r="A114" s="40"/>
      <c r="B114" s="41"/>
      <c r="C114" s="216" t="s">
        <v>322</v>
      </c>
      <c r="D114" s="216" t="s">
        <v>199</v>
      </c>
      <c r="E114" s="217" t="s">
        <v>4402</v>
      </c>
      <c r="F114" s="218" t="s">
        <v>4403</v>
      </c>
      <c r="G114" s="219" t="s">
        <v>661</v>
      </c>
      <c r="H114" s="220">
        <v>12</v>
      </c>
      <c r="I114" s="221"/>
      <c r="J114" s="222">
        <f>ROUND(I114*H114,2)</f>
        <v>0</v>
      </c>
      <c r="K114" s="223"/>
      <c r="L114" s="46"/>
      <c r="M114" s="224" t="s">
        <v>19</v>
      </c>
      <c r="N114" s="225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385</v>
      </c>
      <c r="AT114" s="228" t="s">
        <v>199</v>
      </c>
      <c r="AU114" s="228" t="s">
        <v>80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570</v>
      </c>
    </row>
    <row r="115" s="2" customFormat="1" ht="16.5" customHeight="1">
      <c r="A115" s="40"/>
      <c r="B115" s="41"/>
      <c r="C115" s="216" t="s">
        <v>335</v>
      </c>
      <c r="D115" s="216" t="s">
        <v>199</v>
      </c>
      <c r="E115" s="217" t="s">
        <v>4404</v>
      </c>
      <c r="F115" s="218" t="s">
        <v>4405</v>
      </c>
      <c r="G115" s="219" t="s">
        <v>661</v>
      </c>
      <c r="H115" s="220">
        <v>9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0.00034000000000000002</v>
      </c>
      <c r="R115" s="226">
        <f>Q115*H115</f>
        <v>0.0030600000000000002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80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582</v>
      </c>
    </row>
    <row r="116" s="2" customFormat="1" ht="16.5" customHeight="1">
      <c r="A116" s="40"/>
      <c r="B116" s="41"/>
      <c r="C116" s="216" t="s">
        <v>344</v>
      </c>
      <c r="D116" s="216" t="s">
        <v>199</v>
      </c>
      <c r="E116" s="217" t="s">
        <v>4406</v>
      </c>
      <c r="F116" s="218" t="s">
        <v>4407</v>
      </c>
      <c r="G116" s="219" t="s">
        <v>661</v>
      </c>
      <c r="H116" s="220">
        <v>10</v>
      </c>
      <c r="I116" s="221"/>
      <c r="J116" s="222">
        <f>ROUND(I116*H116,2)</f>
        <v>0</v>
      </c>
      <c r="K116" s="223"/>
      <c r="L116" s="46"/>
      <c r="M116" s="224" t="s">
        <v>19</v>
      </c>
      <c r="N116" s="225" t="s">
        <v>43</v>
      </c>
      <c r="O116" s="86"/>
      <c r="P116" s="226">
        <f>O116*H116</f>
        <v>0</v>
      </c>
      <c r="Q116" s="226">
        <v>0.00038000000000000002</v>
      </c>
      <c r="R116" s="226">
        <f>Q116*H116</f>
        <v>0.0038000000000000004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385</v>
      </c>
      <c r="AT116" s="228" t="s">
        <v>199</v>
      </c>
      <c r="AU116" s="228" t="s">
        <v>80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385</v>
      </c>
      <c r="BM116" s="228" t="s">
        <v>593</v>
      </c>
    </row>
    <row r="117" s="2" customFormat="1" ht="16.5" customHeight="1">
      <c r="A117" s="40"/>
      <c r="B117" s="41"/>
      <c r="C117" s="216" t="s">
        <v>351</v>
      </c>
      <c r="D117" s="216" t="s">
        <v>199</v>
      </c>
      <c r="E117" s="217" t="s">
        <v>4408</v>
      </c>
      <c r="F117" s="218" t="s">
        <v>4409</v>
      </c>
      <c r="G117" s="219" t="s">
        <v>661</v>
      </c>
      <c r="H117" s="220">
        <v>11.5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0.00046956521739130398</v>
      </c>
      <c r="R117" s="226">
        <f>Q117*H117</f>
        <v>0.0053999999999999959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385</v>
      </c>
      <c r="AT117" s="228" t="s">
        <v>199</v>
      </c>
      <c r="AU117" s="228" t="s">
        <v>80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385</v>
      </c>
      <c r="BM117" s="228" t="s">
        <v>607</v>
      </c>
    </row>
    <row r="118" s="2" customFormat="1" ht="16.5" customHeight="1">
      <c r="A118" s="40"/>
      <c r="B118" s="41"/>
      <c r="C118" s="216" t="s">
        <v>362</v>
      </c>
      <c r="D118" s="216" t="s">
        <v>199</v>
      </c>
      <c r="E118" s="217" t="s">
        <v>4410</v>
      </c>
      <c r="F118" s="218" t="s">
        <v>4411</v>
      </c>
      <c r="G118" s="219" t="s">
        <v>661</v>
      </c>
      <c r="H118" s="220">
        <v>2</v>
      </c>
      <c r="I118" s="221"/>
      <c r="J118" s="222">
        <f>ROUND(I118*H118,2)</f>
        <v>0</v>
      </c>
      <c r="K118" s="223"/>
      <c r="L118" s="46"/>
      <c r="M118" s="224" t="s">
        <v>19</v>
      </c>
      <c r="N118" s="225" t="s">
        <v>43</v>
      </c>
      <c r="O118" s="86"/>
      <c r="P118" s="226">
        <f>O118*H118</f>
        <v>0</v>
      </c>
      <c r="Q118" s="226">
        <v>0.00069999999999999999</v>
      </c>
      <c r="R118" s="226">
        <f>Q118*H118</f>
        <v>0.0014</v>
      </c>
      <c r="S118" s="226">
        <v>0</v>
      </c>
      <c r="T118" s="227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385</v>
      </c>
      <c r="AT118" s="228" t="s">
        <v>199</v>
      </c>
      <c r="AU118" s="228" t="s">
        <v>80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385</v>
      </c>
      <c r="BM118" s="228" t="s">
        <v>625</v>
      </c>
    </row>
    <row r="119" s="2" customFormat="1" ht="16.5" customHeight="1">
      <c r="A119" s="40"/>
      <c r="B119" s="41"/>
      <c r="C119" s="216" t="s">
        <v>8</v>
      </c>
      <c r="D119" s="216" t="s">
        <v>199</v>
      </c>
      <c r="E119" s="217" t="s">
        <v>4412</v>
      </c>
      <c r="F119" s="218" t="s">
        <v>4413</v>
      </c>
      <c r="G119" s="219" t="s">
        <v>661</v>
      </c>
      <c r="H119" s="220">
        <v>8</v>
      </c>
      <c r="I119" s="221"/>
      <c r="J119" s="222">
        <f>ROUND(I119*H119,2)</f>
        <v>0</v>
      </c>
      <c r="K119" s="223"/>
      <c r="L119" s="46"/>
      <c r="M119" s="224" t="s">
        <v>19</v>
      </c>
      <c r="N119" s="225" t="s">
        <v>43</v>
      </c>
      <c r="O119" s="86"/>
      <c r="P119" s="226">
        <f>O119*H119</f>
        <v>0</v>
      </c>
      <c r="Q119" s="226">
        <v>0.0015200000000000001</v>
      </c>
      <c r="R119" s="226">
        <f>Q119*H119</f>
        <v>0.012160000000000001</v>
      </c>
      <c r="S119" s="226">
        <v>0</v>
      </c>
      <c r="T119" s="227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8" t="s">
        <v>385</v>
      </c>
      <c r="AT119" s="228" t="s">
        <v>199</v>
      </c>
      <c r="AU119" s="228" t="s">
        <v>80</v>
      </c>
      <c r="AY119" s="19" t="s">
        <v>197</v>
      </c>
      <c r="BE119" s="229">
        <f>IF(N119="základní",J119,0)</f>
        <v>0</v>
      </c>
      <c r="BF119" s="229">
        <f>IF(N119="snížená",J119,0)</f>
        <v>0</v>
      </c>
      <c r="BG119" s="229">
        <f>IF(N119="zákl. přenesená",J119,0)</f>
        <v>0</v>
      </c>
      <c r="BH119" s="229">
        <f>IF(N119="sníž. přenesená",J119,0)</f>
        <v>0</v>
      </c>
      <c r="BI119" s="229">
        <f>IF(N119="nulová",J119,0)</f>
        <v>0</v>
      </c>
      <c r="BJ119" s="19" t="s">
        <v>80</v>
      </c>
      <c r="BK119" s="229">
        <f>ROUND(I119*H119,2)</f>
        <v>0</v>
      </c>
      <c r="BL119" s="19" t="s">
        <v>385</v>
      </c>
      <c r="BM119" s="228" t="s">
        <v>644</v>
      </c>
    </row>
    <row r="120" s="2" customFormat="1" ht="16.5" customHeight="1">
      <c r="A120" s="40"/>
      <c r="B120" s="41"/>
      <c r="C120" s="216" t="s">
        <v>385</v>
      </c>
      <c r="D120" s="216" t="s">
        <v>199</v>
      </c>
      <c r="E120" s="217" t="s">
        <v>4414</v>
      </c>
      <c r="F120" s="218" t="s">
        <v>4415</v>
      </c>
      <c r="G120" s="219" t="s">
        <v>661</v>
      </c>
      <c r="H120" s="220">
        <v>6</v>
      </c>
      <c r="I120" s="221"/>
      <c r="J120" s="222">
        <f>ROUND(I120*H120,2)</f>
        <v>0</v>
      </c>
      <c r="K120" s="223"/>
      <c r="L120" s="46"/>
      <c r="M120" s="224" t="s">
        <v>19</v>
      </c>
      <c r="N120" s="225" t="s">
        <v>43</v>
      </c>
      <c r="O120" s="86"/>
      <c r="P120" s="226">
        <f>O120*H120</f>
        <v>0</v>
      </c>
      <c r="Q120" s="226">
        <v>0.00077999999999999999</v>
      </c>
      <c r="R120" s="226">
        <f>Q120*H120</f>
        <v>0.0046800000000000001</v>
      </c>
      <c r="S120" s="226">
        <v>0</v>
      </c>
      <c r="T120" s="227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8" t="s">
        <v>385</v>
      </c>
      <c r="AT120" s="228" t="s">
        <v>199</v>
      </c>
      <c r="AU120" s="228" t="s">
        <v>80</v>
      </c>
      <c r="AY120" s="19" t="s">
        <v>197</v>
      </c>
      <c r="BE120" s="229">
        <f>IF(N120="základní",J120,0)</f>
        <v>0</v>
      </c>
      <c r="BF120" s="229">
        <f>IF(N120="snížená",J120,0)</f>
        <v>0</v>
      </c>
      <c r="BG120" s="229">
        <f>IF(N120="zákl. přenesená",J120,0)</f>
        <v>0</v>
      </c>
      <c r="BH120" s="229">
        <f>IF(N120="sníž. přenesená",J120,0)</f>
        <v>0</v>
      </c>
      <c r="BI120" s="229">
        <f>IF(N120="nulová",J120,0)</f>
        <v>0</v>
      </c>
      <c r="BJ120" s="19" t="s">
        <v>80</v>
      </c>
      <c r="BK120" s="229">
        <f>ROUND(I120*H120,2)</f>
        <v>0</v>
      </c>
      <c r="BL120" s="19" t="s">
        <v>385</v>
      </c>
      <c r="BM120" s="228" t="s">
        <v>658</v>
      </c>
    </row>
    <row r="121" s="2" customFormat="1" ht="16.5" customHeight="1">
      <c r="A121" s="40"/>
      <c r="B121" s="41"/>
      <c r="C121" s="216" t="s">
        <v>550</v>
      </c>
      <c r="D121" s="216" t="s">
        <v>199</v>
      </c>
      <c r="E121" s="217" t="s">
        <v>4416</v>
      </c>
      <c r="F121" s="218" t="s">
        <v>4417</v>
      </c>
      <c r="G121" s="219" t="s">
        <v>661</v>
      </c>
      <c r="H121" s="220">
        <v>24</v>
      </c>
      <c r="I121" s="221"/>
      <c r="J121" s="222">
        <f>ROUND(I121*H121,2)</f>
        <v>0</v>
      </c>
      <c r="K121" s="223"/>
      <c r="L121" s="46"/>
      <c r="M121" s="224" t="s">
        <v>19</v>
      </c>
      <c r="N121" s="225" t="s">
        <v>43</v>
      </c>
      <c r="O121" s="86"/>
      <c r="P121" s="226">
        <f>O121*H121</f>
        <v>0</v>
      </c>
      <c r="Q121" s="226">
        <v>0.00131</v>
      </c>
      <c r="R121" s="226">
        <f>Q121*H121</f>
        <v>0.031439999999999996</v>
      </c>
      <c r="S121" s="226">
        <v>0</v>
      </c>
      <c r="T121" s="227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8" t="s">
        <v>385</v>
      </c>
      <c r="AT121" s="228" t="s">
        <v>199</v>
      </c>
      <c r="AU121" s="228" t="s">
        <v>80</v>
      </c>
      <c r="AY121" s="19" t="s">
        <v>197</v>
      </c>
      <c r="BE121" s="229">
        <f>IF(N121="základní",J121,0)</f>
        <v>0</v>
      </c>
      <c r="BF121" s="229">
        <f>IF(N121="snížená",J121,0)</f>
        <v>0</v>
      </c>
      <c r="BG121" s="229">
        <f>IF(N121="zákl. přenesená",J121,0)</f>
        <v>0</v>
      </c>
      <c r="BH121" s="229">
        <f>IF(N121="sníž. přenesená",J121,0)</f>
        <v>0</v>
      </c>
      <c r="BI121" s="229">
        <f>IF(N121="nulová",J121,0)</f>
        <v>0</v>
      </c>
      <c r="BJ121" s="19" t="s">
        <v>80</v>
      </c>
      <c r="BK121" s="229">
        <f>ROUND(I121*H121,2)</f>
        <v>0</v>
      </c>
      <c r="BL121" s="19" t="s">
        <v>385</v>
      </c>
      <c r="BM121" s="228" t="s">
        <v>675</v>
      </c>
    </row>
    <row r="122" s="2" customFormat="1" ht="21.75" customHeight="1">
      <c r="A122" s="40"/>
      <c r="B122" s="41"/>
      <c r="C122" s="216" t="s">
        <v>557</v>
      </c>
      <c r="D122" s="216" t="s">
        <v>199</v>
      </c>
      <c r="E122" s="217" t="s">
        <v>4418</v>
      </c>
      <c r="F122" s="218" t="s">
        <v>4419</v>
      </c>
      <c r="G122" s="219" t="s">
        <v>661</v>
      </c>
      <c r="H122" s="220">
        <v>6.5</v>
      </c>
      <c r="I122" s="221"/>
      <c r="J122" s="222">
        <f>ROUND(I122*H122,2)</f>
        <v>0</v>
      </c>
      <c r="K122" s="223"/>
      <c r="L122" s="46"/>
      <c r="M122" s="224" t="s">
        <v>19</v>
      </c>
      <c r="N122" s="225" t="s">
        <v>43</v>
      </c>
      <c r="O122" s="86"/>
      <c r="P122" s="226">
        <f>O122*H122</f>
        <v>0</v>
      </c>
      <c r="Q122" s="226">
        <v>0.0025200000000000001</v>
      </c>
      <c r="R122" s="226">
        <f>Q122*H122</f>
        <v>0.016380000000000002</v>
      </c>
      <c r="S122" s="226">
        <v>0</v>
      </c>
      <c r="T122" s="227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8" t="s">
        <v>385</v>
      </c>
      <c r="AT122" s="228" t="s">
        <v>199</v>
      </c>
      <c r="AU122" s="228" t="s">
        <v>80</v>
      </c>
      <c r="AY122" s="19" t="s">
        <v>197</v>
      </c>
      <c r="BE122" s="229">
        <f>IF(N122="základní",J122,0)</f>
        <v>0</v>
      </c>
      <c r="BF122" s="229">
        <f>IF(N122="snížená",J122,0)</f>
        <v>0</v>
      </c>
      <c r="BG122" s="229">
        <f>IF(N122="zákl. přenesená",J122,0)</f>
        <v>0</v>
      </c>
      <c r="BH122" s="229">
        <f>IF(N122="sníž. přenesená",J122,0)</f>
        <v>0</v>
      </c>
      <c r="BI122" s="229">
        <f>IF(N122="nulová",J122,0)</f>
        <v>0</v>
      </c>
      <c r="BJ122" s="19" t="s">
        <v>80</v>
      </c>
      <c r="BK122" s="229">
        <f>ROUND(I122*H122,2)</f>
        <v>0</v>
      </c>
      <c r="BL122" s="19" t="s">
        <v>385</v>
      </c>
      <c r="BM122" s="228" t="s">
        <v>696</v>
      </c>
    </row>
    <row r="123" s="2" customFormat="1" ht="21.75" customHeight="1">
      <c r="A123" s="40"/>
      <c r="B123" s="41"/>
      <c r="C123" s="216" t="s">
        <v>563</v>
      </c>
      <c r="D123" s="216" t="s">
        <v>199</v>
      </c>
      <c r="E123" s="217" t="s">
        <v>4420</v>
      </c>
      <c r="F123" s="218" t="s">
        <v>4421</v>
      </c>
      <c r="G123" s="219" t="s">
        <v>661</v>
      </c>
      <c r="H123" s="220">
        <v>39.5</v>
      </c>
      <c r="I123" s="221"/>
      <c r="J123" s="222">
        <f>ROUND(I123*H123,2)</f>
        <v>0</v>
      </c>
      <c r="K123" s="223"/>
      <c r="L123" s="46"/>
      <c r="M123" s="224" t="s">
        <v>19</v>
      </c>
      <c r="N123" s="225" t="s">
        <v>43</v>
      </c>
      <c r="O123" s="86"/>
      <c r="P123" s="226">
        <f>O123*H123</f>
        <v>0</v>
      </c>
      <c r="Q123" s="226">
        <v>0.0035701265822784801</v>
      </c>
      <c r="R123" s="226">
        <f>Q123*H123</f>
        <v>0.14101999999999995</v>
      </c>
      <c r="S123" s="226">
        <v>0</v>
      </c>
      <c r="T123" s="227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8" t="s">
        <v>385</v>
      </c>
      <c r="AT123" s="228" t="s">
        <v>199</v>
      </c>
      <c r="AU123" s="228" t="s">
        <v>80</v>
      </c>
      <c r="AY123" s="19" t="s">
        <v>197</v>
      </c>
      <c r="BE123" s="229">
        <f>IF(N123="základní",J123,0)</f>
        <v>0</v>
      </c>
      <c r="BF123" s="229">
        <f>IF(N123="snížená",J123,0)</f>
        <v>0</v>
      </c>
      <c r="BG123" s="229">
        <f>IF(N123="zákl. přenesená",J123,0)</f>
        <v>0</v>
      </c>
      <c r="BH123" s="229">
        <f>IF(N123="sníž. přenesená",J123,0)</f>
        <v>0</v>
      </c>
      <c r="BI123" s="229">
        <f>IF(N123="nulová",J123,0)</f>
        <v>0</v>
      </c>
      <c r="BJ123" s="19" t="s">
        <v>80</v>
      </c>
      <c r="BK123" s="229">
        <f>ROUND(I123*H123,2)</f>
        <v>0</v>
      </c>
      <c r="BL123" s="19" t="s">
        <v>385</v>
      </c>
      <c r="BM123" s="228" t="s">
        <v>717</v>
      </c>
    </row>
    <row r="124" s="2" customFormat="1" ht="16.5" customHeight="1">
      <c r="A124" s="40"/>
      <c r="B124" s="41"/>
      <c r="C124" s="216" t="s">
        <v>570</v>
      </c>
      <c r="D124" s="216" t="s">
        <v>199</v>
      </c>
      <c r="E124" s="217" t="s">
        <v>4422</v>
      </c>
      <c r="F124" s="218" t="s">
        <v>4423</v>
      </c>
      <c r="G124" s="219" t="s">
        <v>211</v>
      </c>
      <c r="H124" s="220">
        <v>6</v>
      </c>
      <c r="I124" s="221"/>
      <c r="J124" s="222">
        <f>ROUND(I124*H124,2)</f>
        <v>0</v>
      </c>
      <c r="K124" s="223"/>
      <c r="L124" s="46"/>
      <c r="M124" s="224" t="s">
        <v>19</v>
      </c>
      <c r="N124" s="225" t="s">
        <v>43</v>
      </c>
      <c r="O124" s="86"/>
      <c r="P124" s="226">
        <f>O124*H124</f>
        <v>0</v>
      </c>
      <c r="Q124" s="226">
        <v>0</v>
      </c>
      <c r="R124" s="226">
        <f>Q124*H124</f>
        <v>0</v>
      </c>
      <c r="S124" s="226">
        <v>0</v>
      </c>
      <c r="T124" s="227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8" t="s">
        <v>385</v>
      </c>
      <c r="AT124" s="228" t="s">
        <v>199</v>
      </c>
      <c r="AU124" s="228" t="s">
        <v>80</v>
      </c>
      <c r="AY124" s="19" t="s">
        <v>197</v>
      </c>
      <c r="BE124" s="229">
        <f>IF(N124="základní",J124,0)</f>
        <v>0</v>
      </c>
      <c r="BF124" s="229">
        <f>IF(N124="snížená",J124,0)</f>
        <v>0</v>
      </c>
      <c r="BG124" s="229">
        <f>IF(N124="zákl. přenesená",J124,0)</f>
        <v>0</v>
      </c>
      <c r="BH124" s="229">
        <f>IF(N124="sníž. přenesená",J124,0)</f>
        <v>0</v>
      </c>
      <c r="BI124" s="229">
        <f>IF(N124="nulová",J124,0)</f>
        <v>0</v>
      </c>
      <c r="BJ124" s="19" t="s">
        <v>80</v>
      </c>
      <c r="BK124" s="229">
        <f>ROUND(I124*H124,2)</f>
        <v>0</v>
      </c>
      <c r="BL124" s="19" t="s">
        <v>385</v>
      </c>
      <c r="BM124" s="228" t="s">
        <v>729</v>
      </c>
    </row>
    <row r="125" s="2" customFormat="1" ht="16.5" customHeight="1">
      <c r="A125" s="40"/>
      <c r="B125" s="41"/>
      <c r="C125" s="216" t="s">
        <v>7</v>
      </c>
      <c r="D125" s="216" t="s">
        <v>199</v>
      </c>
      <c r="E125" s="217" t="s">
        <v>4424</v>
      </c>
      <c r="F125" s="218" t="s">
        <v>4425</v>
      </c>
      <c r="G125" s="219" t="s">
        <v>211</v>
      </c>
      <c r="H125" s="220">
        <v>7</v>
      </c>
      <c r="I125" s="221"/>
      <c r="J125" s="222">
        <f>ROUND(I125*H125,2)</f>
        <v>0</v>
      </c>
      <c r="K125" s="223"/>
      <c r="L125" s="46"/>
      <c r="M125" s="224" t="s">
        <v>19</v>
      </c>
      <c r="N125" s="225" t="s">
        <v>43</v>
      </c>
      <c r="O125" s="86"/>
      <c r="P125" s="226">
        <f>O125*H125</f>
        <v>0</v>
      </c>
      <c r="Q125" s="226">
        <v>0</v>
      </c>
      <c r="R125" s="226">
        <f>Q125*H125</f>
        <v>0</v>
      </c>
      <c r="S125" s="226">
        <v>0</v>
      </c>
      <c r="T125" s="227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8" t="s">
        <v>385</v>
      </c>
      <c r="AT125" s="228" t="s">
        <v>199</v>
      </c>
      <c r="AU125" s="228" t="s">
        <v>80</v>
      </c>
      <c r="AY125" s="19" t="s">
        <v>197</v>
      </c>
      <c r="BE125" s="229">
        <f>IF(N125="základní",J125,0)</f>
        <v>0</v>
      </c>
      <c r="BF125" s="229">
        <f>IF(N125="snížená",J125,0)</f>
        <v>0</v>
      </c>
      <c r="BG125" s="229">
        <f>IF(N125="zákl. přenesená",J125,0)</f>
        <v>0</v>
      </c>
      <c r="BH125" s="229">
        <f>IF(N125="sníž. přenesená",J125,0)</f>
        <v>0</v>
      </c>
      <c r="BI125" s="229">
        <f>IF(N125="nulová",J125,0)</f>
        <v>0</v>
      </c>
      <c r="BJ125" s="19" t="s">
        <v>80</v>
      </c>
      <c r="BK125" s="229">
        <f>ROUND(I125*H125,2)</f>
        <v>0</v>
      </c>
      <c r="BL125" s="19" t="s">
        <v>385</v>
      </c>
      <c r="BM125" s="228" t="s">
        <v>792</v>
      </c>
    </row>
    <row r="126" s="2" customFormat="1" ht="16.5" customHeight="1">
      <c r="A126" s="40"/>
      <c r="B126" s="41"/>
      <c r="C126" s="216" t="s">
        <v>582</v>
      </c>
      <c r="D126" s="216" t="s">
        <v>199</v>
      </c>
      <c r="E126" s="217" t="s">
        <v>4426</v>
      </c>
      <c r="F126" s="218" t="s">
        <v>4427</v>
      </c>
      <c r="G126" s="219" t="s">
        <v>211</v>
      </c>
      <c r="H126" s="220">
        <v>9</v>
      </c>
      <c r="I126" s="221"/>
      <c r="J126" s="222">
        <f>ROUND(I126*H126,2)</f>
        <v>0</v>
      </c>
      <c r="K126" s="223"/>
      <c r="L126" s="46"/>
      <c r="M126" s="224" t="s">
        <v>19</v>
      </c>
      <c r="N126" s="225" t="s">
        <v>43</v>
      </c>
      <c r="O126" s="86"/>
      <c r="P126" s="226">
        <f>O126*H126</f>
        <v>0</v>
      </c>
      <c r="Q126" s="226">
        <v>0</v>
      </c>
      <c r="R126" s="226">
        <f>Q126*H126</f>
        <v>0</v>
      </c>
      <c r="S126" s="226">
        <v>0</v>
      </c>
      <c r="T126" s="227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8" t="s">
        <v>385</v>
      </c>
      <c r="AT126" s="228" t="s">
        <v>199</v>
      </c>
      <c r="AU126" s="228" t="s">
        <v>80</v>
      </c>
      <c r="AY126" s="19" t="s">
        <v>197</v>
      </c>
      <c r="BE126" s="229">
        <f>IF(N126="základní",J126,0)</f>
        <v>0</v>
      </c>
      <c r="BF126" s="229">
        <f>IF(N126="snížená",J126,0)</f>
        <v>0</v>
      </c>
      <c r="BG126" s="229">
        <f>IF(N126="zákl. přenesená",J126,0)</f>
        <v>0</v>
      </c>
      <c r="BH126" s="229">
        <f>IF(N126="sníž. přenesená",J126,0)</f>
        <v>0</v>
      </c>
      <c r="BI126" s="229">
        <f>IF(N126="nulová",J126,0)</f>
        <v>0</v>
      </c>
      <c r="BJ126" s="19" t="s">
        <v>80</v>
      </c>
      <c r="BK126" s="229">
        <f>ROUND(I126*H126,2)</f>
        <v>0</v>
      </c>
      <c r="BL126" s="19" t="s">
        <v>385</v>
      </c>
      <c r="BM126" s="228" t="s">
        <v>816</v>
      </c>
    </row>
    <row r="127" s="2" customFormat="1" ht="16.5" customHeight="1">
      <c r="A127" s="40"/>
      <c r="B127" s="41"/>
      <c r="C127" s="216" t="s">
        <v>588</v>
      </c>
      <c r="D127" s="216" t="s">
        <v>199</v>
      </c>
      <c r="E127" s="217" t="s">
        <v>4428</v>
      </c>
      <c r="F127" s="218" t="s">
        <v>4429</v>
      </c>
      <c r="G127" s="219" t="s">
        <v>211</v>
      </c>
      <c r="H127" s="220">
        <v>1</v>
      </c>
      <c r="I127" s="221"/>
      <c r="J127" s="222">
        <f>ROUND(I127*H127,2)</f>
        <v>0</v>
      </c>
      <c r="K127" s="223"/>
      <c r="L127" s="46"/>
      <c r="M127" s="224" t="s">
        <v>19</v>
      </c>
      <c r="N127" s="225" t="s">
        <v>43</v>
      </c>
      <c r="O127" s="86"/>
      <c r="P127" s="226">
        <f>O127*H127</f>
        <v>0</v>
      </c>
      <c r="Q127" s="226">
        <v>0</v>
      </c>
      <c r="R127" s="226">
        <f>Q127*H127</f>
        <v>0</v>
      </c>
      <c r="S127" s="226">
        <v>0</v>
      </c>
      <c r="T127" s="227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8" t="s">
        <v>385</v>
      </c>
      <c r="AT127" s="228" t="s">
        <v>199</v>
      </c>
      <c r="AU127" s="228" t="s">
        <v>80</v>
      </c>
      <c r="AY127" s="19" t="s">
        <v>197</v>
      </c>
      <c r="BE127" s="229">
        <f>IF(N127="základní",J127,0)</f>
        <v>0</v>
      </c>
      <c r="BF127" s="229">
        <f>IF(N127="snížená",J127,0)</f>
        <v>0</v>
      </c>
      <c r="BG127" s="229">
        <f>IF(N127="zákl. přenesená",J127,0)</f>
        <v>0</v>
      </c>
      <c r="BH127" s="229">
        <f>IF(N127="sníž. přenesená",J127,0)</f>
        <v>0</v>
      </c>
      <c r="BI127" s="229">
        <f>IF(N127="nulová",J127,0)</f>
        <v>0</v>
      </c>
      <c r="BJ127" s="19" t="s">
        <v>80</v>
      </c>
      <c r="BK127" s="229">
        <f>ROUND(I127*H127,2)</f>
        <v>0</v>
      </c>
      <c r="BL127" s="19" t="s">
        <v>385</v>
      </c>
      <c r="BM127" s="228" t="s">
        <v>845</v>
      </c>
    </row>
    <row r="128" s="2" customFormat="1" ht="16.5" customHeight="1">
      <c r="A128" s="40"/>
      <c r="B128" s="41"/>
      <c r="C128" s="216" t="s">
        <v>593</v>
      </c>
      <c r="D128" s="216" t="s">
        <v>199</v>
      </c>
      <c r="E128" s="217" t="s">
        <v>4430</v>
      </c>
      <c r="F128" s="218" t="s">
        <v>4431</v>
      </c>
      <c r="G128" s="219" t="s">
        <v>211</v>
      </c>
      <c r="H128" s="220">
        <v>10</v>
      </c>
      <c r="I128" s="221"/>
      <c r="J128" s="222">
        <f>ROUND(I128*H128,2)</f>
        <v>0</v>
      </c>
      <c r="K128" s="223"/>
      <c r="L128" s="46"/>
      <c r="M128" s="224" t="s">
        <v>19</v>
      </c>
      <c r="N128" s="225" t="s">
        <v>43</v>
      </c>
      <c r="O128" s="86"/>
      <c r="P128" s="226">
        <f>O128*H128</f>
        <v>0</v>
      </c>
      <c r="Q128" s="226">
        <v>0</v>
      </c>
      <c r="R128" s="226">
        <f>Q128*H128</f>
        <v>0</v>
      </c>
      <c r="S128" s="226">
        <v>0</v>
      </c>
      <c r="T128" s="227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8" t="s">
        <v>385</v>
      </c>
      <c r="AT128" s="228" t="s">
        <v>199</v>
      </c>
      <c r="AU128" s="228" t="s">
        <v>80</v>
      </c>
      <c r="AY128" s="19" t="s">
        <v>197</v>
      </c>
      <c r="BE128" s="229">
        <f>IF(N128="základní",J128,0)</f>
        <v>0</v>
      </c>
      <c r="BF128" s="229">
        <f>IF(N128="snížená",J128,0)</f>
        <v>0</v>
      </c>
      <c r="BG128" s="229">
        <f>IF(N128="zákl. přenesená",J128,0)</f>
        <v>0</v>
      </c>
      <c r="BH128" s="229">
        <f>IF(N128="sníž. přenesená",J128,0)</f>
        <v>0</v>
      </c>
      <c r="BI128" s="229">
        <f>IF(N128="nulová",J128,0)</f>
        <v>0</v>
      </c>
      <c r="BJ128" s="19" t="s">
        <v>80</v>
      </c>
      <c r="BK128" s="229">
        <f>ROUND(I128*H128,2)</f>
        <v>0</v>
      </c>
      <c r="BL128" s="19" t="s">
        <v>385</v>
      </c>
      <c r="BM128" s="228" t="s">
        <v>856</v>
      </c>
    </row>
    <row r="129" s="2" customFormat="1" ht="24.15" customHeight="1">
      <c r="A129" s="40"/>
      <c r="B129" s="41"/>
      <c r="C129" s="216" t="s">
        <v>601</v>
      </c>
      <c r="D129" s="216" t="s">
        <v>199</v>
      </c>
      <c r="E129" s="217" t="s">
        <v>4432</v>
      </c>
      <c r="F129" s="218" t="s">
        <v>4433</v>
      </c>
      <c r="G129" s="219" t="s">
        <v>211</v>
      </c>
      <c r="H129" s="220">
        <v>3</v>
      </c>
      <c r="I129" s="221"/>
      <c r="J129" s="222">
        <f>ROUND(I129*H129,2)</f>
        <v>0</v>
      </c>
      <c r="K129" s="223"/>
      <c r="L129" s="46"/>
      <c r="M129" s="224" t="s">
        <v>19</v>
      </c>
      <c r="N129" s="225" t="s">
        <v>43</v>
      </c>
      <c r="O129" s="86"/>
      <c r="P129" s="226">
        <f>O129*H129</f>
        <v>0</v>
      </c>
      <c r="Q129" s="226">
        <v>0.00072000000000000005</v>
      </c>
      <c r="R129" s="226">
        <f>Q129*H129</f>
        <v>0.00216</v>
      </c>
      <c r="S129" s="226">
        <v>0</v>
      </c>
      <c r="T129" s="227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8" t="s">
        <v>385</v>
      </c>
      <c r="AT129" s="228" t="s">
        <v>199</v>
      </c>
      <c r="AU129" s="228" t="s">
        <v>80</v>
      </c>
      <c r="AY129" s="19" t="s">
        <v>197</v>
      </c>
      <c r="BE129" s="229">
        <f>IF(N129="základní",J129,0)</f>
        <v>0</v>
      </c>
      <c r="BF129" s="229">
        <f>IF(N129="snížená",J129,0)</f>
        <v>0</v>
      </c>
      <c r="BG129" s="229">
        <f>IF(N129="zákl. přenesená",J129,0)</f>
        <v>0</v>
      </c>
      <c r="BH129" s="229">
        <f>IF(N129="sníž. přenesená",J129,0)</f>
        <v>0</v>
      </c>
      <c r="BI129" s="229">
        <f>IF(N129="nulová",J129,0)</f>
        <v>0</v>
      </c>
      <c r="BJ129" s="19" t="s">
        <v>80</v>
      </c>
      <c r="BK129" s="229">
        <f>ROUND(I129*H129,2)</f>
        <v>0</v>
      </c>
      <c r="BL129" s="19" t="s">
        <v>385</v>
      </c>
      <c r="BM129" s="228" t="s">
        <v>888</v>
      </c>
    </row>
    <row r="130" s="2" customFormat="1" ht="24.15" customHeight="1">
      <c r="A130" s="40"/>
      <c r="B130" s="41"/>
      <c r="C130" s="216" t="s">
        <v>607</v>
      </c>
      <c r="D130" s="216" t="s">
        <v>199</v>
      </c>
      <c r="E130" s="217" t="s">
        <v>4434</v>
      </c>
      <c r="F130" s="218" t="s">
        <v>4435</v>
      </c>
      <c r="G130" s="219" t="s">
        <v>211</v>
      </c>
      <c r="H130" s="220">
        <v>1</v>
      </c>
      <c r="I130" s="221"/>
      <c r="J130" s="222">
        <f>ROUND(I130*H130,2)</f>
        <v>0</v>
      </c>
      <c r="K130" s="223"/>
      <c r="L130" s="46"/>
      <c r="M130" s="224" t="s">
        <v>19</v>
      </c>
      <c r="N130" s="225" t="s">
        <v>43</v>
      </c>
      <c r="O130" s="86"/>
      <c r="P130" s="226">
        <f>O130*H130</f>
        <v>0</v>
      </c>
      <c r="Q130" s="226">
        <v>0.0011800000000000001</v>
      </c>
      <c r="R130" s="226">
        <f>Q130*H130</f>
        <v>0.0011800000000000001</v>
      </c>
      <c r="S130" s="226">
        <v>0</v>
      </c>
      <c r="T130" s="227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8" t="s">
        <v>385</v>
      </c>
      <c r="AT130" s="228" t="s">
        <v>199</v>
      </c>
      <c r="AU130" s="228" t="s">
        <v>80</v>
      </c>
      <c r="AY130" s="19" t="s">
        <v>197</v>
      </c>
      <c r="BE130" s="229">
        <f>IF(N130="základní",J130,0)</f>
        <v>0</v>
      </c>
      <c r="BF130" s="229">
        <f>IF(N130="snížená",J130,0)</f>
        <v>0</v>
      </c>
      <c r="BG130" s="229">
        <f>IF(N130="zákl. přenesená",J130,0)</f>
        <v>0</v>
      </c>
      <c r="BH130" s="229">
        <f>IF(N130="sníž. přenesená",J130,0)</f>
        <v>0</v>
      </c>
      <c r="BI130" s="229">
        <f>IF(N130="nulová",J130,0)</f>
        <v>0</v>
      </c>
      <c r="BJ130" s="19" t="s">
        <v>80</v>
      </c>
      <c r="BK130" s="229">
        <f>ROUND(I130*H130,2)</f>
        <v>0</v>
      </c>
      <c r="BL130" s="19" t="s">
        <v>385</v>
      </c>
      <c r="BM130" s="228" t="s">
        <v>893</v>
      </c>
    </row>
    <row r="131" s="2" customFormat="1" ht="24.15" customHeight="1">
      <c r="A131" s="40"/>
      <c r="B131" s="41"/>
      <c r="C131" s="216" t="s">
        <v>612</v>
      </c>
      <c r="D131" s="216" t="s">
        <v>199</v>
      </c>
      <c r="E131" s="217" t="s">
        <v>4436</v>
      </c>
      <c r="F131" s="218" t="s">
        <v>4437</v>
      </c>
      <c r="G131" s="219" t="s">
        <v>211</v>
      </c>
      <c r="H131" s="220">
        <v>3</v>
      </c>
      <c r="I131" s="221"/>
      <c r="J131" s="222">
        <f>ROUND(I131*H131,2)</f>
        <v>0</v>
      </c>
      <c r="K131" s="223"/>
      <c r="L131" s="46"/>
      <c r="M131" s="224" t="s">
        <v>19</v>
      </c>
      <c r="N131" s="225" t="s">
        <v>43</v>
      </c>
      <c r="O131" s="86"/>
      <c r="P131" s="226">
        <f>O131*H131</f>
        <v>0</v>
      </c>
      <c r="Q131" s="226">
        <v>0.00027</v>
      </c>
      <c r="R131" s="226">
        <f>Q131*H131</f>
        <v>0.00080999999999999996</v>
      </c>
      <c r="S131" s="226">
        <v>0</v>
      </c>
      <c r="T131" s="227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8" t="s">
        <v>385</v>
      </c>
      <c r="AT131" s="228" t="s">
        <v>199</v>
      </c>
      <c r="AU131" s="228" t="s">
        <v>80</v>
      </c>
      <c r="AY131" s="19" t="s">
        <v>197</v>
      </c>
      <c r="BE131" s="229">
        <f>IF(N131="základní",J131,0)</f>
        <v>0</v>
      </c>
      <c r="BF131" s="229">
        <f>IF(N131="snížená",J131,0)</f>
        <v>0</v>
      </c>
      <c r="BG131" s="229">
        <f>IF(N131="zákl. přenesená",J131,0)</f>
        <v>0</v>
      </c>
      <c r="BH131" s="229">
        <f>IF(N131="sníž. přenesená",J131,0)</f>
        <v>0</v>
      </c>
      <c r="BI131" s="229">
        <f>IF(N131="nulová",J131,0)</f>
        <v>0</v>
      </c>
      <c r="BJ131" s="19" t="s">
        <v>80</v>
      </c>
      <c r="BK131" s="229">
        <f>ROUND(I131*H131,2)</f>
        <v>0</v>
      </c>
      <c r="BL131" s="19" t="s">
        <v>385</v>
      </c>
      <c r="BM131" s="228" t="s">
        <v>904</v>
      </c>
    </row>
    <row r="132" s="2" customFormat="1" ht="16.5" customHeight="1">
      <c r="A132" s="40"/>
      <c r="B132" s="41"/>
      <c r="C132" s="216" t="s">
        <v>625</v>
      </c>
      <c r="D132" s="216" t="s">
        <v>199</v>
      </c>
      <c r="E132" s="217" t="s">
        <v>4438</v>
      </c>
      <c r="F132" s="218" t="s">
        <v>4439</v>
      </c>
      <c r="G132" s="219" t="s">
        <v>661</v>
      </c>
      <c r="H132" s="220">
        <v>70.5</v>
      </c>
      <c r="I132" s="221"/>
      <c r="J132" s="222">
        <f>ROUND(I132*H132,2)</f>
        <v>0</v>
      </c>
      <c r="K132" s="223"/>
      <c r="L132" s="46"/>
      <c r="M132" s="224" t="s">
        <v>19</v>
      </c>
      <c r="N132" s="225" t="s">
        <v>43</v>
      </c>
      <c r="O132" s="86"/>
      <c r="P132" s="226">
        <f>O132*H132</f>
        <v>0</v>
      </c>
      <c r="Q132" s="226">
        <v>0</v>
      </c>
      <c r="R132" s="226">
        <f>Q132*H132</f>
        <v>0</v>
      </c>
      <c r="S132" s="226">
        <v>0</v>
      </c>
      <c r="T132" s="227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8" t="s">
        <v>385</v>
      </c>
      <c r="AT132" s="228" t="s">
        <v>199</v>
      </c>
      <c r="AU132" s="228" t="s">
        <v>80</v>
      </c>
      <c r="AY132" s="19" t="s">
        <v>197</v>
      </c>
      <c r="BE132" s="229">
        <f>IF(N132="základní",J132,0)</f>
        <v>0</v>
      </c>
      <c r="BF132" s="229">
        <f>IF(N132="snížená",J132,0)</f>
        <v>0</v>
      </c>
      <c r="BG132" s="229">
        <f>IF(N132="zákl. přenesená",J132,0)</f>
        <v>0</v>
      </c>
      <c r="BH132" s="229">
        <f>IF(N132="sníž. přenesená",J132,0)</f>
        <v>0</v>
      </c>
      <c r="BI132" s="229">
        <f>IF(N132="nulová",J132,0)</f>
        <v>0</v>
      </c>
      <c r="BJ132" s="19" t="s">
        <v>80</v>
      </c>
      <c r="BK132" s="229">
        <f>ROUND(I132*H132,2)</f>
        <v>0</v>
      </c>
      <c r="BL132" s="19" t="s">
        <v>385</v>
      </c>
      <c r="BM132" s="228" t="s">
        <v>919</v>
      </c>
    </row>
    <row r="133" s="2" customFormat="1" ht="16.5" customHeight="1">
      <c r="A133" s="40"/>
      <c r="B133" s="41"/>
      <c r="C133" s="216" t="s">
        <v>636</v>
      </c>
      <c r="D133" s="216" t="s">
        <v>199</v>
      </c>
      <c r="E133" s="217" t="s">
        <v>4440</v>
      </c>
      <c r="F133" s="218" t="s">
        <v>4441</v>
      </c>
      <c r="G133" s="219" t="s">
        <v>661</v>
      </c>
      <c r="H133" s="220">
        <v>39.5</v>
      </c>
      <c r="I133" s="221"/>
      <c r="J133" s="222">
        <f>ROUND(I133*H133,2)</f>
        <v>0</v>
      </c>
      <c r="K133" s="223"/>
      <c r="L133" s="46"/>
      <c r="M133" s="224" t="s">
        <v>19</v>
      </c>
      <c r="N133" s="225" t="s">
        <v>43</v>
      </c>
      <c r="O133" s="86"/>
      <c r="P133" s="226">
        <f>O133*H133</f>
        <v>0</v>
      </c>
      <c r="Q133" s="226">
        <v>0</v>
      </c>
      <c r="R133" s="226">
        <f>Q133*H133</f>
        <v>0</v>
      </c>
      <c r="S133" s="226">
        <v>0</v>
      </c>
      <c r="T133" s="227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8" t="s">
        <v>385</v>
      </c>
      <c r="AT133" s="228" t="s">
        <v>199</v>
      </c>
      <c r="AU133" s="228" t="s">
        <v>80</v>
      </c>
      <c r="AY133" s="19" t="s">
        <v>197</v>
      </c>
      <c r="BE133" s="229">
        <f>IF(N133="základní",J133,0)</f>
        <v>0</v>
      </c>
      <c r="BF133" s="229">
        <f>IF(N133="snížená",J133,0)</f>
        <v>0</v>
      </c>
      <c r="BG133" s="229">
        <f>IF(N133="zákl. přenesená",J133,0)</f>
        <v>0</v>
      </c>
      <c r="BH133" s="229">
        <f>IF(N133="sníž. přenesená",J133,0)</f>
        <v>0</v>
      </c>
      <c r="BI133" s="229">
        <f>IF(N133="nulová",J133,0)</f>
        <v>0</v>
      </c>
      <c r="BJ133" s="19" t="s">
        <v>80</v>
      </c>
      <c r="BK133" s="229">
        <f>ROUND(I133*H133,2)</f>
        <v>0</v>
      </c>
      <c r="BL133" s="19" t="s">
        <v>385</v>
      </c>
      <c r="BM133" s="228" t="s">
        <v>929</v>
      </c>
    </row>
    <row r="134" s="2" customFormat="1" ht="21.75" customHeight="1">
      <c r="A134" s="40"/>
      <c r="B134" s="41"/>
      <c r="C134" s="216" t="s">
        <v>644</v>
      </c>
      <c r="D134" s="216" t="s">
        <v>199</v>
      </c>
      <c r="E134" s="217" t="s">
        <v>4346</v>
      </c>
      <c r="F134" s="218" t="s">
        <v>4347</v>
      </c>
      <c r="G134" s="219" t="s">
        <v>211</v>
      </c>
      <c r="H134" s="220">
        <v>5</v>
      </c>
      <c r="I134" s="221"/>
      <c r="J134" s="222">
        <f>ROUND(I134*H134,2)</f>
        <v>0</v>
      </c>
      <c r="K134" s="223"/>
      <c r="L134" s="46"/>
      <c r="M134" s="224" t="s">
        <v>19</v>
      </c>
      <c r="N134" s="225" t="s">
        <v>43</v>
      </c>
      <c r="O134" s="86"/>
      <c r="P134" s="226">
        <f>O134*H134</f>
        <v>0</v>
      </c>
      <c r="Q134" s="226">
        <v>0</v>
      </c>
      <c r="R134" s="226">
        <f>Q134*H134</f>
        <v>0</v>
      </c>
      <c r="S134" s="226">
        <v>0</v>
      </c>
      <c r="T134" s="227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8" t="s">
        <v>385</v>
      </c>
      <c r="AT134" s="228" t="s">
        <v>199</v>
      </c>
      <c r="AU134" s="228" t="s">
        <v>80</v>
      </c>
      <c r="AY134" s="19" t="s">
        <v>197</v>
      </c>
      <c r="BE134" s="229">
        <f>IF(N134="základní",J134,0)</f>
        <v>0</v>
      </c>
      <c r="BF134" s="229">
        <f>IF(N134="snížená",J134,0)</f>
        <v>0</v>
      </c>
      <c r="BG134" s="229">
        <f>IF(N134="zákl. přenesená",J134,0)</f>
        <v>0</v>
      </c>
      <c r="BH134" s="229">
        <f>IF(N134="sníž. přenesená",J134,0)</f>
        <v>0</v>
      </c>
      <c r="BI134" s="229">
        <f>IF(N134="nulová",J134,0)</f>
        <v>0</v>
      </c>
      <c r="BJ134" s="19" t="s">
        <v>80</v>
      </c>
      <c r="BK134" s="229">
        <f>ROUND(I134*H134,2)</f>
        <v>0</v>
      </c>
      <c r="BL134" s="19" t="s">
        <v>385</v>
      </c>
      <c r="BM134" s="228" t="s">
        <v>944</v>
      </c>
    </row>
    <row r="135" s="2" customFormat="1" ht="33" customHeight="1">
      <c r="A135" s="40"/>
      <c r="B135" s="41"/>
      <c r="C135" s="216" t="s">
        <v>652</v>
      </c>
      <c r="D135" s="216" t="s">
        <v>199</v>
      </c>
      <c r="E135" s="217" t="s">
        <v>4442</v>
      </c>
      <c r="F135" s="218" t="s">
        <v>4443</v>
      </c>
      <c r="G135" s="219" t="s">
        <v>4444</v>
      </c>
      <c r="H135" s="220">
        <v>2</v>
      </c>
      <c r="I135" s="221"/>
      <c r="J135" s="222">
        <f>ROUND(I135*H135,2)</f>
        <v>0</v>
      </c>
      <c r="K135" s="223"/>
      <c r="L135" s="46"/>
      <c r="M135" s="224" t="s">
        <v>19</v>
      </c>
      <c r="N135" s="225" t="s">
        <v>43</v>
      </c>
      <c r="O135" s="86"/>
      <c r="P135" s="226">
        <f>O135*H135</f>
        <v>0</v>
      </c>
      <c r="Q135" s="226">
        <v>0</v>
      </c>
      <c r="R135" s="226">
        <f>Q135*H135</f>
        <v>0</v>
      </c>
      <c r="S135" s="226">
        <v>0</v>
      </c>
      <c r="T135" s="227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8" t="s">
        <v>385</v>
      </c>
      <c r="AT135" s="228" t="s">
        <v>199</v>
      </c>
      <c r="AU135" s="228" t="s">
        <v>80</v>
      </c>
      <c r="AY135" s="19" t="s">
        <v>197</v>
      </c>
      <c r="BE135" s="229">
        <f>IF(N135="základní",J135,0)</f>
        <v>0</v>
      </c>
      <c r="BF135" s="229">
        <f>IF(N135="snížená",J135,0)</f>
        <v>0</v>
      </c>
      <c r="BG135" s="229">
        <f>IF(N135="zákl. přenesená",J135,0)</f>
        <v>0</v>
      </c>
      <c r="BH135" s="229">
        <f>IF(N135="sníž. přenesená",J135,0)</f>
        <v>0</v>
      </c>
      <c r="BI135" s="229">
        <f>IF(N135="nulová",J135,0)</f>
        <v>0</v>
      </c>
      <c r="BJ135" s="19" t="s">
        <v>80</v>
      </c>
      <c r="BK135" s="229">
        <f>ROUND(I135*H135,2)</f>
        <v>0</v>
      </c>
      <c r="BL135" s="19" t="s">
        <v>385</v>
      </c>
      <c r="BM135" s="228" t="s">
        <v>861</v>
      </c>
    </row>
    <row r="136" s="2" customFormat="1" ht="24.15" customHeight="1">
      <c r="A136" s="40"/>
      <c r="B136" s="41"/>
      <c r="C136" s="216" t="s">
        <v>658</v>
      </c>
      <c r="D136" s="216" t="s">
        <v>199</v>
      </c>
      <c r="E136" s="217" t="s">
        <v>4445</v>
      </c>
      <c r="F136" s="218" t="s">
        <v>4446</v>
      </c>
      <c r="G136" s="219" t="s">
        <v>4444</v>
      </c>
      <c r="H136" s="220">
        <v>3</v>
      </c>
      <c r="I136" s="221"/>
      <c r="J136" s="222">
        <f>ROUND(I136*H136,2)</f>
        <v>0</v>
      </c>
      <c r="K136" s="223"/>
      <c r="L136" s="46"/>
      <c r="M136" s="224" t="s">
        <v>19</v>
      </c>
      <c r="N136" s="225" t="s">
        <v>43</v>
      </c>
      <c r="O136" s="86"/>
      <c r="P136" s="226">
        <f>O136*H136</f>
        <v>0</v>
      </c>
      <c r="Q136" s="226">
        <v>0</v>
      </c>
      <c r="R136" s="226">
        <f>Q136*H136</f>
        <v>0</v>
      </c>
      <c r="S136" s="226">
        <v>0</v>
      </c>
      <c r="T136" s="227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8" t="s">
        <v>385</v>
      </c>
      <c r="AT136" s="228" t="s">
        <v>199</v>
      </c>
      <c r="AU136" s="228" t="s">
        <v>80</v>
      </c>
      <c r="AY136" s="19" t="s">
        <v>197</v>
      </c>
      <c r="BE136" s="229">
        <f>IF(N136="základní",J136,0)</f>
        <v>0</v>
      </c>
      <c r="BF136" s="229">
        <f>IF(N136="snížená",J136,0)</f>
        <v>0</v>
      </c>
      <c r="BG136" s="229">
        <f>IF(N136="zákl. přenesená",J136,0)</f>
        <v>0</v>
      </c>
      <c r="BH136" s="229">
        <f>IF(N136="sníž. přenesená",J136,0)</f>
        <v>0</v>
      </c>
      <c r="BI136" s="229">
        <f>IF(N136="nulová",J136,0)</f>
        <v>0</v>
      </c>
      <c r="BJ136" s="19" t="s">
        <v>80</v>
      </c>
      <c r="BK136" s="229">
        <f>ROUND(I136*H136,2)</f>
        <v>0</v>
      </c>
      <c r="BL136" s="19" t="s">
        <v>385</v>
      </c>
      <c r="BM136" s="228" t="s">
        <v>969</v>
      </c>
    </row>
    <row r="137" s="2" customFormat="1" ht="16.5" customHeight="1">
      <c r="A137" s="40"/>
      <c r="B137" s="41"/>
      <c r="C137" s="216" t="s">
        <v>664</v>
      </c>
      <c r="D137" s="216" t="s">
        <v>199</v>
      </c>
      <c r="E137" s="217" t="s">
        <v>4447</v>
      </c>
      <c r="F137" s="218" t="s">
        <v>4351</v>
      </c>
      <c r="G137" s="219" t="s">
        <v>388</v>
      </c>
      <c r="H137" s="220">
        <v>25</v>
      </c>
      <c r="I137" s="221"/>
      <c r="J137" s="222">
        <f>ROUND(I137*H137,2)</f>
        <v>0</v>
      </c>
      <c r="K137" s="223"/>
      <c r="L137" s="46"/>
      <c r="M137" s="224" t="s">
        <v>19</v>
      </c>
      <c r="N137" s="225" t="s">
        <v>43</v>
      </c>
      <c r="O137" s="86"/>
      <c r="P137" s="226">
        <f>O137*H137</f>
        <v>0</v>
      </c>
      <c r="Q137" s="226">
        <v>0</v>
      </c>
      <c r="R137" s="226">
        <f>Q137*H137</f>
        <v>0</v>
      </c>
      <c r="S137" s="226">
        <v>0</v>
      </c>
      <c r="T137" s="227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8" t="s">
        <v>385</v>
      </c>
      <c r="AT137" s="228" t="s">
        <v>199</v>
      </c>
      <c r="AU137" s="228" t="s">
        <v>80</v>
      </c>
      <c r="AY137" s="19" t="s">
        <v>197</v>
      </c>
      <c r="BE137" s="229">
        <f>IF(N137="základní",J137,0)</f>
        <v>0</v>
      </c>
      <c r="BF137" s="229">
        <f>IF(N137="snížená",J137,0)</f>
        <v>0</v>
      </c>
      <c r="BG137" s="229">
        <f>IF(N137="zákl. přenesená",J137,0)</f>
        <v>0</v>
      </c>
      <c r="BH137" s="229">
        <f>IF(N137="sníž. přenesená",J137,0)</f>
        <v>0</v>
      </c>
      <c r="BI137" s="229">
        <f>IF(N137="nulová",J137,0)</f>
        <v>0</v>
      </c>
      <c r="BJ137" s="19" t="s">
        <v>80</v>
      </c>
      <c r="BK137" s="229">
        <f>ROUND(I137*H137,2)</f>
        <v>0</v>
      </c>
      <c r="BL137" s="19" t="s">
        <v>385</v>
      </c>
      <c r="BM137" s="228" t="s">
        <v>984</v>
      </c>
    </row>
    <row r="138" s="2" customFormat="1" ht="21.75" customHeight="1">
      <c r="A138" s="40"/>
      <c r="B138" s="41"/>
      <c r="C138" s="216" t="s">
        <v>675</v>
      </c>
      <c r="D138" s="216" t="s">
        <v>199</v>
      </c>
      <c r="E138" s="217" t="s">
        <v>4448</v>
      </c>
      <c r="F138" s="218" t="s">
        <v>4449</v>
      </c>
      <c r="G138" s="219" t="s">
        <v>217</v>
      </c>
      <c r="H138" s="220">
        <v>0.22600000000000001</v>
      </c>
      <c r="I138" s="221"/>
      <c r="J138" s="222">
        <f>ROUND(I138*H138,2)</f>
        <v>0</v>
      </c>
      <c r="K138" s="223"/>
      <c r="L138" s="46"/>
      <c r="M138" s="224" t="s">
        <v>19</v>
      </c>
      <c r="N138" s="225" t="s">
        <v>43</v>
      </c>
      <c r="O138" s="86"/>
      <c r="P138" s="226">
        <f>O138*H138</f>
        <v>0</v>
      </c>
      <c r="Q138" s="226">
        <v>0</v>
      </c>
      <c r="R138" s="226">
        <f>Q138*H138</f>
        <v>0</v>
      </c>
      <c r="S138" s="226">
        <v>0</v>
      </c>
      <c r="T138" s="227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8" t="s">
        <v>385</v>
      </c>
      <c r="AT138" s="228" t="s">
        <v>199</v>
      </c>
      <c r="AU138" s="228" t="s">
        <v>80</v>
      </c>
      <c r="AY138" s="19" t="s">
        <v>197</v>
      </c>
      <c r="BE138" s="229">
        <f>IF(N138="základní",J138,0)</f>
        <v>0</v>
      </c>
      <c r="BF138" s="229">
        <f>IF(N138="snížená",J138,0)</f>
        <v>0</v>
      </c>
      <c r="BG138" s="229">
        <f>IF(N138="zákl. přenesená",J138,0)</f>
        <v>0</v>
      </c>
      <c r="BH138" s="229">
        <f>IF(N138="sníž. přenesená",J138,0)</f>
        <v>0</v>
      </c>
      <c r="BI138" s="229">
        <f>IF(N138="nulová",J138,0)</f>
        <v>0</v>
      </c>
      <c r="BJ138" s="19" t="s">
        <v>80</v>
      </c>
      <c r="BK138" s="229">
        <f>ROUND(I138*H138,2)</f>
        <v>0</v>
      </c>
      <c r="BL138" s="19" t="s">
        <v>385</v>
      </c>
      <c r="BM138" s="228" t="s">
        <v>1003</v>
      </c>
    </row>
    <row r="139" s="12" customFormat="1" ht="25.92" customHeight="1">
      <c r="A139" s="12"/>
      <c r="B139" s="200"/>
      <c r="C139" s="201"/>
      <c r="D139" s="202" t="s">
        <v>71</v>
      </c>
      <c r="E139" s="203" t="s">
        <v>4450</v>
      </c>
      <c r="F139" s="203" t="s">
        <v>4451</v>
      </c>
      <c r="G139" s="201"/>
      <c r="H139" s="201"/>
      <c r="I139" s="204"/>
      <c r="J139" s="205">
        <f>BK139</f>
        <v>0</v>
      </c>
      <c r="K139" s="201"/>
      <c r="L139" s="206"/>
      <c r="M139" s="207"/>
      <c r="N139" s="208"/>
      <c r="O139" s="208"/>
      <c r="P139" s="209">
        <f>SUM(P140:P174)</f>
        <v>0</v>
      </c>
      <c r="Q139" s="208"/>
      <c r="R139" s="209">
        <f>SUM(R140:R174)</f>
        <v>0.15535999999999997</v>
      </c>
      <c r="S139" s="208"/>
      <c r="T139" s="210">
        <f>SUM(T140:T174)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1" t="s">
        <v>82</v>
      </c>
      <c r="AT139" s="212" t="s">
        <v>71</v>
      </c>
      <c r="AU139" s="212" t="s">
        <v>72</v>
      </c>
      <c r="AY139" s="211" t="s">
        <v>197</v>
      </c>
      <c r="BK139" s="213">
        <f>SUM(BK140:BK174)</f>
        <v>0</v>
      </c>
    </row>
    <row r="140" s="2" customFormat="1" ht="16.5" customHeight="1">
      <c r="A140" s="40"/>
      <c r="B140" s="41"/>
      <c r="C140" s="216" t="s">
        <v>686</v>
      </c>
      <c r="D140" s="216" t="s">
        <v>199</v>
      </c>
      <c r="E140" s="217" t="s">
        <v>4452</v>
      </c>
      <c r="F140" s="218" t="s">
        <v>4453</v>
      </c>
      <c r="G140" s="219" t="s">
        <v>661</v>
      </c>
      <c r="H140" s="220">
        <v>25</v>
      </c>
      <c r="I140" s="221"/>
      <c r="J140" s="222">
        <f>ROUND(I140*H140,2)</f>
        <v>0</v>
      </c>
      <c r="K140" s="223"/>
      <c r="L140" s="46"/>
      <c r="M140" s="224" t="s">
        <v>19</v>
      </c>
      <c r="N140" s="225" t="s">
        <v>43</v>
      </c>
      <c r="O140" s="86"/>
      <c r="P140" s="226">
        <f>O140*H140</f>
        <v>0</v>
      </c>
      <c r="Q140" s="226">
        <v>0</v>
      </c>
      <c r="R140" s="226">
        <f>Q140*H140</f>
        <v>0</v>
      </c>
      <c r="S140" s="226">
        <v>0</v>
      </c>
      <c r="T140" s="227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8" t="s">
        <v>385</v>
      </c>
      <c r="AT140" s="228" t="s">
        <v>199</v>
      </c>
      <c r="AU140" s="228" t="s">
        <v>80</v>
      </c>
      <c r="AY140" s="19" t="s">
        <v>197</v>
      </c>
      <c r="BE140" s="229">
        <f>IF(N140="základní",J140,0)</f>
        <v>0</v>
      </c>
      <c r="BF140" s="229">
        <f>IF(N140="snížená",J140,0)</f>
        <v>0</v>
      </c>
      <c r="BG140" s="229">
        <f>IF(N140="zákl. přenesená",J140,0)</f>
        <v>0</v>
      </c>
      <c r="BH140" s="229">
        <f>IF(N140="sníž. přenesená",J140,0)</f>
        <v>0</v>
      </c>
      <c r="BI140" s="229">
        <f>IF(N140="nulová",J140,0)</f>
        <v>0</v>
      </c>
      <c r="BJ140" s="19" t="s">
        <v>80</v>
      </c>
      <c r="BK140" s="229">
        <f>ROUND(I140*H140,2)</f>
        <v>0</v>
      </c>
      <c r="BL140" s="19" t="s">
        <v>385</v>
      </c>
      <c r="BM140" s="228" t="s">
        <v>1018</v>
      </c>
    </row>
    <row r="141" s="2" customFormat="1" ht="21.75" customHeight="1">
      <c r="A141" s="40"/>
      <c r="B141" s="41"/>
      <c r="C141" s="216" t="s">
        <v>696</v>
      </c>
      <c r="D141" s="216" t="s">
        <v>199</v>
      </c>
      <c r="E141" s="217" t="s">
        <v>4454</v>
      </c>
      <c r="F141" s="218" t="s">
        <v>4455</v>
      </c>
      <c r="G141" s="219" t="s">
        <v>661</v>
      </c>
      <c r="H141" s="220">
        <v>3.5</v>
      </c>
      <c r="I141" s="221"/>
      <c r="J141" s="222">
        <f>ROUND(I141*H141,2)</f>
        <v>0</v>
      </c>
      <c r="K141" s="223"/>
      <c r="L141" s="46"/>
      <c r="M141" s="224" t="s">
        <v>19</v>
      </c>
      <c r="N141" s="225" t="s">
        <v>43</v>
      </c>
      <c r="O141" s="86"/>
      <c r="P141" s="226">
        <f>O141*H141</f>
        <v>0</v>
      </c>
      <c r="Q141" s="226">
        <v>0.0039314285714285701</v>
      </c>
      <c r="R141" s="226">
        <f>Q141*H141</f>
        <v>0.013759999999999995</v>
      </c>
      <c r="S141" s="226">
        <v>0</v>
      </c>
      <c r="T141" s="227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8" t="s">
        <v>385</v>
      </c>
      <c r="AT141" s="228" t="s">
        <v>199</v>
      </c>
      <c r="AU141" s="228" t="s">
        <v>80</v>
      </c>
      <c r="AY141" s="19" t="s">
        <v>197</v>
      </c>
      <c r="BE141" s="229">
        <f>IF(N141="základní",J141,0)</f>
        <v>0</v>
      </c>
      <c r="BF141" s="229">
        <f>IF(N141="snížená",J141,0)</f>
        <v>0</v>
      </c>
      <c r="BG141" s="229">
        <f>IF(N141="zákl. přenesená",J141,0)</f>
        <v>0</v>
      </c>
      <c r="BH141" s="229">
        <f>IF(N141="sníž. přenesená",J141,0)</f>
        <v>0</v>
      </c>
      <c r="BI141" s="229">
        <f>IF(N141="nulová",J141,0)</f>
        <v>0</v>
      </c>
      <c r="BJ141" s="19" t="s">
        <v>80</v>
      </c>
      <c r="BK141" s="229">
        <f>ROUND(I141*H141,2)</f>
        <v>0</v>
      </c>
      <c r="BL141" s="19" t="s">
        <v>385</v>
      </c>
      <c r="BM141" s="228" t="s">
        <v>1044</v>
      </c>
    </row>
    <row r="142" s="2" customFormat="1" ht="21.75" customHeight="1">
      <c r="A142" s="40"/>
      <c r="B142" s="41"/>
      <c r="C142" s="216" t="s">
        <v>701</v>
      </c>
      <c r="D142" s="216" t="s">
        <v>199</v>
      </c>
      <c r="E142" s="217" t="s">
        <v>4456</v>
      </c>
      <c r="F142" s="218" t="s">
        <v>4457</v>
      </c>
      <c r="G142" s="219" t="s">
        <v>661</v>
      </c>
      <c r="H142" s="220">
        <v>54</v>
      </c>
      <c r="I142" s="221"/>
      <c r="J142" s="222">
        <f>ROUND(I142*H142,2)</f>
        <v>0</v>
      </c>
      <c r="K142" s="223"/>
      <c r="L142" s="46"/>
      <c r="M142" s="224" t="s">
        <v>19</v>
      </c>
      <c r="N142" s="225" t="s">
        <v>43</v>
      </c>
      <c r="O142" s="86"/>
      <c r="P142" s="226">
        <f>O142*H142</f>
        <v>0</v>
      </c>
      <c r="Q142" s="226">
        <v>0.00046000000000000001</v>
      </c>
      <c r="R142" s="226">
        <f>Q142*H142</f>
        <v>0.024840000000000001</v>
      </c>
      <c r="S142" s="226">
        <v>0</v>
      </c>
      <c r="T142" s="227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8" t="s">
        <v>385</v>
      </c>
      <c r="AT142" s="228" t="s">
        <v>199</v>
      </c>
      <c r="AU142" s="228" t="s">
        <v>80</v>
      </c>
      <c r="AY142" s="19" t="s">
        <v>197</v>
      </c>
      <c r="BE142" s="229">
        <f>IF(N142="základní",J142,0)</f>
        <v>0</v>
      </c>
      <c r="BF142" s="229">
        <f>IF(N142="snížená",J142,0)</f>
        <v>0</v>
      </c>
      <c r="BG142" s="229">
        <f>IF(N142="zákl. přenesená",J142,0)</f>
        <v>0</v>
      </c>
      <c r="BH142" s="229">
        <f>IF(N142="sníž. přenesená",J142,0)</f>
        <v>0</v>
      </c>
      <c r="BI142" s="229">
        <f>IF(N142="nulová",J142,0)</f>
        <v>0</v>
      </c>
      <c r="BJ142" s="19" t="s">
        <v>80</v>
      </c>
      <c r="BK142" s="229">
        <f>ROUND(I142*H142,2)</f>
        <v>0</v>
      </c>
      <c r="BL142" s="19" t="s">
        <v>385</v>
      </c>
      <c r="BM142" s="228" t="s">
        <v>1061</v>
      </c>
    </row>
    <row r="143" s="2" customFormat="1" ht="21.75" customHeight="1">
      <c r="A143" s="40"/>
      <c r="B143" s="41"/>
      <c r="C143" s="216" t="s">
        <v>717</v>
      </c>
      <c r="D143" s="216" t="s">
        <v>199</v>
      </c>
      <c r="E143" s="217" t="s">
        <v>4458</v>
      </c>
      <c r="F143" s="218" t="s">
        <v>4459</v>
      </c>
      <c r="G143" s="219" t="s">
        <v>661</v>
      </c>
      <c r="H143" s="220">
        <v>68.5</v>
      </c>
      <c r="I143" s="221"/>
      <c r="J143" s="222">
        <f>ROUND(I143*H143,2)</f>
        <v>0</v>
      </c>
      <c r="K143" s="223"/>
      <c r="L143" s="46"/>
      <c r="M143" s="224" t="s">
        <v>19</v>
      </c>
      <c r="N143" s="225" t="s">
        <v>43</v>
      </c>
      <c r="O143" s="86"/>
      <c r="P143" s="226">
        <f>O143*H143</f>
        <v>0</v>
      </c>
      <c r="Q143" s="226">
        <v>0.00058</v>
      </c>
      <c r="R143" s="226">
        <f>Q143*H143</f>
        <v>0.039730000000000001</v>
      </c>
      <c r="S143" s="226">
        <v>0</v>
      </c>
      <c r="T143" s="227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8" t="s">
        <v>385</v>
      </c>
      <c r="AT143" s="228" t="s">
        <v>199</v>
      </c>
      <c r="AU143" s="228" t="s">
        <v>80</v>
      </c>
      <c r="AY143" s="19" t="s">
        <v>197</v>
      </c>
      <c r="BE143" s="229">
        <f>IF(N143="základní",J143,0)</f>
        <v>0</v>
      </c>
      <c r="BF143" s="229">
        <f>IF(N143="snížená",J143,0)</f>
        <v>0</v>
      </c>
      <c r="BG143" s="229">
        <f>IF(N143="zákl. přenesená",J143,0)</f>
        <v>0</v>
      </c>
      <c r="BH143" s="229">
        <f>IF(N143="sníž. přenesená",J143,0)</f>
        <v>0</v>
      </c>
      <c r="BI143" s="229">
        <f>IF(N143="nulová",J143,0)</f>
        <v>0</v>
      </c>
      <c r="BJ143" s="19" t="s">
        <v>80</v>
      </c>
      <c r="BK143" s="229">
        <f>ROUND(I143*H143,2)</f>
        <v>0</v>
      </c>
      <c r="BL143" s="19" t="s">
        <v>385</v>
      </c>
      <c r="BM143" s="228" t="s">
        <v>1077</v>
      </c>
    </row>
    <row r="144" s="2" customFormat="1" ht="21.75" customHeight="1">
      <c r="A144" s="40"/>
      <c r="B144" s="41"/>
      <c r="C144" s="216" t="s">
        <v>723</v>
      </c>
      <c r="D144" s="216" t="s">
        <v>199</v>
      </c>
      <c r="E144" s="217" t="s">
        <v>4460</v>
      </c>
      <c r="F144" s="218" t="s">
        <v>4461</v>
      </c>
      <c r="G144" s="219" t="s">
        <v>661</v>
      </c>
      <c r="H144" s="220">
        <v>30</v>
      </c>
      <c r="I144" s="221"/>
      <c r="J144" s="222">
        <f>ROUND(I144*H144,2)</f>
        <v>0</v>
      </c>
      <c r="K144" s="223"/>
      <c r="L144" s="46"/>
      <c r="M144" s="224" t="s">
        <v>19</v>
      </c>
      <c r="N144" s="225" t="s">
        <v>43</v>
      </c>
      <c r="O144" s="86"/>
      <c r="P144" s="226">
        <f>O144*H144</f>
        <v>0</v>
      </c>
      <c r="Q144" s="226">
        <v>0.00080000000000000004</v>
      </c>
      <c r="R144" s="226">
        <f>Q144*H144</f>
        <v>0.024</v>
      </c>
      <c r="S144" s="226">
        <v>0</v>
      </c>
      <c r="T144" s="227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8" t="s">
        <v>385</v>
      </c>
      <c r="AT144" s="228" t="s">
        <v>199</v>
      </c>
      <c r="AU144" s="228" t="s">
        <v>80</v>
      </c>
      <c r="AY144" s="19" t="s">
        <v>197</v>
      </c>
      <c r="BE144" s="229">
        <f>IF(N144="základní",J144,0)</f>
        <v>0</v>
      </c>
      <c r="BF144" s="229">
        <f>IF(N144="snížená",J144,0)</f>
        <v>0</v>
      </c>
      <c r="BG144" s="229">
        <f>IF(N144="zákl. přenesená",J144,0)</f>
        <v>0</v>
      </c>
      <c r="BH144" s="229">
        <f>IF(N144="sníž. přenesená",J144,0)</f>
        <v>0</v>
      </c>
      <c r="BI144" s="229">
        <f>IF(N144="nulová",J144,0)</f>
        <v>0</v>
      </c>
      <c r="BJ144" s="19" t="s">
        <v>80</v>
      </c>
      <c r="BK144" s="229">
        <f>ROUND(I144*H144,2)</f>
        <v>0</v>
      </c>
      <c r="BL144" s="19" t="s">
        <v>385</v>
      </c>
      <c r="BM144" s="228" t="s">
        <v>1085</v>
      </c>
    </row>
    <row r="145" s="2" customFormat="1" ht="24.15" customHeight="1">
      <c r="A145" s="40"/>
      <c r="B145" s="41"/>
      <c r="C145" s="216" t="s">
        <v>729</v>
      </c>
      <c r="D145" s="216" t="s">
        <v>199</v>
      </c>
      <c r="E145" s="217" t="s">
        <v>4462</v>
      </c>
      <c r="F145" s="218" t="s">
        <v>4463</v>
      </c>
      <c r="G145" s="219" t="s">
        <v>661</v>
      </c>
      <c r="H145" s="220">
        <v>3.5</v>
      </c>
      <c r="I145" s="221"/>
      <c r="J145" s="222">
        <f>ROUND(I145*H145,2)</f>
        <v>0</v>
      </c>
      <c r="K145" s="223"/>
      <c r="L145" s="46"/>
      <c r="M145" s="224" t="s">
        <v>19</v>
      </c>
      <c r="N145" s="225" t="s">
        <v>43</v>
      </c>
      <c r="O145" s="86"/>
      <c r="P145" s="226">
        <f>O145*H145</f>
        <v>0</v>
      </c>
      <c r="Q145" s="226">
        <v>2.8571428571428601E-05</v>
      </c>
      <c r="R145" s="226">
        <f>Q145*H145</f>
        <v>0.0001000000000000001</v>
      </c>
      <c r="S145" s="226">
        <v>0</v>
      </c>
      <c r="T145" s="227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8" t="s">
        <v>385</v>
      </c>
      <c r="AT145" s="228" t="s">
        <v>199</v>
      </c>
      <c r="AU145" s="228" t="s">
        <v>80</v>
      </c>
      <c r="AY145" s="19" t="s">
        <v>197</v>
      </c>
      <c r="BE145" s="229">
        <f>IF(N145="základní",J145,0)</f>
        <v>0</v>
      </c>
      <c r="BF145" s="229">
        <f>IF(N145="snížená",J145,0)</f>
        <v>0</v>
      </c>
      <c r="BG145" s="229">
        <f>IF(N145="zákl. přenesená",J145,0)</f>
        <v>0</v>
      </c>
      <c r="BH145" s="229">
        <f>IF(N145="sníž. přenesená",J145,0)</f>
        <v>0</v>
      </c>
      <c r="BI145" s="229">
        <f>IF(N145="nulová",J145,0)</f>
        <v>0</v>
      </c>
      <c r="BJ145" s="19" t="s">
        <v>80</v>
      </c>
      <c r="BK145" s="229">
        <f>ROUND(I145*H145,2)</f>
        <v>0</v>
      </c>
      <c r="BL145" s="19" t="s">
        <v>385</v>
      </c>
      <c r="BM145" s="228" t="s">
        <v>1099</v>
      </c>
    </row>
    <row r="146" s="2" customFormat="1" ht="24.15" customHeight="1">
      <c r="A146" s="40"/>
      <c r="B146" s="41"/>
      <c r="C146" s="216" t="s">
        <v>760</v>
      </c>
      <c r="D146" s="216" t="s">
        <v>199</v>
      </c>
      <c r="E146" s="217" t="s">
        <v>4464</v>
      </c>
      <c r="F146" s="218" t="s">
        <v>4465</v>
      </c>
      <c r="G146" s="219" t="s">
        <v>661</v>
      </c>
      <c r="H146" s="220">
        <v>35</v>
      </c>
      <c r="I146" s="221"/>
      <c r="J146" s="222">
        <f>ROUND(I146*H146,2)</f>
        <v>0</v>
      </c>
      <c r="K146" s="223"/>
      <c r="L146" s="46"/>
      <c r="M146" s="224" t="s">
        <v>19</v>
      </c>
      <c r="N146" s="225" t="s">
        <v>43</v>
      </c>
      <c r="O146" s="86"/>
      <c r="P146" s="226">
        <f>O146*H146</f>
        <v>0</v>
      </c>
      <c r="Q146" s="226">
        <v>4.0000000000000003E-05</v>
      </c>
      <c r="R146" s="226">
        <f>Q146*H146</f>
        <v>0.0014000000000000002</v>
      </c>
      <c r="S146" s="226">
        <v>0</v>
      </c>
      <c r="T146" s="227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8" t="s">
        <v>385</v>
      </c>
      <c r="AT146" s="228" t="s">
        <v>199</v>
      </c>
      <c r="AU146" s="228" t="s">
        <v>80</v>
      </c>
      <c r="AY146" s="19" t="s">
        <v>197</v>
      </c>
      <c r="BE146" s="229">
        <f>IF(N146="základní",J146,0)</f>
        <v>0</v>
      </c>
      <c r="BF146" s="229">
        <f>IF(N146="snížená",J146,0)</f>
        <v>0</v>
      </c>
      <c r="BG146" s="229">
        <f>IF(N146="zákl. přenesená",J146,0)</f>
        <v>0</v>
      </c>
      <c r="BH146" s="229">
        <f>IF(N146="sníž. přenesená",J146,0)</f>
        <v>0</v>
      </c>
      <c r="BI146" s="229">
        <f>IF(N146="nulová",J146,0)</f>
        <v>0</v>
      </c>
      <c r="BJ146" s="19" t="s">
        <v>80</v>
      </c>
      <c r="BK146" s="229">
        <f>ROUND(I146*H146,2)</f>
        <v>0</v>
      </c>
      <c r="BL146" s="19" t="s">
        <v>385</v>
      </c>
      <c r="BM146" s="228" t="s">
        <v>1111</v>
      </c>
    </row>
    <row r="147" s="2" customFormat="1" ht="24.15" customHeight="1">
      <c r="A147" s="40"/>
      <c r="B147" s="41"/>
      <c r="C147" s="216" t="s">
        <v>792</v>
      </c>
      <c r="D147" s="216" t="s">
        <v>199</v>
      </c>
      <c r="E147" s="217" t="s">
        <v>4466</v>
      </c>
      <c r="F147" s="218" t="s">
        <v>4467</v>
      </c>
      <c r="G147" s="219" t="s">
        <v>661</v>
      </c>
      <c r="H147" s="220">
        <v>44.5</v>
      </c>
      <c r="I147" s="221"/>
      <c r="J147" s="222">
        <f>ROUND(I147*H147,2)</f>
        <v>0</v>
      </c>
      <c r="K147" s="223"/>
      <c r="L147" s="46"/>
      <c r="M147" s="224" t="s">
        <v>19</v>
      </c>
      <c r="N147" s="225" t="s">
        <v>43</v>
      </c>
      <c r="O147" s="86"/>
      <c r="P147" s="226">
        <f>O147*H147</f>
        <v>0</v>
      </c>
      <c r="Q147" s="226">
        <v>6.0000000000000002E-05</v>
      </c>
      <c r="R147" s="226">
        <f>Q147*H147</f>
        <v>0.0026700000000000001</v>
      </c>
      <c r="S147" s="226">
        <v>0</v>
      </c>
      <c r="T147" s="227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8" t="s">
        <v>385</v>
      </c>
      <c r="AT147" s="228" t="s">
        <v>199</v>
      </c>
      <c r="AU147" s="228" t="s">
        <v>80</v>
      </c>
      <c r="AY147" s="19" t="s">
        <v>197</v>
      </c>
      <c r="BE147" s="229">
        <f>IF(N147="základní",J147,0)</f>
        <v>0</v>
      </c>
      <c r="BF147" s="229">
        <f>IF(N147="snížená",J147,0)</f>
        <v>0</v>
      </c>
      <c r="BG147" s="229">
        <f>IF(N147="zákl. přenesená",J147,0)</f>
        <v>0</v>
      </c>
      <c r="BH147" s="229">
        <f>IF(N147="sníž. přenesená",J147,0)</f>
        <v>0</v>
      </c>
      <c r="BI147" s="229">
        <f>IF(N147="nulová",J147,0)</f>
        <v>0</v>
      </c>
      <c r="BJ147" s="19" t="s">
        <v>80</v>
      </c>
      <c r="BK147" s="229">
        <f>ROUND(I147*H147,2)</f>
        <v>0</v>
      </c>
      <c r="BL147" s="19" t="s">
        <v>385</v>
      </c>
      <c r="BM147" s="228" t="s">
        <v>1119</v>
      </c>
    </row>
    <row r="148" s="2" customFormat="1" ht="24.15" customHeight="1">
      <c r="A148" s="40"/>
      <c r="B148" s="41"/>
      <c r="C148" s="216" t="s">
        <v>797</v>
      </c>
      <c r="D148" s="216" t="s">
        <v>199</v>
      </c>
      <c r="E148" s="217" t="s">
        <v>4468</v>
      </c>
      <c r="F148" s="218" t="s">
        <v>4469</v>
      </c>
      <c r="G148" s="219" t="s">
        <v>661</v>
      </c>
      <c r="H148" s="220">
        <v>22</v>
      </c>
      <c r="I148" s="221"/>
      <c r="J148" s="222">
        <f>ROUND(I148*H148,2)</f>
        <v>0</v>
      </c>
      <c r="K148" s="223"/>
      <c r="L148" s="46"/>
      <c r="M148" s="224" t="s">
        <v>19</v>
      </c>
      <c r="N148" s="225" t="s">
        <v>43</v>
      </c>
      <c r="O148" s="86"/>
      <c r="P148" s="226">
        <f>O148*H148</f>
        <v>0</v>
      </c>
      <c r="Q148" s="226">
        <v>6.0000000000000002E-05</v>
      </c>
      <c r="R148" s="226">
        <f>Q148*H148</f>
        <v>0.00132</v>
      </c>
      <c r="S148" s="226">
        <v>0</v>
      </c>
      <c r="T148" s="227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8" t="s">
        <v>385</v>
      </c>
      <c r="AT148" s="228" t="s">
        <v>199</v>
      </c>
      <c r="AU148" s="228" t="s">
        <v>80</v>
      </c>
      <c r="AY148" s="19" t="s">
        <v>197</v>
      </c>
      <c r="BE148" s="229">
        <f>IF(N148="základní",J148,0)</f>
        <v>0</v>
      </c>
      <c r="BF148" s="229">
        <f>IF(N148="snížená",J148,0)</f>
        <v>0</v>
      </c>
      <c r="BG148" s="229">
        <f>IF(N148="zákl. přenesená",J148,0)</f>
        <v>0</v>
      </c>
      <c r="BH148" s="229">
        <f>IF(N148="sníž. přenesená",J148,0)</f>
        <v>0</v>
      </c>
      <c r="BI148" s="229">
        <f>IF(N148="nulová",J148,0)</f>
        <v>0</v>
      </c>
      <c r="BJ148" s="19" t="s">
        <v>80</v>
      </c>
      <c r="BK148" s="229">
        <f>ROUND(I148*H148,2)</f>
        <v>0</v>
      </c>
      <c r="BL148" s="19" t="s">
        <v>385</v>
      </c>
      <c r="BM148" s="228" t="s">
        <v>1131</v>
      </c>
    </row>
    <row r="149" s="2" customFormat="1" ht="24.15" customHeight="1">
      <c r="A149" s="40"/>
      <c r="B149" s="41"/>
      <c r="C149" s="216" t="s">
        <v>816</v>
      </c>
      <c r="D149" s="216" t="s">
        <v>199</v>
      </c>
      <c r="E149" s="217" t="s">
        <v>4470</v>
      </c>
      <c r="F149" s="218" t="s">
        <v>4471</v>
      </c>
      <c r="G149" s="219" t="s">
        <v>661</v>
      </c>
      <c r="H149" s="220">
        <v>19</v>
      </c>
      <c r="I149" s="221"/>
      <c r="J149" s="222">
        <f>ROUND(I149*H149,2)</f>
        <v>0</v>
      </c>
      <c r="K149" s="223"/>
      <c r="L149" s="46"/>
      <c r="M149" s="224" t="s">
        <v>19</v>
      </c>
      <c r="N149" s="225" t="s">
        <v>43</v>
      </c>
      <c r="O149" s="86"/>
      <c r="P149" s="226">
        <f>O149*H149</f>
        <v>0</v>
      </c>
      <c r="Q149" s="226">
        <v>6.0000000000000002E-05</v>
      </c>
      <c r="R149" s="226">
        <f>Q149*H149</f>
        <v>0.00114</v>
      </c>
      <c r="S149" s="226">
        <v>0</v>
      </c>
      <c r="T149" s="227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8" t="s">
        <v>385</v>
      </c>
      <c r="AT149" s="228" t="s">
        <v>199</v>
      </c>
      <c r="AU149" s="228" t="s">
        <v>80</v>
      </c>
      <c r="AY149" s="19" t="s">
        <v>197</v>
      </c>
      <c r="BE149" s="229">
        <f>IF(N149="základní",J149,0)</f>
        <v>0</v>
      </c>
      <c r="BF149" s="229">
        <f>IF(N149="snížená",J149,0)</f>
        <v>0</v>
      </c>
      <c r="BG149" s="229">
        <f>IF(N149="zákl. přenesená",J149,0)</f>
        <v>0</v>
      </c>
      <c r="BH149" s="229">
        <f>IF(N149="sníž. přenesená",J149,0)</f>
        <v>0</v>
      </c>
      <c r="BI149" s="229">
        <f>IF(N149="nulová",J149,0)</f>
        <v>0</v>
      </c>
      <c r="BJ149" s="19" t="s">
        <v>80</v>
      </c>
      <c r="BK149" s="229">
        <f>ROUND(I149*H149,2)</f>
        <v>0</v>
      </c>
      <c r="BL149" s="19" t="s">
        <v>385</v>
      </c>
      <c r="BM149" s="228" t="s">
        <v>1146</v>
      </c>
    </row>
    <row r="150" s="2" customFormat="1" ht="24.15" customHeight="1">
      <c r="A150" s="40"/>
      <c r="B150" s="41"/>
      <c r="C150" s="216" t="s">
        <v>826</v>
      </c>
      <c r="D150" s="216" t="s">
        <v>199</v>
      </c>
      <c r="E150" s="217" t="s">
        <v>4472</v>
      </c>
      <c r="F150" s="218" t="s">
        <v>4473</v>
      </c>
      <c r="G150" s="219" t="s">
        <v>661</v>
      </c>
      <c r="H150" s="220">
        <v>24</v>
      </c>
      <c r="I150" s="221"/>
      <c r="J150" s="222">
        <f>ROUND(I150*H150,2)</f>
        <v>0</v>
      </c>
      <c r="K150" s="223"/>
      <c r="L150" s="46"/>
      <c r="M150" s="224" t="s">
        <v>19</v>
      </c>
      <c r="N150" s="225" t="s">
        <v>43</v>
      </c>
      <c r="O150" s="86"/>
      <c r="P150" s="226">
        <f>O150*H150</f>
        <v>0</v>
      </c>
      <c r="Q150" s="226">
        <v>6.9999999999999994E-05</v>
      </c>
      <c r="R150" s="226">
        <f>Q150*H150</f>
        <v>0.0016799999999999999</v>
      </c>
      <c r="S150" s="226">
        <v>0</v>
      </c>
      <c r="T150" s="227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8" t="s">
        <v>385</v>
      </c>
      <c r="AT150" s="228" t="s">
        <v>199</v>
      </c>
      <c r="AU150" s="228" t="s">
        <v>80</v>
      </c>
      <c r="AY150" s="19" t="s">
        <v>197</v>
      </c>
      <c r="BE150" s="229">
        <f>IF(N150="základní",J150,0)</f>
        <v>0</v>
      </c>
      <c r="BF150" s="229">
        <f>IF(N150="snížená",J150,0)</f>
        <v>0</v>
      </c>
      <c r="BG150" s="229">
        <f>IF(N150="zákl. přenesená",J150,0)</f>
        <v>0</v>
      </c>
      <c r="BH150" s="229">
        <f>IF(N150="sníž. přenesená",J150,0)</f>
        <v>0</v>
      </c>
      <c r="BI150" s="229">
        <f>IF(N150="nulová",J150,0)</f>
        <v>0</v>
      </c>
      <c r="BJ150" s="19" t="s">
        <v>80</v>
      </c>
      <c r="BK150" s="229">
        <f>ROUND(I150*H150,2)</f>
        <v>0</v>
      </c>
      <c r="BL150" s="19" t="s">
        <v>385</v>
      </c>
      <c r="BM150" s="228" t="s">
        <v>1156</v>
      </c>
    </row>
    <row r="151" s="2" customFormat="1" ht="24.15" customHeight="1">
      <c r="A151" s="40"/>
      <c r="B151" s="41"/>
      <c r="C151" s="216" t="s">
        <v>845</v>
      </c>
      <c r="D151" s="216" t="s">
        <v>199</v>
      </c>
      <c r="E151" s="217" t="s">
        <v>4474</v>
      </c>
      <c r="F151" s="218" t="s">
        <v>4475</v>
      </c>
      <c r="G151" s="219" t="s">
        <v>661</v>
      </c>
      <c r="H151" s="220">
        <v>8</v>
      </c>
      <c r="I151" s="221"/>
      <c r="J151" s="222">
        <f>ROUND(I151*H151,2)</f>
        <v>0</v>
      </c>
      <c r="K151" s="223"/>
      <c r="L151" s="46"/>
      <c r="M151" s="224" t="s">
        <v>19</v>
      </c>
      <c r="N151" s="225" t="s">
        <v>43</v>
      </c>
      <c r="O151" s="86"/>
      <c r="P151" s="226">
        <f>O151*H151</f>
        <v>0</v>
      </c>
      <c r="Q151" s="226">
        <v>8.0000000000000007E-05</v>
      </c>
      <c r="R151" s="226">
        <f>Q151*H151</f>
        <v>0.00064000000000000005</v>
      </c>
      <c r="S151" s="226">
        <v>0</v>
      </c>
      <c r="T151" s="227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8" t="s">
        <v>385</v>
      </c>
      <c r="AT151" s="228" t="s">
        <v>199</v>
      </c>
      <c r="AU151" s="228" t="s">
        <v>80</v>
      </c>
      <c r="AY151" s="19" t="s">
        <v>197</v>
      </c>
      <c r="BE151" s="229">
        <f>IF(N151="základní",J151,0)</f>
        <v>0</v>
      </c>
      <c r="BF151" s="229">
        <f>IF(N151="snížená",J151,0)</f>
        <v>0</v>
      </c>
      <c r="BG151" s="229">
        <f>IF(N151="zákl. přenesená",J151,0)</f>
        <v>0</v>
      </c>
      <c r="BH151" s="229">
        <f>IF(N151="sníž. přenesená",J151,0)</f>
        <v>0</v>
      </c>
      <c r="BI151" s="229">
        <f>IF(N151="nulová",J151,0)</f>
        <v>0</v>
      </c>
      <c r="BJ151" s="19" t="s">
        <v>80</v>
      </c>
      <c r="BK151" s="229">
        <f>ROUND(I151*H151,2)</f>
        <v>0</v>
      </c>
      <c r="BL151" s="19" t="s">
        <v>385</v>
      </c>
      <c r="BM151" s="228" t="s">
        <v>1166</v>
      </c>
    </row>
    <row r="152" s="2" customFormat="1" ht="16.5" customHeight="1">
      <c r="A152" s="40"/>
      <c r="B152" s="41"/>
      <c r="C152" s="216" t="s">
        <v>850</v>
      </c>
      <c r="D152" s="216" t="s">
        <v>199</v>
      </c>
      <c r="E152" s="217" t="s">
        <v>4476</v>
      </c>
      <c r="F152" s="218" t="s">
        <v>4477</v>
      </c>
      <c r="G152" s="219" t="s">
        <v>211</v>
      </c>
      <c r="H152" s="220">
        <v>39</v>
      </c>
      <c r="I152" s="221"/>
      <c r="J152" s="222">
        <f>ROUND(I152*H152,2)</f>
        <v>0</v>
      </c>
      <c r="K152" s="223"/>
      <c r="L152" s="46"/>
      <c r="M152" s="224" t="s">
        <v>19</v>
      </c>
      <c r="N152" s="225" t="s">
        <v>43</v>
      </c>
      <c r="O152" s="86"/>
      <c r="P152" s="226">
        <f>O152*H152</f>
        <v>0</v>
      </c>
      <c r="Q152" s="226">
        <v>0</v>
      </c>
      <c r="R152" s="226">
        <f>Q152*H152</f>
        <v>0</v>
      </c>
      <c r="S152" s="226">
        <v>0</v>
      </c>
      <c r="T152" s="227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8" t="s">
        <v>385</v>
      </c>
      <c r="AT152" s="228" t="s">
        <v>199</v>
      </c>
      <c r="AU152" s="228" t="s">
        <v>80</v>
      </c>
      <c r="AY152" s="19" t="s">
        <v>197</v>
      </c>
      <c r="BE152" s="229">
        <f>IF(N152="základní",J152,0)</f>
        <v>0</v>
      </c>
      <c r="BF152" s="229">
        <f>IF(N152="snížená",J152,0)</f>
        <v>0</v>
      </c>
      <c r="BG152" s="229">
        <f>IF(N152="zákl. přenesená",J152,0)</f>
        <v>0</v>
      </c>
      <c r="BH152" s="229">
        <f>IF(N152="sníž. přenesená",J152,0)</f>
        <v>0</v>
      </c>
      <c r="BI152" s="229">
        <f>IF(N152="nulová",J152,0)</f>
        <v>0</v>
      </c>
      <c r="BJ152" s="19" t="s">
        <v>80</v>
      </c>
      <c r="BK152" s="229">
        <f>ROUND(I152*H152,2)</f>
        <v>0</v>
      </c>
      <c r="BL152" s="19" t="s">
        <v>385</v>
      </c>
      <c r="BM152" s="228" t="s">
        <v>1129</v>
      </c>
    </row>
    <row r="153" s="2" customFormat="1" ht="16.5" customHeight="1">
      <c r="A153" s="40"/>
      <c r="B153" s="41"/>
      <c r="C153" s="216" t="s">
        <v>856</v>
      </c>
      <c r="D153" s="216" t="s">
        <v>199</v>
      </c>
      <c r="E153" s="217" t="s">
        <v>4478</v>
      </c>
      <c r="F153" s="218" t="s">
        <v>4479</v>
      </c>
      <c r="G153" s="219" t="s">
        <v>211</v>
      </c>
      <c r="H153" s="220">
        <v>1</v>
      </c>
      <c r="I153" s="221"/>
      <c r="J153" s="222">
        <f>ROUND(I153*H153,2)</f>
        <v>0</v>
      </c>
      <c r="K153" s="223"/>
      <c r="L153" s="46"/>
      <c r="M153" s="224" t="s">
        <v>19</v>
      </c>
      <c r="N153" s="225" t="s">
        <v>43</v>
      </c>
      <c r="O153" s="86"/>
      <c r="P153" s="226">
        <f>O153*H153</f>
        <v>0</v>
      </c>
      <c r="Q153" s="226">
        <v>0</v>
      </c>
      <c r="R153" s="226">
        <f>Q153*H153</f>
        <v>0</v>
      </c>
      <c r="S153" s="226">
        <v>0</v>
      </c>
      <c r="T153" s="227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8" t="s">
        <v>385</v>
      </c>
      <c r="AT153" s="228" t="s">
        <v>199</v>
      </c>
      <c r="AU153" s="228" t="s">
        <v>80</v>
      </c>
      <c r="AY153" s="19" t="s">
        <v>197</v>
      </c>
      <c r="BE153" s="229">
        <f>IF(N153="základní",J153,0)</f>
        <v>0</v>
      </c>
      <c r="BF153" s="229">
        <f>IF(N153="snížená",J153,0)</f>
        <v>0</v>
      </c>
      <c r="BG153" s="229">
        <f>IF(N153="zákl. přenesená",J153,0)</f>
        <v>0</v>
      </c>
      <c r="BH153" s="229">
        <f>IF(N153="sníž. přenesená",J153,0)</f>
        <v>0</v>
      </c>
      <c r="BI153" s="229">
        <f>IF(N153="nulová",J153,0)</f>
        <v>0</v>
      </c>
      <c r="BJ153" s="19" t="s">
        <v>80</v>
      </c>
      <c r="BK153" s="229">
        <f>ROUND(I153*H153,2)</f>
        <v>0</v>
      </c>
      <c r="BL153" s="19" t="s">
        <v>385</v>
      </c>
      <c r="BM153" s="228" t="s">
        <v>1193</v>
      </c>
    </row>
    <row r="154" s="2" customFormat="1" ht="16.5" customHeight="1">
      <c r="A154" s="40"/>
      <c r="B154" s="41"/>
      <c r="C154" s="216" t="s">
        <v>863</v>
      </c>
      <c r="D154" s="216" t="s">
        <v>199</v>
      </c>
      <c r="E154" s="217" t="s">
        <v>4480</v>
      </c>
      <c r="F154" s="218" t="s">
        <v>4481</v>
      </c>
      <c r="G154" s="219" t="s">
        <v>211</v>
      </c>
      <c r="H154" s="220">
        <v>6</v>
      </c>
      <c r="I154" s="221"/>
      <c r="J154" s="222">
        <f>ROUND(I154*H154,2)</f>
        <v>0</v>
      </c>
      <c r="K154" s="223"/>
      <c r="L154" s="46"/>
      <c r="M154" s="224" t="s">
        <v>19</v>
      </c>
      <c r="N154" s="225" t="s">
        <v>43</v>
      </c>
      <c r="O154" s="86"/>
      <c r="P154" s="226">
        <f>O154*H154</f>
        <v>0</v>
      </c>
      <c r="Q154" s="226">
        <v>0</v>
      </c>
      <c r="R154" s="226">
        <f>Q154*H154</f>
        <v>0</v>
      </c>
      <c r="S154" s="226">
        <v>0</v>
      </c>
      <c r="T154" s="227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8" t="s">
        <v>385</v>
      </c>
      <c r="AT154" s="228" t="s">
        <v>199</v>
      </c>
      <c r="AU154" s="228" t="s">
        <v>80</v>
      </c>
      <c r="AY154" s="19" t="s">
        <v>197</v>
      </c>
      <c r="BE154" s="229">
        <f>IF(N154="základní",J154,0)</f>
        <v>0</v>
      </c>
      <c r="BF154" s="229">
        <f>IF(N154="snížená",J154,0)</f>
        <v>0</v>
      </c>
      <c r="BG154" s="229">
        <f>IF(N154="zákl. přenesená",J154,0)</f>
        <v>0</v>
      </c>
      <c r="BH154" s="229">
        <f>IF(N154="sníž. přenesená",J154,0)</f>
        <v>0</v>
      </c>
      <c r="BI154" s="229">
        <f>IF(N154="nulová",J154,0)</f>
        <v>0</v>
      </c>
      <c r="BJ154" s="19" t="s">
        <v>80</v>
      </c>
      <c r="BK154" s="229">
        <f>ROUND(I154*H154,2)</f>
        <v>0</v>
      </c>
      <c r="BL154" s="19" t="s">
        <v>385</v>
      </c>
      <c r="BM154" s="228" t="s">
        <v>1206</v>
      </c>
    </row>
    <row r="155" s="2" customFormat="1" ht="21.75" customHeight="1">
      <c r="A155" s="40"/>
      <c r="B155" s="41"/>
      <c r="C155" s="216" t="s">
        <v>888</v>
      </c>
      <c r="D155" s="216" t="s">
        <v>199</v>
      </c>
      <c r="E155" s="217" t="s">
        <v>4482</v>
      </c>
      <c r="F155" s="218" t="s">
        <v>4483</v>
      </c>
      <c r="G155" s="219" t="s">
        <v>4320</v>
      </c>
      <c r="H155" s="220">
        <v>29</v>
      </c>
      <c r="I155" s="221"/>
      <c r="J155" s="222">
        <f>ROUND(I155*H155,2)</f>
        <v>0</v>
      </c>
      <c r="K155" s="223"/>
      <c r="L155" s="46"/>
      <c r="M155" s="224" t="s">
        <v>19</v>
      </c>
      <c r="N155" s="225" t="s">
        <v>43</v>
      </c>
      <c r="O155" s="86"/>
      <c r="P155" s="226">
        <f>O155*H155</f>
        <v>0</v>
      </c>
      <c r="Q155" s="226">
        <v>0</v>
      </c>
      <c r="R155" s="226">
        <f>Q155*H155</f>
        <v>0</v>
      </c>
      <c r="S155" s="226">
        <v>0</v>
      </c>
      <c r="T155" s="227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8" t="s">
        <v>385</v>
      </c>
      <c r="AT155" s="228" t="s">
        <v>199</v>
      </c>
      <c r="AU155" s="228" t="s">
        <v>80</v>
      </c>
      <c r="AY155" s="19" t="s">
        <v>197</v>
      </c>
      <c r="BE155" s="229">
        <f>IF(N155="základní",J155,0)</f>
        <v>0</v>
      </c>
      <c r="BF155" s="229">
        <f>IF(N155="snížená",J155,0)</f>
        <v>0</v>
      </c>
      <c r="BG155" s="229">
        <f>IF(N155="zákl. přenesená",J155,0)</f>
        <v>0</v>
      </c>
      <c r="BH155" s="229">
        <f>IF(N155="sníž. přenesená",J155,0)</f>
        <v>0</v>
      </c>
      <c r="BI155" s="229">
        <f>IF(N155="nulová",J155,0)</f>
        <v>0</v>
      </c>
      <c r="BJ155" s="19" t="s">
        <v>80</v>
      </c>
      <c r="BK155" s="229">
        <f>ROUND(I155*H155,2)</f>
        <v>0</v>
      </c>
      <c r="BL155" s="19" t="s">
        <v>385</v>
      </c>
      <c r="BM155" s="228" t="s">
        <v>1217</v>
      </c>
    </row>
    <row r="156" s="2" customFormat="1" ht="16.5" customHeight="1">
      <c r="A156" s="40"/>
      <c r="B156" s="41"/>
      <c r="C156" s="216" t="s">
        <v>890</v>
      </c>
      <c r="D156" s="216" t="s">
        <v>199</v>
      </c>
      <c r="E156" s="217" t="s">
        <v>4484</v>
      </c>
      <c r="F156" s="218" t="s">
        <v>4485</v>
      </c>
      <c r="G156" s="219" t="s">
        <v>211</v>
      </c>
      <c r="H156" s="220">
        <v>29</v>
      </c>
      <c r="I156" s="221"/>
      <c r="J156" s="222">
        <f>ROUND(I156*H156,2)</f>
        <v>0</v>
      </c>
      <c r="K156" s="223"/>
      <c r="L156" s="46"/>
      <c r="M156" s="224" t="s">
        <v>19</v>
      </c>
      <c r="N156" s="225" t="s">
        <v>43</v>
      </c>
      <c r="O156" s="86"/>
      <c r="P156" s="226">
        <f>O156*H156</f>
        <v>0</v>
      </c>
      <c r="Q156" s="226">
        <v>0.00063000000000000003</v>
      </c>
      <c r="R156" s="226">
        <f>Q156*H156</f>
        <v>0.018270000000000002</v>
      </c>
      <c r="S156" s="226">
        <v>0</v>
      </c>
      <c r="T156" s="227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8" t="s">
        <v>385</v>
      </c>
      <c r="AT156" s="228" t="s">
        <v>199</v>
      </c>
      <c r="AU156" s="228" t="s">
        <v>80</v>
      </c>
      <c r="AY156" s="19" t="s">
        <v>197</v>
      </c>
      <c r="BE156" s="229">
        <f>IF(N156="základní",J156,0)</f>
        <v>0</v>
      </c>
      <c r="BF156" s="229">
        <f>IF(N156="snížená",J156,0)</f>
        <v>0</v>
      </c>
      <c r="BG156" s="229">
        <f>IF(N156="zákl. přenesená",J156,0)</f>
        <v>0</v>
      </c>
      <c r="BH156" s="229">
        <f>IF(N156="sníž. přenesená",J156,0)</f>
        <v>0</v>
      </c>
      <c r="BI156" s="229">
        <f>IF(N156="nulová",J156,0)</f>
        <v>0</v>
      </c>
      <c r="BJ156" s="19" t="s">
        <v>80</v>
      </c>
      <c r="BK156" s="229">
        <f>ROUND(I156*H156,2)</f>
        <v>0</v>
      </c>
      <c r="BL156" s="19" t="s">
        <v>385</v>
      </c>
      <c r="BM156" s="228" t="s">
        <v>1227</v>
      </c>
    </row>
    <row r="157" s="2" customFormat="1" ht="16.5" customHeight="1">
      <c r="A157" s="40"/>
      <c r="B157" s="41"/>
      <c r="C157" s="216" t="s">
        <v>893</v>
      </c>
      <c r="D157" s="216" t="s">
        <v>199</v>
      </c>
      <c r="E157" s="217" t="s">
        <v>4486</v>
      </c>
      <c r="F157" s="218" t="s">
        <v>4487</v>
      </c>
      <c r="G157" s="219" t="s">
        <v>211</v>
      </c>
      <c r="H157" s="220">
        <v>1</v>
      </c>
      <c r="I157" s="221"/>
      <c r="J157" s="222">
        <f>ROUND(I157*H157,2)</f>
        <v>0</v>
      </c>
      <c r="K157" s="223"/>
      <c r="L157" s="46"/>
      <c r="M157" s="224" t="s">
        <v>19</v>
      </c>
      <c r="N157" s="225" t="s">
        <v>43</v>
      </c>
      <c r="O157" s="86"/>
      <c r="P157" s="226">
        <f>O157*H157</f>
        <v>0</v>
      </c>
      <c r="Q157" s="226">
        <v>0.00073999999999999999</v>
      </c>
      <c r="R157" s="226">
        <f>Q157*H157</f>
        <v>0.00073999999999999999</v>
      </c>
      <c r="S157" s="226">
        <v>0</v>
      </c>
      <c r="T157" s="227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8" t="s">
        <v>385</v>
      </c>
      <c r="AT157" s="228" t="s">
        <v>199</v>
      </c>
      <c r="AU157" s="228" t="s">
        <v>80</v>
      </c>
      <c r="AY157" s="19" t="s">
        <v>197</v>
      </c>
      <c r="BE157" s="229">
        <f>IF(N157="základní",J157,0)</f>
        <v>0</v>
      </c>
      <c r="BF157" s="229">
        <f>IF(N157="snížená",J157,0)</f>
        <v>0</v>
      </c>
      <c r="BG157" s="229">
        <f>IF(N157="zákl. přenesená",J157,0)</f>
        <v>0</v>
      </c>
      <c r="BH157" s="229">
        <f>IF(N157="sníž. přenesená",J157,0)</f>
        <v>0</v>
      </c>
      <c r="BI157" s="229">
        <f>IF(N157="nulová",J157,0)</f>
        <v>0</v>
      </c>
      <c r="BJ157" s="19" t="s">
        <v>80</v>
      </c>
      <c r="BK157" s="229">
        <f>ROUND(I157*H157,2)</f>
        <v>0</v>
      </c>
      <c r="BL157" s="19" t="s">
        <v>385</v>
      </c>
      <c r="BM157" s="228" t="s">
        <v>1239</v>
      </c>
    </row>
    <row r="158" s="2" customFormat="1" ht="16.5" customHeight="1">
      <c r="A158" s="40"/>
      <c r="B158" s="41"/>
      <c r="C158" s="216" t="s">
        <v>901</v>
      </c>
      <c r="D158" s="216" t="s">
        <v>199</v>
      </c>
      <c r="E158" s="217" t="s">
        <v>4488</v>
      </c>
      <c r="F158" s="218" t="s">
        <v>4489</v>
      </c>
      <c r="G158" s="219" t="s">
        <v>4323</v>
      </c>
      <c r="H158" s="220">
        <v>5</v>
      </c>
      <c r="I158" s="221"/>
      <c r="J158" s="222">
        <f>ROUND(I158*H158,2)</f>
        <v>0</v>
      </c>
      <c r="K158" s="223"/>
      <c r="L158" s="46"/>
      <c r="M158" s="224" t="s">
        <v>19</v>
      </c>
      <c r="N158" s="225" t="s">
        <v>43</v>
      </c>
      <c r="O158" s="86"/>
      <c r="P158" s="226">
        <f>O158*H158</f>
        <v>0</v>
      </c>
      <c r="Q158" s="226">
        <v>0.00148</v>
      </c>
      <c r="R158" s="226">
        <f>Q158*H158</f>
        <v>0.0074000000000000003</v>
      </c>
      <c r="S158" s="226">
        <v>0</v>
      </c>
      <c r="T158" s="227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8" t="s">
        <v>385</v>
      </c>
      <c r="AT158" s="228" t="s">
        <v>199</v>
      </c>
      <c r="AU158" s="228" t="s">
        <v>80</v>
      </c>
      <c r="AY158" s="19" t="s">
        <v>197</v>
      </c>
      <c r="BE158" s="229">
        <f>IF(N158="základní",J158,0)</f>
        <v>0</v>
      </c>
      <c r="BF158" s="229">
        <f>IF(N158="snížená",J158,0)</f>
        <v>0</v>
      </c>
      <c r="BG158" s="229">
        <f>IF(N158="zákl. přenesená",J158,0)</f>
        <v>0</v>
      </c>
      <c r="BH158" s="229">
        <f>IF(N158="sníž. přenesená",J158,0)</f>
        <v>0</v>
      </c>
      <c r="BI158" s="229">
        <f>IF(N158="nulová",J158,0)</f>
        <v>0</v>
      </c>
      <c r="BJ158" s="19" t="s">
        <v>80</v>
      </c>
      <c r="BK158" s="229">
        <f>ROUND(I158*H158,2)</f>
        <v>0</v>
      </c>
      <c r="BL158" s="19" t="s">
        <v>385</v>
      </c>
      <c r="BM158" s="228" t="s">
        <v>1250</v>
      </c>
    </row>
    <row r="159" s="2" customFormat="1" ht="16.5" customHeight="1">
      <c r="A159" s="40"/>
      <c r="B159" s="41"/>
      <c r="C159" s="216" t="s">
        <v>904</v>
      </c>
      <c r="D159" s="216" t="s">
        <v>199</v>
      </c>
      <c r="E159" s="217" t="s">
        <v>4490</v>
      </c>
      <c r="F159" s="218" t="s">
        <v>4491</v>
      </c>
      <c r="G159" s="219" t="s">
        <v>211</v>
      </c>
      <c r="H159" s="220">
        <v>2</v>
      </c>
      <c r="I159" s="221"/>
      <c r="J159" s="222">
        <f>ROUND(I159*H159,2)</f>
        <v>0</v>
      </c>
      <c r="K159" s="223"/>
      <c r="L159" s="46"/>
      <c r="M159" s="224" t="s">
        <v>19</v>
      </c>
      <c r="N159" s="225" t="s">
        <v>43</v>
      </c>
      <c r="O159" s="86"/>
      <c r="P159" s="226">
        <f>O159*H159</f>
        <v>0</v>
      </c>
      <c r="Q159" s="226">
        <v>0.0016000000000000001</v>
      </c>
      <c r="R159" s="226">
        <f>Q159*H159</f>
        <v>0.0032000000000000002</v>
      </c>
      <c r="S159" s="226">
        <v>0</v>
      </c>
      <c r="T159" s="227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8" t="s">
        <v>385</v>
      </c>
      <c r="AT159" s="228" t="s">
        <v>199</v>
      </c>
      <c r="AU159" s="228" t="s">
        <v>80</v>
      </c>
      <c r="AY159" s="19" t="s">
        <v>197</v>
      </c>
      <c r="BE159" s="229">
        <f>IF(N159="základní",J159,0)</f>
        <v>0</v>
      </c>
      <c r="BF159" s="229">
        <f>IF(N159="snížená",J159,0)</f>
        <v>0</v>
      </c>
      <c r="BG159" s="229">
        <f>IF(N159="zákl. přenesená",J159,0)</f>
        <v>0</v>
      </c>
      <c r="BH159" s="229">
        <f>IF(N159="sníž. přenesená",J159,0)</f>
        <v>0</v>
      </c>
      <c r="BI159" s="229">
        <f>IF(N159="nulová",J159,0)</f>
        <v>0</v>
      </c>
      <c r="BJ159" s="19" t="s">
        <v>80</v>
      </c>
      <c r="BK159" s="229">
        <f>ROUND(I159*H159,2)</f>
        <v>0</v>
      </c>
      <c r="BL159" s="19" t="s">
        <v>385</v>
      </c>
      <c r="BM159" s="228" t="s">
        <v>1267</v>
      </c>
    </row>
    <row r="160" s="2" customFormat="1" ht="16.5" customHeight="1">
      <c r="A160" s="40"/>
      <c r="B160" s="41"/>
      <c r="C160" s="216" t="s">
        <v>914</v>
      </c>
      <c r="D160" s="216" t="s">
        <v>199</v>
      </c>
      <c r="E160" s="217" t="s">
        <v>4492</v>
      </c>
      <c r="F160" s="218" t="s">
        <v>4493</v>
      </c>
      <c r="G160" s="219" t="s">
        <v>211</v>
      </c>
      <c r="H160" s="220">
        <v>2</v>
      </c>
      <c r="I160" s="221"/>
      <c r="J160" s="222">
        <f>ROUND(I160*H160,2)</f>
        <v>0</v>
      </c>
      <c r="K160" s="223"/>
      <c r="L160" s="46"/>
      <c r="M160" s="224" t="s">
        <v>19</v>
      </c>
      <c r="N160" s="225" t="s">
        <v>43</v>
      </c>
      <c r="O160" s="86"/>
      <c r="P160" s="226">
        <f>O160*H160</f>
        <v>0</v>
      </c>
      <c r="Q160" s="226">
        <v>0.00029999999999999997</v>
      </c>
      <c r="R160" s="226">
        <f>Q160*H160</f>
        <v>0.00059999999999999995</v>
      </c>
      <c r="S160" s="226">
        <v>0</v>
      </c>
      <c r="T160" s="227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8" t="s">
        <v>385</v>
      </c>
      <c r="AT160" s="228" t="s">
        <v>199</v>
      </c>
      <c r="AU160" s="228" t="s">
        <v>80</v>
      </c>
      <c r="AY160" s="19" t="s">
        <v>197</v>
      </c>
      <c r="BE160" s="229">
        <f>IF(N160="základní",J160,0)</f>
        <v>0</v>
      </c>
      <c r="BF160" s="229">
        <f>IF(N160="snížená",J160,0)</f>
        <v>0</v>
      </c>
      <c r="BG160" s="229">
        <f>IF(N160="zákl. přenesená",J160,0)</f>
        <v>0</v>
      </c>
      <c r="BH160" s="229">
        <f>IF(N160="sníž. přenesená",J160,0)</f>
        <v>0</v>
      </c>
      <c r="BI160" s="229">
        <f>IF(N160="nulová",J160,0)</f>
        <v>0</v>
      </c>
      <c r="BJ160" s="19" t="s">
        <v>80</v>
      </c>
      <c r="BK160" s="229">
        <f>ROUND(I160*H160,2)</f>
        <v>0</v>
      </c>
      <c r="BL160" s="19" t="s">
        <v>385</v>
      </c>
      <c r="BM160" s="228" t="s">
        <v>1278</v>
      </c>
    </row>
    <row r="161" s="2" customFormat="1" ht="16.5" customHeight="1">
      <c r="A161" s="40"/>
      <c r="B161" s="41"/>
      <c r="C161" s="216" t="s">
        <v>919</v>
      </c>
      <c r="D161" s="216" t="s">
        <v>199</v>
      </c>
      <c r="E161" s="217" t="s">
        <v>4494</v>
      </c>
      <c r="F161" s="218" t="s">
        <v>4495</v>
      </c>
      <c r="G161" s="219" t="s">
        <v>211</v>
      </c>
      <c r="H161" s="220">
        <v>2</v>
      </c>
      <c r="I161" s="221"/>
      <c r="J161" s="222">
        <f>ROUND(I161*H161,2)</f>
        <v>0</v>
      </c>
      <c r="K161" s="223"/>
      <c r="L161" s="46"/>
      <c r="M161" s="224" t="s">
        <v>19</v>
      </c>
      <c r="N161" s="225" t="s">
        <v>43</v>
      </c>
      <c r="O161" s="86"/>
      <c r="P161" s="226">
        <f>O161*H161</f>
        <v>0</v>
      </c>
      <c r="Q161" s="226">
        <v>0.00040000000000000002</v>
      </c>
      <c r="R161" s="226">
        <f>Q161*H161</f>
        <v>0.00080000000000000004</v>
      </c>
      <c r="S161" s="226">
        <v>0</v>
      </c>
      <c r="T161" s="227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8" t="s">
        <v>385</v>
      </c>
      <c r="AT161" s="228" t="s">
        <v>199</v>
      </c>
      <c r="AU161" s="228" t="s">
        <v>80</v>
      </c>
      <c r="AY161" s="19" t="s">
        <v>197</v>
      </c>
      <c r="BE161" s="229">
        <f>IF(N161="základní",J161,0)</f>
        <v>0</v>
      </c>
      <c r="BF161" s="229">
        <f>IF(N161="snížená",J161,0)</f>
        <v>0</v>
      </c>
      <c r="BG161" s="229">
        <f>IF(N161="zákl. přenesená",J161,0)</f>
        <v>0</v>
      </c>
      <c r="BH161" s="229">
        <f>IF(N161="sníž. přenesená",J161,0)</f>
        <v>0</v>
      </c>
      <c r="BI161" s="229">
        <f>IF(N161="nulová",J161,0)</f>
        <v>0</v>
      </c>
      <c r="BJ161" s="19" t="s">
        <v>80</v>
      </c>
      <c r="BK161" s="229">
        <f>ROUND(I161*H161,2)</f>
        <v>0</v>
      </c>
      <c r="BL161" s="19" t="s">
        <v>385</v>
      </c>
      <c r="BM161" s="228" t="s">
        <v>1293</v>
      </c>
    </row>
    <row r="162" s="2" customFormat="1" ht="16.5" customHeight="1">
      <c r="A162" s="40"/>
      <c r="B162" s="41"/>
      <c r="C162" s="216" t="s">
        <v>924</v>
      </c>
      <c r="D162" s="216" t="s">
        <v>199</v>
      </c>
      <c r="E162" s="217" t="s">
        <v>4496</v>
      </c>
      <c r="F162" s="218" t="s">
        <v>4497</v>
      </c>
      <c r="G162" s="219" t="s">
        <v>211</v>
      </c>
      <c r="H162" s="220">
        <v>8</v>
      </c>
      <c r="I162" s="221"/>
      <c r="J162" s="222">
        <f>ROUND(I162*H162,2)</f>
        <v>0</v>
      </c>
      <c r="K162" s="223"/>
      <c r="L162" s="46"/>
      <c r="M162" s="224" t="s">
        <v>19</v>
      </c>
      <c r="N162" s="225" t="s">
        <v>43</v>
      </c>
      <c r="O162" s="86"/>
      <c r="P162" s="226">
        <f>O162*H162</f>
        <v>0</v>
      </c>
      <c r="Q162" s="226">
        <v>0.00029</v>
      </c>
      <c r="R162" s="226">
        <f>Q162*H162</f>
        <v>0.00232</v>
      </c>
      <c r="S162" s="226">
        <v>0</v>
      </c>
      <c r="T162" s="227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8" t="s">
        <v>385</v>
      </c>
      <c r="AT162" s="228" t="s">
        <v>199</v>
      </c>
      <c r="AU162" s="228" t="s">
        <v>80</v>
      </c>
      <c r="AY162" s="19" t="s">
        <v>197</v>
      </c>
      <c r="BE162" s="229">
        <f>IF(N162="základní",J162,0)</f>
        <v>0</v>
      </c>
      <c r="BF162" s="229">
        <f>IF(N162="snížená",J162,0)</f>
        <v>0</v>
      </c>
      <c r="BG162" s="229">
        <f>IF(N162="zákl. přenesená",J162,0)</f>
        <v>0</v>
      </c>
      <c r="BH162" s="229">
        <f>IF(N162="sníž. přenesená",J162,0)</f>
        <v>0</v>
      </c>
      <c r="BI162" s="229">
        <f>IF(N162="nulová",J162,0)</f>
        <v>0</v>
      </c>
      <c r="BJ162" s="19" t="s">
        <v>80</v>
      </c>
      <c r="BK162" s="229">
        <f>ROUND(I162*H162,2)</f>
        <v>0</v>
      </c>
      <c r="BL162" s="19" t="s">
        <v>385</v>
      </c>
      <c r="BM162" s="228" t="s">
        <v>1306</v>
      </c>
    </row>
    <row r="163" s="2" customFormat="1" ht="16.5" customHeight="1">
      <c r="A163" s="40"/>
      <c r="B163" s="41"/>
      <c r="C163" s="216" t="s">
        <v>929</v>
      </c>
      <c r="D163" s="216" t="s">
        <v>199</v>
      </c>
      <c r="E163" s="217" t="s">
        <v>4498</v>
      </c>
      <c r="F163" s="218" t="s">
        <v>4499</v>
      </c>
      <c r="G163" s="219" t="s">
        <v>211</v>
      </c>
      <c r="H163" s="220">
        <v>4</v>
      </c>
      <c r="I163" s="221"/>
      <c r="J163" s="222">
        <f>ROUND(I163*H163,2)</f>
        <v>0</v>
      </c>
      <c r="K163" s="223"/>
      <c r="L163" s="46"/>
      <c r="M163" s="224" t="s">
        <v>19</v>
      </c>
      <c r="N163" s="225" t="s">
        <v>43</v>
      </c>
      <c r="O163" s="86"/>
      <c r="P163" s="226">
        <f>O163*H163</f>
        <v>0</v>
      </c>
      <c r="Q163" s="226">
        <v>0.00051000000000000004</v>
      </c>
      <c r="R163" s="226">
        <f>Q163*H163</f>
        <v>0.0020400000000000001</v>
      </c>
      <c r="S163" s="226">
        <v>0</v>
      </c>
      <c r="T163" s="227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8" t="s">
        <v>385</v>
      </c>
      <c r="AT163" s="228" t="s">
        <v>199</v>
      </c>
      <c r="AU163" s="228" t="s">
        <v>80</v>
      </c>
      <c r="AY163" s="19" t="s">
        <v>197</v>
      </c>
      <c r="BE163" s="229">
        <f>IF(N163="základní",J163,0)</f>
        <v>0</v>
      </c>
      <c r="BF163" s="229">
        <f>IF(N163="snížená",J163,0)</f>
        <v>0</v>
      </c>
      <c r="BG163" s="229">
        <f>IF(N163="zákl. přenesená",J163,0)</f>
        <v>0</v>
      </c>
      <c r="BH163" s="229">
        <f>IF(N163="sníž. přenesená",J163,0)</f>
        <v>0</v>
      </c>
      <c r="BI163" s="229">
        <f>IF(N163="nulová",J163,0)</f>
        <v>0</v>
      </c>
      <c r="BJ163" s="19" t="s">
        <v>80</v>
      </c>
      <c r="BK163" s="229">
        <f>ROUND(I163*H163,2)</f>
        <v>0</v>
      </c>
      <c r="BL163" s="19" t="s">
        <v>385</v>
      </c>
      <c r="BM163" s="228" t="s">
        <v>1319</v>
      </c>
    </row>
    <row r="164" s="2" customFormat="1" ht="16.5" customHeight="1">
      <c r="A164" s="40"/>
      <c r="B164" s="41"/>
      <c r="C164" s="216" t="s">
        <v>936</v>
      </c>
      <c r="D164" s="216" t="s">
        <v>199</v>
      </c>
      <c r="E164" s="217" t="s">
        <v>4500</v>
      </c>
      <c r="F164" s="218" t="s">
        <v>4501</v>
      </c>
      <c r="G164" s="219" t="s">
        <v>211</v>
      </c>
      <c r="H164" s="220">
        <v>1</v>
      </c>
      <c r="I164" s="221"/>
      <c r="J164" s="222">
        <f>ROUND(I164*H164,2)</f>
        <v>0</v>
      </c>
      <c r="K164" s="223"/>
      <c r="L164" s="46"/>
      <c r="M164" s="224" t="s">
        <v>19</v>
      </c>
      <c r="N164" s="225" t="s">
        <v>43</v>
      </c>
      <c r="O164" s="86"/>
      <c r="P164" s="226">
        <f>O164*H164</f>
        <v>0</v>
      </c>
      <c r="Q164" s="226">
        <v>0.00038999999999999999</v>
      </c>
      <c r="R164" s="226">
        <f>Q164*H164</f>
        <v>0.00038999999999999999</v>
      </c>
      <c r="S164" s="226">
        <v>0</v>
      </c>
      <c r="T164" s="227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8" t="s">
        <v>385</v>
      </c>
      <c r="AT164" s="228" t="s">
        <v>199</v>
      </c>
      <c r="AU164" s="228" t="s">
        <v>80</v>
      </c>
      <c r="AY164" s="19" t="s">
        <v>197</v>
      </c>
      <c r="BE164" s="229">
        <f>IF(N164="základní",J164,0)</f>
        <v>0</v>
      </c>
      <c r="BF164" s="229">
        <f>IF(N164="snížená",J164,0)</f>
        <v>0</v>
      </c>
      <c r="BG164" s="229">
        <f>IF(N164="zákl. přenesená",J164,0)</f>
        <v>0</v>
      </c>
      <c r="BH164" s="229">
        <f>IF(N164="sníž. přenesená",J164,0)</f>
        <v>0</v>
      </c>
      <c r="BI164" s="229">
        <f>IF(N164="nulová",J164,0)</f>
        <v>0</v>
      </c>
      <c r="BJ164" s="19" t="s">
        <v>80</v>
      </c>
      <c r="BK164" s="229">
        <f>ROUND(I164*H164,2)</f>
        <v>0</v>
      </c>
      <c r="BL164" s="19" t="s">
        <v>385</v>
      </c>
      <c r="BM164" s="228" t="s">
        <v>1330</v>
      </c>
    </row>
    <row r="165" s="2" customFormat="1" ht="16.5" customHeight="1">
      <c r="A165" s="40"/>
      <c r="B165" s="41"/>
      <c r="C165" s="216" t="s">
        <v>944</v>
      </c>
      <c r="D165" s="216" t="s">
        <v>199</v>
      </c>
      <c r="E165" s="217" t="s">
        <v>4502</v>
      </c>
      <c r="F165" s="218" t="s">
        <v>4503</v>
      </c>
      <c r="G165" s="219" t="s">
        <v>211</v>
      </c>
      <c r="H165" s="220">
        <v>1</v>
      </c>
      <c r="I165" s="221"/>
      <c r="J165" s="222">
        <f>ROUND(I165*H165,2)</f>
        <v>0</v>
      </c>
      <c r="K165" s="223"/>
      <c r="L165" s="46"/>
      <c r="M165" s="224" t="s">
        <v>19</v>
      </c>
      <c r="N165" s="225" t="s">
        <v>43</v>
      </c>
      <c r="O165" s="86"/>
      <c r="P165" s="226">
        <f>O165*H165</f>
        <v>0</v>
      </c>
      <c r="Q165" s="226">
        <v>0.00050000000000000001</v>
      </c>
      <c r="R165" s="226">
        <f>Q165*H165</f>
        <v>0.00050000000000000001</v>
      </c>
      <c r="S165" s="226">
        <v>0</v>
      </c>
      <c r="T165" s="227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8" t="s">
        <v>385</v>
      </c>
      <c r="AT165" s="228" t="s">
        <v>199</v>
      </c>
      <c r="AU165" s="228" t="s">
        <v>80</v>
      </c>
      <c r="AY165" s="19" t="s">
        <v>197</v>
      </c>
      <c r="BE165" s="229">
        <f>IF(N165="základní",J165,0)</f>
        <v>0</v>
      </c>
      <c r="BF165" s="229">
        <f>IF(N165="snížená",J165,0)</f>
        <v>0</v>
      </c>
      <c r="BG165" s="229">
        <f>IF(N165="zákl. přenesená",J165,0)</f>
        <v>0</v>
      </c>
      <c r="BH165" s="229">
        <f>IF(N165="sníž. přenesená",J165,0)</f>
        <v>0</v>
      </c>
      <c r="BI165" s="229">
        <f>IF(N165="nulová",J165,0)</f>
        <v>0</v>
      </c>
      <c r="BJ165" s="19" t="s">
        <v>80</v>
      </c>
      <c r="BK165" s="229">
        <f>ROUND(I165*H165,2)</f>
        <v>0</v>
      </c>
      <c r="BL165" s="19" t="s">
        <v>385</v>
      </c>
      <c r="BM165" s="228" t="s">
        <v>1356</v>
      </c>
    </row>
    <row r="166" s="2" customFormat="1" ht="16.5" customHeight="1">
      <c r="A166" s="40"/>
      <c r="B166" s="41"/>
      <c r="C166" s="216" t="s">
        <v>715</v>
      </c>
      <c r="D166" s="216" t="s">
        <v>199</v>
      </c>
      <c r="E166" s="217" t="s">
        <v>4504</v>
      </c>
      <c r="F166" s="218" t="s">
        <v>4505</v>
      </c>
      <c r="G166" s="219" t="s">
        <v>211</v>
      </c>
      <c r="H166" s="220">
        <v>3</v>
      </c>
      <c r="I166" s="221"/>
      <c r="J166" s="222">
        <f>ROUND(I166*H166,2)</f>
        <v>0</v>
      </c>
      <c r="K166" s="223"/>
      <c r="L166" s="46"/>
      <c r="M166" s="224" t="s">
        <v>19</v>
      </c>
      <c r="N166" s="225" t="s">
        <v>43</v>
      </c>
      <c r="O166" s="86"/>
      <c r="P166" s="226">
        <f>O166*H166</f>
        <v>0</v>
      </c>
      <c r="Q166" s="226">
        <v>0.00025000000000000001</v>
      </c>
      <c r="R166" s="226">
        <f>Q166*H166</f>
        <v>0.00075000000000000002</v>
      </c>
      <c r="S166" s="226">
        <v>0</v>
      </c>
      <c r="T166" s="227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8" t="s">
        <v>385</v>
      </c>
      <c r="AT166" s="228" t="s">
        <v>199</v>
      </c>
      <c r="AU166" s="228" t="s">
        <v>80</v>
      </c>
      <c r="AY166" s="19" t="s">
        <v>197</v>
      </c>
      <c r="BE166" s="229">
        <f>IF(N166="základní",J166,0)</f>
        <v>0</v>
      </c>
      <c r="BF166" s="229">
        <f>IF(N166="snížená",J166,0)</f>
        <v>0</v>
      </c>
      <c r="BG166" s="229">
        <f>IF(N166="zákl. přenesená",J166,0)</f>
        <v>0</v>
      </c>
      <c r="BH166" s="229">
        <f>IF(N166="sníž. přenesená",J166,0)</f>
        <v>0</v>
      </c>
      <c r="BI166" s="229">
        <f>IF(N166="nulová",J166,0)</f>
        <v>0</v>
      </c>
      <c r="BJ166" s="19" t="s">
        <v>80</v>
      </c>
      <c r="BK166" s="229">
        <f>ROUND(I166*H166,2)</f>
        <v>0</v>
      </c>
      <c r="BL166" s="19" t="s">
        <v>385</v>
      </c>
      <c r="BM166" s="228" t="s">
        <v>1369</v>
      </c>
    </row>
    <row r="167" s="2" customFormat="1" ht="16.5" customHeight="1">
      <c r="A167" s="40"/>
      <c r="B167" s="41"/>
      <c r="C167" s="216" t="s">
        <v>861</v>
      </c>
      <c r="D167" s="216" t="s">
        <v>199</v>
      </c>
      <c r="E167" s="217" t="s">
        <v>4506</v>
      </c>
      <c r="F167" s="218" t="s">
        <v>4507</v>
      </c>
      <c r="G167" s="219" t="s">
        <v>211</v>
      </c>
      <c r="H167" s="220">
        <v>2</v>
      </c>
      <c r="I167" s="221"/>
      <c r="J167" s="222">
        <f>ROUND(I167*H167,2)</f>
        <v>0</v>
      </c>
      <c r="K167" s="223"/>
      <c r="L167" s="46"/>
      <c r="M167" s="224" t="s">
        <v>19</v>
      </c>
      <c r="N167" s="225" t="s">
        <v>43</v>
      </c>
      <c r="O167" s="86"/>
      <c r="P167" s="226">
        <f>O167*H167</f>
        <v>0</v>
      </c>
      <c r="Q167" s="226">
        <v>0.00040000000000000002</v>
      </c>
      <c r="R167" s="226">
        <f>Q167*H167</f>
        <v>0.00080000000000000004</v>
      </c>
      <c r="S167" s="226">
        <v>0</v>
      </c>
      <c r="T167" s="227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8" t="s">
        <v>385</v>
      </c>
      <c r="AT167" s="228" t="s">
        <v>199</v>
      </c>
      <c r="AU167" s="228" t="s">
        <v>80</v>
      </c>
      <c r="AY167" s="19" t="s">
        <v>197</v>
      </c>
      <c r="BE167" s="229">
        <f>IF(N167="základní",J167,0)</f>
        <v>0</v>
      </c>
      <c r="BF167" s="229">
        <f>IF(N167="snížená",J167,0)</f>
        <v>0</v>
      </c>
      <c r="BG167" s="229">
        <f>IF(N167="zákl. přenesená",J167,0)</f>
        <v>0</v>
      </c>
      <c r="BH167" s="229">
        <f>IF(N167="sníž. přenesená",J167,0)</f>
        <v>0</v>
      </c>
      <c r="BI167" s="229">
        <f>IF(N167="nulová",J167,0)</f>
        <v>0</v>
      </c>
      <c r="BJ167" s="19" t="s">
        <v>80</v>
      </c>
      <c r="BK167" s="229">
        <f>ROUND(I167*H167,2)</f>
        <v>0</v>
      </c>
      <c r="BL167" s="19" t="s">
        <v>385</v>
      </c>
      <c r="BM167" s="228" t="s">
        <v>1380</v>
      </c>
    </row>
    <row r="168" s="2" customFormat="1" ht="16.5" customHeight="1">
      <c r="A168" s="40"/>
      <c r="B168" s="41"/>
      <c r="C168" s="216" t="s">
        <v>963</v>
      </c>
      <c r="D168" s="216" t="s">
        <v>199</v>
      </c>
      <c r="E168" s="217" t="s">
        <v>4508</v>
      </c>
      <c r="F168" s="218" t="s">
        <v>4509</v>
      </c>
      <c r="G168" s="219" t="s">
        <v>211</v>
      </c>
      <c r="H168" s="220">
        <v>1</v>
      </c>
      <c r="I168" s="221"/>
      <c r="J168" s="222">
        <f>ROUND(I168*H168,2)</f>
        <v>0</v>
      </c>
      <c r="K168" s="223"/>
      <c r="L168" s="46"/>
      <c r="M168" s="224" t="s">
        <v>19</v>
      </c>
      <c r="N168" s="225" t="s">
        <v>43</v>
      </c>
      <c r="O168" s="86"/>
      <c r="P168" s="226">
        <f>O168*H168</f>
        <v>0</v>
      </c>
      <c r="Q168" s="226">
        <v>0</v>
      </c>
      <c r="R168" s="226">
        <f>Q168*H168</f>
        <v>0</v>
      </c>
      <c r="S168" s="226">
        <v>0</v>
      </c>
      <c r="T168" s="227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8" t="s">
        <v>385</v>
      </c>
      <c r="AT168" s="228" t="s">
        <v>199</v>
      </c>
      <c r="AU168" s="228" t="s">
        <v>80</v>
      </c>
      <c r="AY168" s="19" t="s">
        <v>197</v>
      </c>
      <c r="BE168" s="229">
        <f>IF(N168="základní",J168,0)</f>
        <v>0</v>
      </c>
      <c r="BF168" s="229">
        <f>IF(N168="snížená",J168,0)</f>
        <v>0</v>
      </c>
      <c r="BG168" s="229">
        <f>IF(N168="zákl. přenesená",J168,0)</f>
        <v>0</v>
      </c>
      <c r="BH168" s="229">
        <f>IF(N168="sníž. přenesená",J168,0)</f>
        <v>0</v>
      </c>
      <c r="BI168" s="229">
        <f>IF(N168="nulová",J168,0)</f>
        <v>0</v>
      </c>
      <c r="BJ168" s="19" t="s">
        <v>80</v>
      </c>
      <c r="BK168" s="229">
        <f>ROUND(I168*H168,2)</f>
        <v>0</v>
      </c>
      <c r="BL168" s="19" t="s">
        <v>385</v>
      </c>
      <c r="BM168" s="228" t="s">
        <v>1392</v>
      </c>
    </row>
    <row r="169" s="2" customFormat="1" ht="16.5" customHeight="1">
      <c r="A169" s="40"/>
      <c r="B169" s="41"/>
      <c r="C169" s="216" t="s">
        <v>969</v>
      </c>
      <c r="D169" s="216" t="s">
        <v>199</v>
      </c>
      <c r="E169" s="217" t="s">
        <v>4510</v>
      </c>
      <c r="F169" s="218" t="s">
        <v>4511</v>
      </c>
      <c r="G169" s="219" t="s">
        <v>211</v>
      </c>
      <c r="H169" s="220">
        <v>1</v>
      </c>
      <c r="I169" s="221"/>
      <c r="J169" s="222">
        <f>ROUND(I169*H169,2)</f>
        <v>0</v>
      </c>
      <c r="K169" s="223"/>
      <c r="L169" s="46"/>
      <c r="M169" s="224" t="s">
        <v>19</v>
      </c>
      <c r="N169" s="225" t="s">
        <v>43</v>
      </c>
      <c r="O169" s="86"/>
      <c r="P169" s="226">
        <f>O169*H169</f>
        <v>0</v>
      </c>
      <c r="Q169" s="226">
        <v>2.0000000000000002E-05</v>
      </c>
      <c r="R169" s="226">
        <f>Q169*H169</f>
        <v>2.0000000000000002E-05</v>
      </c>
      <c r="S169" s="226">
        <v>0</v>
      </c>
      <c r="T169" s="227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8" t="s">
        <v>385</v>
      </c>
      <c r="AT169" s="228" t="s">
        <v>199</v>
      </c>
      <c r="AU169" s="228" t="s">
        <v>80</v>
      </c>
      <c r="AY169" s="19" t="s">
        <v>197</v>
      </c>
      <c r="BE169" s="229">
        <f>IF(N169="základní",J169,0)</f>
        <v>0</v>
      </c>
      <c r="BF169" s="229">
        <f>IF(N169="snížená",J169,0)</f>
        <v>0</v>
      </c>
      <c r="BG169" s="229">
        <f>IF(N169="zákl. přenesená",J169,0)</f>
        <v>0</v>
      </c>
      <c r="BH169" s="229">
        <f>IF(N169="sníž. přenesená",J169,0)</f>
        <v>0</v>
      </c>
      <c r="BI169" s="229">
        <f>IF(N169="nulová",J169,0)</f>
        <v>0</v>
      </c>
      <c r="BJ169" s="19" t="s">
        <v>80</v>
      </c>
      <c r="BK169" s="229">
        <f>ROUND(I169*H169,2)</f>
        <v>0</v>
      </c>
      <c r="BL169" s="19" t="s">
        <v>385</v>
      </c>
      <c r="BM169" s="228" t="s">
        <v>1402</v>
      </c>
    </row>
    <row r="170" s="2" customFormat="1" ht="16.5" customHeight="1">
      <c r="A170" s="40"/>
      <c r="B170" s="41"/>
      <c r="C170" s="216" t="s">
        <v>975</v>
      </c>
      <c r="D170" s="216" t="s">
        <v>199</v>
      </c>
      <c r="E170" s="217" t="s">
        <v>4512</v>
      </c>
      <c r="F170" s="218" t="s">
        <v>4513</v>
      </c>
      <c r="G170" s="219" t="s">
        <v>661</v>
      </c>
      <c r="H170" s="220">
        <v>156</v>
      </c>
      <c r="I170" s="221"/>
      <c r="J170" s="222">
        <f>ROUND(I170*H170,2)</f>
        <v>0</v>
      </c>
      <c r="K170" s="223"/>
      <c r="L170" s="46"/>
      <c r="M170" s="224" t="s">
        <v>19</v>
      </c>
      <c r="N170" s="225" t="s">
        <v>43</v>
      </c>
      <c r="O170" s="86"/>
      <c r="P170" s="226">
        <f>O170*H170</f>
        <v>0</v>
      </c>
      <c r="Q170" s="226">
        <v>0</v>
      </c>
      <c r="R170" s="226">
        <f>Q170*H170</f>
        <v>0</v>
      </c>
      <c r="S170" s="226">
        <v>0</v>
      </c>
      <c r="T170" s="227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8" t="s">
        <v>385</v>
      </c>
      <c r="AT170" s="228" t="s">
        <v>199</v>
      </c>
      <c r="AU170" s="228" t="s">
        <v>80</v>
      </c>
      <c r="AY170" s="19" t="s">
        <v>197</v>
      </c>
      <c r="BE170" s="229">
        <f>IF(N170="základní",J170,0)</f>
        <v>0</v>
      </c>
      <c r="BF170" s="229">
        <f>IF(N170="snížená",J170,0)</f>
        <v>0</v>
      </c>
      <c r="BG170" s="229">
        <f>IF(N170="zákl. přenesená",J170,0)</f>
        <v>0</v>
      </c>
      <c r="BH170" s="229">
        <f>IF(N170="sníž. přenesená",J170,0)</f>
        <v>0</v>
      </c>
      <c r="BI170" s="229">
        <f>IF(N170="nulová",J170,0)</f>
        <v>0</v>
      </c>
      <c r="BJ170" s="19" t="s">
        <v>80</v>
      </c>
      <c r="BK170" s="229">
        <f>ROUND(I170*H170,2)</f>
        <v>0</v>
      </c>
      <c r="BL170" s="19" t="s">
        <v>385</v>
      </c>
      <c r="BM170" s="228" t="s">
        <v>1423</v>
      </c>
    </row>
    <row r="171" s="2" customFormat="1" ht="16.5" customHeight="1">
      <c r="A171" s="40"/>
      <c r="B171" s="41"/>
      <c r="C171" s="216" t="s">
        <v>984</v>
      </c>
      <c r="D171" s="216" t="s">
        <v>199</v>
      </c>
      <c r="E171" s="217" t="s">
        <v>4514</v>
      </c>
      <c r="F171" s="218" t="s">
        <v>4515</v>
      </c>
      <c r="G171" s="219" t="s">
        <v>211</v>
      </c>
      <c r="H171" s="220">
        <v>1</v>
      </c>
      <c r="I171" s="221"/>
      <c r="J171" s="222">
        <f>ROUND(I171*H171,2)</f>
        <v>0</v>
      </c>
      <c r="K171" s="223"/>
      <c r="L171" s="46"/>
      <c r="M171" s="224" t="s">
        <v>19</v>
      </c>
      <c r="N171" s="225" t="s">
        <v>43</v>
      </c>
      <c r="O171" s="86"/>
      <c r="P171" s="226">
        <f>O171*H171</f>
        <v>0</v>
      </c>
      <c r="Q171" s="226">
        <v>0.00031</v>
      </c>
      <c r="R171" s="226">
        <f>Q171*H171</f>
        <v>0.00031</v>
      </c>
      <c r="S171" s="226">
        <v>0</v>
      </c>
      <c r="T171" s="227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8" t="s">
        <v>385</v>
      </c>
      <c r="AT171" s="228" t="s">
        <v>199</v>
      </c>
      <c r="AU171" s="228" t="s">
        <v>80</v>
      </c>
      <c r="AY171" s="19" t="s">
        <v>197</v>
      </c>
      <c r="BE171" s="229">
        <f>IF(N171="základní",J171,0)</f>
        <v>0</v>
      </c>
      <c r="BF171" s="229">
        <f>IF(N171="snížená",J171,0)</f>
        <v>0</v>
      </c>
      <c r="BG171" s="229">
        <f>IF(N171="zákl. přenesená",J171,0)</f>
        <v>0</v>
      </c>
      <c r="BH171" s="229">
        <f>IF(N171="sníž. přenesená",J171,0)</f>
        <v>0</v>
      </c>
      <c r="BI171" s="229">
        <f>IF(N171="nulová",J171,0)</f>
        <v>0</v>
      </c>
      <c r="BJ171" s="19" t="s">
        <v>80</v>
      </c>
      <c r="BK171" s="229">
        <f>ROUND(I171*H171,2)</f>
        <v>0</v>
      </c>
      <c r="BL171" s="19" t="s">
        <v>385</v>
      </c>
      <c r="BM171" s="228" t="s">
        <v>1433</v>
      </c>
    </row>
    <row r="172" s="2" customFormat="1" ht="16.5" customHeight="1">
      <c r="A172" s="40"/>
      <c r="B172" s="41"/>
      <c r="C172" s="216" t="s">
        <v>993</v>
      </c>
      <c r="D172" s="216" t="s">
        <v>199</v>
      </c>
      <c r="E172" s="217" t="s">
        <v>4516</v>
      </c>
      <c r="F172" s="218" t="s">
        <v>4517</v>
      </c>
      <c r="G172" s="219" t="s">
        <v>211</v>
      </c>
      <c r="H172" s="220">
        <v>2</v>
      </c>
      <c r="I172" s="221"/>
      <c r="J172" s="222">
        <f>ROUND(I172*H172,2)</f>
        <v>0</v>
      </c>
      <c r="K172" s="223"/>
      <c r="L172" s="46"/>
      <c r="M172" s="224" t="s">
        <v>19</v>
      </c>
      <c r="N172" s="225" t="s">
        <v>43</v>
      </c>
      <c r="O172" s="86"/>
      <c r="P172" s="226">
        <f>O172*H172</f>
        <v>0</v>
      </c>
      <c r="Q172" s="226">
        <v>0.00297</v>
      </c>
      <c r="R172" s="226">
        <f>Q172*H172</f>
        <v>0.00594</v>
      </c>
      <c r="S172" s="226">
        <v>0</v>
      </c>
      <c r="T172" s="227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8" t="s">
        <v>385</v>
      </c>
      <c r="AT172" s="228" t="s">
        <v>199</v>
      </c>
      <c r="AU172" s="228" t="s">
        <v>80</v>
      </c>
      <c r="AY172" s="19" t="s">
        <v>197</v>
      </c>
      <c r="BE172" s="229">
        <f>IF(N172="základní",J172,0)</f>
        <v>0</v>
      </c>
      <c r="BF172" s="229">
        <f>IF(N172="snížená",J172,0)</f>
        <v>0</v>
      </c>
      <c r="BG172" s="229">
        <f>IF(N172="zákl. přenesená",J172,0)</f>
        <v>0</v>
      </c>
      <c r="BH172" s="229">
        <f>IF(N172="sníž. přenesená",J172,0)</f>
        <v>0</v>
      </c>
      <c r="BI172" s="229">
        <f>IF(N172="nulová",J172,0)</f>
        <v>0</v>
      </c>
      <c r="BJ172" s="19" t="s">
        <v>80</v>
      </c>
      <c r="BK172" s="229">
        <f>ROUND(I172*H172,2)</f>
        <v>0</v>
      </c>
      <c r="BL172" s="19" t="s">
        <v>385</v>
      </c>
      <c r="BM172" s="228" t="s">
        <v>1444</v>
      </c>
    </row>
    <row r="173" s="2" customFormat="1" ht="21.75" customHeight="1">
      <c r="A173" s="40"/>
      <c r="B173" s="41"/>
      <c r="C173" s="216" t="s">
        <v>1003</v>
      </c>
      <c r="D173" s="216" t="s">
        <v>199</v>
      </c>
      <c r="E173" s="217" t="s">
        <v>4518</v>
      </c>
      <c r="F173" s="218" t="s">
        <v>4519</v>
      </c>
      <c r="G173" s="219" t="s">
        <v>211</v>
      </c>
      <c r="H173" s="220">
        <v>2</v>
      </c>
      <c r="I173" s="221"/>
      <c r="J173" s="222">
        <f>ROUND(I173*H173,2)</f>
        <v>0</v>
      </c>
      <c r="K173" s="223"/>
      <c r="L173" s="46"/>
      <c r="M173" s="224" t="s">
        <v>19</v>
      </c>
      <c r="N173" s="225" t="s">
        <v>43</v>
      </c>
      <c r="O173" s="86"/>
      <c r="P173" s="226">
        <f>O173*H173</f>
        <v>0</v>
      </c>
      <c r="Q173" s="226">
        <v>0</v>
      </c>
      <c r="R173" s="226">
        <f>Q173*H173</f>
        <v>0</v>
      </c>
      <c r="S173" s="226">
        <v>0</v>
      </c>
      <c r="T173" s="227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8" t="s">
        <v>385</v>
      </c>
      <c r="AT173" s="228" t="s">
        <v>199</v>
      </c>
      <c r="AU173" s="228" t="s">
        <v>80</v>
      </c>
      <c r="AY173" s="19" t="s">
        <v>197</v>
      </c>
      <c r="BE173" s="229">
        <f>IF(N173="základní",J173,0)</f>
        <v>0</v>
      </c>
      <c r="BF173" s="229">
        <f>IF(N173="snížená",J173,0)</f>
        <v>0</v>
      </c>
      <c r="BG173" s="229">
        <f>IF(N173="zákl. přenesená",J173,0)</f>
        <v>0</v>
      </c>
      <c r="BH173" s="229">
        <f>IF(N173="sníž. přenesená",J173,0)</f>
        <v>0</v>
      </c>
      <c r="BI173" s="229">
        <f>IF(N173="nulová",J173,0)</f>
        <v>0</v>
      </c>
      <c r="BJ173" s="19" t="s">
        <v>80</v>
      </c>
      <c r="BK173" s="229">
        <f>ROUND(I173*H173,2)</f>
        <v>0</v>
      </c>
      <c r="BL173" s="19" t="s">
        <v>385</v>
      </c>
      <c r="BM173" s="228" t="s">
        <v>1454</v>
      </c>
    </row>
    <row r="174" s="2" customFormat="1" ht="16.5" customHeight="1">
      <c r="A174" s="40"/>
      <c r="B174" s="41"/>
      <c r="C174" s="216" t="s">
        <v>1009</v>
      </c>
      <c r="D174" s="216" t="s">
        <v>199</v>
      </c>
      <c r="E174" s="217" t="s">
        <v>4520</v>
      </c>
      <c r="F174" s="218" t="s">
        <v>4521</v>
      </c>
      <c r="G174" s="219" t="s">
        <v>217</v>
      </c>
      <c r="H174" s="220">
        <v>0.155</v>
      </c>
      <c r="I174" s="221"/>
      <c r="J174" s="222">
        <f>ROUND(I174*H174,2)</f>
        <v>0</v>
      </c>
      <c r="K174" s="223"/>
      <c r="L174" s="46"/>
      <c r="M174" s="224" t="s">
        <v>19</v>
      </c>
      <c r="N174" s="225" t="s">
        <v>43</v>
      </c>
      <c r="O174" s="86"/>
      <c r="P174" s="226">
        <f>O174*H174</f>
        <v>0</v>
      </c>
      <c r="Q174" s="226">
        <v>0</v>
      </c>
      <c r="R174" s="226">
        <f>Q174*H174</f>
        <v>0</v>
      </c>
      <c r="S174" s="226">
        <v>0</v>
      </c>
      <c r="T174" s="227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8" t="s">
        <v>385</v>
      </c>
      <c r="AT174" s="228" t="s">
        <v>199</v>
      </c>
      <c r="AU174" s="228" t="s">
        <v>80</v>
      </c>
      <c r="AY174" s="19" t="s">
        <v>197</v>
      </c>
      <c r="BE174" s="229">
        <f>IF(N174="základní",J174,0)</f>
        <v>0</v>
      </c>
      <c r="BF174" s="229">
        <f>IF(N174="snížená",J174,0)</f>
        <v>0</v>
      </c>
      <c r="BG174" s="229">
        <f>IF(N174="zákl. přenesená",J174,0)</f>
        <v>0</v>
      </c>
      <c r="BH174" s="229">
        <f>IF(N174="sníž. přenesená",J174,0)</f>
        <v>0</v>
      </c>
      <c r="BI174" s="229">
        <f>IF(N174="nulová",J174,0)</f>
        <v>0</v>
      </c>
      <c r="BJ174" s="19" t="s">
        <v>80</v>
      </c>
      <c r="BK174" s="229">
        <f>ROUND(I174*H174,2)</f>
        <v>0</v>
      </c>
      <c r="BL174" s="19" t="s">
        <v>385</v>
      </c>
      <c r="BM174" s="228" t="s">
        <v>1467</v>
      </c>
    </row>
    <row r="175" s="12" customFormat="1" ht="25.92" customHeight="1">
      <c r="A175" s="12"/>
      <c r="B175" s="200"/>
      <c r="C175" s="201"/>
      <c r="D175" s="202" t="s">
        <v>71</v>
      </c>
      <c r="E175" s="203" t="s">
        <v>4522</v>
      </c>
      <c r="F175" s="203" t="s">
        <v>4523</v>
      </c>
      <c r="G175" s="201"/>
      <c r="H175" s="201"/>
      <c r="I175" s="204"/>
      <c r="J175" s="205">
        <f>BK175</f>
        <v>0</v>
      </c>
      <c r="K175" s="201"/>
      <c r="L175" s="206"/>
      <c r="M175" s="207"/>
      <c r="N175" s="208"/>
      <c r="O175" s="208"/>
      <c r="P175" s="209">
        <f>SUM(P176:P207)</f>
        <v>0</v>
      </c>
      <c r="Q175" s="208"/>
      <c r="R175" s="209">
        <f>SUM(R176:R207)</f>
        <v>0.38140000000000002</v>
      </c>
      <c r="S175" s="208"/>
      <c r="T175" s="210">
        <f>SUM(T176:T207)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82</v>
      </c>
      <c r="AT175" s="212" t="s">
        <v>71</v>
      </c>
      <c r="AU175" s="212" t="s">
        <v>72</v>
      </c>
      <c r="AY175" s="211" t="s">
        <v>197</v>
      </c>
      <c r="BK175" s="213">
        <f>SUM(BK176:BK207)</f>
        <v>0</v>
      </c>
    </row>
    <row r="176" s="2" customFormat="1" ht="16.5" customHeight="1">
      <c r="A176" s="40"/>
      <c r="B176" s="41"/>
      <c r="C176" s="216" t="s">
        <v>1018</v>
      </c>
      <c r="D176" s="216" t="s">
        <v>199</v>
      </c>
      <c r="E176" s="217" t="s">
        <v>4524</v>
      </c>
      <c r="F176" s="218" t="s">
        <v>4525</v>
      </c>
      <c r="G176" s="219" t="s">
        <v>4320</v>
      </c>
      <c r="H176" s="220">
        <v>3</v>
      </c>
      <c r="I176" s="221"/>
      <c r="J176" s="222">
        <f>ROUND(I176*H176,2)</f>
        <v>0</v>
      </c>
      <c r="K176" s="223"/>
      <c r="L176" s="46"/>
      <c r="M176" s="224" t="s">
        <v>19</v>
      </c>
      <c r="N176" s="225" t="s">
        <v>43</v>
      </c>
      <c r="O176" s="86"/>
      <c r="P176" s="226">
        <f>O176*H176</f>
        <v>0</v>
      </c>
      <c r="Q176" s="226">
        <v>0</v>
      </c>
      <c r="R176" s="226">
        <f>Q176*H176</f>
        <v>0</v>
      </c>
      <c r="S176" s="226">
        <v>0</v>
      </c>
      <c r="T176" s="227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8" t="s">
        <v>385</v>
      </c>
      <c r="AT176" s="228" t="s">
        <v>199</v>
      </c>
      <c r="AU176" s="228" t="s">
        <v>80</v>
      </c>
      <c r="AY176" s="19" t="s">
        <v>197</v>
      </c>
      <c r="BE176" s="229">
        <f>IF(N176="základní",J176,0)</f>
        <v>0</v>
      </c>
      <c r="BF176" s="229">
        <f>IF(N176="snížená",J176,0)</f>
        <v>0</v>
      </c>
      <c r="BG176" s="229">
        <f>IF(N176="zákl. přenesená",J176,0)</f>
        <v>0</v>
      </c>
      <c r="BH176" s="229">
        <f>IF(N176="sníž. přenesená",J176,0)</f>
        <v>0</v>
      </c>
      <c r="BI176" s="229">
        <f>IF(N176="nulová",J176,0)</f>
        <v>0</v>
      </c>
      <c r="BJ176" s="19" t="s">
        <v>80</v>
      </c>
      <c r="BK176" s="229">
        <f>ROUND(I176*H176,2)</f>
        <v>0</v>
      </c>
      <c r="BL176" s="19" t="s">
        <v>385</v>
      </c>
      <c r="BM176" s="228" t="s">
        <v>1478</v>
      </c>
    </row>
    <row r="177" s="2" customFormat="1" ht="16.5" customHeight="1">
      <c r="A177" s="40"/>
      <c r="B177" s="41"/>
      <c r="C177" s="216" t="s">
        <v>1038</v>
      </c>
      <c r="D177" s="216" t="s">
        <v>199</v>
      </c>
      <c r="E177" s="217" t="s">
        <v>4526</v>
      </c>
      <c r="F177" s="218" t="s">
        <v>4527</v>
      </c>
      <c r="G177" s="219" t="s">
        <v>4320</v>
      </c>
      <c r="H177" s="220">
        <v>6</v>
      </c>
      <c r="I177" s="221"/>
      <c r="J177" s="222">
        <f>ROUND(I177*H177,2)</f>
        <v>0</v>
      </c>
      <c r="K177" s="223"/>
      <c r="L177" s="46"/>
      <c r="M177" s="224" t="s">
        <v>19</v>
      </c>
      <c r="N177" s="225" t="s">
        <v>43</v>
      </c>
      <c r="O177" s="86"/>
      <c r="P177" s="226">
        <f>O177*H177</f>
        <v>0</v>
      </c>
      <c r="Q177" s="226">
        <v>0.018890000000000001</v>
      </c>
      <c r="R177" s="226">
        <f>Q177*H177</f>
        <v>0.11334</v>
      </c>
      <c r="S177" s="226">
        <v>0</v>
      </c>
      <c r="T177" s="227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8" t="s">
        <v>385</v>
      </c>
      <c r="AT177" s="228" t="s">
        <v>199</v>
      </c>
      <c r="AU177" s="228" t="s">
        <v>80</v>
      </c>
      <c r="AY177" s="19" t="s">
        <v>197</v>
      </c>
      <c r="BE177" s="229">
        <f>IF(N177="základní",J177,0)</f>
        <v>0</v>
      </c>
      <c r="BF177" s="229">
        <f>IF(N177="snížená",J177,0)</f>
        <v>0</v>
      </c>
      <c r="BG177" s="229">
        <f>IF(N177="zákl. přenesená",J177,0)</f>
        <v>0</v>
      </c>
      <c r="BH177" s="229">
        <f>IF(N177="sníž. přenesená",J177,0)</f>
        <v>0</v>
      </c>
      <c r="BI177" s="229">
        <f>IF(N177="nulová",J177,0)</f>
        <v>0</v>
      </c>
      <c r="BJ177" s="19" t="s">
        <v>80</v>
      </c>
      <c r="BK177" s="229">
        <f>ROUND(I177*H177,2)</f>
        <v>0</v>
      </c>
      <c r="BL177" s="19" t="s">
        <v>385</v>
      </c>
      <c r="BM177" s="228" t="s">
        <v>1490</v>
      </c>
    </row>
    <row r="178" s="2" customFormat="1" ht="16.5" customHeight="1">
      <c r="A178" s="40"/>
      <c r="B178" s="41"/>
      <c r="C178" s="216" t="s">
        <v>1044</v>
      </c>
      <c r="D178" s="216" t="s">
        <v>199</v>
      </c>
      <c r="E178" s="217" t="s">
        <v>4528</v>
      </c>
      <c r="F178" s="218" t="s">
        <v>4529</v>
      </c>
      <c r="G178" s="219" t="s">
        <v>4320</v>
      </c>
      <c r="H178" s="220">
        <v>2</v>
      </c>
      <c r="I178" s="221"/>
      <c r="J178" s="222">
        <f>ROUND(I178*H178,2)</f>
        <v>0</v>
      </c>
      <c r="K178" s="223"/>
      <c r="L178" s="46"/>
      <c r="M178" s="224" t="s">
        <v>19</v>
      </c>
      <c r="N178" s="225" t="s">
        <v>43</v>
      </c>
      <c r="O178" s="86"/>
      <c r="P178" s="226">
        <f>O178*H178</f>
        <v>0</v>
      </c>
      <c r="Q178" s="226">
        <v>0.015350000000000001</v>
      </c>
      <c r="R178" s="226">
        <f>Q178*H178</f>
        <v>0.030700000000000002</v>
      </c>
      <c r="S178" s="226">
        <v>0</v>
      </c>
      <c r="T178" s="227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8" t="s">
        <v>385</v>
      </c>
      <c r="AT178" s="228" t="s">
        <v>199</v>
      </c>
      <c r="AU178" s="228" t="s">
        <v>80</v>
      </c>
      <c r="AY178" s="19" t="s">
        <v>197</v>
      </c>
      <c r="BE178" s="229">
        <f>IF(N178="základní",J178,0)</f>
        <v>0</v>
      </c>
      <c r="BF178" s="229">
        <f>IF(N178="snížená",J178,0)</f>
        <v>0</v>
      </c>
      <c r="BG178" s="229">
        <f>IF(N178="zákl. přenesená",J178,0)</f>
        <v>0</v>
      </c>
      <c r="BH178" s="229">
        <f>IF(N178="sníž. přenesená",J178,0)</f>
        <v>0</v>
      </c>
      <c r="BI178" s="229">
        <f>IF(N178="nulová",J178,0)</f>
        <v>0</v>
      </c>
      <c r="BJ178" s="19" t="s">
        <v>80</v>
      </c>
      <c r="BK178" s="229">
        <f>ROUND(I178*H178,2)</f>
        <v>0</v>
      </c>
      <c r="BL178" s="19" t="s">
        <v>385</v>
      </c>
      <c r="BM178" s="228" t="s">
        <v>1504</v>
      </c>
    </row>
    <row r="179" s="2" customFormat="1" ht="16.5" customHeight="1">
      <c r="A179" s="40"/>
      <c r="B179" s="41"/>
      <c r="C179" s="216" t="s">
        <v>1049</v>
      </c>
      <c r="D179" s="216" t="s">
        <v>199</v>
      </c>
      <c r="E179" s="217" t="s">
        <v>4530</v>
      </c>
      <c r="F179" s="218" t="s">
        <v>4531</v>
      </c>
      <c r="G179" s="219" t="s">
        <v>4320</v>
      </c>
      <c r="H179" s="220">
        <v>2</v>
      </c>
      <c r="I179" s="221"/>
      <c r="J179" s="222">
        <f>ROUND(I179*H179,2)</f>
        <v>0</v>
      </c>
      <c r="K179" s="223"/>
      <c r="L179" s="46"/>
      <c r="M179" s="224" t="s">
        <v>19</v>
      </c>
      <c r="N179" s="225" t="s">
        <v>43</v>
      </c>
      <c r="O179" s="86"/>
      <c r="P179" s="226">
        <f>O179*H179</f>
        <v>0</v>
      </c>
      <c r="Q179" s="226">
        <v>0</v>
      </c>
      <c r="R179" s="226">
        <f>Q179*H179</f>
        <v>0</v>
      </c>
      <c r="S179" s="226">
        <v>0</v>
      </c>
      <c r="T179" s="227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8" t="s">
        <v>385</v>
      </c>
      <c r="AT179" s="228" t="s">
        <v>199</v>
      </c>
      <c r="AU179" s="228" t="s">
        <v>80</v>
      </c>
      <c r="AY179" s="19" t="s">
        <v>197</v>
      </c>
      <c r="BE179" s="229">
        <f>IF(N179="základní",J179,0)</f>
        <v>0</v>
      </c>
      <c r="BF179" s="229">
        <f>IF(N179="snížená",J179,0)</f>
        <v>0</v>
      </c>
      <c r="BG179" s="229">
        <f>IF(N179="zákl. přenesená",J179,0)</f>
        <v>0</v>
      </c>
      <c r="BH179" s="229">
        <f>IF(N179="sníž. přenesená",J179,0)</f>
        <v>0</v>
      </c>
      <c r="BI179" s="229">
        <f>IF(N179="nulová",J179,0)</f>
        <v>0</v>
      </c>
      <c r="BJ179" s="19" t="s">
        <v>80</v>
      </c>
      <c r="BK179" s="229">
        <f>ROUND(I179*H179,2)</f>
        <v>0</v>
      </c>
      <c r="BL179" s="19" t="s">
        <v>385</v>
      </c>
      <c r="BM179" s="228" t="s">
        <v>1520</v>
      </c>
    </row>
    <row r="180" s="2" customFormat="1" ht="16.5" customHeight="1">
      <c r="A180" s="40"/>
      <c r="B180" s="41"/>
      <c r="C180" s="216" t="s">
        <v>1061</v>
      </c>
      <c r="D180" s="216" t="s">
        <v>199</v>
      </c>
      <c r="E180" s="217" t="s">
        <v>4532</v>
      </c>
      <c r="F180" s="218" t="s">
        <v>4533</v>
      </c>
      <c r="G180" s="219" t="s">
        <v>4320</v>
      </c>
      <c r="H180" s="220">
        <v>4</v>
      </c>
      <c r="I180" s="221"/>
      <c r="J180" s="222">
        <f>ROUND(I180*H180,2)</f>
        <v>0</v>
      </c>
      <c r="K180" s="223"/>
      <c r="L180" s="46"/>
      <c r="M180" s="224" t="s">
        <v>19</v>
      </c>
      <c r="N180" s="225" t="s">
        <v>43</v>
      </c>
      <c r="O180" s="86"/>
      <c r="P180" s="226">
        <f>O180*H180</f>
        <v>0</v>
      </c>
      <c r="Q180" s="226">
        <v>0</v>
      </c>
      <c r="R180" s="226">
        <f>Q180*H180</f>
        <v>0</v>
      </c>
      <c r="S180" s="226">
        <v>0</v>
      </c>
      <c r="T180" s="227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8" t="s">
        <v>385</v>
      </c>
      <c r="AT180" s="228" t="s">
        <v>199</v>
      </c>
      <c r="AU180" s="228" t="s">
        <v>80</v>
      </c>
      <c r="AY180" s="19" t="s">
        <v>197</v>
      </c>
      <c r="BE180" s="229">
        <f>IF(N180="základní",J180,0)</f>
        <v>0</v>
      </c>
      <c r="BF180" s="229">
        <f>IF(N180="snížená",J180,0)</f>
        <v>0</v>
      </c>
      <c r="BG180" s="229">
        <f>IF(N180="zákl. přenesená",J180,0)</f>
        <v>0</v>
      </c>
      <c r="BH180" s="229">
        <f>IF(N180="sníž. přenesená",J180,0)</f>
        <v>0</v>
      </c>
      <c r="BI180" s="229">
        <f>IF(N180="nulová",J180,0)</f>
        <v>0</v>
      </c>
      <c r="BJ180" s="19" t="s">
        <v>80</v>
      </c>
      <c r="BK180" s="229">
        <f>ROUND(I180*H180,2)</f>
        <v>0</v>
      </c>
      <c r="BL180" s="19" t="s">
        <v>385</v>
      </c>
      <c r="BM180" s="228" t="s">
        <v>1531</v>
      </c>
    </row>
    <row r="181" s="2" customFormat="1" ht="16.5" customHeight="1">
      <c r="A181" s="40"/>
      <c r="B181" s="41"/>
      <c r="C181" s="216" t="s">
        <v>1070</v>
      </c>
      <c r="D181" s="216" t="s">
        <v>199</v>
      </c>
      <c r="E181" s="217" t="s">
        <v>4534</v>
      </c>
      <c r="F181" s="218" t="s">
        <v>4535</v>
      </c>
      <c r="G181" s="219" t="s">
        <v>4320</v>
      </c>
      <c r="H181" s="220">
        <v>7</v>
      </c>
      <c r="I181" s="221"/>
      <c r="J181" s="222">
        <f>ROUND(I181*H181,2)</f>
        <v>0</v>
      </c>
      <c r="K181" s="223"/>
      <c r="L181" s="46"/>
      <c r="M181" s="224" t="s">
        <v>19</v>
      </c>
      <c r="N181" s="225" t="s">
        <v>43</v>
      </c>
      <c r="O181" s="86"/>
      <c r="P181" s="226">
        <f>O181*H181</f>
        <v>0</v>
      </c>
      <c r="Q181" s="226">
        <v>0.01521</v>
      </c>
      <c r="R181" s="226">
        <f>Q181*H181</f>
        <v>0.10647</v>
      </c>
      <c r="S181" s="226">
        <v>0</v>
      </c>
      <c r="T181" s="227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8" t="s">
        <v>385</v>
      </c>
      <c r="AT181" s="228" t="s">
        <v>199</v>
      </c>
      <c r="AU181" s="228" t="s">
        <v>80</v>
      </c>
      <c r="AY181" s="19" t="s">
        <v>197</v>
      </c>
      <c r="BE181" s="229">
        <f>IF(N181="základní",J181,0)</f>
        <v>0</v>
      </c>
      <c r="BF181" s="229">
        <f>IF(N181="snížená",J181,0)</f>
        <v>0</v>
      </c>
      <c r="BG181" s="229">
        <f>IF(N181="zákl. přenesená",J181,0)</f>
        <v>0</v>
      </c>
      <c r="BH181" s="229">
        <f>IF(N181="sníž. přenesená",J181,0)</f>
        <v>0</v>
      </c>
      <c r="BI181" s="229">
        <f>IF(N181="nulová",J181,0)</f>
        <v>0</v>
      </c>
      <c r="BJ181" s="19" t="s">
        <v>80</v>
      </c>
      <c r="BK181" s="229">
        <f>ROUND(I181*H181,2)</f>
        <v>0</v>
      </c>
      <c r="BL181" s="19" t="s">
        <v>385</v>
      </c>
      <c r="BM181" s="228" t="s">
        <v>1549</v>
      </c>
    </row>
    <row r="182" s="2" customFormat="1" ht="16.5" customHeight="1">
      <c r="A182" s="40"/>
      <c r="B182" s="41"/>
      <c r="C182" s="216" t="s">
        <v>1077</v>
      </c>
      <c r="D182" s="216" t="s">
        <v>199</v>
      </c>
      <c r="E182" s="217" t="s">
        <v>4536</v>
      </c>
      <c r="F182" s="218" t="s">
        <v>4537</v>
      </c>
      <c r="G182" s="219" t="s">
        <v>4320</v>
      </c>
      <c r="H182" s="220">
        <v>1</v>
      </c>
      <c r="I182" s="221"/>
      <c r="J182" s="222">
        <f>ROUND(I182*H182,2)</f>
        <v>0</v>
      </c>
      <c r="K182" s="223"/>
      <c r="L182" s="46"/>
      <c r="M182" s="224" t="s">
        <v>19</v>
      </c>
      <c r="N182" s="225" t="s">
        <v>43</v>
      </c>
      <c r="O182" s="86"/>
      <c r="P182" s="226">
        <f>O182*H182</f>
        <v>0</v>
      </c>
      <c r="Q182" s="226">
        <v>0.00048999999999999998</v>
      </c>
      <c r="R182" s="226">
        <f>Q182*H182</f>
        <v>0.00048999999999999998</v>
      </c>
      <c r="S182" s="226">
        <v>0</v>
      </c>
      <c r="T182" s="227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8" t="s">
        <v>385</v>
      </c>
      <c r="AT182" s="228" t="s">
        <v>199</v>
      </c>
      <c r="AU182" s="228" t="s">
        <v>80</v>
      </c>
      <c r="AY182" s="19" t="s">
        <v>197</v>
      </c>
      <c r="BE182" s="229">
        <f>IF(N182="základní",J182,0)</f>
        <v>0</v>
      </c>
      <c r="BF182" s="229">
        <f>IF(N182="snížená",J182,0)</f>
        <v>0</v>
      </c>
      <c r="BG182" s="229">
        <f>IF(N182="zákl. přenesená",J182,0)</f>
        <v>0</v>
      </c>
      <c r="BH182" s="229">
        <f>IF(N182="sníž. přenesená",J182,0)</f>
        <v>0</v>
      </c>
      <c r="BI182" s="229">
        <f>IF(N182="nulová",J182,0)</f>
        <v>0</v>
      </c>
      <c r="BJ182" s="19" t="s">
        <v>80</v>
      </c>
      <c r="BK182" s="229">
        <f>ROUND(I182*H182,2)</f>
        <v>0</v>
      </c>
      <c r="BL182" s="19" t="s">
        <v>385</v>
      </c>
      <c r="BM182" s="228" t="s">
        <v>1562</v>
      </c>
    </row>
    <row r="183" s="2" customFormat="1" ht="16.5" customHeight="1">
      <c r="A183" s="40"/>
      <c r="B183" s="41"/>
      <c r="C183" s="216" t="s">
        <v>1081</v>
      </c>
      <c r="D183" s="216" t="s">
        <v>199</v>
      </c>
      <c r="E183" s="217" t="s">
        <v>4538</v>
      </c>
      <c r="F183" s="218" t="s">
        <v>4539</v>
      </c>
      <c r="G183" s="219" t="s">
        <v>4320</v>
      </c>
      <c r="H183" s="220">
        <v>1</v>
      </c>
      <c r="I183" s="221"/>
      <c r="J183" s="222">
        <f>ROUND(I183*H183,2)</f>
        <v>0</v>
      </c>
      <c r="K183" s="223"/>
      <c r="L183" s="46"/>
      <c r="M183" s="224" t="s">
        <v>19</v>
      </c>
      <c r="N183" s="225" t="s">
        <v>43</v>
      </c>
      <c r="O183" s="86"/>
      <c r="P183" s="226">
        <f>O183*H183</f>
        <v>0</v>
      </c>
      <c r="Q183" s="226">
        <v>0.03431</v>
      </c>
      <c r="R183" s="226">
        <f>Q183*H183</f>
        <v>0.03431</v>
      </c>
      <c r="S183" s="226">
        <v>0</v>
      </c>
      <c r="T183" s="227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8" t="s">
        <v>385</v>
      </c>
      <c r="AT183" s="228" t="s">
        <v>199</v>
      </c>
      <c r="AU183" s="228" t="s">
        <v>80</v>
      </c>
      <c r="AY183" s="19" t="s">
        <v>197</v>
      </c>
      <c r="BE183" s="229">
        <f>IF(N183="základní",J183,0)</f>
        <v>0</v>
      </c>
      <c r="BF183" s="229">
        <f>IF(N183="snížená",J183,0)</f>
        <v>0</v>
      </c>
      <c r="BG183" s="229">
        <f>IF(N183="zákl. přenesená",J183,0)</f>
        <v>0</v>
      </c>
      <c r="BH183" s="229">
        <f>IF(N183="sníž. přenesená",J183,0)</f>
        <v>0</v>
      </c>
      <c r="BI183" s="229">
        <f>IF(N183="nulová",J183,0)</f>
        <v>0</v>
      </c>
      <c r="BJ183" s="19" t="s">
        <v>80</v>
      </c>
      <c r="BK183" s="229">
        <f>ROUND(I183*H183,2)</f>
        <v>0</v>
      </c>
      <c r="BL183" s="19" t="s">
        <v>385</v>
      </c>
      <c r="BM183" s="228" t="s">
        <v>1572</v>
      </c>
    </row>
    <row r="184" s="2" customFormat="1" ht="16.5" customHeight="1">
      <c r="A184" s="40"/>
      <c r="B184" s="41"/>
      <c r="C184" s="216" t="s">
        <v>1085</v>
      </c>
      <c r="D184" s="216" t="s">
        <v>199</v>
      </c>
      <c r="E184" s="217" t="s">
        <v>4540</v>
      </c>
      <c r="F184" s="218" t="s">
        <v>4541</v>
      </c>
      <c r="G184" s="219" t="s">
        <v>4320</v>
      </c>
      <c r="H184" s="220">
        <v>4</v>
      </c>
      <c r="I184" s="221"/>
      <c r="J184" s="222">
        <f>ROUND(I184*H184,2)</f>
        <v>0</v>
      </c>
      <c r="K184" s="223"/>
      <c r="L184" s="46"/>
      <c r="M184" s="224" t="s">
        <v>19</v>
      </c>
      <c r="N184" s="225" t="s">
        <v>43</v>
      </c>
      <c r="O184" s="86"/>
      <c r="P184" s="226">
        <f>O184*H184</f>
        <v>0</v>
      </c>
      <c r="Q184" s="226">
        <v>0.00025000000000000001</v>
      </c>
      <c r="R184" s="226">
        <f>Q184*H184</f>
        <v>0.001</v>
      </c>
      <c r="S184" s="226">
        <v>0</v>
      </c>
      <c r="T184" s="227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8" t="s">
        <v>385</v>
      </c>
      <c r="AT184" s="228" t="s">
        <v>199</v>
      </c>
      <c r="AU184" s="228" t="s">
        <v>80</v>
      </c>
      <c r="AY184" s="19" t="s">
        <v>197</v>
      </c>
      <c r="BE184" s="229">
        <f>IF(N184="základní",J184,0)</f>
        <v>0</v>
      </c>
      <c r="BF184" s="229">
        <f>IF(N184="snížená",J184,0)</f>
        <v>0</v>
      </c>
      <c r="BG184" s="229">
        <f>IF(N184="zákl. přenesená",J184,0)</f>
        <v>0</v>
      </c>
      <c r="BH184" s="229">
        <f>IF(N184="sníž. přenesená",J184,0)</f>
        <v>0</v>
      </c>
      <c r="BI184" s="229">
        <f>IF(N184="nulová",J184,0)</f>
        <v>0</v>
      </c>
      <c r="BJ184" s="19" t="s">
        <v>80</v>
      </c>
      <c r="BK184" s="229">
        <f>ROUND(I184*H184,2)</f>
        <v>0</v>
      </c>
      <c r="BL184" s="19" t="s">
        <v>385</v>
      </c>
      <c r="BM184" s="228" t="s">
        <v>1585</v>
      </c>
    </row>
    <row r="185" s="2" customFormat="1" ht="16.5" customHeight="1">
      <c r="A185" s="40"/>
      <c r="B185" s="41"/>
      <c r="C185" s="216" t="s">
        <v>1090</v>
      </c>
      <c r="D185" s="216" t="s">
        <v>199</v>
      </c>
      <c r="E185" s="217" t="s">
        <v>4542</v>
      </c>
      <c r="F185" s="218" t="s">
        <v>4543</v>
      </c>
      <c r="G185" s="219" t="s">
        <v>4320</v>
      </c>
      <c r="H185" s="220">
        <v>2</v>
      </c>
      <c r="I185" s="221"/>
      <c r="J185" s="222">
        <f>ROUND(I185*H185,2)</f>
        <v>0</v>
      </c>
      <c r="K185" s="223"/>
      <c r="L185" s="46"/>
      <c r="M185" s="224" t="s">
        <v>19</v>
      </c>
      <c r="N185" s="225" t="s">
        <v>43</v>
      </c>
      <c r="O185" s="86"/>
      <c r="P185" s="226">
        <f>O185*H185</f>
        <v>0</v>
      </c>
      <c r="Q185" s="226">
        <v>0</v>
      </c>
      <c r="R185" s="226">
        <f>Q185*H185</f>
        <v>0</v>
      </c>
      <c r="S185" s="226">
        <v>0</v>
      </c>
      <c r="T185" s="227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8" t="s">
        <v>385</v>
      </c>
      <c r="AT185" s="228" t="s">
        <v>199</v>
      </c>
      <c r="AU185" s="228" t="s">
        <v>80</v>
      </c>
      <c r="AY185" s="19" t="s">
        <v>197</v>
      </c>
      <c r="BE185" s="229">
        <f>IF(N185="základní",J185,0)</f>
        <v>0</v>
      </c>
      <c r="BF185" s="229">
        <f>IF(N185="snížená",J185,0)</f>
        <v>0</v>
      </c>
      <c r="BG185" s="229">
        <f>IF(N185="zákl. přenesená",J185,0)</f>
        <v>0</v>
      </c>
      <c r="BH185" s="229">
        <f>IF(N185="sníž. přenesená",J185,0)</f>
        <v>0</v>
      </c>
      <c r="BI185" s="229">
        <f>IF(N185="nulová",J185,0)</f>
        <v>0</v>
      </c>
      <c r="BJ185" s="19" t="s">
        <v>80</v>
      </c>
      <c r="BK185" s="229">
        <f>ROUND(I185*H185,2)</f>
        <v>0</v>
      </c>
      <c r="BL185" s="19" t="s">
        <v>385</v>
      </c>
      <c r="BM185" s="228" t="s">
        <v>1595</v>
      </c>
    </row>
    <row r="186" s="2" customFormat="1" ht="16.5" customHeight="1">
      <c r="A186" s="40"/>
      <c r="B186" s="41"/>
      <c r="C186" s="216" t="s">
        <v>1099</v>
      </c>
      <c r="D186" s="216" t="s">
        <v>199</v>
      </c>
      <c r="E186" s="217" t="s">
        <v>4544</v>
      </c>
      <c r="F186" s="218" t="s">
        <v>4545</v>
      </c>
      <c r="G186" s="219" t="s">
        <v>4320</v>
      </c>
      <c r="H186" s="220">
        <v>1</v>
      </c>
      <c r="I186" s="221"/>
      <c r="J186" s="222">
        <f>ROUND(I186*H186,2)</f>
        <v>0</v>
      </c>
      <c r="K186" s="223"/>
      <c r="L186" s="46"/>
      <c r="M186" s="224" t="s">
        <v>19</v>
      </c>
      <c r="N186" s="225" t="s">
        <v>43</v>
      </c>
      <c r="O186" s="86"/>
      <c r="P186" s="226">
        <f>O186*H186</f>
        <v>0</v>
      </c>
      <c r="Q186" s="226">
        <v>0.0109</v>
      </c>
      <c r="R186" s="226">
        <f>Q186*H186</f>
        <v>0.0109</v>
      </c>
      <c r="S186" s="226">
        <v>0</v>
      </c>
      <c r="T186" s="227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8" t="s">
        <v>385</v>
      </c>
      <c r="AT186" s="228" t="s">
        <v>199</v>
      </c>
      <c r="AU186" s="228" t="s">
        <v>80</v>
      </c>
      <c r="AY186" s="19" t="s">
        <v>197</v>
      </c>
      <c r="BE186" s="229">
        <f>IF(N186="základní",J186,0)</f>
        <v>0</v>
      </c>
      <c r="BF186" s="229">
        <f>IF(N186="snížená",J186,0)</f>
        <v>0</v>
      </c>
      <c r="BG186" s="229">
        <f>IF(N186="zákl. přenesená",J186,0)</f>
        <v>0</v>
      </c>
      <c r="BH186" s="229">
        <f>IF(N186="sníž. přenesená",J186,0)</f>
        <v>0</v>
      </c>
      <c r="BI186" s="229">
        <f>IF(N186="nulová",J186,0)</f>
        <v>0</v>
      </c>
      <c r="BJ186" s="19" t="s">
        <v>80</v>
      </c>
      <c r="BK186" s="229">
        <f>ROUND(I186*H186,2)</f>
        <v>0</v>
      </c>
      <c r="BL186" s="19" t="s">
        <v>385</v>
      </c>
      <c r="BM186" s="228" t="s">
        <v>1607</v>
      </c>
    </row>
    <row r="187" s="2" customFormat="1" ht="16.5" customHeight="1">
      <c r="A187" s="40"/>
      <c r="B187" s="41"/>
      <c r="C187" s="216" t="s">
        <v>1106</v>
      </c>
      <c r="D187" s="216" t="s">
        <v>199</v>
      </c>
      <c r="E187" s="217" t="s">
        <v>4546</v>
      </c>
      <c r="F187" s="218" t="s">
        <v>4547</v>
      </c>
      <c r="G187" s="219" t="s">
        <v>4320</v>
      </c>
      <c r="H187" s="220">
        <v>29</v>
      </c>
      <c r="I187" s="221"/>
      <c r="J187" s="222">
        <f>ROUND(I187*H187,2)</f>
        <v>0</v>
      </c>
      <c r="K187" s="223"/>
      <c r="L187" s="46"/>
      <c r="M187" s="224" t="s">
        <v>19</v>
      </c>
      <c r="N187" s="225" t="s">
        <v>43</v>
      </c>
      <c r="O187" s="86"/>
      <c r="P187" s="226">
        <f>O187*H187</f>
        <v>0</v>
      </c>
      <c r="Q187" s="226">
        <v>0.00017000000000000001</v>
      </c>
      <c r="R187" s="226">
        <f>Q187*H187</f>
        <v>0.0049300000000000004</v>
      </c>
      <c r="S187" s="226">
        <v>0</v>
      </c>
      <c r="T187" s="227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8" t="s">
        <v>385</v>
      </c>
      <c r="AT187" s="228" t="s">
        <v>199</v>
      </c>
      <c r="AU187" s="228" t="s">
        <v>80</v>
      </c>
      <c r="AY187" s="19" t="s">
        <v>197</v>
      </c>
      <c r="BE187" s="229">
        <f>IF(N187="základní",J187,0)</f>
        <v>0</v>
      </c>
      <c r="BF187" s="229">
        <f>IF(N187="snížená",J187,0)</f>
        <v>0</v>
      </c>
      <c r="BG187" s="229">
        <f>IF(N187="zákl. přenesená",J187,0)</f>
        <v>0</v>
      </c>
      <c r="BH187" s="229">
        <f>IF(N187="sníž. přenesená",J187,0)</f>
        <v>0</v>
      </c>
      <c r="BI187" s="229">
        <f>IF(N187="nulová",J187,0)</f>
        <v>0</v>
      </c>
      <c r="BJ187" s="19" t="s">
        <v>80</v>
      </c>
      <c r="BK187" s="229">
        <f>ROUND(I187*H187,2)</f>
        <v>0</v>
      </c>
      <c r="BL187" s="19" t="s">
        <v>385</v>
      </c>
      <c r="BM187" s="228" t="s">
        <v>1621</v>
      </c>
    </row>
    <row r="188" s="2" customFormat="1" ht="16.5" customHeight="1">
      <c r="A188" s="40"/>
      <c r="B188" s="41"/>
      <c r="C188" s="216" t="s">
        <v>1111</v>
      </c>
      <c r="D188" s="216" t="s">
        <v>199</v>
      </c>
      <c r="E188" s="217" t="s">
        <v>4548</v>
      </c>
      <c r="F188" s="218" t="s">
        <v>4549</v>
      </c>
      <c r="G188" s="219" t="s">
        <v>4320</v>
      </c>
      <c r="H188" s="220">
        <v>1</v>
      </c>
      <c r="I188" s="221"/>
      <c r="J188" s="222">
        <f>ROUND(I188*H188,2)</f>
        <v>0</v>
      </c>
      <c r="K188" s="223"/>
      <c r="L188" s="46"/>
      <c r="M188" s="224" t="s">
        <v>19</v>
      </c>
      <c r="N188" s="225" t="s">
        <v>43</v>
      </c>
      <c r="O188" s="86"/>
      <c r="P188" s="226">
        <f>O188*H188</f>
        <v>0</v>
      </c>
      <c r="Q188" s="226">
        <v>0.00024000000000000001</v>
      </c>
      <c r="R188" s="226">
        <f>Q188*H188</f>
        <v>0.00024000000000000001</v>
      </c>
      <c r="S188" s="226">
        <v>0</v>
      </c>
      <c r="T188" s="227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8" t="s">
        <v>385</v>
      </c>
      <c r="AT188" s="228" t="s">
        <v>199</v>
      </c>
      <c r="AU188" s="228" t="s">
        <v>80</v>
      </c>
      <c r="AY188" s="19" t="s">
        <v>197</v>
      </c>
      <c r="BE188" s="229">
        <f>IF(N188="základní",J188,0)</f>
        <v>0</v>
      </c>
      <c r="BF188" s="229">
        <f>IF(N188="snížená",J188,0)</f>
        <v>0</v>
      </c>
      <c r="BG188" s="229">
        <f>IF(N188="zákl. přenesená",J188,0)</f>
        <v>0</v>
      </c>
      <c r="BH188" s="229">
        <f>IF(N188="sníž. přenesená",J188,0)</f>
        <v>0</v>
      </c>
      <c r="BI188" s="229">
        <f>IF(N188="nulová",J188,0)</f>
        <v>0</v>
      </c>
      <c r="BJ188" s="19" t="s">
        <v>80</v>
      </c>
      <c r="BK188" s="229">
        <f>ROUND(I188*H188,2)</f>
        <v>0</v>
      </c>
      <c r="BL188" s="19" t="s">
        <v>385</v>
      </c>
      <c r="BM188" s="228" t="s">
        <v>1633</v>
      </c>
    </row>
    <row r="189" s="2" customFormat="1" ht="16.5" customHeight="1">
      <c r="A189" s="40"/>
      <c r="B189" s="41"/>
      <c r="C189" s="216" t="s">
        <v>1115</v>
      </c>
      <c r="D189" s="216" t="s">
        <v>199</v>
      </c>
      <c r="E189" s="217" t="s">
        <v>4550</v>
      </c>
      <c r="F189" s="218" t="s">
        <v>4551</v>
      </c>
      <c r="G189" s="219" t="s">
        <v>211</v>
      </c>
      <c r="H189" s="220">
        <v>2</v>
      </c>
      <c r="I189" s="221"/>
      <c r="J189" s="222">
        <f>ROUND(I189*H189,2)</f>
        <v>0</v>
      </c>
      <c r="K189" s="223"/>
      <c r="L189" s="46"/>
      <c r="M189" s="224" t="s">
        <v>19</v>
      </c>
      <c r="N189" s="225" t="s">
        <v>43</v>
      </c>
      <c r="O189" s="86"/>
      <c r="P189" s="226">
        <f>O189*H189</f>
        <v>0</v>
      </c>
      <c r="Q189" s="226">
        <v>0</v>
      </c>
      <c r="R189" s="226">
        <f>Q189*H189</f>
        <v>0</v>
      </c>
      <c r="S189" s="226">
        <v>0</v>
      </c>
      <c r="T189" s="227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8" t="s">
        <v>385</v>
      </c>
      <c r="AT189" s="228" t="s">
        <v>199</v>
      </c>
      <c r="AU189" s="228" t="s">
        <v>80</v>
      </c>
      <c r="AY189" s="19" t="s">
        <v>197</v>
      </c>
      <c r="BE189" s="229">
        <f>IF(N189="základní",J189,0)</f>
        <v>0</v>
      </c>
      <c r="BF189" s="229">
        <f>IF(N189="snížená",J189,0)</f>
        <v>0</v>
      </c>
      <c r="BG189" s="229">
        <f>IF(N189="zákl. přenesená",J189,0)</f>
        <v>0</v>
      </c>
      <c r="BH189" s="229">
        <f>IF(N189="sníž. přenesená",J189,0)</f>
        <v>0</v>
      </c>
      <c r="BI189" s="229">
        <f>IF(N189="nulová",J189,0)</f>
        <v>0</v>
      </c>
      <c r="BJ189" s="19" t="s">
        <v>80</v>
      </c>
      <c r="BK189" s="229">
        <f>ROUND(I189*H189,2)</f>
        <v>0</v>
      </c>
      <c r="BL189" s="19" t="s">
        <v>385</v>
      </c>
      <c r="BM189" s="228" t="s">
        <v>1647</v>
      </c>
    </row>
    <row r="190" s="2" customFormat="1" ht="21.75" customHeight="1">
      <c r="A190" s="40"/>
      <c r="B190" s="41"/>
      <c r="C190" s="216" t="s">
        <v>1119</v>
      </c>
      <c r="D190" s="216" t="s">
        <v>199</v>
      </c>
      <c r="E190" s="217" t="s">
        <v>4552</v>
      </c>
      <c r="F190" s="218" t="s">
        <v>4553</v>
      </c>
      <c r="G190" s="219" t="s">
        <v>211</v>
      </c>
      <c r="H190" s="220">
        <v>7</v>
      </c>
      <c r="I190" s="221"/>
      <c r="J190" s="222">
        <f>ROUND(I190*H190,2)</f>
        <v>0</v>
      </c>
      <c r="K190" s="223"/>
      <c r="L190" s="46"/>
      <c r="M190" s="224" t="s">
        <v>19</v>
      </c>
      <c r="N190" s="225" t="s">
        <v>43</v>
      </c>
      <c r="O190" s="86"/>
      <c r="P190" s="226">
        <f>O190*H190</f>
        <v>0</v>
      </c>
      <c r="Q190" s="226">
        <v>0.0016999999999999999</v>
      </c>
      <c r="R190" s="226">
        <f>Q190*H190</f>
        <v>0.011899999999999999</v>
      </c>
      <c r="S190" s="226">
        <v>0</v>
      </c>
      <c r="T190" s="227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8" t="s">
        <v>385</v>
      </c>
      <c r="AT190" s="228" t="s">
        <v>199</v>
      </c>
      <c r="AU190" s="228" t="s">
        <v>80</v>
      </c>
      <c r="AY190" s="19" t="s">
        <v>197</v>
      </c>
      <c r="BE190" s="229">
        <f>IF(N190="základní",J190,0)</f>
        <v>0</v>
      </c>
      <c r="BF190" s="229">
        <f>IF(N190="snížená",J190,0)</f>
        <v>0</v>
      </c>
      <c r="BG190" s="229">
        <f>IF(N190="zákl. přenesená",J190,0)</f>
        <v>0</v>
      </c>
      <c r="BH190" s="229">
        <f>IF(N190="sníž. přenesená",J190,0)</f>
        <v>0</v>
      </c>
      <c r="BI190" s="229">
        <f>IF(N190="nulová",J190,0)</f>
        <v>0</v>
      </c>
      <c r="BJ190" s="19" t="s">
        <v>80</v>
      </c>
      <c r="BK190" s="229">
        <f>ROUND(I190*H190,2)</f>
        <v>0</v>
      </c>
      <c r="BL190" s="19" t="s">
        <v>385</v>
      </c>
      <c r="BM190" s="228" t="s">
        <v>1660</v>
      </c>
    </row>
    <row r="191" s="2" customFormat="1" ht="21.75" customHeight="1">
      <c r="A191" s="40"/>
      <c r="B191" s="41"/>
      <c r="C191" s="216" t="s">
        <v>1124</v>
      </c>
      <c r="D191" s="216" t="s">
        <v>199</v>
      </c>
      <c r="E191" s="217" t="s">
        <v>4554</v>
      </c>
      <c r="F191" s="218" t="s">
        <v>4555</v>
      </c>
      <c r="G191" s="219" t="s">
        <v>211</v>
      </c>
      <c r="H191" s="220">
        <v>2</v>
      </c>
      <c r="I191" s="221"/>
      <c r="J191" s="222">
        <f>ROUND(I191*H191,2)</f>
        <v>0</v>
      </c>
      <c r="K191" s="223"/>
      <c r="L191" s="46"/>
      <c r="M191" s="224" t="s">
        <v>19</v>
      </c>
      <c r="N191" s="225" t="s">
        <v>43</v>
      </c>
      <c r="O191" s="86"/>
      <c r="P191" s="226">
        <f>O191*H191</f>
        <v>0</v>
      </c>
      <c r="Q191" s="226">
        <v>0.0011999999999999999</v>
      </c>
      <c r="R191" s="226">
        <f>Q191*H191</f>
        <v>0.0023999999999999998</v>
      </c>
      <c r="S191" s="226">
        <v>0</v>
      </c>
      <c r="T191" s="227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8" t="s">
        <v>385</v>
      </c>
      <c r="AT191" s="228" t="s">
        <v>199</v>
      </c>
      <c r="AU191" s="228" t="s">
        <v>80</v>
      </c>
      <c r="AY191" s="19" t="s">
        <v>197</v>
      </c>
      <c r="BE191" s="229">
        <f>IF(N191="základní",J191,0)</f>
        <v>0</v>
      </c>
      <c r="BF191" s="229">
        <f>IF(N191="snížená",J191,0)</f>
        <v>0</v>
      </c>
      <c r="BG191" s="229">
        <f>IF(N191="zákl. přenesená",J191,0)</f>
        <v>0</v>
      </c>
      <c r="BH191" s="229">
        <f>IF(N191="sníž. přenesená",J191,0)</f>
        <v>0</v>
      </c>
      <c r="BI191" s="229">
        <f>IF(N191="nulová",J191,0)</f>
        <v>0</v>
      </c>
      <c r="BJ191" s="19" t="s">
        <v>80</v>
      </c>
      <c r="BK191" s="229">
        <f>ROUND(I191*H191,2)</f>
        <v>0</v>
      </c>
      <c r="BL191" s="19" t="s">
        <v>385</v>
      </c>
      <c r="BM191" s="228" t="s">
        <v>1673</v>
      </c>
    </row>
    <row r="192" s="2" customFormat="1" ht="16.5" customHeight="1">
      <c r="A192" s="40"/>
      <c r="B192" s="41"/>
      <c r="C192" s="216" t="s">
        <v>1131</v>
      </c>
      <c r="D192" s="216" t="s">
        <v>199</v>
      </c>
      <c r="E192" s="217" t="s">
        <v>4556</v>
      </c>
      <c r="F192" s="218" t="s">
        <v>4557</v>
      </c>
      <c r="G192" s="219" t="s">
        <v>211</v>
      </c>
      <c r="H192" s="220">
        <v>1</v>
      </c>
      <c r="I192" s="221"/>
      <c r="J192" s="222">
        <f>ROUND(I192*H192,2)</f>
        <v>0</v>
      </c>
      <c r="K192" s="223"/>
      <c r="L192" s="46"/>
      <c r="M192" s="224" t="s">
        <v>19</v>
      </c>
      <c r="N192" s="225" t="s">
        <v>43</v>
      </c>
      <c r="O192" s="86"/>
      <c r="P192" s="226">
        <f>O192*H192</f>
        <v>0</v>
      </c>
      <c r="Q192" s="226">
        <v>0.00172</v>
      </c>
      <c r="R192" s="226">
        <f>Q192*H192</f>
        <v>0.00172</v>
      </c>
      <c r="S192" s="226">
        <v>0</v>
      </c>
      <c r="T192" s="227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8" t="s">
        <v>385</v>
      </c>
      <c r="AT192" s="228" t="s">
        <v>199</v>
      </c>
      <c r="AU192" s="228" t="s">
        <v>80</v>
      </c>
      <c r="AY192" s="19" t="s">
        <v>197</v>
      </c>
      <c r="BE192" s="229">
        <f>IF(N192="základní",J192,0)</f>
        <v>0</v>
      </c>
      <c r="BF192" s="229">
        <f>IF(N192="snížená",J192,0)</f>
        <v>0</v>
      </c>
      <c r="BG192" s="229">
        <f>IF(N192="zákl. přenesená",J192,0)</f>
        <v>0</v>
      </c>
      <c r="BH192" s="229">
        <f>IF(N192="sníž. přenesená",J192,0)</f>
        <v>0</v>
      </c>
      <c r="BI192" s="229">
        <f>IF(N192="nulová",J192,0)</f>
        <v>0</v>
      </c>
      <c r="BJ192" s="19" t="s">
        <v>80</v>
      </c>
      <c r="BK192" s="229">
        <f>ROUND(I192*H192,2)</f>
        <v>0</v>
      </c>
      <c r="BL192" s="19" t="s">
        <v>385</v>
      </c>
      <c r="BM192" s="228" t="s">
        <v>1686</v>
      </c>
    </row>
    <row r="193" s="2" customFormat="1" ht="21.75" customHeight="1">
      <c r="A193" s="40"/>
      <c r="B193" s="41"/>
      <c r="C193" s="216" t="s">
        <v>1138</v>
      </c>
      <c r="D193" s="216" t="s">
        <v>199</v>
      </c>
      <c r="E193" s="217" t="s">
        <v>4558</v>
      </c>
      <c r="F193" s="218" t="s">
        <v>4559</v>
      </c>
      <c r="G193" s="219" t="s">
        <v>211</v>
      </c>
      <c r="H193" s="220">
        <v>3</v>
      </c>
      <c r="I193" s="221"/>
      <c r="J193" s="222">
        <f>ROUND(I193*H193,2)</f>
        <v>0</v>
      </c>
      <c r="K193" s="223"/>
      <c r="L193" s="46"/>
      <c r="M193" s="224" t="s">
        <v>19</v>
      </c>
      <c r="N193" s="225" t="s">
        <v>43</v>
      </c>
      <c r="O193" s="86"/>
      <c r="P193" s="226">
        <f>O193*H193</f>
        <v>0</v>
      </c>
      <c r="Q193" s="226">
        <v>0.0010200000000000001</v>
      </c>
      <c r="R193" s="226">
        <f>Q193*H193</f>
        <v>0.0030600000000000002</v>
      </c>
      <c r="S193" s="226">
        <v>0</v>
      </c>
      <c r="T193" s="227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8" t="s">
        <v>385</v>
      </c>
      <c r="AT193" s="228" t="s">
        <v>199</v>
      </c>
      <c r="AU193" s="228" t="s">
        <v>80</v>
      </c>
      <c r="AY193" s="19" t="s">
        <v>197</v>
      </c>
      <c r="BE193" s="229">
        <f>IF(N193="základní",J193,0)</f>
        <v>0</v>
      </c>
      <c r="BF193" s="229">
        <f>IF(N193="snížená",J193,0)</f>
        <v>0</v>
      </c>
      <c r="BG193" s="229">
        <f>IF(N193="zákl. přenesená",J193,0)</f>
        <v>0</v>
      </c>
      <c r="BH193" s="229">
        <f>IF(N193="sníž. přenesená",J193,0)</f>
        <v>0</v>
      </c>
      <c r="BI193" s="229">
        <f>IF(N193="nulová",J193,0)</f>
        <v>0</v>
      </c>
      <c r="BJ193" s="19" t="s">
        <v>80</v>
      </c>
      <c r="BK193" s="229">
        <f>ROUND(I193*H193,2)</f>
        <v>0</v>
      </c>
      <c r="BL193" s="19" t="s">
        <v>385</v>
      </c>
      <c r="BM193" s="228" t="s">
        <v>1697</v>
      </c>
    </row>
    <row r="194" s="2" customFormat="1" ht="16.5" customHeight="1">
      <c r="A194" s="40"/>
      <c r="B194" s="41"/>
      <c r="C194" s="216" t="s">
        <v>1146</v>
      </c>
      <c r="D194" s="216" t="s">
        <v>199</v>
      </c>
      <c r="E194" s="217" t="s">
        <v>4560</v>
      </c>
      <c r="F194" s="218" t="s">
        <v>4561</v>
      </c>
      <c r="G194" s="219" t="s">
        <v>4320</v>
      </c>
      <c r="H194" s="220">
        <v>4</v>
      </c>
      <c r="I194" s="221"/>
      <c r="J194" s="222">
        <f>ROUND(I194*H194,2)</f>
        <v>0</v>
      </c>
      <c r="K194" s="223"/>
      <c r="L194" s="46"/>
      <c r="M194" s="224" t="s">
        <v>19</v>
      </c>
      <c r="N194" s="225" t="s">
        <v>43</v>
      </c>
      <c r="O194" s="86"/>
      <c r="P194" s="226">
        <f>O194*H194</f>
        <v>0</v>
      </c>
      <c r="Q194" s="226">
        <v>0</v>
      </c>
      <c r="R194" s="226">
        <f>Q194*H194</f>
        <v>0</v>
      </c>
      <c r="S194" s="226">
        <v>0</v>
      </c>
      <c r="T194" s="227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8" t="s">
        <v>385</v>
      </c>
      <c r="AT194" s="228" t="s">
        <v>199</v>
      </c>
      <c r="AU194" s="228" t="s">
        <v>80</v>
      </c>
      <c r="AY194" s="19" t="s">
        <v>197</v>
      </c>
      <c r="BE194" s="229">
        <f>IF(N194="základní",J194,0)</f>
        <v>0</v>
      </c>
      <c r="BF194" s="229">
        <f>IF(N194="snížená",J194,0)</f>
        <v>0</v>
      </c>
      <c r="BG194" s="229">
        <f>IF(N194="zákl. přenesená",J194,0)</f>
        <v>0</v>
      </c>
      <c r="BH194" s="229">
        <f>IF(N194="sníž. přenesená",J194,0)</f>
        <v>0</v>
      </c>
      <c r="BI194" s="229">
        <f>IF(N194="nulová",J194,0)</f>
        <v>0</v>
      </c>
      <c r="BJ194" s="19" t="s">
        <v>80</v>
      </c>
      <c r="BK194" s="229">
        <f>ROUND(I194*H194,2)</f>
        <v>0</v>
      </c>
      <c r="BL194" s="19" t="s">
        <v>385</v>
      </c>
      <c r="BM194" s="228" t="s">
        <v>1709</v>
      </c>
    </row>
    <row r="195" s="2" customFormat="1" ht="16.5" customHeight="1">
      <c r="A195" s="40"/>
      <c r="B195" s="41"/>
      <c r="C195" s="216" t="s">
        <v>1151</v>
      </c>
      <c r="D195" s="216" t="s">
        <v>199</v>
      </c>
      <c r="E195" s="217" t="s">
        <v>4562</v>
      </c>
      <c r="F195" s="218" t="s">
        <v>4563</v>
      </c>
      <c r="G195" s="219" t="s">
        <v>4320</v>
      </c>
      <c r="H195" s="220">
        <v>2</v>
      </c>
      <c r="I195" s="221"/>
      <c r="J195" s="222">
        <f>ROUND(I195*H195,2)</f>
        <v>0</v>
      </c>
      <c r="K195" s="223"/>
      <c r="L195" s="46"/>
      <c r="M195" s="224" t="s">
        <v>19</v>
      </c>
      <c r="N195" s="225" t="s">
        <v>43</v>
      </c>
      <c r="O195" s="86"/>
      <c r="P195" s="226">
        <f>O195*H195</f>
        <v>0</v>
      </c>
      <c r="Q195" s="226">
        <v>0</v>
      </c>
      <c r="R195" s="226">
        <f>Q195*H195</f>
        <v>0</v>
      </c>
      <c r="S195" s="226">
        <v>0</v>
      </c>
      <c r="T195" s="227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8" t="s">
        <v>385</v>
      </c>
      <c r="AT195" s="228" t="s">
        <v>199</v>
      </c>
      <c r="AU195" s="228" t="s">
        <v>80</v>
      </c>
      <c r="AY195" s="19" t="s">
        <v>197</v>
      </c>
      <c r="BE195" s="229">
        <f>IF(N195="základní",J195,0)</f>
        <v>0</v>
      </c>
      <c r="BF195" s="229">
        <f>IF(N195="snížená",J195,0)</f>
        <v>0</v>
      </c>
      <c r="BG195" s="229">
        <f>IF(N195="zákl. přenesená",J195,0)</f>
        <v>0</v>
      </c>
      <c r="BH195" s="229">
        <f>IF(N195="sníž. přenesená",J195,0)</f>
        <v>0</v>
      </c>
      <c r="BI195" s="229">
        <f>IF(N195="nulová",J195,0)</f>
        <v>0</v>
      </c>
      <c r="BJ195" s="19" t="s">
        <v>80</v>
      </c>
      <c r="BK195" s="229">
        <f>ROUND(I195*H195,2)</f>
        <v>0</v>
      </c>
      <c r="BL195" s="19" t="s">
        <v>385</v>
      </c>
      <c r="BM195" s="228" t="s">
        <v>1720</v>
      </c>
    </row>
    <row r="196" s="2" customFormat="1" ht="16.5" customHeight="1">
      <c r="A196" s="40"/>
      <c r="B196" s="41"/>
      <c r="C196" s="216" t="s">
        <v>1156</v>
      </c>
      <c r="D196" s="216" t="s">
        <v>199</v>
      </c>
      <c r="E196" s="217" t="s">
        <v>4564</v>
      </c>
      <c r="F196" s="218" t="s">
        <v>4565</v>
      </c>
      <c r="G196" s="219" t="s">
        <v>4320</v>
      </c>
      <c r="H196" s="220">
        <v>1</v>
      </c>
      <c r="I196" s="221"/>
      <c r="J196" s="222">
        <f>ROUND(I196*H196,2)</f>
        <v>0</v>
      </c>
      <c r="K196" s="223"/>
      <c r="L196" s="46"/>
      <c r="M196" s="224" t="s">
        <v>19</v>
      </c>
      <c r="N196" s="225" t="s">
        <v>43</v>
      </c>
      <c r="O196" s="86"/>
      <c r="P196" s="226">
        <f>O196*H196</f>
        <v>0</v>
      </c>
      <c r="Q196" s="226">
        <v>0.0035300000000000002</v>
      </c>
      <c r="R196" s="226">
        <f>Q196*H196</f>
        <v>0.0035300000000000002</v>
      </c>
      <c r="S196" s="226">
        <v>0</v>
      </c>
      <c r="T196" s="227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8" t="s">
        <v>385</v>
      </c>
      <c r="AT196" s="228" t="s">
        <v>199</v>
      </c>
      <c r="AU196" s="228" t="s">
        <v>80</v>
      </c>
      <c r="AY196" s="19" t="s">
        <v>197</v>
      </c>
      <c r="BE196" s="229">
        <f>IF(N196="základní",J196,0)</f>
        <v>0</v>
      </c>
      <c r="BF196" s="229">
        <f>IF(N196="snížená",J196,0)</f>
        <v>0</v>
      </c>
      <c r="BG196" s="229">
        <f>IF(N196="zákl. přenesená",J196,0)</f>
        <v>0</v>
      </c>
      <c r="BH196" s="229">
        <f>IF(N196="sníž. přenesená",J196,0)</f>
        <v>0</v>
      </c>
      <c r="BI196" s="229">
        <f>IF(N196="nulová",J196,0)</f>
        <v>0</v>
      </c>
      <c r="BJ196" s="19" t="s">
        <v>80</v>
      </c>
      <c r="BK196" s="229">
        <f>ROUND(I196*H196,2)</f>
        <v>0</v>
      </c>
      <c r="BL196" s="19" t="s">
        <v>385</v>
      </c>
      <c r="BM196" s="228" t="s">
        <v>1731</v>
      </c>
    </row>
    <row r="197" s="2" customFormat="1" ht="16.5" customHeight="1">
      <c r="A197" s="40"/>
      <c r="B197" s="41"/>
      <c r="C197" s="216" t="s">
        <v>1161</v>
      </c>
      <c r="D197" s="216" t="s">
        <v>199</v>
      </c>
      <c r="E197" s="217" t="s">
        <v>4566</v>
      </c>
      <c r="F197" s="218" t="s">
        <v>4567</v>
      </c>
      <c r="G197" s="219" t="s">
        <v>211</v>
      </c>
      <c r="H197" s="220">
        <v>1</v>
      </c>
      <c r="I197" s="221"/>
      <c r="J197" s="222">
        <f>ROUND(I197*H197,2)</f>
        <v>0</v>
      </c>
      <c r="K197" s="223"/>
      <c r="L197" s="46"/>
      <c r="M197" s="224" t="s">
        <v>19</v>
      </c>
      <c r="N197" s="225" t="s">
        <v>43</v>
      </c>
      <c r="O197" s="86"/>
      <c r="P197" s="226">
        <f>O197*H197</f>
        <v>0</v>
      </c>
      <c r="Q197" s="226">
        <v>0.00023000000000000001</v>
      </c>
      <c r="R197" s="226">
        <f>Q197*H197</f>
        <v>0.00023000000000000001</v>
      </c>
      <c r="S197" s="226">
        <v>0</v>
      </c>
      <c r="T197" s="227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8" t="s">
        <v>385</v>
      </c>
      <c r="AT197" s="228" t="s">
        <v>199</v>
      </c>
      <c r="AU197" s="228" t="s">
        <v>80</v>
      </c>
      <c r="AY197" s="19" t="s">
        <v>197</v>
      </c>
      <c r="BE197" s="229">
        <f>IF(N197="základní",J197,0)</f>
        <v>0</v>
      </c>
      <c r="BF197" s="229">
        <f>IF(N197="snížená",J197,0)</f>
        <v>0</v>
      </c>
      <c r="BG197" s="229">
        <f>IF(N197="zákl. přenesená",J197,0)</f>
        <v>0</v>
      </c>
      <c r="BH197" s="229">
        <f>IF(N197="sníž. přenesená",J197,0)</f>
        <v>0</v>
      </c>
      <c r="BI197" s="229">
        <f>IF(N197="nulová",J197,0)</f>
        <v>0</v>
      </c>
      <c r="BJ197" s="19" t="s">
        <v>80</v>
      </c>
      <c r="BK197" s="229">
        <f>ROUND(I197*H197,2)</f>
        <v>0</v>
      </c>
      <c r="BL197" s="19" t="s">
        <v>385</v>
      </c>
      <c r="BM197" s="228" t="s">
        <v>1747</v>
      </c>
    </row>
    <row r="198" s="2" customFormat="1" ht="16.5" customHeight="1">
      <c r="A198" s="40"/>
      <c r="B198" s="41"/>
      <c r="C198" s="216" t="s">
        <v>1166</v>
      </c>
      <c r="D198" s="216" t="s">
        <v>199</v>
      </c>
      <c r="E198" s="217" t="s">
        <v>4568</v>
      </c>
      <c r="F198" s="218" t="s">
        <v>4569</v>
      </c>
      <c r="G198" s="219" t="s">
        <v>211</v>
      </c>
      <c r="H198" s="220">
        <v>7</v>
      </c>
      <c r="I198" s="221"/>
      <c r="J198" s="222">
        <f>ROUND(I198*H198,2)</f>
        <v>0</v>
      </c>
      <c r="K198" s="223"/>
      <c r="L198" s="46"/>
      <c r="M198" s="224" t="s">
        <v>19</v>
      </c>
      <c r="N198" s="225" t="s">
        <v>43</v>
      </c>
      <c r="O198" s="86"/>
      <c r="P198" s="226">
        <f>O198*H198</f>
        <v>0</v>
      </c>
      <c r="Q198" s="226">
        <v>0.00040999999999999999</v>
      </c>
      <c r="R198" s="226">
        <f>Q198*H198</f>
        <v>0.0028700000000000002</v>
      </c>
      <c r="S198" s="226">
        <v>0</v>
      </c>
      <c r="T198" s="227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8" t="s">
        <v>385</v>
      </c>
      <c r="AT198" s="228" t="s">
        <v>199</v>
      </c>
      <c r="AU198" s="228" t="s">
        <v>80</v>
      </c>
      <c r="AY198" s="19" t="s">
        <v>197</v>
      </c>
      <c r="BE198" s="229">
        <f>IF(N198="základní",J198,0)</f>
        <v>0</v>
      </c>
      <c r="BF198" s="229">
        <f>IF(N198="snížená",J198,0)</f>
        <v>0</v>
      </c>
      <c r="BG198" s="229">
        <f>IF(N198="zákl. přenesená",J198,0)</f>
        <v>0</v>
      </c>
      <c r="BH198" s="229">
        <f>IF(N198="sníž. přenesená",J198,0)</f>
        <v>0</v>
      </c>
      <c r="BI198" s="229">
        <f>IF(N198="nulová",J198,0)</f>
        <v>0</v>
      </c>
      <c r="BJ198" s="19" t="s">
        <v>80</v>
      </c>
      <c r="BK198" s="229">
        <f>ROUND(I198*H198,2)</f>
        <v>0</v>
      </c>
      <c r="BL198" s="19" t="s">
        <v>385</v>
      </c>
      <c r="BM198" s="228" t="s">
        <v>1761</v>
      </c>
    </row>
    <row r="199" s="2" customFormat="1" ht="16.5" customHeight="1">
      <c r="A199" s="40"/>
      <c r="B199" s="41"/>
      <c r="C199" s="216" t="s">
        <v>1173</v>
      </c>
      <c r="D199" s="216" t="s">
        <v>199</v>
      </c>
      <c r="E199" s="217" t="s">
        <v>4570</v>
      </c>
      <c r="F199" s="218" t="s">
        <v>4571</v>
      </c>
      <c r="G199" s="219" t="s">
        <v>211</v>
      </c>
      <c r="H199" s="220">
        <v>2</v>
      </c>
      <c r="I199" s="221"/>
      <c r="J199" s="222">
        <f>ROUND(I199*H199,2)</f>
        <v>0</v>
      </c>
      <c r="K199" s="223"/>
      <c r="L199" s="46"/>
      <c r="M199" s="224" t="s">
        <v>19</v>
      </c>
      <c r="N199" s="225" t="s">
        <v>43</v>
      </c>
      <c r="O199" s="86"/>
      <c r="P199" s="226">
        <f>O199*H199</f>
        <v>0</v>
      </c>
      <c r="Q199" s="226">
        <v>0.00018000000000000001</v>
      </c>
      <c r="R199" s="226">
        <f>Q199*H199</f>
        <v>0.00036000000000000002</v>
      </c>
      <c r="S199" s="226">
        <v>0</v>
      </c>
      <c r="T199" s="227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8" t="s">
        <v>385</v>
      </c>
      <c r="AT199" s="228" t="s">
        <v>199</v>
      </c>
      <c r="AU199" s="228" t="s">
        <v>80</v>
      </c>
      <c r="AY199" s="19" t="s">
        <v>197</v>
      </c>
      <c r="BE199" s="229">
        <f>IF(N199="základní",J199,0)</f>
        <v>0</v>
      </c>
      <c r="BF199" s="229">
        <f>IF(N199="snížená",J199,0)</f>
        <v>0</v>
      </c>
      <c r="BG199" s="229">
        <f>IF(N199="zákl. přenesená",J199,0)</f>
        <v>0</v>
      </c>
      <c r="BH199" s="229">
        <f>IF(N199="sníž. přenesená",J199,0)</f>
        <v>0</v>
      </c>
      <c r="BI199" s="229">
        <f>IF(N199="nulová",J199,0)</f>
        <v>0</v>
      </c>
      <c r="BJ199" s="19" t="s">
        <v>80</v>
      </c>
      <c r="BK199" s="229">
        <f>ROUND(I199*H199,2)</f>
        <v>0</v>
      </c>
      <c r="BL199" s="19" t="s">
        <v>385</v>
      </c>
      <c r="BM199" s="228" t="s">
        <v>1773</v>
      </c>
    </row>
    <row r="200" s="2" customFormat="1" ht="24.15" customHeight="1">
      <c r="A200" s="40"/>
      <c r="B200" s="41"/>
      <c r="C200" s="216" t="s">
        <v>1129</v>
      </c>
      <c r="D200" s="216" t="s">
        <v>199</v>
      </c>
      <c r="E200" s="217" t="s">
        <v>4572</v>
      </c>
      <c r="F200" s="218" t="s">
        <v>4573</v>
      </c>
      <c r="G200" s="219" t="s">
        <v>211</v>
      </c>
      <c r="H200" s="220">
        <v>1</v>
      </c>
      <c r="I200" s="221"/>
      <c r="J200" s="222">
        <f>ROUND(I200*H200,2)</f>
        <v>0</v>
      </c>
      <c r="K200" s="223"/>
      <c r="L200" s="46"/>
      <c r="M200" s="224" t="s">
        <v>19</v>
      </c>
      <c r="N200" s="225" t="s">
        <v>43</v>
      </c>
      <c r="O200" s="86"/>
      <c r="P200" s="226">
        <f>O200*H200</f>
        <v>0</v>
      </c>
      <c r="Q200" s="226">
        <v>0.00072999999999999996</v>
      </c>
      <c r="R200" s="226">
        <f>Q200*H200</f>
        <v>0.00072999999999999996</v>
      </c>
      <c r="S200" s="226">
        <v>0</v>
      </c>
      <c r="T200" s="227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8" t="s">
        <v>385</v>
      </c>
      <c r="AT200" s="228" t="s">
        <v>199</v>
      </c>
      <c r="AU200" s="228" t="s">
        <v>80</v>
      </c>
      <c r="AY200" s="19" t="s">
        <v>197</v>
      </c>
      <c r="BE200" s="229">
        <f>IF(N200="základní",J200,0)</f>
        <v>0</v>
      </c>
      <c r="BF200" s="229">
        <f>IF(N200="snížená",J200,0)</f>
        <v>0</v>
      </c>
      <c r="BG200" s="229">
        <f>IF(N200="zákl. přenesená",J200,0)</f>
        <v>0</v>
      </c>
      <c r="BH200" s="229">
        <f>IF(N200="sníž. přenesená",J200,0)</f>
        <v>0</v>
      </c>
      <c r="BI200" s="229">
        <f>IF(N200="nulová",J200,0)</f>
        <v>0</v>
      </c>
      <c r="BJ200" s="19" t="s">
        <v>80</v>
      </c>
      <c r="BK200" s="229">
        <f>ROUND(I200*H200,2)</f>
        <v>0</v>
      </c>
      <c r="BL200" s="19" t="s">
        <v>385</v>
      </c>
      <c r="BM200" s="228" t="s">
        <v>1787</v>
      </c>
    </row>
    <row r="201" s="2" customFormat="1" ht="16.5" customHeight="1">
      <c r="A201" s="40"/>
      <c r="B201" s="41"/>
      <c r="C201" s="216" t="s">
        <v>1187</v>
      </c>
      <c r="D201" s="216" t="s">
        <v>199</v>
      </c>
      <c r="E201" s="217" t="s">
        <v>4574</v>
      </c>
      <c r="F201" s="218" t="s">
        <v>4575</v>
      </c>
      <c r="G201" s="219" t="s">
        <v>211</v>
      </c>
      <c r="H201" s="220">
        <v>4</v>
      </c>
      <c r="I201" s="221"/>
      <c r="J201" s="222">
        <f>ROUND(I201*H201,2)</f>
        <v>0</v>
      </c>
      <c r="K201" s="223"/>
      <c r="L201" s="46"/>
      <c r="M201" s="224" t="s">
        <v>19</v>
      </c>
      <c r="N201" s="225" t="s">
        <v>43</v>
      </c>
      <c r="O201" s="86"/>
      <c r="P201" s="226">
        <f>O201*H201</f>
        <v>0</v>
      </c>
      <c r="Q201" s="226">
        <v>0.00022000000000000001</v>
      </c>
      <c r="R201" s="226">
        <f>Q201*H201</f>
        <v>0.00088000000000000003</v>
      </c>
      <c r="S201" s="226">
        <v>0</v>
      </c>
      <c r="T201" s="227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8" t="s">
        <v>385</v>
      </c>
      <c r="AT201" s="228" t="s">
        <v>199</v>
      </c>
      <c r="AU201" s="228" t="s">
        <v>80</v>
      </c>
      <c r="AY201" s="19" t="s">
        <v>197</v>
      </c>
      <c r="BE201" s="229">
        <f>IF(N201="základní",J201,0)</f>
        <v>0</v>
      </c>
      <c r="BF201" s="229">
        <f>IF(N201="snížená",J201,0)</f>
        <v>0</v>
      </c>
      <c r="BG201" s="229">
        <f>IF(N201="zákl. přenesená",J201,0)</f>
        <v>0</v>
      </c>
      <c r="BH201" s="229">
        <f>IF(N201="sníž. přenesená",J201,0)</f>
        <v>0</v>
      </c>
      <c r="BI201" s="229">
        <f>IF(N201="nulová",J201,0)</f>
        <v>0</v>
      </c>
      <c r="BJ201" s="19" t="s">
        <v>80</v>
      </c>
      <c r="BK201" s="229">
        <f>ROUND(I201*H201,2)</f>
        <v>0</v>
      </c>
      <c r="BL201" s="19" t="s">
        <v>385</v>
      </c>
      <c r="BM201" s="228" t="s">
        <v>1795</v>
      </c>
    </row>
    <row r="202" s="2" customFormat="1" ht="16.5" customHeight="1">
      <c r="A202" s="40"/>
      <c r="B202" s="41"/>
      <c r="C202" s="216" t="s">
        <v>1193</v>
      </c>
      <c r="D202" s="216" t="s">
        <v>199</v>
      </c>
      <c r="E202" s="217" t="s">
        <v>4576</v>
      </c>
      <c r="F202" s="218" t="s">
        <v>4577</v>
      </c>
      <c r="G202" s="219" t="s">
        <v>4320</v>
      </c>
      <c r="H202" s="220">
        <v>2</v>
      </c>
      <c r="I202" s="221"/>
      <c r="J202" s="222">
        <f>ROUND(I202*H202,2)</f>
        <v>0</v>
      </c>
      <c r="K202" s="223"/>
      <c r="L202" s="46"/>
      <c r="M202" s="224" t="s">
        <v>19</v>
      </c>
      <c r="N202" s="225" t="s">
        <v>43</v>
      </c>
      <c r="O202" s="86"/>
      <c r="P202" s="226">
        <f>O202*H202</f>
        <v>0</v>
      </c>
      <c r="Q202" s="226">
        <v>0</v>
      </c>
      <c r="R202" s="226">
        <f>Q202*H202</f>
        <v>0</v>
      </c>
      <c r="S202" s="226">
        <v>0</v>
      </c>
      <c r="T202" s="227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8" t="s">
        <v>385</v>
      </c>
      <c r="AT202" s="228" t="s">
        <v>199</v>
      </c>
      <c r="AU202" s="228" t="s">
        <v>80</v>
      </c>
      <c r="AY202" s="19" t="s">
        <v>197</v>
      </c>
      <c r="BE202" s="229">
        <f>IF(N202="základní",J202,0)</f>
        <v>0</v>
      </c>
      <c r="BF202" s="229">
        <f>IF(N202="snížená",J202,0)</f>
        <v>0</v>
      </c>
      <c r="BG202" s="229">
        <f>IF(N202="zákl. přenesená",J202,0)</f>
        <v>0</v>
      </c>
      <c r="BH202" s="229">
        <f>IF(N202="sníž. přenesená",J202,0)</f>
        <v>0</v>
      </c>
      <c r="BI202" s="229">
        <f>IF(N202="nulová",J202,0)</f>
        <v>0</v>
      </c>
      <c r="BJ202" s="19" t="s">
        <v>80</v>
      </c>
      <c r="BK202" s="229">
        <f>ROUND(I202*H202,2)</f>
        <v>0</v>
      </c>
      <c r="BL202" s="19" t="s">
        <v>385</v>
      </c>
      <c r="BM202" s="228" t="s">
        <v>1806</v>
      </c>
    </row>
    <row r="203" s="2" customFormat="1" ht="24.15" customHeight="1">
      <c r="A203" s="40"/>
      <c r="B203" s="41"/>
      <c r="C203" s="216" t="s">
        <v>1200</v>
      </c>
      <c r="D203" s="216" t="s">
        <v>199</v>
      </c>
      <c r="E203" s="217" t="s">
        <v>4578</v>
      </c>
      <c r="F203" s="218" t="s">
        <v>4579</v>
      </c>
      <c r="G203" s="219" t="s">
        <v>4320</v>
      </c>
      <c r="H203" s="220">
        <v>1</v>
      </c>
      <c r="I203" s="221"/>
      <c r="J203" s="222">
        <f>ROUND(I203*H203,2)</f>
        <v>0</v>
      </c>
      <c r="K203" s="223"/>
      <c r="L203" s="46"/>
      <c r="M203" s="224" t="s">
        <v>19</v>
      </c>
      <c r="N203" s="225" t="s">
        <v>43</v>
      </c>
      <c r="O203" s="86"/>
      <c r="P203" s="226">
        <f>O203*H203</f>
        <v>0</v>
      </c>
      <c r="Q203" s="226">
        <v>0</v>
      </c>
      <c r="R203" s="226">
        <f>Q203*H203</f>
        <v>0</v>
      </c>
      <c r="S203" s="226">
        <v>0</v>
      </c>
      <c r="T203" s="227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8" t="s">
        <v>385</v>
      </c>
      <c r="AT203" s="228" t="s">
        <v>199</v>
      </c>
      <c r="AU203" s="228" t="s">
        <v>80</v>
      </c>
      <c r="AY203" s="19" t="s">
        <v>197</v>
      </c>
      <c r="BE203" s="229">
        <f>IF(N203="základní",J203,0)</f>
        <v>0</v>
      </c>
      <c r="BF203" s="229">
        <f>IF(N203="snížená",J203,0)</f>
        <v>0</v>
      </c>
      <c r="BG203" s="229">
        <f>IF(N203="zákl. přenesená",J203,0)</f>
        <v>0</v>
      </c>
      <c r="BH203" s="229">
        <f>IF(N203="sníž. přenesená",J203,0)</f>
        <v>0</v>
      </c>
      <c r="BI203" s="229">
        <f>IF(N203="nulová",J203,0)</f>
        <v>0</v>
      </c>
      <c r="BJ203" s="19" t="s">
        <v>80</v>
      </c>
      <c r="BK203" s="229">
        <f>ROUND(I203*H203,2)</f>
        <v>0</v>
      </c>
      <c r="BL203" s="19" t="s">
        <v>385</v>
      </c>
      <c r="BM203" s="228" t="s">
        <v>1819</v>
      </c>
    </row>
    <row r="204" s="2" customFormat="1" ht="16.5" customHeight="1">
      <c r="A204" s="40"/>
      <c r="B204" s="41"/>
      <c r="C204" s="216" t="s">
        <v>1206</v>
      </c>
      <c r="D204" s="216" t="s">
        <v>199</v>
      </c>
      <c r="E204" s="217" t="s">
        <v>4580</v>
      </c>
      <c r="F204" s="218" t="s">
        <v>4581</v>
      </c>
      <c r="G204" s="219" t="s">
        <v>211</v>
      </c>
      <c r="H204" s="220">
        <v>1</v>
      </c>
      <c r="I204" s="221"/>
      <c r="J204" s="222">
        <f>ROUND(I204*H204,2)</f>
        <v>0</v>
      </c>
      <c r="K204" s="223"/>
      <c r="L204" s="46"/>
      <c r="M204" s="224" t="s">
        <v>19</v>
      </c>
      <c r="N204" s="225" t="s">
        <v>43</v>
      </c>
      <c r="O204" s="86"/>
      <c r="P204" s="226">
        <f>O204*H204</f>
        <v>0</v>
      </c>
      <c r="Q204" s="226">
        <v>0.045999999999999999</v>
      </c>
      <c r="R204" s="226">
        <f>Q204*H204</f>
        <v>0.045999999999999999</v>
      </c>
      <c r="S204" s="226">
        <v>0</v>
      </c>
      <c r="T204" s="227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8" t="s">
        <v>385</v>
      </c>
      <c r="AT204" s="228" t="s">
        <v>199</v>
      </c>
      <c r="AU204" s="228" t="s">
        <v>80</v>
      </c>
      <c r="AY204" s="19" t="s">
        <v>197</v>
      </c>
      <c r="BE204" s="229">
        <f>IF(N204="základní",J204,0)</f>
        <v>0</v>
      </c>
      <c r="BF204" s="229">
        <f>IF(N204="snížená",J204,0)</f>
        <v>0</v>
      </c>
      <c r="BG204" s="229">
        <f>IF(N204="zákl. přenesená",J204,0)</f>
        <v>0</v>
      </c>
      <c r="BH204" s="229">
        <f>IF(N204="sníž. přenesená",J204,0)</f>
        <v>0</v>
      </c>
      <c r="BI204" s="229">
        <f>IF(N204="nulová",J204,0)</f>
        <v>0</v>
      </c>
      <c r="BJ204" s="19" t="s">
        <v>80</v>
      </c>
      <c r="BK204" s="229">
        <f>ROUND(I204*H204,2)</f>
        <v>0</v>
      </c>
      <c r="BL204" s="19" t="s">
        <v>385</v>
      </c>
      <c r="BM204" s="228" t="s">
        <v>1829</v>
      </c>
    </row>
    <row r="205" s="2" customFormat="1" ht="16.5" customHeight="1">
      <c r="A205" s="40"/>
      <c r="B205" s="41"/>
      <c r="C205" s="216" t="s">
        <v>1212</v>
      </c>
      <c r="D205" s="216" t="s">
        <v>199</v>
      </c>
      <c r="E205" s="217" t="s">
        <v>4582</v>
      </c>
      <c r="F205" s="218" t="s">
        <v>4583</v>
      </c>
      <c r="G205" s="219" t="s">
        <v>211</v>
      </c>
      <c r="H205" s="220">
        <v>1</v>
      </c>
      <c r="I205" s="221"/>
      <c r="J205" s="222">
        <f>ROUND(I205*H205,2)</f>
        <v>0</v>
      </c>
      <c r="K205" s="223"/>
      <c r="L205" s="46"/>
      <c r="M205" s="224" t="s">
        <v>19</v>
      </c>
      <c r="N205" s="225" t="s">
        <v>43</v>
      </c>
      <c r="O205" s="86"/>
      <c r="P205" s="226">
        <f>O205*H205</f>
        <v>0</v>
      </c>
      <c r="Q205" s="226">
        <v>0.00044000000000000002</v>
      </c>
      <c r="R205" s="226">
        <f>Q205*H205</f>
        <v>0.00044000000000000002</v>
      </c>
      <c r="S205" s="226">
        <v>0</v>
      </c>
      <c r="T205" s="227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8" t="s">
        <v>385</v>
      </c>
      <c r="AT205" s="228" t="s">
        <v>199</v>
      </c>
      <c r="AU205" s="228" t="s">
        <v>80</v>
      </c>
      <c r="AY205" s="19" t="s">
        <v>197</v>
      </c>
      <c r="BE205" s="229">
        <f>IF(N205="základní",J205,0)</f>
        <v>0</v>
      </c>
      <c r="BF205" s="229">
        <f>IF(N205="snížená",J205,0)</f>
        <v>0</v>
      </c>
      <c r="BG205" s="229">
        <f>IF(N205="zákl. přenesená",J205,0)</f>
        <v>0</v>
      </c>
      <c r="BH205" s="229">
        <f>IF(N205="sníž. přenesená",J205,0)</f>
        <v>0</v>
      </c>
      <c r="BI205" s="229">
        <f>IF(N205="nulová",J205,0)</f>
        <v>0</v>
      </c>
      <c r="BJ205" s="19" t="s">
        <v>80</v>
      </c>
      <c r="BK205" s="229">
        <f>ROUND(I205*H205,2)</f>
        <v>0</v>
      </c>
      <c r="BL205" s="19" t="s">
        <v>385</v>
      </c>
      <c r="BM205" s="228" t="s">
        <v>1844</v>
      </c>
    </row>
    <row r="206" s="2" customFormat="1" ht="16.5" customHeight="1">
      <c r="A206" s="40"/>
      <c r="B206" s="41"/>
      <c r="C206" s="216" t="s">
        <v>1217</v>
      </c>
      <c r="D206" s="216" t="s">
        <v>199</v>
      </c>
      <c r="E206" s="217" t="s">
        <v>4584</v>
      </c>
      <c r="F206" s="218" t="s">
        <v>4585</v>
      </c>
      <c r="G206" s="219" t="s">
        <v>211</v>
      </c>
      <c r="H206" s="220">
        <v>7</v>
      </c>
      <c r="I206" s="221"/>
      <c r="J206" s="222">
        <f>ROUND(I206*H206,2)</f>
        <v>0</v>
      </c>
      <c r="K206" s="223"/>
      <c r="L206" s="46"/>
      <c r="M206" s="224" t="s">
        <v>19</v>
      </c>
      <c r="N206" s="225" t="s">
        <v>43</v>
      </c>
      <c r="O206" s="86"/>
      <c r="P206" s="226">
        <f>O206*H206</f>
        <v>0</v>
      </c>
      <c r="Q206" s="226">
        <v>0.00069999999999999999</v>
      </c>
      <c r="R206" s="226">
        <f>Q206*H206</f>
        <v>0.0048999999999999998</v>
      </c>
      <c r="S206" s="226">
        <v>0</v>
      </c>
      <c r="T206" s="227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8" t="s">
        <v>385</v>
      </c>
      <c r="AT206" s="228" t="s">
        <v>199</v>
      </c>
      <c r="AU206" s="228" t="s">
        <v>80</v>
      </c>
      <c r="AY206" s="19" t="s">
        <v>197</v>
      </c>
      <c r="BE206" s="229">
        <f>IF(N206="základní",J206,0)</f>
        <v>0</v>
      </c>
      <c r="BF206" s="229">
        <f>IF(N206="snížená",J206,0)</f>
        <v>0</v>
      </c>
      <c r="BG206" s="229">
        <f>IF(N206="zákl. přenesená",J206,0)</f>
        <v>0</v>
      </c>
      <c r="BH206" s="229">
        <f>IF(N206="sníž. přenesená",J206,0)</f>
        <v>0</v>
      </c>
      <c r="BI206" s="229">
        <f>IF(N206="nulová",J206,0)</f>
        <v>0</v>
      </c>
      <c r="BJ206" s="19" t="s">
        <v>80</v>
      </c>
      <c r="BK206" s="229">
        <f>ROUND(I206*H206,2)</f>
        <v>0</v>
      </c>
      <c r="BL206" s="19" t="s">
        <v>385</v>
      </c>
      <c r="BM206" s="228" t="s">
        <v>1852</v>
      </c>
    </row>
    <row r="207" s="2" customFormat="1" ht="21.75" customHeight="1">
      <c r="A207" s="40"/>
      <c r="B207" s="41"/>
      <c r="C207" s="216" t="s">
        <v>1222</v>
      </c>
      <c r="D207" s="216" t="s">
        <v>199</v>
      </c>
      <c r="E207" s="217" t="s">
        <v>4586</v>
      </c>
      <c r="F207" s="218" t="s">
        <v>4587</v>
      </c>
      <c r="G207" s="219" t="s">
        <v>217</v>
      </c>
      <c r="H207" s="220">
        <v>0.38100000000000001</v>
      </c>
      <c r="I207" s="221"/>
      <c r="J207" s="222">
        <f>ROUND(I207*H207,2)</f>
        <v>0</v>
      </c>
      <c r="K207" s="223"/>
      <c r="L207" s="46"/>
      <c r="M207" s="224" t="s">
        <v>19</v>
      </c>
      <c r="N207" s="225" t="s">
        <v>43</v>
      </c>
      <c r="O207" s="86"/>
      <c r="P207" s="226">
        <f>O207*H207</f>
        <v>0</v>
      </c>
      <c r="Q207" s="226">
        <v>0</v>
      </c>
      <c r="R207" s="226">
        <f>Q207*H207</f>
        <v>0</v>
      </c>
      <c r="S207" s="226">
        <v>0</v>
      </c>
      <c r="T207" s="227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8" t="s">
        <v>385</v>
      </c>
      <c r="AT207" s="228" t="s">
        <v>199</v>
      </c>
      <c r="AU207" s="228" t="s">
        <v>80</v>
      </c>
      <c r="AY207" s="19" t="s">
        <v>197</v>
      </c>
      <c r="BE207" s="229">
        <f>IF(N207="základní",J207,0)</f>
        <v>0</v>
      </c>
      <c r="BF207" s="229">
        <f>IF(N207="snížená",J207,0)</f>
        <v>0</v>
      </c>
      <c r="BG207" s="229">
        <f>IF(N207="zákl. přenesená",J207,0)</f>
        <v>0</v>
      </c>
      <c r="BH207" s="229">
        <f>IF(N207="sníž. přenesená",J207,0)</f>
        <v>0</v>
      </c>
      <c r="BI207" s="229">
        <f>IF(N207="nulová",J207,0)</f>
        <v>0</v>
      </c>
      <c r="BJ207" s="19" t="s">
        <v>80</v>
      </c>
      <c r="BK207" s="229">
        <f>ROUND(I207*H207,2)</f>
        <v>0</v>
      </c>
      <c r="BL207" s="19" t="s">
        <v>385</v>
      </c>
      <c r="BM207" s="228" t="s">
        <v>1862</v>
      </c>
    </row>
    <row r="208" s="12" customFormat="1" ht="25.92" customHeight="1">
      <c r="A208" s="12"/>
      <c r="B208" s="200"/>
      <c r="C208" s="201"/>
      <c r="D208" s="202" t="s">
        <v>71</v>
      </c>
      <c r="E208" s="203" t="s">
        <v>4588</v>
      </c>
      <c r="F208" s="203" t="s">
        <v>4589</v>
      </c>
      <c r="G208" s="201"/>
      <c r="H208" s="201"/>
      <c r="I208" s="204"/>
      <c r="J208" s="205">
        <f>BK208</f>
        <v>0</v>
      </c>
      <c r="K208" s="201"/>
      <c r="L208" s="206"/>
      <c r="M208" s="207"/>
      <c r="N208" s="208"/>
      <c r="O208" s="208"/>
      <c r="P208" s="209">
        <f>SUM(P209:P210)</f>
        <v>0</v>
      </c>
      <c r="Q208" s="208"/>
      <c r="R208" s="209">
        <f>SUM(R209:R210)</f>
        <v>0.065999999999999989</v>
      </c>
      <c r="S208" s="208"/>
      <c r="T208" s="210">
        <f>SUM(T209:T210)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1" t="s">
        <v>82</v>
      </c>
      <c r="AT208" s="212" t="s">
        <v>71</v>
      </c>
      <c r="AU208" s="212" t="s">
        <v>72</v>
      </c>
      <c r="AY208" s="211" t="s">
        <v>197</v>
      </c>
      <c r="BK208" s="213">
        <f>SUM(BK209:BK210)</f>
        <v>0</v>
      </c>
    </row>
    <row r="209" s="2" customFormat="1" ht="16.5" customHeight="1">
      <c r="A209" s="40"/>
      <c r="B209" s="41"/>
      <c r="C209" s="216" t="s">
        <v>1227</v>
      </c>
      <c r="D209" s="216" t="s">
        <v>199</v>
      </c>
      <c r="E209" s="217" t="s">
        <v>4590</v>
      </c>
      <c r="F209" s="218" t="s">
        <v>4591</v>
      </c>
      <c r="G209" s="219" t="s">
        <v>4320</v>
      </c>
      <c r="H209" s="220">
        <v>6</v>
      </c>
      <c r="I209" s="221"/>
      <c r="J209" s="222">
        <f>ROUND(I209*H209,2)</f>
        <v>0</v>
      </c>
      <c r="K209" s="223"/>
      <c r="L209" s="46"/>
      <c r="M209" s="224" t="s">
        <v>19</v>
      </c>
      <c r="N209" s="225" t="s">
        <v>43</v>
      </c>
      <c r="O209" s="86"/>
      <c r="P209" s="226">
        <f>O209*H209</f>
        <v>0</v>
      </c>
      <c r="Q209" s="226">
        <v>0.0089999999999999993</v>
      </c>
      <c r="R209" s="226">
        <f>Q209*H209</f>
        <v>0.053999999999999992</v>
      </c>
      <c r="S209" s="226">
        <v>0</v>
      </c>
      <c r="T209" s="227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8" t="s">
        <v>385</v>
      </c>
      <c r="AT209" s="228" t="s">
        <v>199</v>
      </c>
      <c r="AU209" s="228" t="s">
        <v>80</v>
      </c>
      <c r="AY209" s="19" t="s">
        <v>197</v>
      </c>
      <c r="BE209" s="229">
        <f>IF(N209="základní",J209,0)</f>
        <v>0</v>
      </c>
      <c r="BF209" s="229">
        <f>IF(N209="snížená",J209,0)</f>
        <v>0</v>
      </c>
      <c r="BG209" s="229">
        <f>IF(N209="zákl. přenesená",J209,0)</f>
        <v>0</v>
      </c>
      <c r="BH209" s="229">
        <f>IF(N209="sníž. přenesená",J209,0)</f>
        <v>0</v>
      </c>
      <c r="BI209" s="229">
        <f>IF(N209="nulová",J209,0)</f>
        <v>0</v>
      </c>
      <c r="BJ209" s="19" t="s">
        <v>80</v>
      </c>
      <c r="BK209" s="229">
        <f>ROUND(I209*H209,2)</f>
        <v>0</v>
      </c>
      <c r="BL209" s="19" t="s">
        <v>385</v>
      </c>
      <c r="BM209" s="228" t="s">
        <v>1871</v>
      </c>
    </row>
    <row r="210" s="2" customFormat="1" ht="16.5" customHeight="1">
      <c r="A210" s="40"/>
      <c r="B210" s="41"/>
      <c r="C210" s="216" t="s">
        <v>1232</v>
      </c>
      <c r="D210" s="216" t="s">
        <v>199</v>
      </c>
      <c r="E210" s="217" t="s">
        <v>4592</v>
      </c>
      <c r="F210" s="218" t="s">
        <v>4593</v>
      </c>
      <c r="G210" s="219" t="s">
        <v>4320</v>
      </c>
      <c r="H210" s="220">
        <v>1</v>
      </c>
      <c r="I210" s="221"/>
      <c r="J210" s="222">
        <f>ROUND(I210*H210,2)</f>
        <v>0</v>
      </c>
      <c r="K210" s="223"/>
      <c r="L210" s="46"/>
      <c r="M210" s="224" t="s">
        <v>19</v>
      </c>
      <c r="N210" s="225" t="s">
        <v>43</v>
      </c>
      <c r="O210" s="86"/>
      <c r="P210" s="226">
        <f>O210*H210</f>
        <v>0</v>
      </c>
      <c r="Q210" s="226">
        <v>0.012</v>
      </c>
      <c r="R210" s="226">
        <f>Q210*H210</f>
        <v>0.012</v>
      </c>
      <c r="S210" s="226">
        <v>0</v>
      </c>
      <c r="T210" s="227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8" t="s">
        <v>385</v>
      </c>
      <c r="AT210" s="228" t="s">
        <v>199</v>
      </c>
      <c r="AU210" s="228" t="s">
        <v>80</v>
      </c>
      <c r="AY210" s="19" t="s">
        <v>197</v>
      </c>
      <c r="BE210" s="229">
        <f>IF(N210="základní",J210,0)</f>
        <v>0</v>
      </c>
      <c r="BF210" s="229">
        <f>IF(N210="snížená",J210,0)</f>
        <v>0</v>
      </c>
      <c r="BG210" s="229">
        <f>IF(N210="zákl. přenesená",J210,0)</f>
        <v>0</v>
      </c>
      <c r="BH210" s="229">
        <f>IF(N210="sníž. přenesená",J210,0)</f>
        <v>0</v>
      </c>
      <c r="BI210" s="229">
        <f>IF(N210="nulová",J210,0)</f>
        <v>0</v>
      </c>
      <c r="BJ210" s="19" t="s">
        <v>80</v>
      </c>
      <c r="BK210" s="229">
        <f>ROUND(I210*H210,2)</f>
        <v>0</v>
      </c>
      <c r="BL210" s="19" t="s">
        <v>385</v>
      </c>
      <c r="BM210" s="228" t="s">
        <v>1882</v>
      </c>
    </row>
    <row r="211" s="12" customFormat="1" ht="25.92" customHeight="1">
      <c r="A211" s="12"/>
      <c r="B211" s="200"/>
      <c r="C211" s="201"/>
      <c r="D211" s="202" t="s">
        <v>71</v>
      </c>
      <c r="E211" s="203" t="s">
        <v>4117</v>
      </c>
      <c r="F211" s="203" t="s">
        <v>4594</v>
      </c>
      <c r="G211" s="201"/>
      <c r="H211" s="201"/>
      <c r="I211" s="204"/>
      <c r="J211" s="205">
        <f>BK211</f>
        <v>0</v>
      </c>
      <c r="K211" s="201"/>
      <c r="L211" s="206"/>
      <c r="M211" s="207"/>
      <c r="N211" s="208"/>
      <c r="O211" s="208"/>
      <c r="P211" s="209">
        <f>SUM(P212:P213)</f>
        <v>0</v>
      </c>
      <c r="Q211" s="208"/>
      <c r="R211" s="209">
        <f>SUM(R212:R213)</f>
        <v>0.0028300000000000001</v>
      </c>
      <c r="S211" s="208"/>
      <c r="T211" s="210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1" t="s">
        <v>82</v>
      </c>
      <c r="AT211" s="212" t="s">
        <v>71</v>
      </c>
      <c r="AU211" s="212" t="s">
        <v>72</v>
      </c>
      <c r="AY211" s="211" t="s">
        <v>197</v>
      </c>
      <c r="BK211" s="213">
        <f>SUM(BK212:BK213)</f>
        <v>0</v>
      </c>
    </row>
    <row r="212" s="2" customFormat="1" ht="16.5" customHeight="1">
      <c r="A212" s="40"/>
      <c r="B212" s="41"/>
      <c r="C212" s="216" t="s">
        <v>1239</v>
      </c>
      <c r="D212" s="216" t="s">
        <v>199</v>
      </c>
      <c r="E212" s="217" t="s">
        <v>4595</v>
      </c>
      <c r="F212" s="218" t="s">
        <v>4596</v>
      </c>
      <c r="G212" s="219" t="s">
        <v>4320</v>
      </c>
      <c r="H212" s="220">
        <v>1</v>
      </c>
      <c r="I212" s="221"/>
      <c r="J212" s="222">
        <f>ROUND(I212*H212,2)</f>
        <v>0</v>
      </c>
      <c r="K212" s="223"/>
      <c r="L212" s="46"/>
      <c r="M212" s="224" t="s">
        <v>19</v>
      </c>
      <c r="N212" s="225" t="s">
        <v>43</v>
      </c>
      <c r="O212" s="86"/>
      <c r="P212" s="226">
        <f>O212*H212</f>
        <v>0</v>
      </c>
      <c r="Q212" s="226">
        <v>0.00052999999999999998</v>
      </c>
      <c r="R212" s="226">
        <f>Q212*H212</f>
        <v>0.00052999999999999998</v>
      </c>
      <c r="S212" s="226">
        <v>0</v>
      </c>
      <c r="T212" s="227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8" t="s">
        <v>385</v>
      </c>
      <c r="AT212" s="228" t="s">
        <v>199</v>
      </c>
      <c r="AU212" s="228" t="s">
        <v>80</v>
      </c>
      <c r="AY212" s="19" t="s">
        <v>197</v>
      </c>
      <c r="BE212" s="229">
        <f>IF(N212="základní",J212,0)</f>
        <v>0</v>
      </c>
      <c r="BF212" s="229">
        <f>IF(N212="snížená",J212,0)</f>
        <v>0</v>
      </c>
      <c r="BG212" s="229">
        <f>IF(N212="zákl. přenesená",J212,0)</f>
        <v>0</v>
      </c>
      <c r="BH212" s="229">
        <f>IF(N212="sníž. přenesená",J212,0)</f>
        <v>0</v>
      </c>
      <c r="BI212" s="229">
        <f>IF(N212="nulová",J212,0)</f>
        <v>0</v>
      </c>
      <c r="BJ212" s="19" t="s">
        <v>80</v>
      </c>
      <c r="BK212" s="229">
        <f>ROUND(I212*H212,2)</f>
        <v>0</v>
      </c>
      <c r="BL212" s="19" t="s">
        <v>385</v>
      </c>
      <c r="BM212" s="228" t="s">
        <v>1893</v>
      </c>
    </row>
    <row r="213" s="2" customFormat="1" ht="16.5" customHeight="1">
      <c r="A213" s="40"/>
      <c r="B213" s="41"/>
      <c r="C213" s="216" t="s">
        <v>1244</v>
      </c>
      <c r="D213" s="216" t="s">
        <v>199</v>
      </c>
      <c r="E213" s="217" t="s">
        <v>4597</v>
      </c>
      <c r="F213" s="218" t="s">
        <v>4598</v>
      </c>
      <c r="G213" s="219" t="s">
        <v>211</v>
      </c>
      <c r="H213" s="220">
        <v>1</v>
      </c>
      <c r="I213" s="221"/>
      <c r="J213" s="222">
        <f>ROUND(I213*H213,2)</f>
        <v>0</v>
      </c>
      <c r="K213" s="223"/>
      <c r="L213" s="46"/>
      <c r="M213" s="224" t="s">
        <v>19</v>
      </c>
      <c r="N213" s="225" t="s">
        <v>43</v>
      </c>
      <c r="O213" s="86"/>
      <c r="P213" s="226">
        <f>O213*H213</f>
        <v>0</v>
      </c>
      <c r="Q213" s="226">
        <v>0.0023</v>
      </c>
      <c r="R213" s="226">
        <f>Q213*H213</f>
        <v>0.0023</v>
      </c>
      <c r="S213" s="226">
        <v>0</v>
      </c>
      <c r="T213" s="227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8" t="s">
        <v>385</v>
      </c>
      <c r="AT213" s="228" t="s">
        <v>199</v>
      </c>
      <c r="AU213" s="228" t="s">
        <v>80</v>
      </c>
      <c r="AY213" s="19" t="s">
        <v>197</v>
      </c>
      <c r="BE213" s="229">
        <f>IF(N213="základní",J213,0)</f>
        <v>0</v>
      </c>
      <c r="BF213" s="229">
        <f>IF(N213="snížená",J213,0)</f>
        <v>0</v>
      </c>
      <c r="BG213" s="229">
        <f>IF(N213="zákl. přenesená",J213,0)</f>
        <v>0</v>
      </c>
      <c r="BH213" s="229">
        <f>IF(N213="sníž. přenesená",J213,0)</f>
        <v>0</v>
      </c>
      <c r="BI213" s="229">
        <f>IF(N213="nulová",J213,0)</f>
        <v>0</v>
      </c>
      <c r="BJ213" s="19" t="s">
        <v>80</v>
      </c>
      <c r="BK213" s="229">
        <f>ROUND(I213*H213,2)</f>
        <v>0</v>
      </c>
      <c r="BL213" s="19" t="s">
        <v>385</v>
      </c>
      <c r="BM213" s="228" t="s">
        <v>1904</v>
      </c>
    </row>
    <row r="214" s="12" customFormat="1" ht="25.92" customHeight="1">
      <c r="A214" s="12"/>
      <c r="B214" s="200"/>
      <c r="C214" s="201"/>
      <c r="D214" s="202" t="s">
        <v>71</v>
      </c>
      <c r="E214" s="203" t="s">
        <v>4364</v>
      </c>
      <c r="F214" s="203" t="s">
        <v>4365</v>
      </c>
      <c r="G214" s="201"/>
      <c r="H214" s="201"/>
      <c r="I214" s="204"/>
      <c r="J214" s="205">
        <f>BK214</f>
        <v>0</v>
      </c>
      <c r="K214" s="201"/>
      <c r="L214" s="206"/>
      <c r="M214" s="207"/>
      <c r="N214" s="208"/>
      <c r="O214" s="208"/>
      <c r="P214" s="209">
        <f>SUM(P215:P218)</f>
        <v>0</v>
      </c>
      <c r="Q214" s="208"/>
      <c r="R214" s="209">
        <f>SUM(R215:R218)</f>
        <v>0</v>
      </c>
      <c r="S214" s="208"/>
      <c r="T214" s="210">
        <f>SUM(T215:T218)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80</v>
      </c>
      <c r="AT214" s="212" t="s">
        <v>71</v>
      </c>
      <c r="AU214" s="212" t="s">
        <v>72</v>
      </c>
      <c r="AY214" s="211" t="s">
        <v>197</v>
      </c>
      <c r="BK214" s="213">
        <f>SUM(BK215:BK218)</f>
        <v>0</v>
      </c>
    </row>
    <row r="215" s="2" customFormat="1" ht="21.75" customHeight="1">
      <c r="A215" s="40"/>
      <c r="B215" s="41"/>
      <c r="C215" s="216" t="s">
        <v>1250</v>
      </c>
      <c r="D215" s="216" t="s">
        <v>199</v>
      </c>
      <c r="E215" s="217" t="s">
        <v>4366</v>
      </c>
      <c r="F215" s="218" t="s">
        <v>4367</v>
      </c>
      <c r="G215" s="219" t="s">
        <v>217</v>
      </c>
      <c r="H215" s="220">
        <v>0.43099999999999999</v>
      </c>
      <c r="I215" s="221"/>
      <c r="J215" s="222">
        <f>ROUND(I215*H215,2)</f>
        <v>0</v>
      </c>
      <c r="K215" s="223"/>
      <c r="L215" s="46"/>
      <c r="M215" s="224" t="s">
        <v>19</v>
      </c>
      <c r="N215" s="225" t="s">
        <v>43</v>
      </c>
      <c r="O215" s="86"/>
      <c r="P215" s="226">
        <f>O215*H215</f>
        <v>0</v>
      </c>
      <c r="Q215" s="226">
        <v>0</v>
      </c>
      <c r="R215" s="226">
        <f>Q215*H215</f>
        <v>0</v>
      </c>
      <c r="S215" s="226">
        <v>0</v>
      </c>
      <c r="T215" s="227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8" t="s">
        <v>203</v>
      </c>
      <c r="AT215" s="228" t="s">
        <v>199</v>
      </c>
      <c r="AU215" s="228" t="s">
        <v>80</v>
      </c>
      <c r="AY215" s="19" t="s">
        <v>197</v>
      </c>
      <c r="BE215" s="229">
        <f>IF(N215="základní",J215,0)</f>
        <v>0</v>
      </c>
      <c r="BF215" s="229">
        <f>IF(N215="snížená",J215,0)</f>
        <v>0</v>
      </c>
      <c r="BG215" s="229">
        <f>IF(N215="zákl. přenesená",J215,0)</f>
        <v>0</v>
      </c>
      <c r="BH215" s="229">
        <f>IF(N215="sníž. přenesená",J215,0)</f>
        <v>0</v>
      </c>
      <c r="BI215" s="229">
        <f>IF(N215="nulová",J215,0)</f>
        <v>0</v>
      </c>
      <c r="BJ215" s="19" t="s">
        <v>80</v>
      </c>
      <c r="BK215" s="229">
        <f>ROUND(I215*H215,2)</f>
        <v>0</v>
      </c>
      <c r="BL215" s="19" t="s">
        <v>203</v>
      </c>
      <c r="BM215" s="228" t="s">
        <v>1913</v>
      </c>
    </row>
    <row r="216" s="2" customFormat="1" ht="21.75" customHeight="1">
      <c r="A216" s="40"/>
      <c r="B216" s="41"/>
      <c r="C216" s="216" t="s">
        <v>1258</v>
      </c>
      <c r="D216" s="216" t="s">
        <v>199</v>
      </c>
      <c r="E216" s="217" t="s">
        <v>4368</v>
      </c>
      <c r="F216" s="218" t="s">
        <v>4369</v>
      </c>
      <c r="G216" s="219" t="s">
        <v>217</v>
      </c>
      <c r="H216" s="220">
        <v>0.43099999999999999</v>
      </c>
      <c r="I216" s="221"/>
      <c r="J216" s="222">
        <f>ROUND(I216*H216,2)</f>
        <v>0</v>
      </c>
      <c r="K216" s="223"/>
      <c r="L216" s="46"/>
      <c r="M216" s="224" t="s">
        <v>19</v>
      </c>
      <c r="N216" s="225" t="s">
        <v>43</v>
      </c>
      <c r="O216" s="86"/>
      <c r="P216" s="226">
        <f>O216*H216</f>
        <v>0</v>
      </c>
      <c r="Q216" s="226">
        <v>0</v>
      </c>
      <c r="R216" s="226">
        <f>Q216*H216</f>
        <v>0</v>
      </c>
      <c r="S216" s="226">
        <v>0</v>
      </c>
      <c r="T216" s="227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8" t="s">
        <v>203</v>
      </c>
      <c r="AT216" s="228" t="s">
        <v>199</v>
      </c>
      <c r="AU216" s="228" t="s">
        <v>80</v>
      </c>
      <c r="AY216" s="19" t="s">
        <v>197</v>
      </c>
      <c r="BE216" s="229">
        <f>IF(N216="základní",J216,0)</f>
        <v>0</v>
      </c>
      <c r="BF216" s="229">
        <f>IF(N216="snížená",J216,0)</f>
        <v>0</v>
      </c>
      <c r="BG216" s="229">
        <f>IF(N216="zákl. přenesená",J216,0)</f>
        <v>0</v>
      </c>
      <c r="BH216" s="229">
        <f>IF(N216="sníž. přenesená",J216,0)</f>
        <v>0</v>
      </c>
      <c r="BI216" s="229">
        <f>IF(N216="nulová",J216,0)</f>
        <v>0</v>
      </c>
      <c r="BJ216" s="19" t="s">
        <v>80</v>
      </c>
      <c r="BK216" s="229">
        <f>ROUND(I216*H216,2)</f>
        <v>0</v>
      </c>
      <c r="BL216" s="19" t="s">
        <v>203</v>
      </c>
      <c r="BM216" s="228" t="s">
        <v>1923</v>
      </c>
    </row>
    <row r="217" s="2" customFormat="1" ht="16.5" customHeight="1">
      <c r="A217" s="40"/>
      <c r="B217" s="41"/>
      <c r="C217" s="216" t="s">
        <v>1267</v>
      </c>
      <c r="D217" s="216" t="s">
        <v>199</v>
      </c>
      <c r="E217" s="217" t="s">
        <v>4370</v>
      </c>
      <c r="F217" s="218" t="s">
        <v>4371</v>
      </c>
      <c r="G217" s="219" t="s">
        <v>217</v>
      </c>
      <c r="H217" s="220">
        <v>4.3099999999999996</v>
      </c>
      <c r="I217" s="221"/>
      <c r="J217" s="222">
        <f>ROUND(I217*H217,2)</f>
        <v>0</v>
      </c>
      <c r="K217" s="223"/>
      <c r="L217" s="46"/>
      <c r="M217" s="224" t="s">
        <v>19</v>
      </c>
      <c r="N217" s="225" t="s">
        <v>43</v>
      </c>
      <c r="O217" s="86"/>
      <c r="P217" s="226">
        <f>O217*H217</f>
        <v>0</v>
      </c>
      <c r="Q217" s="226">
        <v>0</v>
      </c>
      <c r="R217" s="226">
        <f>Q217*H217</f>
        <v>0</v>
      </c>
      <c r="S217" s="226">
        <v>0</v>
      </c>
      <c r="T217" s="227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8" t="s">
        <v>203</v>
      </c>
      <c r="AT217" s="228" t="s">
        <v>199</v>
      </c>
      <c r="AU217" s="228" t="s">
        <v>80</v>
      </c>
      <c r="AY217" s="19" t="s">
        <v>197</v>
      </c>
      <c r="BE217" s="229">
        <f>IF(N217="základní",J217,0)</f>
        <v>0</v>
      </c>
      <c r="BF217" s="229">
        <f>IF(N217="snížená",J217,0)</f>
        <v>0</v>
      </c>
      <c r="BG217" s="229">
        <f>IF(N217="zákl. přenesená",J217,0)</f>
        <v>0</v>
      </c>
      <c r="BH217" s="229">
        <f>IF(N217="sníž. přenesená",J217,0)</f>
        <v>0</v>
      </c>
      <c r="BI217" s="229">
        <f>IF(N217="nulová",J217,0)</f>
        <v>0</v>
      </c>
      <c r="BJ217" s="19" t="s">
        <v>80</v>
      </c>
      <c r="BK217" s="229">
        <f>ROUND(I217*H217,2)</f>
        <v>0</v>
      </c>
      <c r="BL217" s="19" t="s">
        <v>203</v>
      </c>
      <c r="BM217" s="228" t="s">
        <v>1932</v>
      </c>
    </row>
    <row r="218" s="2" customFormat="1" ht="16.5" customHeight="1">
      <c r="A218" s="40"/>
      <c r="B218" s="41"/>
      <c r="C218" s="216" t="s">
        <v>1272</v>
      </c>
      <c r="D218" s="216" t="s">
        <v>199</v>
      </c>
      <c r="E218" s="217" t="s">
        <v>4372</v>
      </c>
      <c r="F218" s="218" t="s">
        <v>4373</v>
      </c>
      <c r="G218" s="219" t="s">
        <v>217</v>
      </c>
      <c r="H218" s="220">
        <v>0.43099999999999999</v>
      </c>
      <c r="I218" s="221"/>
      <c r="J218" s="222">
        <f>ROUND(I218*H218,2)</f>
        <v>0</v>
      </c>
      <c r="K218" s="223"/>
      <c r="L218" s="46"/>
      <c r="M218" s="303" t="s">
        <v>19</v>
      </c>
      <c r="N218" s="304" t="s">
        <v>43</v>
      </c>
      <c r="O218" s="296"/>
      <c r="P218" s="301">
        <f>O218*H218</f>
        <v>0</v>
      </c>
      <c r="Q218" s="301">
        <v>0</v>
      </c>
      <c r="R218" s="301">
        <f>Q218*H218</f>
        <v>0</v>
      </c>
      <c r="S218" s="301">
        <v>0</v>
      </c>
      <c r="T218" s="302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8" t="s">
        <v>203</v>
      </c>
      <c r="AT218" s="228" t="s">
        <v>199</v>
      </c>
      <c r="AU218" s="228" t="s">
        <v>80</v>
      </c>
      <c r="AY218" s="19" t="s">
        <v>197</v>
      </c>
      <c r="BE218" s="229">
        <f>IF(N218="základní",J218,0)</f>
        <v>0</v>
      </c>
      <c r="BF218" s="229">
        <f>IF(N218="snížená",J218,0)</f>
        <v>0</v>
      </c>
      <c r="BG218" s="229">
        <f>IF(N218="zákl. přenesená",J218,0)</f>
        <v>0</v>
      </c>
      <c r="BH218" s="229">
        <f>IF(N218="sníž. přenesená",J218,0)</f>
        <v>0</v>
      </c>
      <c r="BI218" s="229">
        <f>IF(N218="nulová",J218,0)</f>
        <v>0</v>
      </c>
      <c r="BJ218" s="19" t="s">
        <v>80</v>
      </c>
      <c r="BK218" s="229">
        <f>ROUND(I218*H218,2)</f>
        <v>0</v>
      </c>
      <c r="BL218" s="19" t="s">
        <v>203</v>
      </c>
      <c r="BM218" s="228" t="s">
        <v>1944</v>
      </c>
    </row>
    <row r="219" s="2" customFormat="1" ht="6.96" customHeight="1">
      <c r="A219" s="40"/>
      <c r="B219" s="61"/>
      <c r="C219" s="62"/>
      <c r="D219" s="62"/>
      <c r="E219" s="62"/>
      <c r="F219" s="62"/>
      <c r="G219" s="62"/>
      <c r="H219" s="62"/>
      <c r="I219" s="62"/>
      <c r="J219" s="62"/>
      <c r="K219" s="62"/>
      <c r="L219" s="46"/>
      <c r="M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</sheetData>
  <sheetProtection sheet="1" autoFilter="0" formatColumns="0" formatRows="0" objects="1" scenarios="1" spinCount="100000" saltValue="KbNFVyFxj/RQefR5qEjhYc6mpygL5Xc2syL9uQwlX6YDO8B04We629OLu3u8qL7VdywHKU4/gNkPam+dJ4s5lw==" hashValue="sgu2j1efaSv8icLLfZDaJgvM8PozEMAh6lO5MhjKG4G+DTvWietE3Meib2Wz1/TXD4knBKQXpZ73qbNQ6Z/n2A==" algorithmName="SHA-512" password="CC6F"/>
  <autoFilter ref="C97:K21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169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26.25" customHeight="1">
      <c r="B7" s="22"/>
      <c r="E7" s="146" t="str">
        <f>'Rekapitulace stavby'!K6</f>
        <v>STAVEBNÍ UPRAVY,PŘÍSTAVBA A NÁSTAVBA OBJEKTU ŠATEN A ZÁZEMÍ PRO SPORTOVCE FK BOLATICE</v>
      </c>
      <c r="F7" s="145"/>
      <c r="G7" s="145"/>
      <c r="H7" s="145"/>
      <c r="L7" s="22"/>
    </row>
    <row r="8">
      <c r="B8" s="22"/>
      <c r="D8" s="145" t="s">
        <v>170</v>
      </c>
      <c r="L8" s="22"/>
    </row>
    <row r="9" s="1" customFormat="1" ht="16.5" customHeight="1">
      <c r="B9" s="22"/>
      <c r="E9" s="146" t="s">
        <v>4031</v>
      </c>
      <c r="F9" s="1"/>
      <c r="G9" s="1"/>
      <c r="H9" s="1"/>
      <c r="L9" s="22"/>
    </row>
    <row r="10" s="1" customFormat="1" ht="12" customHeight="1">
      <c r="B10" s="22"/>
      <c r="D10" s="145" t="s">
        <v>394</v>
      </c>
      <c r="L10" s="22"/>
    </row>
    <row r="11" s="2" customFormat="1" ht="16.5" customHeight="1">
      <c r="A11" s="40"/>
      <c r="B11" s="46"/>
      <c r="C11" s="40"/>
      <c r="D11" s="40"/>
      <c r="E11" s="158" t="s">
        <v>4032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4033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4599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23. 3. 2022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4035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ROUND((SUM(BE94:BE118)),  2)</f>
        <v>0</v>
      </c>
      <c r="G37" s="40"/>
      <c r="H37" s="40"/>
      <c r="I37" s="160">
        <v>0.20999999999999999</v>
      </c>
      <c r="J37" s="159">
        <f>ROUND(((SUM(BE94:BE118))*I37),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ROUND((SUM(BF94:BF118)),  2)</f>
        <v>0</v>
      </c>
      <c r="G38" s="40"/>
      <c r="H38" s="40"/>
      <c r="I38" s="160">
        <v>0.14999999999999999</v>
      </c>
      <c r="J38" s="159">
        <f>ROUND(((SUM(BF94:BF118))*I38),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ROUND((SUM(BG94:BG118)),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ROUND((SUM(BH94:BH118)),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ROUND((SUM(BI94:BI118)),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172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26.25" customHeight="1">
      <c r="A52" s="40"/>
      <c r="B52" s="41"/>
      <c r="C52" s="42"/>
      <c r="D52" s="42"/>
      <c r="E52" s="172" t="str">
        <f>E7</f>
        <v>STAVEBNÍ UPRAVY,PŘÍSTAVBA A NÁSTAVBA OBJEKTU ŠATEN A ZÁZEMÍ PRO SPORTOVCE FK BOLATICE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170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4031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394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8" t="s">
        <v>4032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4033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 xml:space="preserve">VZT3 -  Teplovzdušné větrání restaurace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Bolatice, ul. Opavská131/45</v>
      </c>
      <c r="G60" s="42"/>
      <c r="H60" s="42"/>
      <c r="I60" s="34" t="s">
        <v>23</v>
      </c>
      <c r="J60" s="74" t="str">
        <f>IF(J16="","",J16)</f>
        <v>23. 3. 2022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Obec Bolatice, Hlučínská 95/3</v>
      </c>
      <c r="G62" s="42"/>
      <c r="H62" s="42"/>
      <c r="I62" s="34" t="s">
        <v>31</v>
      </c>
      <c r="J62" s="38" t="str">
        <f>E25</f>
        <v>BENPRO s.r.o. Bolatice 743/40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>Ing.J.Krajcar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173</v>
      </c>
      <c r="D65" s="174"/>
      <c r="E65" s="174"/>
      <c r="F65" s="174"/>
      <c r="G65" s="174"/>
      <c r="H65" s="174"/>
      <c r="I65" s="174"/>
      <c r="J65" s="175" t="s">
        <v>174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175</v>
      </c>
    </row>
    <row r="68" s="9" customFormat="1" ht="24.96" customHeight="1">
      <c r="A68" s="9"/>
      <c r="B68" s="177"/>
      <c r="C68" s="178"/>
      <c r="D68" s="179" t="s">
        <v>405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4600</v>
      </c>
      <c r="E69" s="185"/>
      <c r="F69" s="185"/>
      <c r="G69" s="185"/>
      <c r="H69" s="185"/>
      <c r="I69" s="185"/>
      <c r="J69" s="186">
        <f>J96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408</v>
      </c>
      <c r="E70" s="185"/>
      <c r="F70" s="185"/>
      <c r="G70" s="185"/>
      <c r="H70" s="185"/>
      <c r="I70" s="185"/>
      <c r="J70" s="186">
        <f>J112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182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6.25" customHeight="1">
      <c r="A80" s="40"/>
      <c r="B80" s="41"/>
      <c r="C80" s="42"/>
      <c r="D80" s="42"/>
      <c r="E80" s="172" t="str">
        <f>E7</f>
        <v>STAVEBNÍ UPRAVY,PŘÍSTAVBA A NÁSTAVBA OBJEKTU ŠATEN A ZÁZEMÍ PRO SPORTOVCE FK BOLATICE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170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4031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394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98" t="s">
        <v>4032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4033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 xml:space="preserve">VZT3 -  Teplovzdušné větrání restaurace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Bolatice, ul. Opavská131/45</v>
      </c>
      <c r="G88" s="42"/>
      <c r="H88" s="42"/>
      <c r="I88" s="34" t="s">
        <v>23</v>
      </c>
      <c r="J88" s="74" t="str">
        <f>IF(J16="","",J16)</f>
        <v>23. 3. 2022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25.65" customHeight="1">
      <c r="A90" s="40"/>
      <c r="B90" s="41"/>
      <c r="C90" s="34" t="s">
        <v>25</v>
      </c>
      <c r="D90" s="42"/>
      <c r="E90" s="42"/>
      <c r="F90" s="29" t="str">
        <f>E19</f>
        <v>Obec Bolatice, Hlučínská 95/3</v>
      </c>
      <c r="G90" s="42"/>
      <c r="H90" s="42"/>
      <c r="I90" s="34" t="s">
        <v>31</v>
      </c>
      <c r="J90" s="38" t="str">
        <f>E25</f>
        <v>BENPRO s.r.o. Bolatice 743/40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>Ing.J.Krajcar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183</v>
      </c>
      <c r="D93" s="191" t="s">
        <v>57</v>
      </c>
      <c r="E93" s="191" t="s">
        <v>53</v>
      </c>
      <c r="F93" s="191" t="s">
        <v>54</v>
      </c>
      <c r="G93" s="191" t="s">
        <v>184</v>
      </c>
      <c r="H93" s="191" t="s">
        <v>185</v>
      </c>
      <c r="I93" s="191" t="s">
        <v>186</v>
      </c>
      <c r="J93" s="192" t="s">
        <v>174</v>
      </c>
      <c r="K93" s="193" t="s">
        <v>187</v>
      </c>
      <c r="L93" s="194"/>
      <c r="M93" s="94" t="s">
        <v>19</v>
      </c>
      <c r="N93" s="95" t="s">
        <v>42</v>
      </c>
      <c r="O93" s="95" t="s">
        <v>188</v>
      </c>
      <c r="P93" s="95" t="s">
        <v>189</v>
      </c>
      <c r="Q93" s="95" t="s">
        <v>190</v>
      </c>
      <c r="R93" s="95" t="s">
        <v>191</v>
      </c>
      <c r="S93" s="95" t="s">
        <v>192</v>
      </c>
      <c r="T93" s="96" t="s">
        <v>193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194</v>
      </c>
      <c r="D94" s="42"/>
      <c r="E94" s="42"/>
      <c r="F94" s="42"/>
      <c r="G94" s="42"/>
      <c r="H94" s="42"/>
      <c r="I94" s="42"/>
      <c r="J94" s="195">
        <f>BK94</f>
        <v>0</v>
      </c>
      <c r="K94" s="42"/>
      <c r="L94" s="46"/>
      <c r="M94" s="97"/>
      <c r="N94" s="196"/>
      <c r="O94" s="98"/>
      <c r="P94" s="197">
        <f>P95</f>
        <v>0</v>
      </c>
      <c r="Q94" s="98"/>
      <c r="R94" s="197">
        <f>R95</f>
        <v>0</v>
      </c>
      <c r="S94" s="98"/>
      <c r="T94" s="198">
        <f>T95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175</v>
      </c>
      <c r="BK94" s="199">
        <f>BK95</f>
        <v>0</v>
      </c>
    </row>
    <row r="95" s="12" customFormat="1" ht="25.92" customHeight="1">
      <c r="A95" s="12"/>
      <c r="B95" s="200"/>
      <c r="C95" s="201"/>
      <c r="D95" s="202" t="s">
        <v>71</v>
      </c>
      <c r="E95" s="203" t="s">
        <v>1178</v>
      </c>
      <c r="F95" s="203" t="s">
        <v>1179</v>
      </c>
      <c r="G95" s="201"/>
      <c r="H95" s="201"/>
      <c r="I95" s="204"/>
      <c r="J95" s="205">
        <f>BK95</f>
        <v>0</v>
      </c>
      <c r="K95" s="201"/>
      <c r="L95" s="206"/>
      <c r="M95" s="207"/>
      <c r="N95" s="208"/>
      <c r="O95" s="208"/>
      <c r="P95" s="209">
        <f>P96+P112</f>
        <v>0</v>
      </c>
      <c r="Q95" s="208"/>
      <c r="R95" s="209">
        <f>R96+R112</f>
        <v>0</v>
      </c>
      <c r="S95" s="208"/>
      <c r="T95" s="210">
        <f>T96+T112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82</v>
      </c>
      <c r="AT95" s="212" t="s">
        <v>71</v>
      </c>
      <c r="AU95" s="212" t="s">
        <v>72</v>
      </c>
      <c r="AY95" s="211" t="s">
        <v>197</v>
      </c>
      <c r="BK95" s="213">
        <f>BK96+BK112</f>
        <v>0</v>
      </c>
    </row>
    <row r="96" s="12" customFormat="1" ht="22.8" customHeight="1">
      <c r="A96" s="12"/>
      <c r="B96" s="200"/>
      <c r="C96" s="201"/>
      <c r="D96" s="202" t="s">
        <v>71</v>
      </c>
      <c r="E96" s="214" t="s">
        <v>4601</v>
      </c>
      <c r="F96" s="214" t="s">
        <v>4602</v>
      </c>
      <c r="G96" s="201"/>
      <c r="H96" s="201"/>
      <c r="I96" s="204"/>
      <c r="J96" s="215">
        <f>BK96</f>
        <v>0</v>
      </c>
      <c r="K96" s="201"/>
      <c r="L96" s="206"/>
      <c r="M96" s="207"/>
      <c r="N96" s="208"/>
      <c r="O96" s="208"/>
      <c r="P96" s="209">
        <f>SUM(P97:P111)</f>
        <v>0</v>
      </c>
      <c r="Q96" s="208"/>
      <c r="R96" s="209">
        <f>SUM(R97:R111)</f>
        <v>0</v>
      </c>
      <c r="S96" s="208"/>
      <c r="T96" s="210">
        <f>SUM(T97:T111)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82</v>
      </c>
      <c r="AT96" s="212" t="s">
        <v>71</v>
      </c>
      <c r="AU96" s="212" t="s">
        <v>80</v>
      </c>
      <c r="AY96" s="211" t="s">
        <v>197</v>
      </c>
      <c r="BK96" s="213">
        <f>SUM(BK97:BK111)</f>
        <v>0</v>
      </c>
    </row>
    <row r="97" s="2" customFormat="1" ht="24.15" customHeight="1">
      <c r="A97" s="40"/>
      <c r="B97" s="41"/>
      <c r="C97" s="216" t="s">
        <v>80</v>
      </c>
      <c r="D97" s="216" t="s">
        <v>199</v>
      </c>
      <c r="E97" s="217" t="s">
        <v>4603</v>
      </c>
      <c r="F97" s="218" t="s">
        <v>4604</v>
      </c>
      <c r="G97" s="219" t="s">
        <v>211</v>
      </c>
      <c r="H97" s="220">
        <v>10</v>
      </c>
      <c r="I97" s="221"/>
      <c r="J97" s="222">
        <f>ROUND(I97*H97,2)</f>
        <v>0</v>
      </c>
      <c r="K97" s="223"/>
      <c r="L97" s="46"/>
      <c r="M97" s="224" t="s">
        <v>19</v>
      </c>
      <c r="N97" s="225" t="s">
        <v>43</v>
      </c>
      <c r="O97" s="86"/>
      <c r="P97" s="226">
        <f>O97*H97</f>
        <v>0</v>
      </c>
      <c r="Q97" s="226">
        <v>0</v>
      </c>
      <c r="R97" s="226">
        <f>Q97*H97</f>
        <v>0</v>
      </c>
      <c r="S97" s="226">
        <v>0</v>
      </c>
      <c r="T97" s="227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8" t="s">
        <v>385</v>
      </c>
      <c r="AT97" s="228" t="s">
        <v>199</v>
      </c>
      <c r="AU97" s="228" t="s">
        <v>82</v>
      </c>
      <c r="AY97" s="19" t="s">
        <v>197</v>
      </c>
      <c r="BE97" s="229">
        <f>IF(N97="základní",J97,0)</f>
        <v>0</v>
      </c>
      <c r="BF97" s="229">
        <f>IF(N97="snížená",J97,0)</f>
        <v>0</v>
      </c>
      <c r="BG97" s="229">
        <f>IF(N97="zákl. přenesená",J97,0)</f>
        <v>0</v>
      </c>
      <c r="BH97" s="229">
        <f>IF(N97="sníž. přenesená",J97,0)</f>
        <v>0</v>
      </c>
      <c r="BI97" s="229">
        <f>IF(N97="nulová",J97,0)</f>
        <v>0</v>
      </c>
      <c r="BJ97" s="19" t="s">
        <v>80</v>
      </c>
      <c r="BK97" s="229">
        <f>ROUND(I97*H97,2)</f>
        <v>0</v>
      </c>
      <c r="BL97" s="19" t="s">
        <v>385</v>
      </c>
      <c r="BM97" s="228" t="s">
        <v>362</v>
      </c>
    </row>
    <row r="98" s="2" customFormat="1" ht="16.5" customHeight="1">
      <c r="A98" s="40"/>
      <c r="B98" s="41"/>
      <c r="C98" s="282" t="s">
        <v>82</v>
      </c>
      <c r="D98" s="282" t="s">
        <v>602</v>
      </c>
      <c r="E98" s="283" t="s">
        <v>4605</v>
      </c>
      <c r="F98" s="284" t="s">
        <v>4606</v>
      </c>
      <c r="G98" s="285" t="s">
        <v>211</v>
      </c>
      <c r="H98" s="286">
        <v>10</v>
      </c>
      <c r="I98" s="287"/>
      <c r="J98" s="288">
        <f>ROUND(I98*H98,2)</f>
        <v>0</v>
      </c>
      <c r="K98" s="289"/>
      <c r="L98" s="290"/>
      <c r="M98" s="291" t="s">
        <v>19</v>
      </c>
      <c r="N98" s="292" t="s">
        <v>43</v>
      </c>
      <c r="O98" s="86"/>
      <c r="P98" s="226">
        <f>O98*H98</f>
        <v>0</v>
      </c>
      <c r="Q98" s="226">
        <v>0</v>
      </c>
      <c r="R98" s="226">
        <f>Q98*H98</f>
        <v>0</v>
      </c>
      <c r="S98" s="226">
        <v>0</v>
      </c>
      <c r="T98" s="227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8" t="s">
        <v>658</v>
      </c>
      <c r="AT98" s="228" t="s">
        <v>602</v>
      </c>
      <c r="AU98" s="228" t="s">
        <v>82</v>
      </c>
      <c r="AY98" s="19" t="s">
        <v>197</v>
      </c>
      <c r="BE98" s="229">
        <f>IF(N98="základní",J98,0)</f>
        <v>0</v>
      </c>
      <c r="BF98" s="229">
        <f>IF(N98="snížená",J98,0)</f>
        <v>0</v>
      </c>
      <c r="BG98" s="229">
        <f>IF(N98="zákl. přenesená",J98,0)</f>
        <v>0</v>
      </c>
      <c r="BH98" s="229">
        <f>IF(N98="sníž. přenesená",J98,0)</f>
        <v>0</v>
      </c>
      <c r="BI98" s="229">
        <f>IF(N98="nulová",J98,0)</f>
        <v>0</v>
      </c>
      <c r="BJ98" s="19" t="s">
        <v>80</v>
      </c>
      <c r="BK98" s="229">
        <f>ROUND(I98*H98,2)</f>
        <v>0</v>
      </c>
      <c r="BL98" s="19" t="s">
        <v>385</v>
      </c>
      <c r="BM98" s="228" t="s">
        <v>385</v>
      </c>
    </row>
    <row r="99" s="2" customFormat="1" ht="16.5" customHeight="1">
      <c r="A99" s="40"/>
      <c r="B99" s="41"/>
      <c r="C99" s="282" t="s">
        <v>103</v>
      </c>
      <c r="D99" s="282" t="s">
        <v>602</v>
      </c>
      <c r="E99" s="283" t="s">
        <v>4607</v>
      </c>
      <c r="F99" s="284" t="s">
        <v>4608</v>
      </c>
      <c r="G99" s="285" t="s">
        <v>211</v>
      </c>
      <c r="H99" s="286">
        <v>4</v>
      </c>
      <c r="I99" s="287"/>
      <c r="J99" s="288">
        <f>ROUND(I99*H99,2)</f>
        <v>0</v>
      </c>
      <c r="K99" s="289"/>
      <c r="L99" s="290"/>
      <c r="M99" s="291" t="s">
        <v>19</v>
      </c>
      <c r="N99" s="292" t="s">
        <v>43</v>
      </c>
      <c r="O99" s="86"/>
      <c r="P99" s="226">
        <f>O99*H99</f>
        <v>0</v>
      </c>
      <c r="Q99" s="226">
        <v>0</v>
      </c>
      <c r="R99" s="226">
        <f>Q99*H99</f>
        <v>0</v>
      </c>
      <c r="S99" s="226">
        <v>0</v>
      </c>
      <c r="T99" s="227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8" t="s">
        <v>658</v>
      </c>
      <c r="AT99" s="228" t="s">
        <v>602</v>
      </c>
      <c r="AU99" s="228" t="s">
        <v>82</v>
      </c>
      <c r="AY99" s="19" t="s">
        <v>197</v>
      </c>
      <c r="BE99" s="229">
        <f>IF(N99="základní",J99,0)</f>
        <v>0</v>
      </c>
      <c r="BF99" s="229">
        <f>IF(N99="snížená",J99,0)</f>
        <v>0</v>
      </c>
      <c r="BG99" s="229">
        <f>IF(N99="zákl. přenesená",J99,0)</f>
        <v>0</v>
      </c>
      <c r="BH99" s="229">
        <f>IF(N99="sníž. přenesená",J99,0)</f>
        <v>0</v>
      </c>
      <c r="BI99" s="229">
        <f>IF(N99="nulová",J99,0)</f>
        <v>0</v>
      </c>
      <c r="BJ99" s="19" t="s">
        <v>80</v>
      </c>
      <c r="BK99" s="229">
        <f>ROUND(I99*H99,2)</f>
        <v>0</v>
      </c>
      <c r="BL99" s="19" t="s">
        <v>385</v>
      </c>
      <c r="BM99" s="228" t="s">
        <v>557</v>
      </c>
    </row>
    <row r="100" s="2" customFormat="1" ht="24.15" customHeight="1">
      <c r="A100" s="40"/>
      <c r="B100" s="41"/>
      <c r="C100" s="216" t="s">
        <v>203</v>
      </c>
      <c r="D100" s="216" t="s">
        <v>199</v>
      </c>
      <c r="E100" s="217" t="s">
        <v>4609</v>
      </c>
      <c r="F100" s="218" t="s">
        <v>4610</v>
      </c>
      <c r="G100" s="219" t="s">
        <v>211</v>
      </c>
      <c r="H100" s="220">
        <v>4</v>
      </c>
      <c r="I100" s="221"/>
      <c r="J100" s="222">
        <f>ROUND(I100*H100,2)</f>
        <v>0</v>
      </c>
      <c r="K100" s="223"/>
      <c r="L100" s="46"/>
      <c r="M100" s="224" t="s">
        <v>19</v>
      </c>
      <c r="N100" s="225" t="s">
        <v>43</v>
      </c>
      <c r="O100" s="86"/>
      <c r="P100" s="226">
        <f>O100*H100</f>
        <v>0</v>
      </c>
      <c r="Q100" s="226">
        <v>0</v>
      </c>
      <c r="R100" s="226">
        <f>Q100*H100</f>
        <v>0</v>
      </c>
      <c r="S100" s="226">
        <v>0</v>
      </c>
      <c r="T100" s="227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8" t="s">
        <v>385</v>
      </c>
      <c r="AT100" s="228" t="s">
        <v>199</v>
      </c>
      <c r="AU100" s="228" t="s">
        <v>82</v>
      </c>
      <c r="AY100" s="19" t="s">
        <v>197</v>
      </c>
      <c r="BE100" s="229">
        <f>IF(N100="základní",J100,0)</f>
        <v>0</v>
      </c>
      <c r="BF100" s="229">
        <f>IF(N100="snížená",J100,0)</f>
        <v>0</v>
      </c>
      <c r="BG100" s="229">
        <f>IF(N100="zákl. přenesená",J100,0)</f>
        <v>0</v>
      </c>
      <c r="BH100" s="229">
        <f>IF(N100="sníž. přenesená",J100,0)</f>
        <v>0</v>
      </c>
      <c r="BI100" s="229">
        <f>IF(N100="nulová",J100,0)</f>
        <v>0</v>
      </c>
      <c r="BJ100" s="19" t="s">
        <v>80</v>
      </c>
      <c r="BK100" s="229">
        <f>ROUND(I100*H100,2)</f>
        <v>0</v>
      </c>
      <c r="BL100" s="19" t="s">
        <v>385</v>
      </c>
      <c r="BM100" s="228" t="s">
        <v>570</v>
      </c>
    </row>
    <row r="101" s="2" customFormat="1" ht="16.5" customHeight="1">
      <c r="A101" s="40"/>
      <c r="B101" s="41"/>
      <c r="C101" s="282" t="s">
        <v>235</v>
      </c>
      <c r="D101" s="282" t="s">
        <v>602</v>
      </c>
      <c r="E101" s="283" t="s">
        <v>4611</v>
      </c>
      <c r="F101" s="284" t="s">
        <v>4612</v>
      </c>
      <c r="G101" s="285" t="s">
        <v>211</v>
      </c>
      <c r="H101" s="286">
        <v>4</v>
      </c>
      <c r="I101" s="287"/>
      <c r="J101" s="288">
        <f>ROUND(I101*H101,2)</f>
        <v>0</v>
      </c>
      <c r="K101" s="289"/>
      <c r="L101" s="290"/>
      <c r="M101" s="291" t="s">
        <v>19</v>
      </c>
      <c r="N101" s="292" t="s">
        <v>43</v>
      </c>
      <c r="O101" s="86"/>
      <c r="P101" s="226">
        <f>O101*H101</f>
        <v>0</v>
      </c>
      <c r="Q101" s="226">
        <v>0</v>
      </c>
      <c r="R101" s="226">
        <f>Q101*H101</f>
        <v>0</v>
      </c>
      <c r="S101" s="226">
        <v>0</v>
      </c>
      <c r="T101" s="227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8" t="s">
        <v>658</v>
      </c>
      <c r="AT101" s="228" t="s">
        <v>602</v>
      </c>
      <c r="AU101" s="228" t="s">
        <v>82</v>
      </c>
      <c r="AY101" s="19" t="s">
        <v>197</v>
      </c>
      <c r="BE101" s="229">
        <f>IF(N101="základní",J101,0)</f>
        <v>0</v>
      </c>
      <c r="BF101" s="229">
        <f>IF(N101="snížená",J101,0)</f>
        <v>0</v>
      </c>
      <c r="BG101" s="229">
        <f>IF(N101="zákl. přenesená",J101,0)</f>
        <v>0</v>
      </c>
      <c r="BH101" s="229">
        <f>IF(N101="sníž. přenesená",J101,0)</f>
        <v>0</v>
      </c>
      <c r="BI101" s="229">
        <f>IF(N101="nulová",J101,0)</f>
        <v>0</v>
      </c>
      <c r="BJ101" s="19" t="s">
        <v>80</v>
      </c>
      <c r="BK101" s="229">
        <f>ROUND(I101*H101,2)</f>
        <v>0</v>
      </c>
      <c r="BL101" s="19" t="s">
        <v>385</v>
      </c>
      <c r="BM101" s="228" t="s">
        <v>582</v>
      </c>
    </row>
    <row r="102" s="2" customFormat="1" ht="33" customHeight="1">
      <c r="A102" s="40"/>
      <c r="B102" s="41"/>
      <c r="C102" s="216" t="s">
        <v>265</v>
      </c>
      <c r="D102" s="216" t="s">
        <v>199</v>
      </c>
      <c r="E102" s="217" t="s">
        <v>4613</v>
      </c>
      <c r="F102" s="218" t="s">
        <v>4614</v>
      </c>
      <c r="G102" s="219" t="s">
        <v>661</v>
      </c>
      <c r="H102" s="220">
        <v>6</v>
      </c>
      <c r="I102" s="221"/>
      <c r="J102" s="222">
        <f>ROUND(I102*H102,2)</f>
        <v>0</v>
      </c>
      <c r="K102" s="223"/>
      <c r="L102" s="46"/>
      <c r="M102" s="224" t="s">
        <v>19</v>
      </c>
      <c r="N102" s="225" t="s">
        <v>43</v>
      </c>
      <c r="O102" s="86"/>
      <c r="P102" s="226">
        <f>O102*H102</f>
        <v>0</v>
      </c>
      <c r="Q102" s="226">
        <v>0</v>
      </c>
      <c r="R102" s="226">
        <f>Q102*H102</f>
        <v>0</v>
      </c>
      <c r="S102" s="226">
        <v>0</v>
      </c>
      <c r="T102" s="227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8" t="s">
        <v>385</v>
      </c>
      <c r="AT102" s="228" t="s">
        <v>199</v>
      </c>
      <c r="AU102" s="228" t="s">
        <v>82</v>
      </c>
      <c r="AY102" s="19" t="s">
        <v>197</v>
      </c>
      <c r="BE102" s="229">
        <f>IF(N102="základní",J102,0)</f>
        <v>0</v>
      </c>
      <c r="BF102" s="229">
        <f>IF(N102="snížená",J102,0)</f>
        <v>0</v>
      </c>
      <c r="BG102" s="229">
        <f>IF(N102="zákl. přenesená",J102,0)</f>
        <v>0</v>
      </c>
      <c r="BH102" s="229">
        <f>IF(N102="sníž. přenesená",J102,0)</f>
        <v>0</v>
      </c>
      <c r="BI102" s="229">
        <f>IF(N102="nulová",J102,0)</f>
        <v>0</v>
      </c>
      <c r="BJ102" s="19" t="s">
        <v>80</v>
      </c>
      <c r="BK102" s="229">
        <f>ROUND(I102*H102,2)</f>
        <v>0</v>
      </c>
      <c r="BL102" s="19" t="s">
        <v>385</v>
      </c>
      <c r="BM102" s="228" t="s">
        <v>593</v>
      </c>
    </row>
    <row r="103" s="2" customFormat="1" ht="33" customHeight="1">
      <c r="A103" s="40"/>
      <c r="B103" s="41"/>
      <c r="C103" s="216" t="s">
        <v>273</v>
      </c>
      <c r="D103" s="216" t="s">
        <v>199</v>
      </c>
      <c r="E103" s="217" t="s">
        <v>4615</v>
      </c>
      <c r="F103" s="218" t="s">
        <v>4616</v>
      </c>
      <c r="G103" s="219" t="s">
        <v>661</v>
      </c>
      <c r="H103" s="220">
        <v>30</v>
      </c>
      <c r="I103" s="221"/>
      <c r="J103" s="222">
        <f>ROUND(I103*H103,2)</f>
        <v>0</v>
      </c>
      <c r="K103" s="223"/>
      <c r="L103" s="46"/>
      <c r="M103" s="224" t="s">
        <v>19</v>
      </c>
      <c r="N103" s="225" t="s">
        <v>43</v>
      </c>
      <c r="O103" s="86"/>
      <c r="P103" s="226">
        <f>O103*H103</f>
        <v>0</v>
      </c>
      <c r="Q103" s="226">
        <v>0</v>
      </c>
      <c r="R103" s="226">
        <f>Q103*H103</f>
        <v>0</v>
      </c>
      <c r="S103" s="226">
        <v>0</v>
      </c>
      <c r="T103" s="227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8" t="s">
        <v>385</v>
      </c>
      <c r="AT103" s="228" t="s">
        <v>199</v>
      </c>
      <c r="AU103" s="228" t="s">
        <v>82</v>
      </c>
      <c r="AY103" s="19" t="s">
        <v>197</v>
      </c>
      <c r="BE103" s="229">
        <f>IF(N103="základní",J103,0)</f>
        <v>0</v>
      </c>
      <c r="BF103" s="229">
        <f>IF(N103="snížená",J103,0)</f>
        <v>0</v>
      </c>
      <c r="BG103" s="229">
        <f>IF(N103="zákl. přenesená",J103,0)</f>
        <v>0</v>
      </c>
      <c r="BH103" s="229">
        <f>IF(N103="sníž. přenesená",J103,0)</f>
        <v>0</v>
      </c>
      <c r="BI103" s="229">
        <f>IF(N103="nulová",J103,0)</f>
        <v>0</v>
      </c>
      <c r="BJ103" s="19" t="s">
        <v>80</v>
      </c>
      <c r="BK103" s="229">
        <f>ROUND(I103*H103,2)</f>
        <v>0</v>
      </c>
      <c r="BL103" s="19" t="s">
        <v>385</v>
      </c>
      <c r="BM103" s="228" t="s">
        <v>607</v>
      </c>
    </row>
    <row r="104" s="2" customFormat="1" ht="37.8" customHeight="1">
      <c r="A104" s="40"/>
      <c r="B104" s="41"/>
      <c r="C104" s="216" t="s">
        <v>311</v>
      </c>
      <c r="D104" s="216" t="s">
        <v>199</v>
      </c>
      <c r="E104" s="217" t="s">
        <v>4617</v>
      </c>
      <c r="F104" s="218" t="s">
        <v>4618</v>
      </c>
      <c r="G104" s="219" t="s">
        <v>661</v>
      </c>
      <c r="H104" s="220">
        <v>6</v>
      </c>
      <c r="I104" s="221"/>
      <c r="J104" s="222">
        <f>ROUND(I104*H104,2)</f>
        <v>0</v>
      </c>
      <c r="K104" s="223"/>
      <c r="L104" s="46"/>
      <c r="M104" s="224" t="s">
        <v>19</v>
      </c>
      <c r="N104" s="225" t="s">
        <v>43</v>
      </c>
      <c r="O104" s="86"/>
      <c r="P104" s="226">
        <f>O104*H104</f>
        <v>0</v>
      </c>
      <c r="Q104" s="226">
        <v>0</v>
      </c>
      <c r="R104" s="226">
        <f>Q104*H104</f>
        <v>0</v>
      </c>
      <c r="S104" s="226">
        <v>0</v>
      </c>
      <c r="T104" s="227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8" t="s">
        <v>385</v>
      </c>
      <c r="AT104" s="228" t="s">
        <v>199</v>
      </c>
      <c r="AU104" s="228" t="s">
        <v>82</v>
      </c>
      <c r="AY104" s="19" t="s">
        <v>197</v>
      </c>
      <c r="BE104" s="229">
        <f>IF(N104="základní",J104,0)</f>
        <v>0</v>
      </c>
      <c r="BF104" s="229">
        <f>IF(N104="snížená",J104,0)</f>
        <v>0</v>
      </c>
      <c r="BG104" s="229">
        <f>IF(N104="zákl. přenesená",J104,0)</f>
        <v>0</v>
      </c>
      <c r="BH104" s="229">
        <f>IF(N104="sníž. přenesená",J104,0)</f>
        <v>0</v>
      </c>
      <c r="BI104" s="229">
        <f>IF(N104="nulová",J104,0)</f>
        <v>0</v>
      </c>
      <c r="BJ104" s="19" t="s">
        <v>80</v>
      </c>
      <c r="BK104" s="229">
        <f>ROUND(I104*H104,2)</f>
        <v>0</v>
      </c>
      <c r="BL104" s="19" t="s">
        <v>385</v>
      </c>
      <c r="BM104" s="228" t="s">
        <v>625</v>
      </c>
    </row>
    <row r="105" s="2" customFormat="1" ht="37.8" customHeight="1">
      <c r="A105" s="40"/>
      <c r="B105" s="41"/>
      <c r="C105" s="216" t="s">
        <v>221</v>
      </c>
      <c r="D105" s="216" t="s">
        <v>199</v>
      </c>
      <c r="E105" s="217" t="s">
        <v>4619</v>
      </c>
      <c r="F105" s="218" t="s">
        <v>4620</v>
      </c>
      <c r="G105" s="219" t="s">
        <v>661</v>
      </c>
      <c r="H105" s="220">
        <v>30</v>
      </c>
      <c r="I105" s="221"/>
      <c r="J105" s="222">
        <f>ROUND(I105*H105,2)</f>
        <v>0</v>
      </c>
      <c r="K105" s="223"/>
      <c r="L105" s="46"/>
      <c r="M105" s="224" t="s">
        <v>19</v>
      </c>
      <c r="N105" s="225" t="s">
        <v>43</v>
      </c>
      <c r="O105" s="86"/>
      <c r="P105" s="226">
        <f>O105*H105</f>
        <v>0</v>
      </c>
      <c r="Q105" s="226">
        <v>0</v>
      </c>
      <c r="R105" s="226">
        <f>Q105*H105</f>
        <v>0</v>
      </c>
      <c r="S105" s="226">
        <v>0</v>
      </c>
      <c r="T105" s="227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8" t="s">
        <v>385</v>
      </c>
      <c r="AT105" s="228" t="s">
        <v>199</v>
      </c>
      <c r="AU105" s="228" t="s">
        <v>82</v>
      </c>
      <c r="AY105" s="19" t="s">
        <v>197</v>
      </c>
      <c r="BE105" s="229">
        <f>IF(N105="základní",J105,0)</f>
        <v>0</v>
      </c>
      <c r="BF105" s="229">
        <f>IF(N105="snížená",J105,0)</f>
        <v>0</v>
      </c>
      <c r="BG105" s="229">
        <f>IF(N105="zákl. přenesená",J105,0)</f>
        <v>0</v>
      </c>
      <c r="BH105" s="229">
        <f>IF(N105="sníž. přenesená",J105,0)</f>
        <v>0</v>
      </c>
      <c r="BI105" s="229">
        <f>IF(N105="nulová",J105,0)</f>
        <v>0</v>
      </c>
      <c r="BJ105" s="19" t="s">
        <v>80</v>
      </c>
      <c r="BK105" s="229">
        <f>ROUND(I105*H105,2)</f>
        <v>0</v>
      </c>
      <c r="BL105" s="19" t="s">
        <v>385</v>
      </c>
      <c r="BM105" s="228" t="s">
        <v>644</v>
      </c>
    </row>
    <row r="106" s="2" customFormat="1" ht="37.8" customHeight="1">
      <c r="A106" s="40"/>
      <c r="B106" s="41"/>
      <c r="C106" s="216" t="s">
        <v>322</v>
      </c>
      <c r="D106" s="216" t="s">
        <v>199</v>
      </c>
      <c r="E106" s="217" t="s">
        <v>4621</v>
      </c>
      <c r="F106" s="218" t="s">
        <v>4622</v>
      </c>
      <c r="G106" s="219" t="s">
        <v>211</v>
      </c>
      <c r="H106" s="220">
        <v>1</v>
      </c>
      <c r="I106" s="221"/>
      <c r="J106" s="222">
        <f>ROUND(I106*H106,2)</f>
        <v>0</v>
      </c>
      <c r="K106" s="223"/>
      <c r="L106" s="46"/>
      <c r="M106" s="224" t="s">
        <v>19</v>
      </c>
      <c r="N106" s="225" t="s">
        <v>43</v>
      </c>
      <c r="O106" s="86"/>
      <c r="P106" s="226">
        <f>O106*H106</f>
        <v>0</v>
      </c>
      <c r="Q106" s="226">
        <v>0</v>
      </c>
      <c r="R106" s="226">
        <f>Q106*H106</f>
        <v>0</v>
      </c>
      <c r="S106" s="226">
        <v>0</v>
      </c>
      <c r="T106" s="227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8" t="s">
        <v>385</v>
      </c>
      <c r="AT106" s="228" t="s">
        <v>199</v>
      </c>
      <c r="AU106" s="228" t="s">
        <v>82</v>
      </c>
      <c r="AY106" s="19" t="s">
        <v>197</v>
      </c>
      <c r="BE106" s="229">
        <f>IF(N106="základní",J106,0)</f>
        <v>0</v>
      </c>
      <c r="BF106" s="229">
        <f>IF(N106="snížená",J106,0)</f>
        <v>0</v>
      </c>
      <c r="BG106" s="229">
        <f>IF(N106="zákl. přenesená",J106,0)</f>
        <v>0</v>
      </c>
      <c r="BH106" s="229">
        <f>IF(N106="sníž. přenesená",J106,0)</f>
        <v>0</v>
      </c>
      <c r="BI106" s="229">
        <f>IF(N106="nulová",J106,0)</f>
        <v>0</v>
      </c>
      <c r="BJ106" s="19" t="s">
        <v>80</v>
      </c>
      <c r="BK106" s="229">
        <f>ROUND(I106*H106,2)</f>
        <v>0</v>
      </c>
      <c r="BL106" s="19" t="s">
        <v>385</v>
      </c>
      <c r="BM106" s="228" t="s">
        <v>658</v>
      </c>
    </row>
    <row r="107" s="2" customFormat="1" ht="76.35" customHeight="1">
      <c r="A107" s="40"/>
      <c r="B107" s="41"/>
      <c r="C107" s="216" t="s">
        <v>335</v>
      </c>
      <c r="D107" s="216" t="s">
        <v>199</v>
      </c>
      <c r="E107" s="217" t="s">
        <v>4623</v>
      </c>
      <c r="F107" s="218" t="s">
        <v>4624</v>
      </c>
      <c r="G107" s="219" t="s">
        <v>211</v>
      </c>
      <c r="H107" s="220">
        <v>1</v>
      </c>
      <c r="I107" s="221"/>
      <c r="J107" s="222">
        <f>ROUND(I107*H107,2)</f>
        <v>0</v>
      </c>
      <c r="K107" s="223"/>
      <c r="L107" s="46"/>
      <c r="M107" s="224" t="s">
        <v>19</v>
      </c>
      <c r="N107" s="225" t="s">
        <v>43</v>
      </c>
      <c r="O107" s="86"/>
      <c r="P107" s="226">
        <f>O107*H107</f>
        <v>0</v>
      </c>
      <c r="Q107" s="226">
        <v>0</v>
      </c>
      <c r="R107" s="226">
        <f>Q107*H107</f>
        <v>0</v>
      </c>
      <c r="S107" s="226">
        <v>0</v>
      </c>
      <c r="T107" s="227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8" t="s">
        <v>385</v>
      </c>
      <c r="AT107" s="228" t="s">
        <v>199</v>
      </c>
      <c r="AU107" s="228" t="s">
        <v>82</v>
      </c>
      <c r="AY107" s="19" t="s">
        <v>197</v>
      </c>
      <c r="BE107" s="229">
        <f>IF(N107="základní",J107,0)</f>
        <v>0</v>
      </c>
      <c r="BF107" s="229">
        <f>IF(N107="snížená",J107,0)</f>
        <v>0</v>
      </c>
      <c r="BG107" s="229">
        <f>IF(N107="zákl. přenesená",J107,0)</f>
        <v>0</v>
      </c>
      <c r="BH107" s="229">
        <f>IF(N107="sníž. přenesená",J107,0)</f>
        <v>0</v>
      </c>
      <c r="BI107" s="229">
        <f>IF(N107="nulová",J107,0)</f>
        <v>0</v>
      </c>
      <c r="BJ107" s="19" t="s">
        <v>80</v>
      </c>
      <c r="BK107" s="229">
        <f>ROUND(I107*H107,2)</f>
        <v>0</v>
      </c>
      <c r="BL107" s="19" t="s">
        <v>385</v>
      </c>
      <c r="BM107" s="228" t="s">
        <v>675</v>
      </c>
    </row>
    <row r="108" s="2" customFormat="1" ht="16.5" customHeight="1">
      <c r="A108" s="40"/>
      <c r="B108" s="41"/>
      <c r="C108" s="216" t="s">
        <v>344</v>
      </c>
      <c r="D108" s="216" t="s">
        <v>199</v>
      </c>
      <c r="E108" s="217" t="s">
        <v>4625</v>
      </c>
      <c r="F108" s="218" t="s">
        <v>4626</v>
      </c>
      <c r="G108" s="219" t="s">
        <v>211</v>
      </c>
      <c r="H108" s="220">
        <v>1</v>
      </c>
      <c r="I108" s="221"/>
      <c r="J108" s="222">
        <f>ROUND(I108*H108,2)</f>
        <v>0</v>
      </c>
      <c r="K108" s="223"/>
      <c r="L108" s="46"/>
      <c r="M108" s="224" t="s">
        <v>19</v>
      </c>
      <c r="N108" s="225" t="s">
        <v>43</v>
      </c>
      <c r="O108" s="86"/>
      <c r="P108" s="226">
        <f>O108*H108</f>
        <v>0</v>
      </c>
      <c r="Q108" s="226">
        <v>0</v>
      </c>
      <c r="R108" s="226">
        <f>Q108*H108</f>
        <v>0</v>
      </c>
      <c r="S108" s="226">
        <v>0</v>
      </c>
      <c r="T108" s="227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8" t="s">
        <v>385</v>
      </c>
      <c r="AT108" s="228" t="s">
        <v>199</v>
      </c>
      <c r="AU108" s="228" t="s">
        <v>82</v>
      </c>
      <c r="AY108" s="19" t="s">
        <v>197</v>
      </c>
      <c r="BE108" s="229">
        <f>IF(N108="základní",J108,0)</f>
        <v>0</v>
      </c>
      <c r="BF108" s="229">
        <f>IF(N108="snížená",J108,0)</f>
        <v>0</v>
      </c>
      <c r="BG108" s="229">
        <f>IF(N108="zákl. přenesená",J108,0)</f>
        <v>0</v>
      </c>
      <c r="BH108" s="229">
        <f>IF(N108="sníž. přenesená",J108,0)</f>
        <v>0</v>
      </c>
      <c r="BI108" s="229">
        <f>IF(N108="nulová",J108,0)</f>
        <v>0</v>
      </c>
      <c r="BJ108" s="19" t="s">
        <v>80</v>
      </c>
      <c r="BK108" s="229">
        <f>ROUND(I108*H108,2)</f>
        <v>0</v>
      </c>
      <c r="BL108" s="19" t="s">
        <v>385</v>
      </c>
      <c r="BM108" s="228" t="s">
        <v>696</v>
      </c>
    </row>
    <row r="109" s="2" customFormat="1" ht="24.15" customHeight="1">
      <c r="A109" s="40"/>
      <c r="B109" s="41"/>
      <c r="C109" s="216" t="s">
        <v>351</v>
      </c>
      <c r="D109" s="216" t="s">
        <v>199</v>
      </c>
      <c r="E109" s="217" t="s">
        <v>4627</v>
      </c>
      <c r="F109" s="218" t="s">
        <v>4628</v>
      </c>
      <c r="G109" s="219" t="s">
        <v>211</v>
      </c>
      <c r="H109" s="220">
        <v>10</v>
      </c>
      <c r="I109" s="221"/>
      <c r="J109" s="222">
        <f>ROUND(I109*H109,2)</f>
        <v>0</v>
      </c>
      <c r="K109" s="223"/>
      <c r="L109" s="46"/>
      <c r="M109" s="224" t="s">
        <v>19</v>
      </c>
      <c r="N109" s="225" t="s">
        <v>43</v>
      </c>
      <c r="O109" s="86"/>
      <c r="P109" s="226">
        <f>O109*H109</f>
        <v>0</v>
      </c>
      <c r="Q109" s="226">
        <v>0</v>
      </c>
      <c r="R109" s="226">
        <f>Q109*H109</f>
        <v>0</v>
      </c>
      <c r="S109" s="226">
        <v>0</v>
      </c>
      <c r="T109" s="227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8" t="s">
        <v>385</v>
      </c>
      <c r="AT109" s="228" t="s">
        <v>199</v>
      </c>
      <c r="AU109" s="228" t="s">
        <v>82</v>
      </c>
      <c r="AY109" s="19" t="s">
        <v>197</v>
      </c>
      <c r="BE109" s="229">
        <f>IF(N109="základní",J109,0)</f>
        <v>0</v>
      </c>
      <c r="BF109" s="229">
        <f>IF(N109="snížená",J109,0)</f>
        <v>0</v>
      </c>
      <c r="BG109" s="229">
        <f>IF(N109="zákl. přenesená",J109,0)</f>
        <v>0</v>
      </c>
      <c r="BH109" s="229">
        <f>IF(N109="sníž. přenesená",J109,0)</f>
        <v>0</v>
      </c>
      <c r="BI109" s="229">
        <f>IF(N109="nulová",J109,0)</f>
        <v>0</v>
      </c>
      <c r="BJ109" s="19" t="s">
        <v>80</v>
      </c>
      <c r="BK109" s="229">
        <f>ROUND(I109*H109,2)</f>
        <v>0</v>
      </c>
      <c r="BL109" s="19" t="s">
        <v>385</v>
      </c>
      <c r="BM109" s="228" t="s">
        <v>717</v>
      </c>
    </row>
    <row r="110" s="2" customFormat="1" ht="24.15" customHeight="1">
      <c r="A110" s="40"/>
      <c r="B110" s="41"/>
      <c r="C110" s="216" t="s">
        <v>362</v>
      </c>
      <c r="D110" s="216" t="s">
        <v>199</v>
      </c>
      <c r="E110" s="217" t="s">
        <v>4629</v>
      </c>
      <c r="F110" s="218" t="s">
        <v>4630</v>
      </c>
      <c r="G110" s="219" t="s">
        <v>217</v>
      </c>
      <c r="H110" s="220">
        <v>1.2150000000000001</v>
      </c>
      <c r="I110" s="221"/>
      <c r="J110" s="222">
        <f>ROUND(I110*H110,2)</f>
        <v>0</v>
      </c>
      <c r="K110" s="223"/>
      <c r="L110" s="46"/>
      <c r="M110" s="224" t="s">
        <v>19</v>
      </c>
      <c r="N110" s="225" t="s">
        <v>43</v>
      </c>
      <c r="O110" s="86"/>
      <c r="P110" s="226">
        <f>O110*H110</f>
        <v>0</v>
      </c>
      <c r="Q110" s="226">
        <v>0</v>
      </c>
      <c r="R110" s="226">
        <f>Q110*H110</f>
        <v>0</v>
      </c>
      <c r="S110" s="226">
        <v>0</v>
      </c>
      <c r="T110" s="227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8" t="s">
        <v>385</v>
      </c>
      <c r="AT110" s="228" t="s">
        <v>199</v>
      </c>
      <c r="AU110" s="228" t="s">
        <v>82</v>
      </c>
      <c r="AY110" s="19" t="s">
        <v>197</v>
      </c>
      <c r="BE110" s="229">
        <f>IF(N110="základní",J110,0)</f>
        <v>0</v>
      </c>
      <c r="BF110" s="229">
        <f>IF(N110="snížená",J110,0)</f>
        <v>0</v>
      </c>
      <c r="BG110" s="229">
        <f>IF(N110="zákl. přenesená",J110,0)</f>
        <v>0</v>
      </c>
      <c r="BH110" s="229">
        <f>IF(N110="sníž. přenesená",J110,0)</f>
        <v>0</v>
      </c>
      <c r="BI110" s="229">
        <f>IF(N110="nulová",J110,0)</f>
        <v>0</v>
      </c>
      <c r="BJ110" s="19" t="s">
        <v>80</v>
      </c>
      <c r="BK110" s="229">
        <f>ROUND(I110*H110,2)</f>
        <v>0</v>
      </c>
      <c r="BL110" s="19" t="s">
        <v>385</v>
      </c>
      <c r="BM110" s="228" t="s">
        <v>729</v>
      </c>
    </row>
    <row r="111" s="2" customFormat="1" ht="33" customHeight="1">
      <c r="A111" s="40"/>
      <c r="B111" s="41"/>
      <c r="C111" s="216" t="s">
        <v>8</v>
      </c>
      <c r="D111" s="216" t="s">
        <v>199</v>
      </c>
      <c r="E111" s="217" t="s">
        <v>4631</v>
      </c>
      <c r="F111" s="218" t="s">
        <v>4632</v>
      </c>
      <c r="G111" s="219" t="s">
        <v>217</v>
      </c>
      <c r="H111" s="220">
        <v>1.2150000000000001</v>
      </c>
      <c r="I111" s="221"/>
      <c r="J111" s="222">
        <f>ROUND(I111*H111,2)</f>
        <v>0</v>
      </c>
      <c r="K111" s="223"/>
      <c r="L111" s="46"/>
      <c r="M111" s="224" t="s">
        <v>19</v>
      </c>
      <c r="N111" s="225" t="s">
        <v>43</v>
      </c>
      <c r="O111" s="86"/>
      <c r="P111" s="226">
        <f>O111*H111</f>
        <v>0</v>
      </c>
      <c r="Q111" s="226">
        <v>0</v>
      </c>
      <c r="R111" s="226">
        <f>Q111*H111</f>
        <v>0</v>
      </c>
      <c r="S111" s="226">
        <v>0</v>
      </c>
      <c r="T111" s="227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8" t="s">
        <v>385</v>
      </c>
      <c r="AT111" s="228" t="s">
        <v>199</v>
      </c>
      <c r="AU111" s="228" t="s">
        <v>82</v>
      </c>
      <c r="AY111" s="19" t="s">
        <v>197</v>
      </c>
      <c r="BE111" s="229">
        <f>IF(N111="základní",J111,0)</f>
        <v>0</v>
      </c>
      <c r="BF111" s="229">
        <f>IF(N111="snížená",J111,0)</f>
        <v>0</v>
      </c>
      <c r="BG111" s="229">
        <f>IF(N111="zákl. přenesená",J111,0)</f>
        <v>0</v>
      </c>
      <c r="BH111" s="229">
        <f>IF(N111="sníž. přenesená",J111,0)</f>
        <v>0</v>
      </c>
      <c r="BI111" s="229">
        <f>IF(N111="nulová",J111,0)</f>
        <v>0</v>
      </c>
      <c r="BJ111" s="19" t="s">
        <v>80</v>
      </c>
      <c r="BK111" s="229">
        <f>ROUND(I111*H111,2)</f>
        <v>0</v>
      </c>
      <c r="BL111" s="19" t="s">
        <v>385</v>
      </c>
      <c r="BM111" s="228" t="s">
        <v>792</v>
      </c>
    </row>
    <row r="112" s="12" customFormat="1" ht="22.8" customHeight="1">
      <c r="A112" s="12"/>
      <c r="B112" s="200"/>
      <c r="C112" s="201"/>
      <c r="D112" s="202" t="s">
        <v>71</v>
      </c>
      <c r="E112" s="214" t="s">
        <v>1304</v>
      </c>
      <c r="F112" s="214" t="s">
        <v>1305</v>
      </c>
      <c r="G112" s="201"/>
      <c r="H112" s="201"/>
      <c r="I112" s="204"/>
      <c r="J112" s="215">
        <f>BK112</f>
        <v>0</v>
      </c>
      <c r="K112" s="201"/>
      <c r="L112" s="206"/>
      <c r="M112" s="207"/>
      <c r="N112" s="208"/>
      <c r="O112" s="208"/>
      <c r="P112" s="209">
        <f>SUM(P113:P118)</f>
        <v>0</v>
      </c>
      <c r="Q112" s="208"/>
      <c r="R112" s="209">
        <f>SUM(R113:R118)</f>
        <v>0</v>
      </c>
      <c r="S112" s="208"/>
      <c r="T112" s="210">
        <f>SUM(T113:T118)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1" t="s">
        <v>82</v>
      </c>
      <c r="AT112" s="212" t="s">
        <v>71</v>
      </c>
      <c r="AU112" s="212" t="s">
        <v>80</v>
      </c>
      <c r="AY112" s="211" t="s">
        <v>197</v>
      </c>
      <c r="BK112" s="213">
        <f>SUM(BK113:BK118)</f>
        <v>0</v>
      </c>
    </row>
    <row r="113" s="2" customFormat="1" ht="24.15" customHeight="1">
      <c r="A113" s="40"/>
      <c r="B113" s="41"/>
      <c r="C113" s="216" t="s">
        <v>385</v>
      </c>
      <c r="D113" s="216" t="s">
        <v>199</v>
      </c>
      <c r="E113" s="217" t="s">
        <v>4633</v>
      </c>
      <c r="F113" s="218" t="s">
        <v>4634</v>
      </c>
      <c r="G113" s="219" t="s">
        <v>202</v>
      </c>
      <c r="H113" s="220">
        <v>12</v>
      </c>
      <c r="I113" s="221"/>
      <c r="J113" s="222">
        <f>ROUND(I113*H113,2)</f>
        <v>0</v>
      </c>
      <c r="K113" s="223"/>
      <c r="L113" s="46"/>
      <c r="M113" s="224" t="s">
        <v>19</v>
      </c>
      <c r="N113" s="225" t="s">
        <v>43</v>
      </c>
      <c r="O113" s="86"/>
      <c r="P113" s="226">
        <f>O113*H113</f>
        <v>0</v>
      </c>
      <c r="Q113" s="226">
        <v>0</v>
      </c>
      <c r="R113" s="226">
        <f>Q113*H113</f>
        <v>0</v>
      </c>
      <c r="S113" s="226">
        <v>0</v>
      </c>
      <c r="T113" s="227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8" t="s">
        <v>385</v>
      </c>
      <c r="AT113" s="228" t="s">
        <v>199</v>
      </c>
      <c r="AU113" s="228" t="s">
        <v>82</v>
      </c>
      <c r="AY113" s="19" t="s">
        <v>197</v>
      </c>
      <c r="BE113" s="229">
        <f>IF(N113="základní",J113,0)</f>
        <v>0</v>
      </c>
      <c r="BF113" s="229">
        <f>IF(N113="snížená",J113,0)</f>
        <v>0</v>
      </c>
      <c r="BG113" s="229">
        <f>IF(N113="zákl. přenesená",J113,0)</f>
        <v>0</v>
      </c>
      <c r="BH113" s="229">
        <f>IF(N113="sníž. přenesená",J113,0)</f>
        <v>0</v>
      </c>
      <c r="BI113" s="229">
        <f>IF(N113="nulová",J113,0)</f>
        <v>0</v>
      </c>
      <c r="BJ113" s="19" t="s">
        <v>80</v>
      </c>
      <c r="BK113" s="229">
        <f>ROUND(I113*H113,2)</f>
        <v>0</v>
      </c>
      <c r="BL113" s="19" t="s">
        <v>385</v>
      </c>
      <c r="BM113" s="228" t="s">
        <v>82</v>
      </c>
    </row>
    <row r="114" s="2" customFormat="1" ht="24.15" customHeight="1">
      <c r="A114" s="40"/>
      <c r="B114" s="41"/>
      <c r="C114" s="282" t="s">
        <v>550</v>
      </c>
      <c r="D114" s="282" t="s">
        <v>602</v>
      </c>
      <c r="E114" s="283" t="s">
        <v>4635</v>
      </c>
      <c r="F114" s="284" t="s">
        <v>4636</v>
      </c>
      <c r="G114" s="285" t="s">
        <v>202</v>
      </c>
      <c r="H114" s="286">
        <v>12</v>
      </c>
      <c r="I114" s="287"/>
      <c r="J114" s="288">
        <f>ROUND(I114*H114,2)</f>
        <v>0</v>
      </c>
      <c r="K114" s="289"/>
      <c r="L114" s="290"/>
      <c r="M114" s="291" t="s">
        <v>19</v>
      </c>
      <c r="N114" s="292" t="s">
        <v>43</v>
      </c>
      <c r="O114" s="86"/>
      <c r="P114" s="226">
        <f>O114*H114</f>
        <v>0</v>
      </c>
      <c r="Q114" s="226">
        <v>0</v>
      </c>
      <c r="R114" s="226">
        <f>Q114*H114</f>
        <v>0</v>
      </c>
      <c r="S114" s="226">
        <v>0</v>
      </c>
      <c r="T114" s="227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8" t="s">
        <v>658</v>
      </c>
      <c r="AT114" s="228" t="s">
        <v>602</v>
      </c>
      <c r="AU114" s="228" t="s">
        <v>82</v>
      </c>
      <c r="AY114" s="19" t="s">
        <v>197</v>
      </c>
      <c r="BE114" s="229">
        <f>IF(N114="základní",J114,0)</f>
        <v>0</v>
      </c>
      <c r="BF114" s="229">
        <f>IF(N114="snížená",J114,0)</f>
        <v>0</v>
      </c>
      <c r="BG114" s="229">
        <f>IF(N114="zákl. přenesená",J114,0)</f>
        <v>0</v>
      </c>
      <c r="BH114" s="229">
        <f>IF(N114="sníž. přenesená",J114,0)</f>
        <v>0</v>
      </c>
      <c r="BI114" s="229">
        <f>IF(N114="nulová",J114,0)</f>
        <v>0</v>
      </c>
      <c r="BJ114" s="19" t="s">
        <v>80</v>
      </c>
      <c r="BK114" s="229">
        <f>ROUND(I114*H114,2)</f>
        <v>0</v>
      </c>
      <c r="BL114" s="19" t="s">
        <v>385</v>
      </c>
      <c r="BM114" s="228" t="s">
        <v>203</v>
      </c>
    </row>
    <row r="115" s="2" customFormat="1" ht="24.15" customHeight="1">
      <c r="A115" s="40"/>
      <c r="B115" s="41"/>
      <c r="C115" s="216" t="s">
        <v>557</v>
      </c>
      <c r="D115" s="216" t="s">
        <v>199</v>
      </c>
      <c r="E115" s="217" t="s">
        <v>4637</v>
      </c>
      <c r="F115" s="218" t="s">
        <v>4638</v>
      </c>
      <c r="G115" s="219" t="s">
        <v>202</v>
      </c>
      <c r="H115" s="220">
        <v>12</v>
      </c>
      <c r="I115" s="221"/>
      <c r="J115" s="222">
        <f>ROUND(I115*H115,2)</f>
        <v>0</v>
      </c>
      <c r="K115" s="223"/>
      <c r="L115" s="46"/>
      <c r="M115" s="224" t="s">
        <v>19</v>
      </c>
      <c r="N115" s="225" t="s">
        <v>43</v>
      </c>
      <c r="O115" s="86"/>
      <c r="P115" s="226">
        <f>O115*H115</f>
        <v>0</v>
      </c>
      <c r="Q115" s="226">
        <v>0</v>
      </c>
      <c r="R115" s="226">
        <f>Q115*H115</f>
        <v>0</v>
      </c>
      <c r="S115" s="226">
        <v>0</v>
      </c>
      <c r="T115" s="227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8" t="s">
        <v>385</v>
      </c>
      <c r="AT115" s="228" t="s">
        <v>199</v>
      </c>
      <c r="AU115" s="228" t="s">
        <v>82</v>
      </c>
      <c r="AY115" s="19" t="s">
        <v>197</v>
      </c>
      <c r="BE115" s="229">
        <f>IF(N115="základní",J115,0)</f>
        <v>0</v>
      </c>
      <c r="BF115" s="229">
        <f>IF(N115="snížená",J115,0)</f>
        <v>0</v>
      </c>
      <c r="BG115" s="229">
        <f>IF(N115="zákl. přenesená",J115,0)</f>
        <v>0</v>
      </c>
      <c r="BH115" s="229">
        <f>IF(N115="sníž. přenesená",J115,0)</f>
        <v>0</v>
      </c>
      <c r="BI115" s="229">
        <f>IF(N115="nulová",J115,0)</f>
        <v>0</v>
      </c>
      <c r="BJ115" s="19" t="s">
        <v>80</v>
      </c>
      <c r="BK115" s="229">
        <f>ROUND(I115*H115,2)</f>
        <v>0</v>
      </c>
      <c r="BL115" s="19" t="s">
        <v>385</v>
      </c>
      <c r="BM115" s="228" t="s">
        <v>265</v>
      </c>
    </row>
    <row r="116" s="2" customFormat="1" ht="16.5" customHeight="1">
      <c r="A116" s="40"/>
      <c r="B116" s="41"/>
      <c r="C116" s="282" t="s">
        <v>563</v>
      </c>
      <c r="D116" s="282" t="s">
        <v>602</v>
      </c>
      <c r="E116" s="283" t="s">
        <v>4639</v>
      </c>
      <c r="F116" s="284" t="s">
        <v>4640</v>
      </c>
      <c r="G116" s="285" t="s">
        <v>202</v>
      </c>
      <c r="H116" s="286">
        <v>12</v>
      </c>
      <c r="I116" s="287"/>
      <c r="J116" s="288">
        <f>ROUND(I116*H116,2)</f>
        <v>0</v>
      </c>
      <c r="K116" s="289"/>
      <c r="L116" s="290"/>
      <c r="M116" s="291" t="s">
        <v>19</v>
      </c>
      <c r="N116" s="292" t="s">
        <v>43</v>
      </c>
      <c r="O116" s="86"/>
      <c r="P116" s="226">
        <f>O116*H116</f>
        <v>0</v>
      </c>
      <c r="Q116" s="226">
        <v>0</v>
      </c>
      <c r="R116" s="226">
        <f>Q116*H116</f>
        <v>0</v>
      </c>
      <c r="S116" s="226">
        <v>0</v>
      </c>
      <c r="T116" s="227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8" t="s">
        <v>658</v>
      </c>
      <c r="AT116" s="228" t="s">
        <v>602</v>
      </c>
      <c r="AU116" s="228" t="s">
        <v>82</v>
      </c>
      <c r="AY116" s="19" t="s">
        <v>197</v>
      </c>
      <c r="BE116" s="229">
        <f>IF(N116="základní",J116,0)</f>
        <v>0</v>
      </c>
      <c r="BF116" s="229">
        <f>IF(N116="snížená",J116,0)</f>
        <v>0</v>
      </c>
      <c r="BG116" s="229">
        <f>IF(N116="zákl. přenesená",J116,0)</f>
        <v>0</v>
      </c>
      <c r="BH116" s="229">
        <f>IF(N116="sníž. přenesená",J116,0)</f>
        <v>0</v>
      </c>
      <c r="BI116" s="229">
        <f>IF(N116="nulová",J116,0)</f>
        <v>0</v>
      </c>
      <c r="BJ116" s="19" t="s">
        <v>80</v>
      </c>
      <c r="BK116" s="229">
        <f>ROUND(I116*H116,2)</f>
        <v>0</v>
      </c>
      <c r="BL116" s="19" t="s">
        <v>385</v>
      </c>
      <c r="BM116" s="228" t="s">
        <v>311</v>
      </c>
    </row>
    <row r="117" s="2" customFormat="1" ht="24.15" customHeight="1">
      <c r="A117" s="40"/>
      <c r="B117" s="41"/>
      <c r="C117" s="216" t="s">
        <v>570</v>
      </c>
      <c r="D117" s="216" t="s">
        <v>199</v>
      </c>
      <c r="E117" s="217" t="s">
        <v>4641</v>
      </c>
      <c r="F117" s="218" t="s">
        <v>4642</v>
      </c>
      <c r="G117" s="219" t="s">
        <v>217</v>
      </c>
      <c r="H117" s="220">
        <v>0.10100000000000001</v>
      </c>
      <c r="I117" s="221"/>
      <c r="J117" s="222">
        <f>ROUND(I117*H117,2)</f>
        <v>0</v>
      </c>
      <c r="K117" s="223"/>
      <c r="L117" s="46"/>
      <c r="M117" s="224" t="s">
        <v>19</v>
      </c>
      <c r="N117" s="225" t="s">
        <v>43</v>
      </c>
      <c r="O117" s="86"/>
      <c r="P117" s="226">
        <f>O117*H117</f>
        <v>0</v>
      </c>
      <c r="Q117" s="226">
        <v>0</v>
      </c>
      <c r="R117" s="226">
        <f>Q117*H117</f>
        <v>0</v>
      </c>
      <c r="S117" s="226">
        <v>0</v>
      </c>
      <c r="T117" s="227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8" t="s">
        <v>385</v>
      </c>
      <c r="AT117" s="228" t="s">
        <v>199</v>
      </c>
      <c r="AU117" s="228" t="s">
        <v>82</v>
      </c>
      <c r="AY117" s="19" t="s">
        <v>197</v>
      </c>
      <c r="BE117" s="229">
        <f>IF(N117="základní",J117,0)</f>
        <v>0</v>
      </c>
      <c r="BF117" s="229">
        <f>IF(N117="snížená",J117,0)</f>
        <v>0</v>
      </c>
      <c r="BG117" s="229">
        <f>IF(N117="zákl. přenesená",J117,0)</f>
        <v>0</v>
      </c>
      <c r="BH117" s="229">
        <f>IF(N117="sníž. přenesená",J117,0)</f>
        <v>0</v>
      </c>
      <c r="BI117" s="229">
        <f>IF(N117="nulová",J117,0)</f>
        <v>0</v>
      </c>
      <c r="BJ117" s="19" t="s">
        <v>80</v>
      </c>
      <c r="BK117" s="229">
        <f>ROUND(I117*H117,2)</f>
        <v>0</v>
      </c>
      <c r="BL117" s="19" t="s">
        <v>385</v>
      </c>
      <c r="BM117" s="228" t="s">
        <v>322</v>
      </c>
    </row>
    <row r="118" s="2" customFormat="1" ht="24.15" customHeight="1">
      <c r="A118" s="40"/>
      <c r="B118" s="41"/>
      <c r="C118" s="216" t="s">
        <v>7</v>
      </c>
      <c r="D118" s="216" t="s">
        <v>199</v>
      </c>
      <c r="E118" s="217" t="s">
        <v>4643</v>
      </c>
      <c r="F118" s="218" t="s">
        <v>4644</v>
      </c>
      <c r="G118" s="219" t="s">
        <v>217</v>
      </c>
      <c r="H118" s="220">
        <v>0.10100000000000001</v>
      </c>
      <c r="I118" s="221"/>
      <c r="J118" s="222">
        <f>ROUND(I118*H118,2)</f>
        <v>0</v>
      </c>
      <c r="K118" s="223"/>
      <c r="L118" s="46"/>
      <c r="M118" s="303" t="s">
        <v>19</v>
      </c>
      <c r="N118" s="304" t="s">
        <v>43</v>
      </c>
      <c r="O118" s="296"/>
      <c r="P118" s="301">
        <f>O118*H118</f>
        <v>0</v>
      </c>
      <c r="Q118" s="301">
        <v>0</v>
      </c>
      <c r="R118" s="301">
        <f>Q118*H118</f>
        <v>0</v>
      </c>
      <c r="S118" s="301">
        <v>0</v>
      </c>
      <c r="T118" s="302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8" t="s">
        <v>385</v>
      </c>
      <c r="AT118" s="228" t="s">
        <v>199</v>
      </c>
      <c r="AU118" s="228" t="s">
        <v>82</v>
      </c>
      <c r="AY118" s="19" t="s">
        <v>197</v>
      </c>
      <c r="BE118" s="229">
        <f>IF(N118="základní",J118,0)</f>
        <v>0</v>
      </c>
      <c r="BF118" s="229">
        <f>IF(N118="snížená",J118,0)</f>
        <v>0</v>
      </c>
      <c r="BG118" s="229">
        <f>IF(N118="zákl. přenesená",J118,0)</f>
        <v>0</v>
      </c>
      <c r="BH118" s="229">
        <f>IF(N118="sníž. přenesená",J118,0)</f>
        <v>0</v>
      </c>
      <c r="BI118" s="229">
        <f>IF(N118="nulová",J118,0)</f>
        <v>0</v>
      </c>
      <c r="BJ118" s="19" t="s">
        <v>80</v>
      </c>
      <c r="BK118" s="229">
        <f>ROUND(I118*H118,2)</f>
        <v>0</v>
      </c>
      <c r="BL118" s="19" t="s">
        <v>385</v>
      </c>
      <c r="BM118" s="228" t="s">
        <v>344</v>
      </c>
    </row>
    <row r="119" s="2" customFormat="1" ht="6.96" customHeight="1">
      <c r="A119" s="40"/>
      <c r="B119" s="61"/>
      <c r="C119" s="62"/>
      <c r="D119" s="62"/>
      <c r="E119" s="62"/>
      <c r="F119" s="62"/>
      <c r="G119" s="62"/>
      <c r="H119" s="62"/>
      <c r="I119" s="62"/>
      <c r="J119" s="62"/>
      <c r="K119" s="62"/>
      <c r="L119" s="46"/>
      <c r="M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</sheetData>
  <sheetProtection sheet="1" autoFilter="0" formatColumns="0" formatRows="0" objects="1" scenarios="1" spinCount="100000" saltValue="fEnT9eN/5sJcCY9T6fav/phy15pM7tlfOVKPLU1N7No2b167ahi+Dk37DgTGi+ztBFRGwpq0aIhvNnYb8uzcRQ==" hashValue="cFUoqFXBn5SiTAlqYB36Mr8lhvJqMdq0N+RtmxNNB2qAhRh1Y/DmBqcsNTJg8ZBp+HmvLhq/jOXrp4YjnhmDrw==" algorithmName="SHA-512" password="CC6F"/>
  <autoFilter ref="C93:K11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DESKTOP-25J83VD\Wolfi</dc:creator>
  <cp:lastModifiedBy>DESKTOP-25J83VD\Wolfi</cp:lastModifiedBy>
  <dcterms:created xsi:type="dcterms:W3CDTF">2022-09-08T14:21:17Z</dcterms:created>
  <dcterms:modified xsi:type="dcterms:W3CDTF">2022-09-08T14:22:18Z</dcterms:modified>
</cp:coreProperties>
</file>