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-15" windowWidth="28815" windowHeight="6555" tabRatio="913" activeTab="1"/>
  </bookViews>
  <sheets>
    <sheet name="Titul" sheetId="11" r:id="rId1"/>
    <sheet name="Rekapitulace_STAVBY" sheetId="2" r:id="rId2"/>
    <sheet name="S1_Rekapitulace" sheetId="12" r:id="rId3"/>
    <sheet name="S1_Stavební část" sheetId="3" r:id="rId4"/>
    <sheet name="ZTI" sheetId="4" r:id="rId5"/>
    <sheet name="ÚT" sheetId="5" r:id="rId6"/>
    <sheet name="VZT" sheetId="8" r:id="rId7"/>
    <sheet name="Silnoproud" sheetId="6" r:id="rId8"/>
    <sheet name="S2_Přípojka kanalizace" sheetId="20" r:id="rId9"/>
    <sheet name="S3_Přípojka vodovodu" sheetId="21" r:id="rId10"/>
    <sheet name="S4_Rekapitulace" sheetId="16" r:id="rId11"/>
    <sheet name="S4_Komunikace, chodníky" sheetId="13" r:id="rId12"/>
    <sheet name="S5_Rekapitulace" sheetId="17" r:id="rId13"/>
    <sheet name="S5_Drobná architektura" sheetId="14" r:id="rId14"/>
    <sheet name="S6_Sadové úpravy" sheetId="9" r:id="rId15"/>
    <sheet name="S7_Mobiliář" sheetId="10" r:id="rId16"/>
    <sheet name="S8_VO" sheetId="7" r:id="rId17"/>
    <sheet name="VN+ON" sheetId="15" r:id="rId18"/>
    <sheet name="Bilance zemin" sheetId="18" r:id="rId19"/>
  </sheets>
  <externalReferences>
    <externalReference r:id="rId20"/>
    <externalReference r:id="rId21"/>
  </externalReferences>
  <definedNames>
    <definedName name="__CENA__" localSheetId="11">'S4_Komunikace, chodníky'!$J$5:$J$158</definedName>
    <definedName name="__CENA__" localSheetId="13">'S5_Drobná architektura'!$J$5:$J$233</definedName>
    <definedName name="__CENA__" localSheetId="0">'[1]A1_Stavební část'!$J$5:$J$487</definedName>
    <definedName name="__CENA__" localSheetId="17">'VN+ON'!$J$5:$J$14</definedName>
    <definedName name="__CENA__">'S1_Stavební část'!$J$5:$J$503</definedName>
    <definedName name="__MAIN__" localSheetId="11">'S4_Komunikace, chodníky'!$A$1:$L$158</definedName>
    <definedName name="__MAIN__" localSheetId="13">'S5_Drobná architektura'!$A$1:$L$233</definedName>
    <definedName name="__MAIN__" localSheetId="17">'VN+ON'!$A$1:$J$14</definedName>
    <definedName name="__MAIN__">'S1_Stavební část'!$A$1:$L$503</definedName>
    <definedName name="__MAIN2__" localSheetId="1">Rekapitulace_STAVBY!$A$1:$D$22</definedName>
    <definedName name="__MAIN2__" localSheetId="2">S1_Rekapitulace!$A$1:$D$31</definedName>
    <definedName name="__MAIN2__" localSheetId="8">#REF!</definedName>
    <definedName name="__MAIN2__" localSheetId="9">#REF!</definedName>
    <definedName name="__MAIN2__" localSheetId="11">#REF!</definedName>
    <definedName name="__MAIN2__" localSheetId="10">S4_Rekapitulace!$A$1:$D$15</definedName>
    <definedName name="__MAIN2__" localSheetId="13">#REF!</definedName>
    <definedName name="__MAIN2__" localSheetId="12">S5_Rekapitulace!$A$1:$D$20</definedName>
    <definedName name="__MAIN2__" localSheetId="17">#REF!</definedName>
    <definedName name="__MAIN2__">#REF!</definedName>
    <definedName name="__MAIN3__" localSheetId="8">#REF!</definedName>
    <definedName name="__MAIN3__" localSheetId="9">#REF!</definedName>
    <definedName name="__MAIN3__" localSheetId="0">#REF!</definedName>
    <definedName name="__MAIN3__">#REF!</definedName>
    <definedName name="__SAZBA__" localSheetId="8">'[2]PP_Stavební část'!#REF!</definedName>
    <definedName name="__SAZBA__" localSheetId="9">'[2]PP_Stavební část'!#REF!</definedName>
    <definedName name="__SAZBA__" localSheetId="11">'S4_Komunikace, chodníky'!#REF!</definedName>
    <definedName name="__SAZBA__" localSheetId="13">'S5_Drobná architektura'!#REF!</definedName>
    <definedName name="__SAZBA__" localSheetId="0">'[1]A1_Stavební část'!#REF!</definedName>
    <definedName name="__SAZBA__" localSheetId="17">'VN+ON'!#REF!</definedName>
    <definedName name="__SAZBA__">'S1_Stavební část'!#REF!</definedName>
    <definedName name="__T0__" localSheetId="11">'S4_Komunikace, chodníky'!#REF!</definedName>
    <definedName name="__T0__" localSheetId="13">'S5_Drobná architektura'!#REF!</definedName>
    <definedName name="__T0__" localSheetId="17">'VN+ON'!#REF!</definedName>
    <definedName name="__T0__">'S1_Stavební část'!$A$5:$L$501</definedName>
    <definedName name="__T1__" localSheetId="11">'S4_Komunikace, chodníky'!#REF!</definedName>
    <definedName name="__T1__" localSheetId="13">'S5_Drobná architektura'!#REF!</definedName>
    <definedName name="__T1__" localSheetId="17">'VN+ON'!#REF!</definedName>
    <definedName name="__T1__">'S1_Stavební část'!$A$6:$L$271</definedName>
    <definedName name="__T2__" localSheetId="11">'S4_Komunikace, chodníky'!#REF!</definedName>
    <definedName name="__T2__" localSheetId="13">'S5_Drobná architektura'!#REF!</definedName>
    <definedName name="__T2__" localSheetId="17">'VN+ON'!#REF!</definedName>
    <definedName name="__T2__">'S1_Stavební část'!#REF!</definedName>
    <definedName name="__T3__" localSheetId="11">'S4_Komunikace, chodníky'!#REF!</definedName>
    <definedName name="__T3__" localSheetId="13">'S5_Drobná architektura'!#REF!</definedName>
    <definedName name="__T3__" localSheetId="17">'VN+ON'!#REF!</definedName>
    <definedName name="__T3__">'S1_Stavební část'!#REF!</definedName>
    <definedName name="__T4__" localSheetId="11">'S4_Komunikace, chodníky'!#REF!</definedName>
    <definedName name="__T4__" localSheetId="13">'S5_Drobná architektura'!#REF!</definedName>
    <definedName name="__T4__" localSheetId="17">'VN+ON'!#REF!</definedName>
    <definedName name="__T4__">'S1_Stavební část'!#REF!</definedName>
    <definedName name="__TE0__" localSheetId="8">#REF!</definedName>
    <definedName name="__TE0__" localSheetId="9">#REF!</definedName>
    <definedName name="__TE0__" localSheetId="0">#REF!</definedName>
    <definedName name="__TE0__">#REF!</definedName>
    <definedName name="__TE1__" localSheetId="2">#REF!</definedName>
    <definedName name="__TE1__" localSheetId="8">#REF!</definedName>
    <definedName name="__TE1__" localSheetId="9">#REF!</definedName>
    <definedName name="__TE1__" localSheetId="11">#REF!</definedName>
    <definedName name="__TE1__" localSheetId="10">#REF!</definedName>
    <definedName name="__TE1__" localSheetId="13">#REF!</definedName>
    <definedName name="__TE1__" localSheetId="12">#REF!</definedName>
    <definedName name="__TE1__" localSheetId="0">#REF!</definedName>
    <definedName name="__TE1__" localSheetId="17">#REF!</definedName>
    <definedName name="__TE1__">#REF!</definedName>
    <definedName name="__TE2__" localSheetId="8">#REF!</definedName>
    <definedName name="__TE2__" localSheetId="9">#REF!</definedName>
    <definedName name="__TE2__" localSheetId="0">#REF!</definedName>
    <definedName name="__TE2__">#REF!</definedName>
    <definedName name="__TE3__" localSheetId="8">#REF!</definedName>
    <definedName name="__TE3__" localSheetId="9">#REF!</definedName>
    <definedName name="__TE3__" localSheetId="0">#REF!</definedName>
    <definedName name="__TE3__">#REF!</definedName>
    <definedName name="__TE4__" localSheetId="2">#REF!</definedName>
    <definedName name="__TE4__" localSheetId="8">#REF!</definedName>
    <definedName name="__TE4__" localSheetId="9">#REF!</definedName>
    <definedName name="__TE4__" localSheetId="11">#REF!</definedName>
    <definedName name="__TE4__" localSheetId="10">#REF!</definedName>
    <definedName name="__TE4__" localSheetId="13">#REF!</definedName>
    <definedName name="__TE4__" localSheetId="12">#REF!</definedName>
    <definedName name="__TE4__" localSheetId="17">#REF!</definedName>
    <definedName name="__TE4__">#REF!</definedName>
    <definedName name="__TR0__" localSheetId="1">Rekapitulace_STAVBY!$A$6:$D$10</definedName>
    <definedName name="__TR0__" localSheetId="2">S1_Rekapitulace!$A$6:$D$7</definedName>
    <definedName name="__TR0__" localSheetId="8">#REF!</definedName>
    <definedName name="__TR0__" localSheetId="9">#REF!</definedName>
    <definedName name="__TR0__" localSheetId="11">#REF!</definedName>
    <definedName name="__TR0__" localSheetId="10">S4_Rekapitulace!#REF!</definedName>
    <definedName name="__TR0__" localSheetId="13">#REF!</definedName>
    <definedName name="__TR0__" localSheetId="12">S5_Rekapitulace!#REF!</definedName>
    <definedName name="__TR0__" localSheetId="17">#REF!</definedName>
    <definedName name="__TR0__">#REF!</definedName>
    <definedName name="__TR1__" localSheetId="1">Rekapitulace_STAVBY!$A$7:$D$10</definedName>
    <definedName name="__TR1__" localSheetId="2">S1_Rekapitulace!$A$7:$D$7</definedName>
    <definedName name="__TR1__" localSheetId="8">#REF!</definedName>
    <definedName name="__TR1__" localSheetId="9">#REF!</definedName>
    <definedName name="__TR1__" localSheetId="11">#REF!</definedName>
    <definedName name="__TR1__" localSheetId="10">S4_Rekapitulace!#REF!</definedName>
    <definedName name="__TR1__" localSheetId="13">#REF!</definedName>
    <definedName name="__TR1__" localSheetId="12">S5_Rekapitulace!#REF!</definedName>
    <definedName name="__TR1__" localSheetId="17">#REF!</definedName>
    <definedName name="__TR1__">#REF!</definedName>
    <definedName name="__TR2__" localSheetId="1">Rekapitulace_STAVBY!$A$10:$D$10</definedName>
    <definedName name="__TR2__" localSheetId="2">S1_Rekapitulace!#REF!</definedName>
    <definedName name="__TR2__" localSheetId="8">#REF!</definedName>
    <definedName name="__TR2__" localSheetId="9">#REF!</definedName>
    <definedName name="__TR2__" localSheetId="11">#REF!</definedName>
    <definedName name="__TR2__" localSheetId="10">S4_Rekapitulace!#REF!</definedName>
    <definedName name="__TR2__" localSheetId="13">#REF!</definedName>
    <definedName name="__TR2__" localSheetId="12">S5_Rekapitulace!#REF!</definedName>
    <definedName name="__TR2__" localSheetId="17">#REF!</definedName>
    <definedName name="__TR2__">#REF!</definedName>
    <definedName name="_xlnm.Print_Titles" localSheetId="3">'S1_Stavební část'!$1:$4</definedName>
    <definedName name="_xlnm.Print_Titles" localSheetId="8">'S2_Přípojka kanalizace'!$1:$4</definedName>
    <definedName name="_xlnm.Print_Titles" localSheetId="9">'S3_Přípojka vodovodu'!$1:$4</definedName>
    <definedName name="_xlnm.Print_Titles" localSheetId="11">'S4_Komunikace, chodníky'!$1:$4</definedName>
    <definedName name="_xlnm.Print_Titles" localSheetId="13">'S5_Drobná architektura'!$1:$4</definedName>
    <definedName name="_xlnm.Print_Titles" localSheetId="14">'S6_Sadové úpravy'!$1:$4</definedName>
    <definedName name="_xlnm.Print_Titles" localSheetId="15">S7_Mobiliář!$1:$4</definedName>
    <definedName name="_xlnm.Print_Titles" localSheetId="16">S8_VO!$1:$4</definedName>
    <definedName name="_xlnm.Print_Titles" localSheetId="7">Silnoproud!$1:$4</definedName>
    <definedName name="_xlnm.Print_Titles" localSheetId="5">ÚT!$1:$4</definedName>
    <definedName name="_xlnm.Print_Titles" localSheetId="17">'VN+ON'!$1:$1</definedName>
    <definedName name="_xlnm.Print_Titles" localSheetId="6">VZT!$1:$4</definedName>
    <definedName name="_xlnm.Print_Titles" localSheetId="4">ZTI!$1:$4</definedName>
    <definedName name="_xlnm.Print_Area" localSheetId="1">Rekapitulace_STAVBY!$A$1:$D$21</definedName>
    <definedName name="_xlnm.Print_Area" localSheetId="2">S1_Rekapitulace!$A$1:$D$31</definedName>
    <definedName name="_xlnm.Print_Area" localSheetId="8">'S2_Přípojka kanalizace'!$A$1:$G$18</definedName>
    <definedName name="_xlnm.Print_Area" localSheetId="9">'S3_Přípojka vodovodu'!$A$1:$G$20</definedName>
    <definedName name="_xlnm.Print_Area" localSheetId="10">S4_Rekapitulace!$A$1:$D$15</definedName>
    <definedName name="_xlnm.Print_Area" localSheetId="12">S5_Rekapitulace!$A$1:$D$20</definedName>
    <definedName name="_xlnm.Print_Area" localSheetId="14">'S6_Sadové úpravy'!$A$1:$G$111</definedName>
    <definedName name="_xlnm.Print_Area" localSheetId="15">S7_Mobiliář!$A$1:$G$14</definedName>
    <definedName name="_xlnm.Print_Area" localSheetId="16">S8_VO!$A$1:$G$83</definedName>
    <definedName name="_xlnm.Print_Area" localSheetId="7">Silnoproud!$A$1:$G$183</definedName>
    <definedName name="_xlnm.Print_Area" localSheetId="5">ÚT!$A$1:$G$39</definedName>
    <definedName name="_xlnm.Print_Area" localSheetId="6">VZT!$A$1:$H$28</definedName>
    <definedName name="_xlnm.Print_Area" localSheetId="4">ZTI!$A$1:$G$68</definedName>
  </definedNames>
  <calcPr calcId="145621"/>
</workbook>
</file>

<file path=xl/calcChain.xml><?xml version="1.0" encoding="utf-8"?>
<calcChain xmlns="http://schemas.openxmlformats.org/spreadsheetml/2006/main">
  <c r="F47" i="14" l="1"/>
  <c r="F46" i="14"/>
  <c r="H49" i="14"/>
  <c r="J49" i="14" s="1"/>
  <c r="H48" i="14"/>
  <c r="L48" i="14" s="1"/>
  <c r="H44" i="14"/>
  <c r="L44" i="14" s="1"/>
  <c r="G29" i="4"/>
  <c r="G28" i="4"/>
  <c r="G27" i="4"/>
  <c r="G26" i="4"/>
  <c r="G25" i="4"/>
  <c r="G24" i="4"/>
  <c r="G23" i="4"/>
  <c r="G22" i="4"/>
  <c r="G21" i="4"/>
  <c r="G20" i="4"/>
  <c r="G19" i="4" s="1"/>
  <c r="G17" i="4"/>
  <c r="G16" i="4"/>
  <c r="G15" i="4"/>
  <c r="G14" i="4"/>
  <c r="G13" i="4" s="1"/>
  <c r="G7" i="21"/>
  <c r="G6" i="21" s="1"/>
  <c r="C9" i="2" s="1"/>
  <c r="G11" i="21"/>
  <c r="G14" i="20"/>
  <c r="G19" i="21"/>
  <c r="G18" i="21"/>
  <c r="G17" i="21"/>
  <c r="G16" i="21"/>
  <c r="G15" i="21"/>
  <c r="G14" i="21"/>
  <c r="G13" i="21"/>
  <c r="G12" i="21"/>
  <c r="G10" i="21"/>
  <c r="G9" i="21"/>
  <c r="G8" i="21"/>
  <c r="G18" i="20"/>
  <c r="G17" i="20"/>
  <c r="G16" i="20"/>
  <c r="G13" i="20"/>
  <c r="G12" i="20"/>
  <c r="G11" i="20"/>
  <c r="G10" i="20"/>
  <c r="G9" i="20"/>
  <c r="G8" i="20"/>
  <c r="G7" i="20"/>
  <c r="G6" i="20" s="1"/>
  <c r="C8" i="2" s="1"/>
  <c r="L49" i="14" l="1"/>
  <c r="J44" i="14"/>
  <c r="J48" i="14"/>
  <c r="D10" i="18" l="1"/>
  <c r="C10" i="18"/>
  <c r="D9" i="18"/>
  <c r="D11" i="18" s="1"/>
  <c r="C9" i="18"/>
  <c r="C11" i="18" s="1"/>
  <c r="D12" i="18" l="1"/>
  <c r="H78" i="13" l="1"/>
  <c r="J78" i="13" s="1"/>
  <c r="L78" i="13" l="1"/>
  <c r="G11" i="10" l="1"/>
  <c r="B6" i="12"/>
  <c r="D13" i="16"/>
  <c r="D12" i="16"/>
  <c r="D11" i="16"/>
  <c r="D10" i="16"/>
  <c r="D9" i="16"/>
  <c r="D8" i="16"/>
  <c r="D7" i="16" s="1"/>
  <c r="D6" i="16" s="1"/>
  <c r="H11" i="15"/>
  <c r="H10" i="15"/>
  <c r="H8" i="15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198" i="14"/>
  <c r="H190" i="14"/>
  <c r="L190" i="14" s="1"/>
  <c r="L189" i="14" s="1"/>
  <c r="H187" i="14"/>
  <c r="H184" i="14"/>
  <c r="H183" i="14"/>
  <c r="H180" i="14"/>
  <c r="H171" i="14"/>
  <c r="H166" i="14"/>
  <c r="L166" i="14" s="1"/>
  <c r="H161" i="14"/>
  <c r="L161" i="14" s="1"/>
  <c r="H160" i="14"/>
  <c r="L160" i="14" s="1"/>
  <c r="H150" i="14"/>
  <c r="L150" i="14" s="1"/>
  <c r="H147" i="14"/>
  <c r="L147" i="14" s="1"/>
  <c r="H144" i="14"/>
  <c r="L144" i="14" s="1"/>
  <c r="H140" i="14"/>
  <c r="L140" i="14" s="1"/>
  <c r="H135" i="14"/>
  <c r="L135" i="14" s="1"/>
  <c r="H125" i="14"/>
  <c r="L125" i="14" s="1"/>
  <c r="H122" i="14"/>
  <c r="H118" i="14"/>
  <c r="H114" i="14"/>
  <c r="H104" i="14"/>
  <c r="L104" i="14" s="1"/>
  <c r="L103" i="14" s="1"/>
  <c r="H86" i="14"/>
  <c r="H83" i="14"/>
  <c r="H80" i="14"/>
  <c r="H72" i="14"/>
  <c r="H67" i="14"/>
  <c r="H51" i="14"/>
  <c r="L51" i="14" s="1"/>
  <c r="L50" i="14" s="1"/>
  <c r="H38" i="14"/>
  <c r="H31" i="14"/>
  <c r="H30" i="14"/>
  <c r="H28" i="14"/>
  <c r="H26" i="14"/>
  <c r="H20" i="14"/>
  <c r="H8" i="14"/>
  <c r="H156" i="13"/>
  <c r="L156" i="13" s="1"/>
  <c r="L155" i="13" s="1"/>
  <c r="H153" i="13"/>
  <c r="H152" i="13"/>
  <c r="H149" i="13"/>
  <c r="L149" i="13" s="1"/>
  <c r="H146" i="13"/>
  <c r="L146" i="13" s="1"/>
  <c r="H145" i="13"/>
  <c r="L145" i="13" s="1"/>
  <c r="H144" i="13"/>
  <c r="L144" i="13" s="1"/>
  <c r="H143" i="13"/>
  <c r="L143" i="13" s="1"/>
  <c r="H141" i="13"/>
  <c r="L141" i="13" s="1"/>
  <c r="H137" i="13"/>
  <c r="L137" i="13" s="1"/>
  <c r="H134" i="13"/>
  <c r="L134" i="13" s="1"/>
  <c r="H128" i="13"/>
  <c r="L128" i="13" s="1"/>
  <c r="H122" i="13"/>
  <c r="L122" i="13" s="1"/>
  <c r="H118" i="13"/>
  <c r="L118" i="13" s="1"/>
  <c r="H114" i="13"/>
  <c r="L114" i="13" s="1"/>
  <c r="H110" i="13"/>
  <c r="L110" i="13" s="1"/>
  <c r="H105" i="13"/>
  <c r="L105" i="13" s="1"/>
  <c r="H103" i="13"/>
  <c r="L103" i="13" s="1"/>
  <c r="H101" i="13"/>
  <c r="L101" i="13" s="1"/>
  <c r="H97" i="13"/>
  <c r="L97" i="13" s="1"/>
  <c r="H96" i="13"/>
  <c r="H92" i="13"/>
  <c r="J92" i="13" s="1"/>
  <c r="H88" i="13"/>
  <c r="H84" i="13"/>
  <c r="H80" i="13"/>
  <c r="H77" i="13"/>
  <c r="H73" i="13"/>
  <c r="H71" i="13"/>
  <c r="H65" i="13"/>
  <c r="H63" i="13"/>
  <c r="H55" i="13"/>
  <c r="H47" i="13"/>
  <c r="H39" i="13"/>
  <c r="H31" i="13"/>
  <c r="L31" i="13" s="1"/>
  <c r="H25" i="13"/>
  <c r="L25" i="13" s="1"/>
  <c r="H24" i="13"/>
  <c r="L24" i="13" s="1"/>
  <c r="H22" i="13"/>
  <c r="L22" i="13" s="1"/>
  <c r="H20" i="13"/>
  <c r="L20" i="13" s="1"/>
  <c r="H16" i="13"/>
  <c r="L16" i="13" s="1"/>
  <c r="H8" i="13"/>
  <c r="L8" i="13" s="1"/>
  <c r="B29" i="12"/>
  <c r="A29" i="12"/>
  <c r="B28" i="12"/>
  <c r="A28" i="12"/>
  <c r="B27" i="12"/>
  <c r="A27" i="12"/>
  <c r="B26" i="12"/>
  <c r="A26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9" i="12"/>
  <c r="A9" i="12"/>
  <c r="B8" i="12"/>
  <c r="A8" i="12"/>
  <c r="B7" i="12"/>
  <c r="A7" i="12"/>
  <c r="J51" i="14" l="1"/>
  <c r="J50" i="14" s="1"/>
  <c r="C9" i="17" s="1"/>
  <c r="J150" i="14"/>
  <c r="J104" i="14"/>
  <c r="L124" i="14"/>
  <c r="J144" i="14"/>
  <c r="J161" i="14"/>
  <c r="J125" i="14"/>
  <c r="J135" i="14"/>
  <c r="J140" i="14"/>
  <c r="J147" i="14"/>
  <c r="J160" i="14"/>
  <c r="J166" i="14"/>
  <c r="J190" i="14"/>
  <c r="L127" i="13"/>
  <c r="L109" i="13"/>
  <c r="J128" i="13"/>
  <c r="J134" i="13"/>
  <c r="J137" i="13"/>
  <c r="J141" i="13"/>
  <c r="J143" i="13"/>
  <c r="J144" i="13"/>
  <c r="J145" i="13"/>
  <c r="J146" i="13"/>
  <c r="J97" i="13"/>
  <c r="J101" i="13"/>
  <c r="J103" i="13"/>
  <c r="J105" i="13"/>
  <c r="J10" i="15"/>
  <c r="J11" i="15"/>
  <c r="J8" i="15"/>
  <c r="J7" i="15" s="1"/>
  <c r="L8" i="14"/>
  <c r="L20" i="14"/>
  <c r="L26" i="14"/>
  <c r="L28" i="14"/>
  <c r="L30" i="14"/>
  <c r="L31" i="14"/>
  <c r="L38" i="14"/>
  <c r="L67" i="14"/>
  <c r="L72" i="14"/>
  <c r="L80" i="14"/>
  <c r="L83" i="14"/>
  <c r="L86" i="14"/>
  <c r="L114" i="14"/>
  <c r="L118" i="14"/>
  <c r="L122" i="14"/>
  <c r="L171" i="14"/>
  <c r="L180" i="14"/>
  <c r="L183" i="14"/>
  <c r="L184" i="14"/>
  <c r="L187" i="14"/>
  <c r="L198" i="14"/>
  <c r="L197" i="14" s="1"/>
  <c r="L204" i="14"/>
  <c r="L205" i="14"/>
  <c r="L206" i="14"/>
  <c r="L207" i="14"/>
  <c r="L208" i="14"/>
  <c r="L209" i="14"/>
  <c r="L210" i="14"/>
  <c r="L211" i="14"/>
  <c r="L212" i="14"/>
  <c r="L213" i="14"/>
  <c r="L214" i="14"/>
  <c r="L215" i="14"/>
  <c r="L216" i="14"/>
  <c r="L217" i="14"/>
  <c r="L218" i="14"/>
  <c r="L219" i="14"/>
  <c r="L220" i="14"/>
  <c r="L221" i="14"/>
  <c r="L222" i="14"/>
  <c r="L223" i="14"/>
  <c r="L224" i="14"/>
  <c r="L225" i="14"/>
  <c r="L226" i="14"/>
  <c r="L227" i="14"/>
  <c r="L228" i="14"/>
  <c r="L229" i="14"/>
  <c r="J8" i="14"/>
  <c r="J7" i="14" s="1"/>
  <c r="J20" i="14"/>
  <c r="J26" i="14"/>
  <c r="J28" i="14"/>
  <c r="J30" i="14"/>
  <c r="J31" i="14"/>
  <c r="J38" i="14"/>
  <c r="J67" i="14"/>
  <c r="J72" i="14"/>
  <c r="J80" i="14"/>
  <c r="J83" i="14"/>
  <c r="J86" i="14"/>
  <c r="J114" i="14"/>
  <c r="J118" i="14"/>
  <c r="J122" i="14"/>
  <c r="J171" i="14"/>
  <c r="J180" i="14"/>
  <c r="J183" i="14"/>
  <c r="J184" i="14"/>
  <c r="J187" i="14"/>
  <c r="J198" i="14"/>
  <c r="J215" i="14"/>
  <c r="J216" i="14"/>
  <c r="J217" i="14"/>
  <c r="J218" i="14"/>
  <c r="J219" i="14"/>
  <c r="J220" i="14"/>
  <c r="J221" i="14"/>
  <c r="J222" i="14"/>
  <c r="J223" i="14"/>
  <c r="J224" i="14"/>
  <c r="J225" i="14"/>
  <c r="J226" i="14"/>
  <c r="J227" i="14"/>
  <c r="J228" i="14"/>
  <c r="J229" i="14"/>
  <c r="L7" i="13"/>
  <c r="J8" i="13"/>
  <c r="J16" i="13"/>
  <c r="J20" i="13"/>
  <c r="J22" i="13"/>
  <c r="J24" i="13"/>
  <c r="J25" i="13"/>
  <c r="J31" i="13"/>
  <c r="L39" i="13"/>
  <c r="L47" i="13"/>
  <c r="L55" i="13"/>
  <c r="L63" i="13"/>
  <c r="L65" i="13"/>
  <c r="L71" i="13"/>
  <c r="L73" i="13"/>
  <c r="L77" i="13"/>
  <c r="L80" i="13"/>
  <c r="L84" i="13"/>
  <c r="L88" i="13"/>
  <c r="L92" i="13"/>
  <c r="L96" i="13"/>
  <c r="J110" i="13"/>
  <c r="J114" i="13"/>
  <c r="J118" i="13"/>
  <c r="J122" i="13"/>
  <c r="J149" i="13"/>
  <c r="J152" i="13"/>
  <c r="J39" i="13"/>
  <c r="J47" i="13"/>
  <c r="J55" i="13"/>
  <c r="J63" i="13"/>
  <c r="J65" i="13"/>
  <c r="J71" i="13"/>
  <c r="J73" i="13"/>
  <c r="J77" i="13"/>
  <c r="J80" i="13"/>
  <c r="J84" i="13"/>
  <c r="J88" i="13"/>
  <c r="J96" i="13"/>
  <c r="L152" i="13"/>
  <c r="L153" i="13"/>
  <c r="J156" i="13"/>
  <c r="J153" i="13"/>
  <c r="J103" i="14" l="1"/>
  <c r="C11" i="17" s="1"/>
  <c r="J189" i="14"/>
  <c r="C15" i="17" s="1"/>
  <c r="J124" i="14"/>
  <c r="C13" i="17" s="1"/>
  <c r="J127" i="13"/>
  <c r="C11" i="16" s="1"/>
  <c r="L148" i="13"/>
  <c r="C16" i="2"/>
  <c r="J9" i="15"/>
  <c r="C17" i="2" s="1"/>
  <c r="J197" i="14"/>
  <c r="C16" i="17" s="1"/>
  <c r="J113" i="14"/>
  <c r="C12" i="17" s="1"/>
  <c r="C8" i="17"/>
  <c r="L170" i="14"/>
  <c r="L66" i="14"/>
  <c r="F230" i="14"/>
  <c r="H230" i="14" s="1"/>
  <c r="J170" i="14"/>
  <c r="C14" i="17" s="1"/>
  <c r="J66" i="14"/>
  <c r="C10" i="17" s="1"/>
  <c r="L113" i="14"/>
  <c r="L7" i="14"/>
  <c r="J155" i="13"/>
  <c r="C13" i="16" s="1"/>
  <c r="J148" i="13"/>
  <c r="C12" i="16" s="1"/>
  <c r="J109" i="13"/>
  <c r="C10" i="16" s="1"/>
  <c r="J38" i="13"/>
  <c r="C9" i="16" s="1"/>
  <c r="J7" i="13"/>
  <c r="C8" i="16" s="1"/>
  <c r="L38" i="13"/>
  <c r="L6" i="13" s="1"/>
  <c r="L5" i="13" s="1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J6" i="15" l="1"/>
  <c r="C7" i="17"/>
  <c r="L230" i="14"/>
  <c r="L202" i="14" s="1"/>
  <c r="L201" i="14" s="1"/>
  <c r="J230" i="14"/>
  <c r="C7" i="16"/>
  <c r="J6" i="13"/>
  <c r="J5" i="13" s="1"/>
  <c r="C15" i="2"/>
  <c r="J5" i="15"/>
  <c r="L6" i="14"/>
  <c r="J6" i="14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H500" i="3"/>
  <c r="H499" i="3"/>
  <c r="H498" i="3"/>
  <c r="H497" i="3"/>
  <c r="H496" i="3"/>
  <c r="H480" i="3"/>
  <c r="H473" i="3"/>
  <c r="H469" i="3"/>
  <c r="H432" i="3"/>
  <c r="H428" i="3"/>
  <c r="H425" i="3"/>
  <c r="H424" i="3"/>
  <c r="H423" i="3"/>
  <c r="H418" i="3"/>
  <c r="H417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64" i="3"/>
  <c r="H351" i="3"/>
  <c r="H347" i="3"/>
  <c r="H341" i="3"/>
  <c r="H340" i="3"/>
  <c r="H337" i="3"/>
  <c r="H334" i="3"/>
  <c r="H331" i="3"/>
  <c r="H327" i="3"/>
  <c r="H326" i="3"/>
  <c r="H324" i="3"/>
  <c r="H322" i="3"/>
  <c r="H314" i="3"/>
  <c r="H307" i="3"/>
  <c r="H298" i="3"/>
  <c r="H297" i="3"/>
  <c r="H290" i="3"/>
  <c r="H289" i="3"/>
  <c r="H288" i="3"/>
  <c r="H286" i="3"/>
  <c r="H284" i="3"/>
  <c r="H275" i="3"/>
  <c r="H269" i="3"/>
  <c r="H265" i="3"/>
  <c r="H260" i="3"/>
  <c r="H259" i="3"/>
  <c r="H258" i="3"/>
  <c r="H243" i="3"/>
  <c r="H222" i="3"/>
  <c r="H187" i="3"/>
  <c r="H186" i="3"/>
  <c r="H181" i="3"/>
  <c r="H180" i="3"/>
  <c r="H175" i="3"/>
  <c r="H170" i="3"/>
  <c r="H163" i="3"/>
  <c r="H158" i="3"/>
  <c r="H154" i="3"/>
  <c r="H153" i="3"/>
  <c r="H140" i="3"/>
  <c r="H139" i="3"/>
  <c r="H124" i="3"/>
  <c r="H117" i="3"/>
  <c r="H108" i="3"/>
  <c r="H100" i="3"/>
  <c r="H94" i="3"/>
  <c r="H84" i="3"/>
  <c r="H81" i="3"/>
  <c r="H78" i="3"/>
  <c r="H77" i="3"/>
  <c r="H42" i="3"/>
  <c r="H18" i="3"/>
  <c r="H8" i="3"/>
  <c r="J202" i="14" l="1"/>
  <c r="C18" i="17" s="1"/>
  <c r="C17" i="17" s="1"/>
  <c r="L5" i="14"/>
  <c r="F390" i="3"/>
  <c r="H390" i="3" s="1"/>
  <c r="J201" i="14" l="1"/>
  <c r="J5" i="14" s="1"/>
  <c r="L390" i="3"/>
  <c r="J390" i="3"/>
  <c r="J367" i="3" s="1"/>
  <c r="C22" i="12" s="1"/>
  <c r="G12" i="10"/>
  <c r="G10" i="10"/>
  <c r="G13" i="10"/>
  <c r="G9" i="10"/>
  <c r="G8" i="10"/>
  <c r="G7" i="10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7" i="9"/>
  <c r="G86" i="9"/>
  <c r="G85" i="9"/>
  <c r="G84" i="9"/>
  <c r="G83" i="9"/>
  <c r="G82" i="9"/>
  <c r="G81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1" i="9"/>
  <c r="G30" i="9"/>
  <c r="G29" i="9" s="1"/>
  <c r="G27" i="9"/>
  <c r="G26" i="9"/>
  <c r="G25" i="9" s="1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H27" i="8"/>
  <c r="H26" i="8"/>
  <c r="H25" i="8"/>
  <c r="H24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G82" i="7"/>
  <c r="G81" i="7"/>
  <c r="G80" i="7"/>
  <c r="G79" i="7"/>
  <c r="G78" i="7"/>
  <c r="G77" i="7"/>
  <c r="G76" i="7"/>
  <c r="G75" i="7"/>
  <c r="G74" i="7"/>
  <c r="G73" i="7"/>
  <c r="G72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1" i="7"/>
  <c r="G50" i="7"/>
  <c r="G49" i="7"/>
  <c r="G48" i="7"/>
  <c r="G47" i="7"/>
  <c r="G46" i="7"/>
  <c r="G45" i="7"/>
  <c r="G44" i="7"/>
  <c r="G43" i="7"/>
  <c r="G42" i="7"/>
  <c r="G41" i="7"/>
  <c r="G38" i="7"/>
  <c r="G37" i="7"/>
  <c r="G36" i="7"/>
  <c r="G35" i="7"/>
  <c r="G34" i="7"/>
  <c r="G33" i="7"/>
  <c r="G32" i="7"/>
  <c r="G31" i="7"/>
  <c r="G30" i="7"/>
  <c r="G27" i="7"/>
  <c r="G26" i="7" s="1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9" i="7"/>
  <c r="G8" i="7"/>
  <c r="G7" i="7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6" i="6"/>
  <c r="G15" i="6"/>
  <c r="G14" i="6"/>
  <c r="G13" i="6"/>
  <c r="G12" i="6"/>
  <c r="G11" i="6"/>
  <c r="G10" i="6"/>
  <c r="G9" i="6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7" i="5" s="1"/>
  <c r="G5" i="5" s="1"/>
  <c r="G9" i="5"/>
  <c r="G8" i="5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2" i="4"/>
  <c r="G41" i="4"/>
  <c r="G40" i="4"/>
  <c r="G39" i="4"/>
  <c r="G38" i="4"/>
  <c r="G37" i="4"/>
  <c r="G36" i="4"/>
  <c r="G35" i="4"/>
  <c r="G34" i="4"/>
  <c r="G33" i="4"/>
  <c r="G32" i="4"/>
  <c r="G12" i="4"/>
  <c r="G11" i="4"/>
  <c r="G10" i="4"/>
  <c r="G9" i="4"/>
  <c r="G8" i="4" s="1"/>
  <c r="G7" i="4" s="1"/>
  <c r="L423" i="3"/>
  <c r="J423" i="3"/>
  <c r="L424" i="3"/>
  <c r="J424" i="3"/>
  <c r="L418" i="3"/>
  <c r="J418" i="3"/>
  <c r="L417" i="3"/>
  <c r="J417" i="3"/>
  <c r="L412" i="3"/>
  <c r="J412" i="3"/>
  <c r="L411" i="3"/>
  <c r="J411" i="3"/>
  <c r="L410" i="3"/>
  <c r="J410" i="3"/>
  <c r="L409" i="3"/>
  <c r="J409" i="3"/>
  <c r="L408" i="3"/>
  <c r="J408" i="3"/>
  <c r="L407" i="3"/>
  <c r="J407" i="3"/>
  <c r="L406" i="3"/>
  <c r="J406" i="3"/>
  <c r="L405" i="3"/>
  <c r="J405" i="3"/>
  <c r="L404" i="3"/>
  <c r="J404" i="3"/>
  <c r="L403" i="3"/>
  <c r="J403" i="3"/>
  <c r="L402" i="3"/>
  <c r="J402" i="3"/>
  <c r="L401" i="3"/>
  <c r="J401" i="3"/>
  <c r="L400" i="3"/>
  <c r="J400" i="3"/>
  <c r="L399" i="3"/>
  <c r="J399" i="3"/>
  <c r="L398" i="3"/>
  <c r="J398" i="3"/>
  <c r="L397" i="3"/>
  <c r="J397" i="3"/>
  <c r="L396" i="3"/>
  <c r="J396" i="3"/>
  <c r="L395" i="3"/>
  <c r="J395" i="3"/>
  <c r="L394" i="3"/>
  <c r="J394" i="3"/>
  <c r="L393" i="3"/>
  <c r="J393" i="3"/>
  <c r="L364" i="3"/>
  <c r="J364" i="3"/>
  <c r="H7" i="8" l="1"/>
  <c r="G6" i="7"/>
  <c r="G167" i="6"/>
  <c r="G118" i="6"/>
  <c r="G11" i="7"/>
  <c r="G40" i="7"/>
  <c r="G6" i="9"/>
  <c r="G80" i="9"/>
  <c r="G89" i="9"/>
  <c r="G31" i="4"/>
  <c r="G43" i="6"/>
  <c r="G71" i="7"/>
  <c r="G64" i="9"/>
  <c r="G53" i="7"/>
  <c r="G8" i="6"/>
  <c r="H23" i="8"/>
  <c r="H5" i="8" s="1"/>
  <c r="G29" i="7"/>
  <c r="G33" i="9"/>
  <c r="G6" i="10"/>
  <c r="G5" i="10" s="1"/>
  <c r="C13" i="2" s="1"/>
  <c r="F413" i="3"/>
  <c r="H413" i="3" s="1"/>
  <c r="F419" i="3"/>
  <c r="H419" i="3" s="1"/>
  <c r="J419" i="3" s="1"/>
  <c r="F365" i="3"/>
  <c r="H365" i="3" s="1"/>
  <c r="G44" i="4"/>
  <c r="G17" i="6"/>
  <c r="G7" i="6" s="1"/>
  <c r="G5" i="7" l="1"/>
  <c r="C14" i="2" s="1"/>
  <c r="G5" i="6"/>
  <c r="J499" i="3" s="1"/>
  <c r="G5" i="4"/>
  <c r="J496" i="3" s="1"/>
  <c r="G5" i="9"/>
  <c r="C12" i="2" s="1"/>
  <c r="J8" i="3"/>
  <c r="L8" i="3"/>
  <c r="J18" i="3"/>
  <c r="L18" i="3"/>
  <c r="J42" i="3"/>
  <c r="L42" i="3"/>
  <c r="J77" i="3"/>
  <c r="L77" i="3"/>
  <c r="J78" i="3"/>
  <c r="L78" i="3"/>
  <c r="J81" i="3"/>
  <c r="L81" i="3"/>
  <c r="J84" i="3"/>
  <c r="L84" i="3"/>
  <c r="J94" i="3"/>
  <c r="L94" i="3"/>
  <c r="J100" i="3"/>
  <c r="L100" i="3"/>
  <c r="J108" i="3"/>
  <c r="L108" i="3"/>
  <c r="J117" i="3"/>
  <c r="L117" i="3"/>
  <c r="J124" i="3"/>
  <c r="L124" i="3"/>
  <c r="J139" i="3"/>
  <c r="L139" i="3"/>
  <c r="J140" i="3"/>
  <c r="L140" i="3"/>
  <c r="J153" i="3"/>
  <c r="L153" i="3"/>
  <c r="J154" i="3"/>
  <c r="L154" i="3"/>
  <c r="J158" i="3"/>
  <c r="L158" i="3"/>
  <c r="J163" i="3"/>
  <c r="L163" i="3"/>
  <c r="J170" i="3"/>
  <c r="L170" i="3"/>
  <c r="J175" i="3"/>
  <c r="L175" i="3"/>
  <c r="J180" i="3"/>
  <c r="L180" i="3"/>
  <c r="J181" i="3"/>
  <c r="L181" i="3"/>
  <c r="J186" i="3"/>
  <c r="L186" i="3"/>
  <c r="J187" i="3"/>
  <c r="L187" i="3"/>
  <c r="J222" i="3"/>
  <c r="J221" i="3" s="1"/>
  <c r="C13" i="12" s="1"/>
  <c r="L222" i="3"/>
  <c r="L221" i="3" s="1"/>
  <c r="D13" i="12" s="1"/>
  <c r="J243" i="3"/>
  <c r="L243" i="3"/>
  <c r="J258" i="3"/>
  <c r="L258" i="3"/>
  <c r="J259" i="3"/>
  <c r="L259" i="3"/>
  <c r="J260" i="3"/>
  <c r="L260" i="3"/>
  <c r="J265" i="3"/>
  <c r="L265" i="3"/>
  <c r="L264" i="3" s="1"/>
  <c r="D15" i="12" s="1"/>
  <c r="J269" i="3"/>
  <c r="J268" i="3" s="1"/>
  <c r="C16" i="12" s="1"/>
  <c r="L269" i="3"/>
  <c r="L268" i="3" s="1"/>
  <c r="D16" i="12" s="1"/>
  <c r="J275" i="3"/>
  <c r="L275" i="3"/>
  <c r="J284" i="3"/>
  <c r="L284" i="3"/>
  <c r="J286" i="3"/>
  <c r="L286" i="3"/>
  <c r="J288" i="3"/>
  <c r="L288" i="3"/>
  <c r="J289" i="3"/>
  <c r="L289" i="3"/>
  <c r="J290" i="3"/>
  <c r="L290" i="3"/>
  <c r="J297" i="3"/>
  <c r="L297" i="3"/>
  <c r="J298" i="3"/>
  <c r="L298" i="3"/>
  <c r="J307" i="3"/>
  <c r="L307" i="3"/>
  <c r="J314" i="3"/>
  <c r="L314" i="3"/>
  <c r="J322" i="3"/>
  <c r="L322" i="3"/>
  <c r="J324" i="3"/>
  <c r="L324" i="3"/>
  <c r="J326" i="3"/>
  <c r="L326" i="3"/>
  <c r="J327" i="3"/>
  <c r="L327" i="3"/>
  <c r="J331" i="3"/>
  <c r="L331" i="3"/>
  <c r="J334" i="3"/>
  <c r="L334" i="3"/>
  <c r="J337" i="3"/>
  <c r="L337" i="3"/>
  <c r="J340" i="3"/>
  <c r="L340" i="3"/>
  <c r="J341" i="3"/>
  <c r="L341" i="3"/>
  <c r="J347" i="3"/>
  <c r="L347" i="3"/>
  <c r="J351" i="3"/>
  <c r="L351" i="3"/>
  <c r="J365" i="3"/>
  <c r="L365" i="3"/>
  <c r="J413" i="3"/>
  <c r="J391" i="3" s="1"/>
  <c r="C23" i="12" s="1"/>
  <c r="L413" i="3"/>
  <c r="L419" i="3"/>
  <c r="J425" i="3"/>
  <c r="L425" i="3"/>
  <c r="J428" i="3"/>
  <c r="L428" i="3"/>
  <c r="J432" i="3"/>
  <c r="L432" i="3"/>
  <c r="J469" i="3"/>
  <c r="L469" i="3"/>
  <c r="J473" i="3"/>
  <c r="L473" i="3"/>
  <c r="J480" i="3"/>
  <c r="L480" i="3"/>
  <c r="L496" i="3"/>
  <c r="J497" i="3"/>
  <c r="L497" i="3"/>
  <c r="J498" i="3"/>
  <c r="L498" i="3"/>
  <c r="L499" i="3"/>
  <c r="J500" i="3"/>
  <c r="L500" i="3"/>
  <c r="F429" i="3" l="1"/>
  <c r="F360" i="3"/>
  <c r="H360" i="3" s="1"/>
  <c r="F470" i="3"/>
  <c r="H470" i="3" s="1"/>
  <c r="F328" i="3"/>
  <c r="H328" i="3" s="1"/>
  <c r="F348" i="3"/>
  <c r="H348" i="3" s="1"/>
  <c r="J415" i="3"/>
  <c r="C24" i="12" s="1"/>
  <c r="L391" i="3"/>
  <c r="D23" i="12" s="1"/>
  <c r="L415" i="3"/>
  <c r="D24" i="12" s="1"/>
  <c r="L362" i="3"/>
  <c r="D21" i="12" s="1"/>
  <c r="J362" i="3"/>
  <c r="C21" i="12" s="1"/>
  <c r="L495" i="3"/>
  <c r="D29" i="12" s="1"/>
  <c r="D28" i="12" s="1"/>
  <c r="J242" i="3"/>
  <c r="C14" i="12" s="1"/>
  <c r="L185" i="3"/>
  <c r="D12" i="12" s="1"/>
  <c r="J185" i="3"/>
  <c r="C12" i="12" s="1"/>
  <c r="L169" i="3"/>
  <c r="L7" i="3"/>
  <c r="J264" i="3"/>
  <c r="C15" i="12" s="1"/>
  <c r="L472" i="3"/>
  <c r="D27" i="12" s="1"/>
  <c r="L107" i="3"/>
  <c r="J495" i="3"/>
  <c r="L242" i="3"/>
  <c r="D14" i="12" s="1"/>
  <c r="L93" i="3"/>
  <c r="D16" i="2"/>
  <c r="J169" i="3"/>
  <c r="C11" i="12" s="1"/>
  <c r="J7" i="3"/>
  <c r="C8" i="12" s="1"/>
  <c r="J107" i="3"/>
  <c r="C10" i="12" s="1"/>
  <c r="J472" i="3"/>
  <c r="C27" i="12" s="1"/>
  <c r="J93" i="3"/>
  <c r="C9" i="12" s="1"/>
  <c r="D17" i="2"/>
  <c r="D9" i="2" l="1"/>
  <c r="D8" i="2"/>
  <c r="D10" i="2"/>
  <c r="D12" i="2"/>
  <c r="D9" i="12"/>
  <c r="D14" i="2"/>
  <c r="D11" i="12"/>
  <c r="C7" i="12"/>
  <c r="D13" i="2"/>
  <c r="D10" i="12"/>
  <c r="D11" i="2"/>
  <c r="D8" i="12"/>
  <c r="C29" i="12"/>
  <c r="C28" i="12" s="1"/>
  <c r="L367" i="3"/>
  <c r="D22" i="12" s="1"/>
  <c r="J360" i="3"/>
  <c r="L360" i="3"/>
  <c r="L350" i="3" s="1"/>
  <c r="D20" i="12" s="1"/>
  <c r="J470" i="3"/>
  <c r="L470" i="3"/>
  <c r="L431" i="3" s="1"/>
  <c r="D26" i="12" s="1"/>
  <c r="L494" i="3"/>
  <c r="J348" i="3"/>
  <c r="L348" i="3"/>
  <c r="L330" i="3" s="1"/>
  <c r="D19" i="12" s="1"/>
  <c r="J328" i="3"/>
  <c r="L328" i="3"/>
  <c r="L274" i="3" s="1"/>
  <c r="D18" i="12" s="1"/>
  <c r="J494" i="3"/>
  <c r="L6" i="3"/>
  <c r="J6" i="3"/>
  <c r="D15" i="2"/>
  <c r="D7" i="2" l="1"/>
  <c r="D7" i="12"/>
  <c r="J350" i="3"/>
  <c r="C20" i="12" s="1"/>
  <c r="J431" i="3"/>
  <c r="C26" i="12" s="1"/>
  <c r="J274" i="3"/>
  <c r="C18" i="12" s="1"/>
  <c r="J330" i="3"/>
  <c r="C19" i="12" s="1"/>
  <c r="H429" i="3" l="1"/>
  <c r="J429" i="3" l="1"/>
  <c r="J421" i="3" s="1"/>
  <c r="C25" i="12" s="1"/>
  <c r="C17" i="12" s="1"/>
  <c r="L429" i="3"/>
  <c r="L421" i="3" s="1"/>
  <c r="D25" i="12" s="1"/>
  <c r="D17" i="12" s="1"/>
  <c r="D6" i="12" s="1"/>
  <c r="C31" i="12" l="1"/>
  <c r="C7" i="2" s="1"/>
  <c r="D6" i="2"/>
  <c r="L272" i="3"/>
  <c r="L5" i="3" s="1"/>
  <c r="J272" i="3"/>
  <c r="J5" i="3" s="1"/>
  <c r="C15" i="16" l="1"/>
  <c r="C10" i="2" s="1"/>
  <c r="C20" i="17" l="1"/>
  <c r="C11" i="2" s="1"/>
  <c r="C6" i="2" s="1"/>
  <c r="C19" i="2" s="1"/>
  <c r="C20" i="2" l="1"/>
  <c r="C21" i="2" s="1"/>
</calcChain>
</file>

<file path=xl/sharedStrings.xml><?xml version="1.0" encoding="utf-8"?>
<sst xmlns="http://schemas.openxmlformats.org/spreadsheetml/2006/main" count="3605" uniqueCount="1571">
  <si>
    <t>%</t>
  </si>
  <si>
    <t>6</t>
  </si>
  <si>
    <t>=</t>
  </si>
  <si>
    <t>H</t>
  </si>
  <si>
    <t>m</t>
  </si>
  <si>
    <t>t</t>
  </si>
  <si>
    <t>MJ</t>
  </si>
  <si>
    <t>SP</t>
  </si>
  <si>
    <t>kg</t>
  </si>
  <si>
    <t>ks</t>
  </si>
  <si>
    <t>m2</t>
  </si>
  <si>
    <t>m3</t>
  </si>
  <si>
    <t>1NP</t>
  </si>
  <si>
    <t>1np</t>
  </si>
  <si>
    <t>7,0</t>
  </si>
  <si>
    <t>Kód</t>
  </si>
  <si>
    <t>ST1</t>
  </si>
  <si>
    <t>ST2</t>
  </si>
  <si>
    <t>ST3</t>
  </si>
  <si>
    <t>ST4</t>
  </si>
  <si>
    <t>ST9</t>
  </si>
  <si>
    <t>T1_</t>
  </si>
  <si>
    <t>T2_</t>
  </si>
  <si>
    <t>T3_</t>
  </si>
  <si>
    <t>VV_</t>
  </si>
  <si>
    <t>Z17</t>
  </si>
  <si>
    <t>Z18</t>
  </si>
  <si>
    <t>Z19</t>
  </si>
  <si>
    <t>ZP1</t>
  </si>
  <si>
    <t>ZP2</t>
  </si>
  <si>
    <t>ZP3</t>
  </si>
  <si>
    <t>kpl</t>
  </si>
  <si>
    <t>kus</t>
  </si>
  <si>
    <t>1,35</t>
  </si>
  <si>
    <t>5,00</t>
  </si>
  <si>
    <t>6,35</t>
  </si>
  <si>
    <t>6,50</t>
  </si>
  <si>
    <t>9,26</t>
  </si>
  <si>
    <t>Cena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</si>
  <si>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</si>
  <si>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</si>
  <si>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</si>
  <si>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</si>
  <si>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</si>
  <si>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</si>
  <si>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</si>
  <si>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</si>
  <si>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</si>
  <si>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Z18a</t>
  </si>
  <si>
    <t>Z19a</t>
  </si>
  <si>
    <t>18,00</t>
  </si>
  <si>
    <t>22,00</t>
  </si>
  <si>
    <t>30,30</t>
  </si>
  <si>
    <t>31,33</t>
  </si>
  <si>
    <t>40,20</t>
  </si>
  <si>
    <t>42,50</t>
  </si>
  <si>
    <t>5,407</t>
  </si>
  <si>
    <t>55,00</t>
  </si>
  <si>
    <t>56,00</t>
  </si>
  <si>
    <t>60,00</t>
  </si>
  <si>
    <t>65,26</t>
  </si>
  <si>
    <t>67,00</t>
  </si>
  <si>
    <t>71,50</t>
  </si>
  <si>
    <t>71201</t>
  </si>
  <si>
    <t>71202</t>
  </si>
  <si>
    <t>71203</t>
  </si>
  <si>
    <t>80,00</t>
  </si>
  <si>
    <t>83,36</t>
  </si>
  <si>
    <t>9,675</t>
  </si>
  <si>
    <t>ON 01</t>
  </si>
  <si>
    <t>ON 02</t>
  </si>
  <si>
    <t>Popis</t>
  </si>
  <si>
    <t>VN 01</t>
  </si>
  <si>
    <t>Z17/1</t>
  </si>
  <si>
    <t>Z17/2</t>
  </si>
  <si>
    <t>areál</t>
  </si>
  <si>
    <t>1,56*2</t>
  </si>
  <si>
    <t>128,00</t>
  </si>
  <si>
    <t>140,00</t>
  </si>
  <si>
    <t>160,00</t>
  </si>
  <si>
    <t>163,00</t>
  </si>
  <si>
    <t>175,00</t>
  </si>
  <si>
    <t>330,00</t>
  </si>
  <si>
    <t>395,00</t>
  </si>
  <si>
    <t>4,20*2</t>
  </si>
  <si>
    <t>430001</t>
  </si>
  <si>
    <t>434001</t>
  </si>
  <si>
    <t>434002</t>
  </si>
  <si>
    <t>5,05*2</t>
  </si>
  <si>
    <t>5,23*2</t>
  </si>
  <si>
    <t>5,70*2</t>
  </si>
  <si>
    <t>6,63*2</t>
  </si>
  <si>
    <t>637001</t>
  </si>
  <si>
    <t>769001</t>
  </si>
  <si>
    <t>769002</t>
  </si>
  <si>
    <t>781001</t>
  </si>
  <si>
    <t>8,10*2</t>
  </si>
  <si>
    <t>8,34*2</t>
  </si>
  <si>
    <t>IPE100</t>
  </si>
  <si>
    <t>UPE100</t>
  </si>
  <si>
    <t>m.1.01</t>
  </si>
  <si>
    <t>m.1.03</t>
  </si>
  <si>
    <t>m.1.04</t>
  </si>
  <si>
    <t>m.1.05</t>
  </si>
  <si>
    <t>m.1.06</t>
  </si>
  <si>
    <t>m.1.07</t>
  </si>
  <si>
    <t>m.1.08</t>
  </si>
  <si>
    <t>m.1.09</t>
  </si>
  <si>
    <t>m.1.10</t>
  </si>
  <si>
    <t>m.1.11</t>
  </si>
  <si>
    <t>stropy</t>
  </si>
  <si>
    <t>trubky</t>
  </si>
  <si>
    <t>-93,254</t>
  </si>
  <si>
    <t>10,20*2</t>
  </si>
  <si>
    <t>11,10*2</t>
  </si>
  <si>
    <t>11,25*2</t>
  </si>
  <si>
    <t>12,62*2</t>
  </si>
  <si>
    <t>143,388</t>
  </si>
  <si>
    <t>21,12*2</t>
  </si>
  <si>
    <t>23,10*2</t>
  </si>
  <si>
    <t>44,72*2</t>
  </si>
  <si>
    <t>53,15*2</t>
  </si>
  <si>
    <t>62,90*2</t>
  </si>
  <si>
    <t>HEB 100</t>
  </si>
  <si>
    <t>Ztratné</t>
  </si>
  <si>
    <t>Poř.</t>
  </si>
  <si>
    <t>10,175*3</t>
  </si>
  <si>
    <t>28376498</t>
  </si>
  <si>
    <t>28376499</t>
  </si>
  <si>
    <t>58337403</t>
  </si>
  <si>
    <t>58380120</t>
  </si>
  <si>
    <t>58380159</t>
  </si>
  <si>
    <t>59217509</t>
  </si>
  <si>
    <t>59217599</t>
  </si>
  <si>
    <t>59245308</t>
  </si>
  <si>
    <t>59245309</t>
  </si>
  <si>
    <t>59245311</t>
  </si>
  <si>
    <t>59245319</t>
  </si>
  <si>
    <t>69311100</t>
  </si>
  <si>
    <t>na beton</t>
  </si>
  <si>
    <t>0,80*3,40</t>
  </si>
  <si>
    <t>0,90*6,25</t>
  </si>
  <si>
    <t>1,30*1,00</t>
  </si>
  <si>
    <t>1,40*0,15</t>
  </si>
  <si>
    <t>1,50*2,44</t>
  </si>
  <si>
    <t>1,52*7,75</t>
  </si>
  <si>
    <t>1,56*0,20</t>
  </si>
  <si>
    <t>1,80*8,75</t>
  </si>
  <si>
    <t>113106121</t>
  </si>
  <si>
    <t>123,673*2</t>
  </si>
  <si>
    <t>131201101</t>
  </si>
  <si>
    <t>132201101</t>
  </si>
  <si>
    <t>132201201</t>
  </si>
  <si>
    <t>135,705*2</t>
  </si>
  <si>
    <t>162301109</t>
  </si>
  <si>
    <t>162301189</t>
  </si>
  <si>
    <t>162701110</t>
  </si>
  <si>
    <t>167101102</t>
  </si>
  <si>
    <t>171101103</t>
  </si>
  <si>
    <t>171201219</t>
  </si>
  <si>
    <t>174101101</t>
  </si>
  <si>
    <t>181951102</t>
  </si>
  <si>
    <t>2,00*2,42</t>
  </si>
  <si>
    <t>2,60*2,42</t>
  </si>
  <si>
    <t>211571121</t>
  </si>
  <si>
    <t>211971110</t>
  </si>
  <si>
    <t>212752213</t>
  </si>
  <si>
    <t>213311141</t>
  </si>
  <si>
    <t>275311125</t>
  </si>
  <si>
    <t>275321115</t>
  </si>
  <si>
    <t>275361821</t>
  </si>
  <si>
    <t>275362021</t>
  </si>
  <si>
    <t>275900901</t>
  </si>
  <si>
    <t>311321411</t>
  </si>
  <si>
    <t>311321419</t>
  </si>
  <si>
    <t>311351105</t>
  </si>
  <si>
    <t>311351106</t>
  </si>
  <si>
    <t>311351901</t>
  </si>
  <si>
    <t>311361821</t>
  </si>
  <si>
    <t>326214100</t>
  </si>
  <si>
    <t>326214110</t>
  </si>
  <si>
    <t>342272323</t>
  </si>
  <si>
    <t>342272523</t>
  </si>
  <si>
    <t>4,20*0,25</t>
  </si>
  <si>
    <t>411321414</t>
  </si>
  <si>
    <t>411321419</t>
  </si>
  <si>
    <t>411351101</t>
  </si>
  <si>
    <t>411351102</t>
  </si>
  <si>
    <t>411351901</t>
  </si>
  <si>
    <t>411354173</t>
  </si>
  <si>
    <t>411354174</t>
  </si>
  <si>
    <t>411361821</t>
  </si>
  <si>
    <t>430321414</t>
  </si>
  <si>
    <t>430321419</t>
  </si>
  <si>
    <t>430361821</t>
  </si>
  <si>
    <t>431351121</t>
  </si>
  <si>
    <t>431351122</t>
  </si>
  <si>
    <t>434191421</t>
  </si>
  <si>
    <t>5,05*0,25</t>
  </si>
  <si>
    <t>5,23*0,25</t>
  </si>
  <si>
    <t>5,70*0,25</t>
  </si>
  <si>
    <t>564211111</t>
  </si>
  <si>
    <t>564231111</t>
  </si>
  <si>
    <t>564241112</t>
  </si>
  <si>
    <t>564251111</t>
  </si>
  <si>
    <t>564261111</t>
  </si>
  <si>
    <t>564851111</t>
  </si>
  <si>
    <t>564861111</t>
  </si>
  <si>
    <t>571908119</t>
  </si>
  <si>
    <t>591111111</t>
  </si>
  <si>
    <t>591211111</t>
  </si>
  <si>
    <t>596200901</t>
  </si>
  <si>
    <t>596211112</t>
  </si>
  <si>
    <t>596212211</t>
  </si>
  <si>
    <t>596412312</t>
  </si>
  <si>
    <t>6,63*0,20</t>
  </si>
  <si>
    <t>612142001</t>
  </si>
  <si>
    <t>637121119</t>
  </si>
  <si>
    <t>7,75*9,66</t>
  </si>
  <si>
    <t>711112001</t>
  </si>
  <si>
    <t>711142559</t>
  </si>
  <si>
    <t>712311101</t>
  </si>
  <si>
    <t>712341559</t>
  </si>
  <si>
    <t>712391172</t>
  </si>
  <si>
    <t>712391382</t>
  </si>
  <si>
    <t>713131141</t>
  </si>
  <si>
    <t>713141151</t>
  </si>
  <si>
    <t>713191139</t>
  </si>
  <si>
    <t>762951000</t>
  </si>
  <si>
    <t>763131459</t>
  </si>
  <si>
    <t>767911100</t>
  </si>
  <si>
    <t>781474189</t>
  </si>
  <si>
    <t>784211191</t>
  </si>
  <si>
    <t>784900101</t>
  </si>
  <si>
    <t>8,10*0,25</t>
  </si>
  <si>
    <t>8,34*0,25</t>
  </si>
  <si>
    <t>914110901</t>
  </si>
  <si>
    <t>914110902</t>
  </si>
  <si>
    <t>915130901</t>
  </si>
  <si>
    <t>915130902</t>
  </si>
  <si>
    <t>916131213</t>
  </si>
  <si>
    <t>916231213</t>
  </si>
  <si>
    <t>935114199</t>
  </si>
  <si>
    <t>941121111</t>
  </si>
  <si>
    <t>941121200</t>
  </si>
  <si>
    <t>941121811</t>
  </si>
  <si>
    <t>949101111</t>
  </si>
  <si>
    <t>952901111</t>
  </si>
  <si>
    <t>998012021</t>
  </si>
  <si>
    <t>998223011</t>
  </si>
  <si>
    <t>998712201</t>
  </si>
  <si>
    <t>998713201</t>
  </si>
  <si>
    <t>998763200</t>
  </si>
  <si>
    <t>998764201</t>
  </si>
  <si>
    <t>998767201</t>
  </si>
  <si>
    <t>998767291</t>
  </si>
  <si>
    <t>998781201</t>
  </si>
  <si>
    <t>m.1.01+02</t>
  </si>
  <si>
    <t>na omítku</t>
  </si>
  <si>
    <t>popelnice</t>
  </si>
  <si>
    <t>stěny</t>
  </si>
  <si>
    <t>-0,70*1,97</t>
  </si>
  <si>
    <t>-0,80*1,97</t>
  </si>
  <si>
    <t>-1,30*1,30</t>
  </si>
  <si>
    <t>10,20*0,25</t>
  </si>
  <si>
    <t>11,10*0,85</t>
  </si>
  <si>
    <t>11,25*0,75</t>
  </si>
  <si>
    <t>12,62*0,25</t>
  </si>
  <si>
    <t>21,10*3,95</t>
  </si>
  <si>
    <t>21,12*0,25</t>
  </si>
  <si>
    <t>23,10*0,25</t>
  </si>
  <si>
    <t>31,50*1,65</t>
  </si>
  <si>
    <t>44,72*0,25</t>
  </si>
  <si>
    <t>53,15*0,25</t>
  </si>
  <si>
    <t>62,90*0,25</t>
  </si>
  <si>
    <t>67,00*2,00</t>
  </si>
  <si>
    <t>9,675*2,98</t>
  </si>
  <si>
    <t>96,30*0,50</t>
  </si>
  <si>
    <t>Jedn. cena</t>
  </si>
  <si>
    <t>Plný popis</t>
  </si>
  <si>
    <t>(2,60)*2,20</t>
  </si>
  <si>
    <t>(2,60)*2,42</t>
  </si>
  <si>
    <t>1,14*10,175</t>
  </si>
  <si>
    <t>122,30/1000</t>
  </si>
  <si>
    <t>240,00*1,05</t>
  </si>
  <si>
    <t>7,75*3+8,75</t>
  </si>
  <si>
    <t>93,00+63,00</t>
  </si>
  <si>
    <t>Výměra</t>
  </si>
  <si>
    <t>11,10*0,65*2</t>
  </si>
  <si>
    <t>11,25*0,87*2</t>
  </si>
  <si>
    <t>123,673*0,35</t>
  </si>
  <si>
    <t>128,00+18,00</t>
  </si>
  <si>
    <t>135,705*0,35</t>
  </si>
  <si>
    <t>2,10*25*8,10</t>
  </si>
  <si>
    <t>219,90*0,001</t>
  </si>
  <si>
    <t>26*2,00*9,82</t>
  </si>
  <si>
    <t>3,40*22*8,10</t>
  </si>
  <si>
    <t>330,00+56,00</t>
  </si>
  <si>
    <t>338,00+13,40</t>
  </si>
  <si>
    <t>4*0,30*29,20</t>
  </si>
  <si>
    <t>57,255+28,27</t>
  </si>
  <si>
    <t>60,00*2*1,05</t>
  </si>
  <si>
    <t>dolní; 1,393</t>
  </si>
  <si>
    <t>horní; 1,066</t>
  </si>
  <si>
    <t>pohled západ</t>
  </si>
  <si>
    <t>pro podhledy</t>
  </si>
  <si>
    <t>(1,50)*2,44*2</t>
  </si>
  <si>
    <t>(2,05*3)*3,21</t>
  </si>
  <si>
    <t>24*0,50*29,20</t>
  </si>
  <si>
    <t>36*0,50*33,10</t>
  </si>
  <si>
    <t>411900901-010</t>
  </si>
  <si>
    <t>pohled východ</t>
  </si>
  <si>
    <t>spodní schody</t>
  </si>
  <si>
    <t>vrchní schody</t>
  </si>
  <si>
    <t>kačírek</t>
  </si>
  <si>
    <t>56,00*0,16*2,6</t>
  </si>
  <si>
    <t>plochy viz dwg</t>
  </si>
  <si>
    <t>pro komunikace</t>
  </si>
  <si>
    <t>-2,00*1,94*0,30</t>
  </si>
  <si>
    <t>-3,00*1,75*0,30</t>
  </si>
  <si>
    <t>11,10*0,65*0,25</t>
  </si>
  <si>
    <t>11,25*0,87*0,20</t>
  </si>
  <si>
    <t>352,00*0,10*2,6</t>
  </si>
  <si>
    <t>67,00*0,40*0,50</t>
  </si>
  <si>
    <t>na sdk podhledy</t>
  </si>
  <si>
    <t>nad popelnicemi</t>
  </si>
  <si>
    <t>(1,80+1,95)*2,30</t>
  </si>
  <si>
    <t>(2,30+1,95)*2,30</t>
  </si>
  <si>
    <t>(2,30+1,95)*3,20</t>
  </si>
  <si>
    <t>(3,40+3,45)*1,05</t>
  </si>
  <si>
    <t>(4,85+0,80)*2,30</t>
  </si>
  <si>
    <t>(6,20+2,15)*3,21</t>
  </si>
  <si>
    <t>0,60*0,60*1,30*9</t>
  </si>
  <si>
    <t>0,60*0,60*4*0,10</t>
  </si>
  <si>
    <t>11,10*0,85*0,213</t>
  </si>
  <si>
    <t>11,25*0,75*0,213</t>
  </si>
  <si>
    <t>9,95*(0,50+0,35)</t>
  </si>
  <si>
    <t>Celkem (bez DPH)</t>
  </si>
  <si>
    <t>(34,50+1,50)*0,50</t>
  </si>
  <si>
    <t>(56,65)*0,50*0,10</t>
  </si>
  <si>
    <t>107,80*0,001*1,17</t>
  </si>
  <si>
    <t>5,725*(0,51+0,56)</t>
  </si>
  <si>
    <t>VIZ VÝPIS STATIKA</t>
  </si>
  <si>
    <t>osa D; 17,15*6,90</t>
  </si>
  <si>
    <t>patky pro gabiony</t>
  </si>
  <si>
    <t>ulice Na Vyhlídce</t>
  </si>
  <si>
    <t>ulice na vyhlídce</t>
  </si>
  <si>
    <t>viz výpis statika</t>
  </si>
  <si>
    <t>levá část</t>
  </si>
  <si>
    <t>(0,90+1,40)*2*2,30</t>
  </si>
  <si>
    <t>(0,90+1,40)*2*3,21</t>
  </si>
  <si>
    <t>(0,95+1,40)*2*2,60</t>
  </si>
  <si>
    <t>(0,95+1,40)*2*2,70</t>
  </si>
  <si>
    <t>(1,00*2+1,40)*3,21</t>
  </si>
  <si>
    <t>(2,35+2,00)*2*2,20</t>
  </si>
  <si>
    <t>(2,35+2,00)*2*2,42</t>
  </si>
  <si>
    <t>(2,60*2+2,00)*2,42</t>
  </si>
  <si>
    <t>(2,60+5,50*2)*2,20</t>
  </si>
  <si>
    <t>140,00+56,00+22,00</t>
  </si>
  <si>
    <t>68,728+13,40+81,11</t>
  </si>
  <si>
    <t>heb 120 - patky P2</t>
  </si>
  <si>
    <t>0,80*4,65+2,00*4,40</t>
  </si>
  <si>
    <t>1,30*2,90-0,80*1,97</t>
  </si>
  <si>
    <t>21,10*3,95*0,05*1,8</t>
  </si>
  <si>
    <t>42,50*(0,16+0,20)/2</t>
  </si>
  <si>
    <t>65,26*(0,16+0,20)/2</t>
  </si>
  <si>
    <t>chodník skladba S10</t>
  </si>
  <si>
    <t>pravá část</t>
  </si>
  <si>
    <t>pro drenáž</t>
  </si>
  <si>
    <t>viz TZ PBŘ</t>
  </si>
  <si>
    <t>(0,60)*(0,60)*1,50*4</t>
  </si>
  <si>
    <t>(1,95+2,30)*2*(3,21)</t>
  </si>
  <si>
    <t>-0,80*1,97-0,70*1,97</t>
  </si>
  <si>
    <t>-0,80*1,97-0,90*1,97</t>
  </si>
  <si>
    <t>0,60*0,60*0,60*4*1,1</t>
  </si>
  <si>
    <t>0,60*0,60*1,30*9*1,1</t>
  </si>
  <si>
    <t>(3,40+3,45)*1,05*0,19</t>
  </si>
  <si>
    <t>0,80*0,80*0,80*24*1,1</t>
  </si>
  <si>
    <t>0,80*0,80*0,80*36*1,1</t>
  </si>
  <si>
    <t>plechy pl 6, pr.194mm</t>
  </si>
  <si>
    <t>plechy pl 6, pr.220mm</t>
  </si>
  <si>
    <t>1np-střecha</t>
  </si>
  <si>
    <t>(25,35+1,50)*0,50*0,10</t>
  </si>
  <si>
    <t>(63,95+0,90)*0,50*0,10</t>
  </si>
  <si>
    <t>-0,80*1,97-0,70*1,97*2</t>
  </si>
  <si>
    <t>0,80*0,80*(36+24)*0,10</t>
  </si>
  <si>
    <t>mezipodesta; 0,70*1,05</t>
  </si>
  <si>
    <t>pi*0,11^2*0,06*7850*36</t>
  </si>
  <si>
    <t>tr 194/6,0, dl. 300 mm</t>
  </si>
  <si>
    <t>tr 194/6,0, dl. 500 mm</t>
  </si>
  <si>
    <t>(3,45+2,15+0,60*2)*2,70</t>
  </si>
  <si>
    <t>(10,665+4,525+0,85)*3,21</t>
  </si>
  <si>
    <t>-0,70*1,97*4-0,80*1,97*2</t>
  </si>
  <si>
    <t>0,80*3,40*(0,16+0,172)/2</t>
  </si>
  <si>
    <t>tr 219,1/6,0, dl. 500 mm</t>
  </si>
  <si>
    <t>(11,10+0,85)*(0,50+3,305)</t>
  </si>
  <si>
    <t>(2,10+0,80*2+3,40*2)*0,56</t>
  </si>
  <si>
    <t>(0,80)*(0,80)*1,50*(24+36)</t>
  </si>
  <si>
    <t>175,60*0,50+0,90*2,50*0,50</t>
  </si>
  <si>
    <t>mezipodesta; 0,70*1,05*0,20</t>
  </si>
  <si>
    <t>na hranici pozemku u vjezdu</t>
  </si>
  <si>
    <t>pi*0,097^2*0,06*7850*(24+4)</t>
  </si>
  <si>
    <t>ÚT -  viz samostatný soupis</t>
  </si>
  <si>
    <t>na omítku stěn</t>
  </si>
  <si>
    <t>VZT -  viz samostatný soupis</t>
  </si>
  <si>
    <t>osa A; 11,80*6,85+10,10*3,30</t>
  </si>
  <si>
    <t>osa A; 11,10*4,00+10,10*2,955</t>
  </si>
  <si>
    <t>patky pro zahrazovací sloupky</t>
  </si>
  <si>
    <t>Výměra bez ztr.</t>
  </si>
  <si>
    <t>celkem přebytek</t>
  </si>
  <si>
    <t>(63,925-26*0,80)*(2*0,60)*0,50</t>
  </si>
  <si>
    <t>140,00+56,00+22,00+128,00+18,00</t>
  </si>
  <si>
    <t>Geotextilie 300 g/m2  - dodávka</t>
  </si>
  <si>
    <t>řez E; 2,25*6,45</t>
  </si>
  <si>
    <t>řez F; 2,00*8,60</t>
  </si>
  <si>
    <t>atika; 2*0,185*6,40+2*0,205*1,20</t>
  </si>
  <si>
    <t>heb 100 - patky P1, P3 - viz Z17</t>
  </si>
  <si>
    <t>viz výkaz projektanta komunikací</t>
  </si>
  <si>
    <t>(12,475*2+1,55+3,05+6,45*2)*2,935</t>
  </si>
  <si>
    <t>(11,25+1,55)*3,60+(2,00+8,60)*1,10</t>
  </si>
  <si>
    <t>osa C; (11,80+1,55)*3,60+3,12*6,90</t>
  </si>
  <si>
    <t>(3,05*5+2,30*10+1,45*7+1,00*3)*8,10</t>
  </si>
  <si>
    <t>(3,45+1,95+0,60)*2*2,30+0,60*2*0,30</t>
  </si>
  <si>
    <t>(63,925-26*0,80)*(0,50+2*0,60)*0,50</t>
  </si>
  <si>
    <t>Silnoproud -  viz samostatný soupis</t>
  </si>
  <si>
    <t>osa B; (11,80+1,00)*3,65+10,10*3,00</t>
  </si>
  <si>
    <t>(1,50*10+2,00*6+2,50*6+0,60*4)*20,40</t>
  </si>
  <si>
    <t>(25,25-11*0,80-2*0,60)*(2*0,60)*0,50</t>
  </si>
  <si>
    <t>(56,65-23*0,80-2*0,60)*(2*0,60)*0,50</t>
  </si>
  <si>
    <t>pi*0,15^2*0,80*(31,33+83,36)/1,5*1,1</t>
  </si>
  <si>
    <t>Keramický obklad 100x100 mm - dodávka</t>
  </si>
  <si>
    <t>Zařízení staveniště</t>
  </si>
  <si>
    <t>pod gabionové stěny</t>
  </si>
  <si>
    <t>atika; 0,15*0,185*6,40+0,20*0,205*1,20</t>
  </si>
  <si>
    <t>horní schody; 10,16*0,20*2+10,16*0,155</t>
  </si>
  <si>
    <t>osa A; 11,80*4,00*0,20+10,10*2,955*0,20</t>
  </si>
  <si>
    <t>(0,60+3,45+1,40*2+6,20+2,05*2+3,80)*3,21</t>
  </si>
  <si>
    <t>pohled západ; (1,80+2,80*3+2,30*8)*26,70</t>
  </si>
  <si>
    <t>(25,25-11*0,80-2*0,60)*(0,50+2*0,60)*0,50</t>
  </si>
  <si>
    <t>(56,65-23*0,80-2*0,60)*(0,50+2*0,60)*0,50</t>
  </si>
  <si>
    <t>pod dřevěnou terasu S7</t>
  </si>
  <si>
    <t>průměrná hloubka 1,50m</t>
  </si>
  <si>
    <t>viz výměra projektanta</t>
  </si>
  <si>
    <t>(4,85+0,80)*2,10*0,30+(4,85+0,80)*0,20*0,155</t>
  </si>
  <si>
    <t>Přípomoce pro instalace</t>
  </si>
  <si>
    <t>řez D; 3,55*(1,95+3,10)</t>
  </si>
  <si>
    <t>osa 5, řez C; 3,55*6,90</t>
  </si>
  <si>
    <t>stupně; (0,165)*19*1,05</t>
  </si>
  <si>
    <t>dolní schody; 8,75*0,20+7,75*0,20*2+7,75*0,155</t>
  </si>
  <si>
    <t>osa B; (11,10+1,00)*3,65+10,10*2,955-0,90*1,97</t>
  </si>
  <si>
    <t>odpočet na beton; -9,925</t>
  </si>
  <si>
    <t>horní schody; 10,16*0,38*0,20*2+10,16*0,38*0,155</t>
  </si>
  <si>
    <t>řez E; 2,25*6,45*0,05*1,8</t>
  </si>
  <si>
    <t>řez F; 2,00*8,60*0,05*1,8</t>
  </si>
  <si>
    <t>Vedlejší a ostatní náklady</t>
  </si>
  <si>
    <t>odpočet sdk podhled; -9,26</t>
  </si>
  <si>
    <t>plochy viz dwg výztuž stěn</t>
  </si>
  <si>
    <t>pod patky gabionových stěn</t>
  </si>
  <si>
    <t>osa D; 17,15*3,50*0,20-1,00*0,55*0,20-2,00*1,20*0,20</t>
  </si>
  <si>
    <t>1,10*0,25+0,50*10,80*2+2,40*1,00+0,30*1,30+0,175*3,36</t>
  </si>
  <si>
    <t>jalový stupeň vrchní schody</t>
  </si>
  <si>
    <t>Deska z extrudovaného polystyrénu tl. 150 mm - dodávka</t>
  </si>
  <si>
    <t>Deska z extrudovaného polystyrénu tl. 200 mm - dodávka</t>
  </si>
  <si>
    <t>Obrubník 50x8x25 cm - dodávka / ref. výrobek BEST-LINEA</t>
  </si>
  <si>
    <t>osa 5, řez C; 3,55*3,50*0,20</t>
  </si>
  <si>
    <t>1,10+0,50*4+10,80*2+2,40+2*1,00+0,30*2+1,30+0,175*2+3,36</t>
  </si>
  <si>
    <t>27,00+6,70+21,62+4,70+14,30+4,49+1,35+1,40+6,35+1,40+1,35</t>
  </si>
  <si>
    <t>Obrubník 100x10x25 cm - dodávka / ref. výrobek BEST-SINIA</t>
  </si>
  <si>
    <t>odpočet keram.obklad na omítku</t>
  </si>
  <si>
    <t>stupně; (0,165*0,30)/2*19*1,05</t>
  </si>
  <si>
    <t>osa C; (11,80+1,55)*3,44*0,20+3,12*2,955*0,30-0,90*1,97*0,30</t>
  </si>
  <si>
    <t>dolní schody; 8,75*0,38*0,20+7,75*0,38*0,20*2+7,75*0,38*0,155</t>
  </si>
  <si>
    <t>osa B; (11,80+1,00)*3,65*0,20+10,10*2,955*0,20-0,90*1,97*0,20</t>
  </si>
  <si>
    <t>stěny 1NP levá část, skladba S8</t>
  </si>
  <si>
    <t>Dokumentace skutečného provedení</t>
  </si>
  <si>
    <t>řez D; 3,55*(1,95+3,10)*0,05*1,8</t>
  </si>
  <si>
    <t>pohled východ; (2,80*5+3,80*9+4,30*3+2,30*3+3,30*4+3,10*2)*26,70</t>
  </si>
  <si>
    <t>řez A-A - kolem chodníku pororošt</t>
  </si>
  <si>
    <t>střecha 1NP levá část, skladba S8</t>
  </si>
  <si>
    <t>pro gabionové stěny - mezi patkami</t>
  </si>
  <si>
    <t>střecha 1NP pravá část, skladba S9</t>
  </si>
  <si>
    <t>Příplatek za pohledové bednění stěn</t>
  </si>
  <si>
    <t>odpočet otvor schodiště; -1,05*6,40</t>
  </si>
  <si>
    <t>schody pod objektem viz řez B vpravo</t>
  </si>
  <si>
    <t>Příplatek za pohledové bednění stropů</t>
  </si>
  <si>
    <t>prac.prostor 600mm, prům.hloubka 0,50m</t>
  </si>
  <si>
    <t>Vylamovací lišta VL1 - dodávka a montáž</t>
  </si>
  <si>
    <t>krátké strany řez A; 3,40*2,955+4,25*4,00</t>
  </si>
  <si>
    <t>na odskoku viz řezy D, E; 0,80*0,50*11,80</t>
  </si>
  <si>
    <t>na odskoku viz řezy D, E; 0,85*0,50*11,80</t>
  </si>
  <si>
    <t>val viz řez AA, CC vpravo - dosypání na UT</t>
  </si>
  <si>
    <t>Dopravní značky svislé - kompletní provedení</t>
  </si>
  <si>
    <t>v místě mezi schodišti -2,805 - řez B; 30,30</t>
  </si>
  <si>
    <t>Vodorovné dopravní značení - kompletní provedení</t>
  </si>
  <si>
    <t>š 500mm + prac.prostor 600mm, prům.hloubka 0,50m</t>
  </si>
  <si>
    <t>stupně pro venkovní schodiště z kamenných stupňů</t>
  </si>
  <si>
    <t xml:space="preserve">v sousedství parcelního čísla  117/7  na západě </t>
  </si>
  <si>
    <t>Informační a orientační systém - dodávka a montáž</t>
  </si>
  <si>
    <t>odpočet otvor schodiště; -1,05*6,40*(0,16+0,20)/2</t>
  </si>
  <si>
    <t>pro gabionové stěny - mezi patkami - prac prostor</t>
  </si>
  <si>
    <t>Dílenská dokumentace - dle požadavku uvedeném v PD</t>
  </si>
  <si>
    <t>Kamenivo dekorační (kačírek) frakce 16/32 - dodávka</t>
  </si>
  <si>
    <t>krátké strany řez A; 3,40*2,955*0,20+4,25*4,00*0,20</t>
  </si>
  <si>
    <t>venkovní terénní schody viz řez BB c+ část pod schody</t>
  </si>
  <si>
    <t>Polštáře zhutněné pod základy ze štěrkopísku tříděného</t>
  </si>
  <si>
    <t>Obrubník z ocelové pásoviny 150/5 mm - dodávka a montáž</t>
  </si>
  <si>
    <t>Kostka dlažební drobná, žula velikost 80x100 mm - dodávka</t>
  </si>
  <si>
    <t>Kostka dlažební velká, žula velikost 150x160 mm - dodávka</t>
  </si>
  <si>
    <t>v místě nad schodištěm -2,305 řez B; 0,90*6,25+9,675*2,98</t>
  </si>
  <si>
    <t>krátké strany řez A; (3,40+1,50*2)*4,70+(4,25+1,50*2)*6,90</t>
  </si>
  <si>
    <t>Dlažba 20 x 10 x 6 cm - dodávka / ref. výrobek BEST-KLASIKO</t>
  </si>
  <si>
    <t>Dlažba 20 x 10 x 8 cm - dodávka / ref. výrobek BEST-KLASIKO</t>
  </si>
  <si>
    <t>Penetrační nátěr - dodávka / ref. výrobek BÖRNER BÖCOPLAST VS</t>
  </si>
  <si>
    <t>Uzavírací nátěr na pohledový beton stěn a stropů - ref. Porosan</t>
  </si>
  <si>
    <t>Ocelové profily vkládané do základových patek - dodávka a montáž</t>
  </si>
  <si>
    <t>Dlažba zatravňovací  tl. 100 mm - dodávka / ref. výrobek BEST-VEGA</t>
  </si>
  <si>
    <t>Kryt vymývaným dekoračním kamenivem (kačírkem) tl 50 mm, fr 16-32 mm</t>
  </si>
  <si>
    <t>pod kamenné schodišťové stupně spodní schodiště, průměrná tl. 195 mm</t>
  </si>
  <si>
    <t>pod kamenné schodišťové stupně vrchní schodiště, průměrná tl. 150 mm</t>
  </si>
  <si>
    <t>Kamenný stupeň 125x380 mm, materiál porfyr, dle ref. vzorku - dodávka</t>
  </si>
  <si>
    <t>Kamenný stupeň 155x380 mm, materiál porfyr, dle ref. vzorku - dodávka</t>
  </si>
  <si>
    <t>levá část - odskok vodorovná+svislá část viz šrafa vodostavebný beton</t>
  </si>
  <si>
    <t>Přeložení stávajících svislých dopravních značek - kompletní provedení</t>
  </si>
  <si>
    <t>pravá část - odskok vodorovná+svislá část viz šrafa vodostavebný beton</t>
  </si>
  <si>
    <t>Přenosný hasicí přístroj s náplní 6 kg prášku (21A, 113B, C) - dodávka a montáž</t>
  </si>
  <si>
    <t>Přeložení a zarovnání stávající žulové dlažby - rozhraní vozovky a zeleného pásu</t>
  </si>
  <si>
    <t>pro oplocení poplastované pletivo, odhad á 1,5m, průměr patky 300 mm, hl. 800 mm</t>
  </si>
  <si>
    <t>Odstranění stávajícího vodorovného dopravního značení broušením - kompletní provedení</t>
  </si>
  <si>
    <t>Vodotěsné těsnění pracovní spáry ve standardu "bílé vany" - bobtnavé pásky, kompletní provedení</t>
  </si>
  <si>
    <t>Dlažba pro nevidomé 20 x 10 x 6 cm (vodící linie drážka 11 m) - dodávka / ref. výrobek BEST-KLASIKO</t>
  </si>
  <si>
    <t>Ocelová nosná konstrukce přístupového chodníku na střeše - žárový pozink, kompletní provedení / levá část</t>
  </si>
  <si>
    <t>Ocelová nosná konstrukce přístupového chodníku na střeše - žárový pozink, kompletní provedení / pravá část</t>
  </si>
  <si>
    <t>Ocelová nosná konstrukce přístupového chodníku na střechu - žárový pozink, kompletní provedení / levá část</t>
  </si>
  <si>
    <t>Modifikovaný asfaltovaný natavovací pás (podkladní vrstva hydroizolačního souvrství) - dodávka / ref. výrobek BÖRNER SK Bit 105+PUK</t>
  </si>
  <si>
    <t>Modifikovaný asfaltovaný natavovací pás (vrchní vrstva hydroizolačního souvrství) - dodávka / ref. výrobek BÖRNER Poly-Elast Classic PV</t>
  </si>
  <si>
    <t>Dřevěná terasa Massaranduba tl. 24 mm, drážky, součinitel smykového tření 0,6 - kompletní systémové provedení včetně roštu z profilů 60x60 mm</t>
  </si>
  <si>
    <t>Distanční podložky pod nosné profily - ocelové pásky 6x100x250 mm + tvrzená pryžová podložka 200x300 mm, tl. 10 mm / dodávka a montáž - pravá část</t>
  </si>
  <si>
    <t>Rektifikační stojka závitová tyč + patní plech (výška 250-300 mm) - + tvrzená pryžová podložka 200x300 mm, tl. 10 mm / žárový pozink, kompletní provedení - levá část</t>
  </si>
  <si>
    <t>Oplocení z poplastovaného pletiva v. 1800 mm s napínacími dráty, na ocelové sloupky se vzpěrami - kompletní provedení / ref.výr. PEREN poplastované pletivo zelené 2.7/50x50/ výška 1800 mm</t>
  </si>
  <si>
    <t>Oddíly prací HSV</t>
  </si>
  <si>
    <t>001.</t>
  </si>
  <si>
    <t>Zemní práce</t>
  </si>
  <si>
    <t>Nakládání, skládání a překládání neulehlého výkopku nebo sypaniny nakládání, množství přes 100 m3, z hornin tř. 1 až 4 / vyčíslení viz bilance zemin za část A+B</t>
  </si>
  <si>
    <t>Uložení sypaniny poplatek za uložení sypaniny na skládce ( skládkovné ) / vyčíslení viz bilance zemin za část A+B</t>
  </si>
  <si>
    <t>0032</t>
  </si>
  <si>
    <t>Svislé konstrukce železobetonové</t>
  </si>
  <si>
    <t>Bednění nadzákladových zdí nosných svislé nebo šikmé (odkloněné), půdorysně přímé nebo zalomené ve volném prostranství, ve volných nebo zapažených jamách, rýhách, šachtách, včetně případných vzpěr, oboustranné za každou stranu zřízení</t>
  </si>
  <si>
    <t>Bednění nadzákladových zdí nosných svislé nebo šikmé (odkloněné), půdorysně přímé nebo zalomené ve volném prostranství, ve volných nebo zapažených jamách, rýhách, šachtách, včetně případných vzpěr, oboustranné za každou stranu odstranění</t>
  </si>
  <si>
    <t>0034</t>
  </si>
  <si>
    <t>Příčky</t>
  </si>
  <si>
    <t>0041</t>
  </si>
  <si>
    <t>Stropy a stropní konstrukce (pozemní stavby)</t>
  </si>
  <si>
    <t>Bednění stropů, kleneb nebo skořepin bez podpěrné konstrukce stropů deskových, balkonových nebo plošných konzol plné, rovné, popř. s náběhy zřízení</t>
  </si>
  <si>
    <t>Bednění stropů, kleneb nebo skořepin bez podpěrné konstrukce stropů deskových, balkonových nebo plošných konzol plné, rovné, popř. s náběhy odstranění</t>
  </si>
  <si>
    <t>Podpěrná konstrukce stropů výšky do 4 m se zesílením dna bednění na výměru m2 půdorysu pro zatížení betonovou směsí a výztuží přes 5 do 12 kPa zřízení</t>
  </si>
  <si>
    <t>Podpěrná konstrukce stropů výšky do 4 m se zesílením dna bednění na výměru m2 půdorysu pro zatížení betonovou směsí a výztuží přes 5 do 12 kPa odstranění</t>
  </si>
  <si>
    <t>0043</t>
  </si>
  <si>
    <t>Schodiště</t>
  </si>
  <si>
    <t>Bednění podest, podstupňových desek a ramp včetně podpěrné konstrukce výšky do 4 m půdorysně přímočarých zřízení</t>
  </si>
  <si>
    <t>Bednění podest, podstupňových desek a ramp včetně podpěrné konstrukce výšky do 4 m půdorysně přímočarých odstranění</t>
  </si>
  <si>
    <t>0061</t>
  </si>
  <si>
    <t>Úprava povrchů vnitřní</t>
  </si>
  <si>
    <t>Potažení vnitřních ploch pletivem v ploše nebo pruzích, na plném podkladu sklovláknitým vtlačením do tmelu stěn</t>
  </si>
  <si>
    <t>Omítka sádrová nebo vápenosádrová vnitřních ploch nanášená ručně jednovrstvá, tloušťky do 10 mm hladká svislých konstrukcí stěn</t>
  </si>
  <si>
    <t>0062</t>
  </si>
  <si>
    <t>Úprava povrchů vnější</t>
  </si>
  <si>
    <t>0094</t>
  </si>
  <si>
    <t>Lešení, systémové bednění a stavební výtahy</t>
  </si>
  <si>
    <t>Montáž lešení řadového trubkového těžkého pracovního s podlahami z fošen nebo dílců min. tl. 38 mm, s provozním zatížením tř. 4 do 300 kg/m2 šířky tř. W15 přes 1,5 do 1,8 m, výšky do 10 m</t>
  </si>
  <si>
    <t>Montáž lešení řadového trubkového těžkého pracovního s podlahami Příplatek za první a každý další den použití lešení k ceně -1111 - za celou dobu používání dle harmonogramu stavby</t>
  </si>
  <si>
    <t>Demontáž lešení řadového trubkového těžkého pracovního s podlahami z fošen nebo dílců min. tl. 38 mm, s provozním zatížením tř. 4 do 300 kg/m2 šířky tř. W15 přes 1,5 do 1,8 m, výšky do 10 m</t>
  </si>
  <si>
    <t>Lešení pomocné pracovní pro objekty pozemních staveb pro zatížení do 150 kg/m2, o výšce lešeňové podlahy do 1,9 m</t>
  </si>
  <si>
    <t>0095</t>
  </si>
  <si>
    <t>Dokončovací konstrukce a práce pozemních staveb</t>
  </si>
  <si>
    <t>Vyčištění budov nebo objektů před předáním do užívání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předmětů, při světlé výšce podlaží do 4 m</t>
  </si>
  <si>
    <t>099.</t>
  </si>
  <si>
    <t>Přesun hmot HSV</t>
  </si>
  <si>
    <t>Přesun hmot pro budovy občanské výstavby, bydlení, výrobu a služby s nosnou svislou konstrukcí monolitickou betonovou tyčovou nebo plošnou s jakýkoliv obvodovým pláštěm kromě vyzdívaného vodorovná dopravní vzdálenost do 100 m pro budovy výšky do 6 m</t>
  </si>
  <si>
    <t>P</t>
  </si>
  <si>
    <t>Oddíly prací PSV</t>
  </si>
  <si>
    <t>712.</t>
  </si>
  <si>
    <t>Povlakové krytiny</t>
  </si>
  <si>
    <t>Provedení povlakové krytiny střech plochých do 10 st. natěradly a tmely za studena nátěrem lakem penetračním nebo asfaltovým</t>
  </si>
  <si>
    <t>Provedení povlakové krytiny střech plochých do 10 st. pásy přitavením NAIP v plné ploše</t>
  </si>
  <si>
    <t>Provedení povlakové krytiny střech plochých do 10 st. -ostatní práce provedení vrstvy textilní ochranné</t>
  </si>
  <si>
    <t>Provedení povlakové krytiny střech plochých do 10 st. -ostatní práce dokončení izolace násypem z hrubého kameniva frakce 16 - 22, tl. 50 mm</t>
  </si>
  <si>
    <t>Provedení izolace proti zemní vlhkosti natěradly a tmely za studena na ploše svislé S nátěrem penetračním</t>
  </si>
  <si>
    <t>Provedení izolace proti zemní vlhkosti pásy přitavením NAIP na ploše svislé S</t>
  </si>
  <si>
    <t>Přesun hmot pro povlakové krytiny stanovený procentní sazbou z ceny vodorovná dopravní vzdálenost do 50 m v objektech výšky do 6 m</t>
  </si>
  <si>
    <t>713.</t>
  </si>
  <si>
    <t>Izolace tepelné</t>
  </si>
  <si>
    <t>Montáž tepelné izolace střech plochých rohožemi, pásy, deskami, dílci, bloky (izolační materiál ve specifikaci) kladenými volně jednovrstvá</t>
  </si>
  <si>
    <t>Montáž tepelné izolace stěn rohožemi, pásy, deskami, dílci, bloky (izolační materiál ve specifikaci) lepením celoplošně - izolace pod gabionový obklad fasády</t>
  </si>
  <si>
    <t>Přesun hmot pro izolace tepelné stanovený procentní sazbou z ceny vodorovná dopravní vzdálenost do 50 m v objektech výšky do 6 m</t>
  </si>
  <si>
    <t>7631</t>
  </si>
  <si>
    <t>Konstrukce montované - sádrokartonové</t>
  </si>
  <si>
    <t>Podhled ze sádrokartonových desek dvouvrstvá zavěšená spodní konstrukce z ocelových profilů CD, UD jednoduše opláštěná deskou impregnovanou H2, tl. 12,5 mm, bez TI - systémové provedení včetně základního penetračního nátěru</t>
  </si>
  <si>
    <t>Přesun hmot pro dřevostavby stanovený procentní sazbou z ceny vodorovná dopravní vzdálenost do 50 m v objektech výšky do 6 m</t>
  </si>
  <si>
    <t>764.</t>
  </si>
  <si>
    <t>Konstrukce klempířské</t>
  </si>
  <si>
    <t>Přesun hmot pro konstrukce klempířské stanovený procentní sazbou z ceny vodorovná dopravní vzdálenost do 50 m v objektech výšky do 6 m</t>
  </si>
  <si>
    <t>767.</t>
  </si>
  <si>
    <t>Konstrukce zámečnické</t>
  </si>
  <si>
    <t>Přesun hmot pro zámečnické konstrukce stanovený procentní sazbou z ceny vodorovná dopravní vzdálenost do 50 m v objektech výšky do 6 m</t>
  </si>
  <si>
    <t>7672</t>
  </si>
  <si>
    <t>Dveře vnější</t>
  </si>
  <si>
    <t>769.</t>
  </si>
  <si>
    <t>Ostatní výrobky</t>
  </si>
  <si>
    <t>781.</t>
  </si>
  <si>
    <t>Obklady keramické</t>
  </si>
  <si>
    <t>Přesun hmot pro obklady keramické stanovený procentní sazbou z ceny vodorovná dopravní vzdálenost do 50 m v objektech výšky do 6 m</t>
  </si>
  <si>
    <t>7841</t>
  </si>
  <si>
    <t>Malby a nátěry</t>
  </si>
  <si>
    <t>Malby z malířských směsí otěruvzdorných za mokra dvojnásobné, bílé za mokra otěruvzdorné středně v místnostech výšky do 3,80 m - včetně penetrace</t>
  </si>
  <si>
    <t>T</t>
  </si>
  <si>
    <t>Technické zařízení budov</t>
  </si>
  <si>
    <t>TZ1.</t>
  </si>
  <si>
    <t>Stavební instalace</t>
  </si>
  <si>
    <t>Vodorovné přemístění výkopku nebo sypaniny po suchu na obvyklém dopravním prostředku, bez naložení výkopku, avšak se složením bez rozhrnutí z horniny tř. 1 až 4 na vzdálenost přes 50 do 500 m</t>
  </si>
  <si>
    <t>Úprava pláně vyrovnáním výškových rozdílů v hornině tř. 1 až 4 se zhutněním</t>
  </si>
  <si>
    <t>0051</t>
  </si>
  <si>
    <t>Zpevněné plochy</t>
  </si>
  <si>
    <t>Podklad ze štěrkodrti ŠD s rozprostřením a zhutněním, po zhutnění tl. 150 mm</t>
  </si>
  <si>
    <t>Podklad ze štěrkodrti ŠD s rozprostřením a zhutněním, po zhutnění tl. 200 mm</t>
  </si>
  <si>
    <t>Kladení dlažby z kostek s provedením lože do tl. 50 mm, s vyplněním spár, s dvojím beraněním a se smetením přebytečného materiálu na krajnici drobných z kamene, do lože z kameniva těženého</t>
  </si>
  <si>
    <t>Kladení dlažby z kostek s provedením lože do tl. 50 mm, s vyplněním spár, s dvojím beraněním a se smetením přebytečného materiálu na krajnici velkých z kamene, do lože z kameniva těženého</t>
  </si>
  <si>
    <t>Kladení dlažby z betonových vegetačních dlaždic pozemních komunikací s ložem z kameniva těženého nebo drceného tl. do 50 mm, s vyplněním spár a vegetačních otvorů, s hutněním vibrováním tl. 100 mm, bez rozlišení skupiny, pro plochy do 300 m2</t>
  </si>
  <si>
    <t>008.</t>
  </si>
  <si>
    <t>Trubní vedení</t>
  </si>
  <si>
    <t>Trativody z drenážních trubek se zřízením štěrkopískového lože pod trubky a s jejich obsypem v průměrném celkovém množství do 0,15 m3/m v otevřeném výkopu z trubek plastových flexibilních D přes 100 do 160 mm</t>
  </si>
  <si>
    <t>Výplň kamenivem do rýh odvodňovacích žeber nebo trativodů bez zhutnění, s úpravou povrchu výplně kamenivem drobným těženým</t>
  </si>
  <si>
    <t>Zřízení opláštění výplně z geotextilie odvodňovacích žeber nebo trativodů v rýze nebo zářezu se stěnami šikmými o sklonu do 1:2</t>
  </si>
  <si>
    <t>0091</t>
  </si>
  <si>
    <t>Doplňující konstrukce a práce pozemních komunikací, letišť a ploch</t>
  </si>
  <si>
    <t>0096</t>
  </si>
  <si>
    <t>Bourací práce</t>
  </si>
  <si>
    <t>Rozebrání dlažeb a dílců komunikací pro pěší, vozovek a ploch s přemístěním hmot na skládku na vzdálenost do 3 m nebo s naložením na dopravní prostředek komunikací pro pěší s ložem z kameniva nebo živice a s výplní spár z betonových nebo kameninových dlaždic, desek nebo tvarovek</t>
  </si>
  <si>
    <t>Přesun hmot pro pozemní komunikace s krytem dlážděným dopravní vzdálenost do 200 m jakékoliv délky objektu</t>
  </si>
  <si>
    <t>Zásyp sypaninou z jakékoliv horniny s uložením výkopku ve vrstvách se zhutněním jam, šachet, rýh nebo kolem objektů v těchto vykopávkách</t>
  </si>
  <si>
    <t>0021</t>
  </si>
  <si>
    <t>Úpravy podloží a základové spáry</t>
  </si>
  <si>
    <t>0027</t>
  </si>
  <si>
    <t>Základy</t>
  </si>
  <si>
    <t>Výztuž základů patek z betonářské oceli 10 505 (R)</t>
  </si>
  <si>
    <t>Výztuž základů patek ze svařovaných sítí z drátů typu KARI</t>
  </si>
  <si>
    <t>003.</t>
  </si>
  <si>
    <t>Svislé konstrukce</t>
  </si>
  <si>
    <t>0047</t>
  </si>
  <si>
    <t>Zpevněné plochy venkovní schodiště, terasy</t>
  </si>
  <si>
    <t>Podklad nebo podsyp ze štěrkopísku ŠP s rozprostřením, vlhčením a zhutněním, po zhutnění tl. 50 mm</t>
  </si>
  <si>
    <t>Podklad nebo podsyp ze štěrkopísku ŠP s rozprostřením, vlhčením a zhutněním, po zhutnění tl. 100 mm</t>
  </si>
  <si>
    <t>Podklad nebo podsyp ze štěrkopísku ŠP s rozprostřením, vlhčením a zhutněním, po zhutnění tl. 130 mm</t>
  </si>
  <si>
    <t>Podklad nebo podsyp ze štěrkopísku ŠP s rozprostřením, vlhčením a zhutněním, po zhutnění tl. 150 mm</t>
  </si>
  <si>
    <t>Podklad nebo podsyp ze štěrkopísku ŠP s rozprostřením, vlhčením a zhutněním, po zhutnění tl. 200 mm</t>
  </si>
  <si>
    <t>Osazování schodišťových stupňů kamenných s vyspárováním styčných spár, s provizorním dřevěným zábradlím a dočasným zakrytím stupnic prkny na desku, stupňů broušených nebo leštěných</t>
  </si>
  <si>
    <t>0049</t>
  </si>
  <si>
    <t>Ocelové konstrukce</t>
  </si>
  <si>
    <t>0090</t>
  </si>
  <si>
    <t>Oplocení</t>
  </si>
  <si>
    <t>0018</t>
  </si>
  <si>
    <t>VN+ON</t>
  </si>
  <si>
    <t>VN</t>
  </si>
  <si>
    <t>Vedlejší náklady</t>
  </si>
  <si>
    <t>zON</t>
  </si>
  <si>
    <t>Ostatní náklady</t>
  </si>
  <si>
    <t>Bližší specifikace viz tabulky výrobků, pokud není uvedeno jinak jednotková cena zahrnuje dodávku i montáž.</t>
  </si>
  <si>
    <t>KL1</t>
  </si>
  <si>
    <t>Z1/1</t>
  </si>
  <si>
    <t>madlo schodiště ve výšce 900mm, madlo ocel. trubka 51/3,2 mm, oba konce zavíčkovat, kotvit pomocí trnu dl 2mm do ŽB stěny - vzdálenost od stěny 50 mm, ocel žárově zinkovaná, délka 1710 mm</t>
  </si>
  <si>
    <t>Z1/2</t>
  </si>
  <si>
    <t>Z2/1</t>
  </si>
  <si>
    <t>Z2/2</t>
  </si>
  <si>
    <t>Z3</t>
  </si>
  <si>
    <t>svařovaný ocelový pororošt, výška 40 mm, oka 30 x 30 mm, nosný a lemovací pás 40/3 mm, vložit do rámu z ocel. válvovaných profilů L40/3 mm, včetně spojovacího materiálu - 4 ks/1 pororošt, nosný, ocel žárově zinkovaná, rozměr 1050 x 850 mm</t>
  </si>
  <si>
    <t>Z4</t>
  </si>
  <si>
    <t>ocelový uzavřený tenkostěnný profil s obdélníkovým průřezem pro odvod vody, uzavřený obdélníkový profil 100/60/3 mm profil č. 3604730, ocel žárově zinkovaná, délka 450 mm</t>
  </si>
  <si>
    <t>Z5/1</t>
  </si>
  <si>
    <t>stupnice schodiště - svařovaný ocelový pororošt, výška 40 mm, oka 30 x 30 mm, nosný a lemovací pás 40/3 mm, po stranách vložit do ocel. válvovaných profilů L40/3 mm - 2x 300 mm, ocel žárově zinkovaná, rozměr 1050 x 300 mm</t>
  </si>
  <si>
    <t>Z5/2</t>
  </si>
  <si>
    <t>stupnice podesty schodiště - svařovaný ocelový pororošt, výška 40 mm, oka 30 x 30 mm, nosný a lemovací pás 40/3 mm, po stranách vložit do ocel. válvovaných profilů L40/3 mm - 2x 1000 mm, ocel žárově zinkovaná, rozměr 1050 x 1000 mm</t>
  </si>
  <si>
    <t>Z6</t>
  </si>
  <si>
    <t>ocelový svařovaný rám okolo dveřního otvoru ve fasádě, velikost otvoru 1100 x 2070 mm, šířka 350 mm, kotveno na žb na chemockou hmoždinku 8x - nedotaženo, plochá ocel tl. 5 mm - žárově pozinkovaná, překlad tl. 8 mm</t>
  </si>
  <si>
    <t>Z7</t>
  </si>
  <si>
    <t>Z8</t>
  </si>
  <si>
    <t>Z9</t>
  </si>
  <si>
    <t>Z10</t>
  </si>
  <si>
    <t>Z11</t>
  </si>
  <si>
    <t>Z12</t>
  </si>
  <si>
    <t>vnější dvojkřídlé žaluziové dveře, rámová kce, křídla otvíravá, výplň křídel ocelová žaluzie, kotveno do rámu Z8, bezpečnostní zámek fab, ocel žárově zinkovaná, velikost otvoru 2000 x 1940 mm</t>
  </si>
  <si>
    <t>Z13</t>
  </si>
  <si>
    <t>vnější dvojkřídlé žaluziové dveře, rámová kce, křídla posuvná, výplň křídel ocelová žaluzie, kotveno do rámu Z9, ocel žárově zinkovaná, velikost otvoru 3000 x 1750 mm</t>
  </si>
  <si>
    <t>Z14</t>
  </si>
  <si>
    <t>vnější dvojdílná větrací žaluzie, rámová kce, pevná křídla, výplň křídel ocelová žaluzie, rám L 50/50/3, kotveno do rámu Z10, ocel žárově zinkovaná, velikost otvoru 2000 x 1200 mm</t>
  </si>
  <si>
    <t>Z15</t>
  </si>
  <si>
    <t>vnější větrací žaluzie, rámová kce, pevné křídlo, výplň křídla ocelová žaluzie, rám L 50/50/3, kotveno do rámu Z11, ocel žárově zinkovaná, velikost otvoru 1000 x 550 mm</t>
  </si>
  <si>
    <t>Z16</t>
  </si>
  <si>
    <t>madlo schodiště - ve výšce 1100 mm, madlo - ocel. trubka 51/3,2 mm, oba konce zavíčkovat, kotvit pomocí trnu d 12 mm do žb stěny - vzdálenost od stěny 50 mm, kotvení 5x, ocel žárově zinkovaná, celková délka 7235 mm</t>
  </si>
  <si>
    <t>Z28</t>
  </si>
  <si>
    <t>okopová lišta schodiště - ocel plech tl. 3 mm, výška 250 mm (3 kusy)</t>
  </si>
  <si>
    <t>bm</t>
  </si>
  <si>
    <t>D1</t>
  </si>
  <si>
    <t>Za1</t>
  </si>
  <si>
    <t>Zárubeň - ocel (hranatá, půlená)</t>
  </si>
  <si>
    <t>Ko1</t>
  </si>
  <si>
    <t>kování Twin VISION H, klika kartáčovaná nerez, rozeta kruhová - kartáčovaná nerez, poniklovaný zámek</t>
  </si>
  <si>
    <t>D2</t>
  </si>
  <si>
    <t>vnitřní dveře jednokřídlé otevíravé, hladké plné, bez prahu, rozměr 800 x 1970 (bezfalcové)</t>
  </si>
  <si>
    <t>Za2</t>
  </si>
  <si>
    <t xml:space="preserve">zárubeň - ocel, tloušťka stěny 100 mm </t>
  </si>
  <si>
    <t>Ko2</t>
  </si>
  <si>
    <t>kování KLASIC 90mm, klika plast. zámeb FAB, bezpečnostní vložka</t>
  </si>
  <si>
    <t>D3</t>
  </si>
  <si>
    <t>D4</t>
  </si>
  <si>
    <t>D5</t>
  </si>
  <si>
    <t xml:space="preserve">vnitřní dveře jednokřídlé otevíravé, hladké plné, bez prahu, rozměr 900 x 1970 </t>
  </si>
  <si>
    <t>Za5</t>
  </si>
  <si>
    <t>zárubeň ocel  bílý nátěr</t>
  </si>
  <si>
    <t>Ko5</t>
  </si>
  <si>
    <t>D6</t>
  </si>
  <si>
    <t xml:space="preserve">Vnitřní dveře jednokřídlé otevíravé, hladké plné s větrací mřížkou, bez prahu, rozměr  800 x 1970 (bezfalcové) </t>
  </si>
  <si>
    <t>Za6</t>
  </si>
  <si>
    <t>Ko6</t>
  </si>
  <si>
    <t>D7</t>
  </si>
  <si>
    <t>Za7</t>
  </si>
  <si>
    <t>Ko7</t>
  </si>
  <si>
    <t>D8</t>
  </si>
  <si>
    <t xml:space="preserve">Vnitřní dveře jednokřídlé otevíravé, hladké plné s větrací mřížkou, bez prahu, rozměr  700 x 1970 (bezfalcové) </t>
  </si>
  <si>
    <t>Za8</t>
  </si>
  <si>
    <t>Ko8</t>
  </si>
  <si>
    <t>D9</t>
  </si>
  <si>
    <t>Za9</t>
  </si>
  <si>
    <t>Ko9</t>
  </si>
  <si>
    <t>kování Twin VISION H, klika kartáčovaná nerez, rozeta kruhová - kartáčovaná nerez, zámek Twin LUMISOL VL WC, zarážka dveří Twin VL 35895</t>
  </si>
  <si>
    <t>OS01</t>
  </si>
  <si>
    <t>zrcadlo FLOAT, lepeno celoplošně na svislou konstrukci stěny, zalícovat s keramickým obkladem stěny, spodní hrana 1000 mm od podlahy, tl 5mm, rozměry zrcadla musí být v násobku spárořezu ker. obkladu), 1300 x 1300 mm</t>
  </si>
  <si>
    <t>OS02</t>
  </si>
  <si>
    <t>zrcadlo FLOAT, lepeno celoplošně na svislou konstrukci stěny, zalícovat s keramickým obkladem stěny, spodní hrana 1000 mm od podlahy, tl 5mm, rozměry zrcadla musí být v násobku spárořezu ker. obkladu), rozměr š 1300 x  v 1300 mm</t>
  </si>
  <si>
    <t>nosný trám 1L = 1500 mm - viz kapitola ocelové konstrukce</t>
  </si>
  <si>
    <t>nosný trám 2L = 2000 mm  - viz kapitola ocelové konstrukce</t>
  </si>
  <si>
    <t>Z17/3</t>
  </si>
  <si>
    <t>nosný trám 3L = 2500 mm - viz kapitola ocelové konstrukce</t>
  </si>
  <si>
    <t>Z17/4</t>
  </si>
  <si>
    <t>nosný trám 4L=600 mm - viz kapitola ocelové konstrukce</t>
  </si>
  <si>
    <t>Z18/1</t>
  </si>
  <si>
    <t>nosný rám zábradlí d 3400 mm - viz kapitola ocelové konstrukce</t>
  </si>
  <si>
    <t>Z18/2</t>
  </si>
  <si>
    <t>distančníky (rektifikační spojka) - viz kapitola ocelové konstrukce</t>
  </si>
  <si>
    <t>Z19/1</t>
  </si>
  <si>
    <t>nosný rám zábradlí - délka 3050 mm (2 ks s trnem, 3 ks bez trnu) - viz kapitola ocelové konstrukce</t>
  </si>
  <si>
    <t>Z19/2</t>
  </si>
  <si>
    <t>nosný rám zábradlí - délka 2300 mm (5 ks s trnem, 5 ks bez trnu) - viz kapitola ocelové konstrukce</t>
  </si>
  <si>
    <t>Z19/3</t>
  </si>
  <si>
    <t>nosný rám zábradlí - délka 1450 mm (4 ks s trnem, 3 ks bez trnu) - viz kapitola ocelové konstrukce</t>
  </si>
  <si>
    <t>Z19/4</t>
  </si>
  <si>
    <t>nosný rám zábradlí - délka 1000 mm  - viz kapitola ocelové konstrukce</t>
  </si>
  <si>
    <t>Z19/5</t>
  </si>
  <si>
    <t>ocelové podložky - viz kapitola ocelové konstrukce</t>
  </si>
  <si>
    <t>Z20</t>
  </si>
  <si>
    <t>Sestava svařovaných ocelových pororoštů, výška 40 mm, oka 30x30 mm, nosný a lemovací pás 40/3 mm, uložit a ukotvit na IPE 100 (Z17), včetně spojovacího materiálu celkem 208 ks spojky, ocel žárově zinkovaná, rozměry 900x1000 mm (50 ks) a 900x675 mm (2 ks)</t>
  </si>
  <si>
    <t>Z/21</t>
  </si>
  <si>
    <t>Sestava svařovaných ocelových pororoštů, výška 40 mm, oka 30x30 mm, nosný a lemovací pás 40/3 mm, uložit a ukotvit na IPE 100 (Z18), včetně spojovacího materiálu celkem 336 ks spojky, ocel žárově zinkovaná, rozměry 900x1000 mm (63 ks) a 400x1000 mm (21 ks)</t>
  </si>
  <si>
    <t>Z/22</t>
  </si>
  <si>
    <t>Sestava svařovaných ocelových pororoštů, výška 40 mm, oka 30x30 mm, nosný a lemovací pás 40/3 mm, uložit a ukotvit na IPE 100 (Z19), včetně spojovacího materiálu celkem 192 ks spojky, ocel žárově zinkovaná, rozměry 1000x1000 mm (26 ks) a 750x1000 mm (11 ks), 1000x775 mm (1 ks), 550x1000 mm (6 ks), 1000x625 mm (1 ks), 750x425 mm (1 ks), 1000x1000 mm s výřezem (2 ks)</t>
  </si>
  <si>
    <t>Z23</t>
  </si>
  <si>
    <t>zábradlí, konstrukční ocel S235 JR, žárově pozinkovaná, včetně spojovacího materiálu, výška 1140 mm</t>
  </si>
  <si>
    <t>Z24</t>
  </si>
  <si>
    <t>Z25</t>
  </si>
  <si>
    <t>ocelový plát tvarovaný do L s bodcem, osadit jako lem venkovního schodiště, tl. 6 mm, ocel žárově zinkováno, bodce osadit po cca 500 mm a zabetonovat do patky, L=5x8750 mm nedělné + boky, L=1x8850 mm</t>
  </si>
  <si>
    <t>Z26</t>
  </si>
  <si>
    <t>ocelový zahrazovací sloupek - pevný, ocel žárově zinkovaná, d 2100 mm</t>
  </si>
  <si>
    <t>Z27</t>
  </si>
  <si>
    <t>ocelový zahrazovací sloupek - odnímatelný, ocel žárově zinkovaná, d 2100 mm</t>
  </si>
  <si>
    <t>Z29/1</t>
  </si>
  <si>
    <t>Z29/2</t>
  </si>
  <si>
    <t>Z30</t>
  </si>
  <si>
    <t>vnější žaluziové dvěře - kryt elektroměrového rozvaděče, rámové kce, křídlo otvíravé, výplň křídla ocelová žaluzie, velikost 1000 x 1200 mm</t>
  </si>
  <si>
    <t>Z31</t>
  </si>
  <si>
    <t>krycí mřížka s manžetou - VZT, D 150 mm, nerez ocel</t>
  </si>
  <si>
    <t>Z32</t>
  </si>
  <si>
    <t>krycí mřížka s manžetou - VZT, D 350 mm, nerez ocel</t>
  </si>
  <si>
    <t>Z33</t>
  </si>
  <si>
    <t>krycí mřížka s manžetou - odvětrání kanalizace, D 100 mm, nerez ocel</t>
  </si>
  <si>
    <t>Z34</t>
  </si>
  <si>
    <t>krycí mřížka s manžetou - odvětrání kanalizace, D 125 mm, nerez ocel</t>
  </si>
  <si>
    <t>Zdravotní technika</t>
  </si>
  <si>
    <t>001</t>
  </si>
  <si>
    <t>100.06-01.01</t>
  </si>
  <si>
    <t>Výkop rýh</t>
  </si>
  <si>
    <t>100.06-01.02</t>
  </si>
  <si>
    <t>Pískové lože potrubí tl. 100 mm</t>
  </si>
  <si>
    <t>100.06-01.03</t>
  </si>
  <si>
    <t>Zásyp potrubí v rýze včetně doplňkových prací</t>
  </si>
  <si>
    <t>100.06-01.04</t>
  </si>
  <si>
    <t>722</t>
  </si>
  <si>
    <t>Vnitřní vodovod</t>
  </si>
  <si>
    <t>722.01</t>
  </si>
  <si>
    <t>Potrubí plastové PE D 40</t>
  </si>
  <si>
    <t>722.02</t>
  </si>
  <si>
    <t xml:space="preserve">Potrubí plastové PPR, PN 20, D 20 </t>
  </si>
  <si>
    <t>722.03</t>
  </si>
  <si>
    <t xml:space="preserve">Potrubí plastové PPR, PN 20, D 25 </t>
  </si>
  <si>
    <t>722.04</t>
  </si>
  <si>
    <t xml:space="preserve">Potrubí plastové PPR, PN 20, D 40 </t>
  </si>
  <si>
    <t>722.05</t>
  </si>
  <si>
    <t xml:space="preserve">Izolace proti orosení pro SV - Izolace pro D 20 tl. 6 mm </t>
  </si>
  <si>
    <t>722.06</t>
  </si>
  <si>
    <t xml:space="preserve">Izolace proti orosení pro SV - Izolace pro D 25 tl. 6 mm </t>
  </si>
  <si>
    <t>722.07</t>
  </si>
  <si>
    <t>Izolace proti orosení pro SV - Izolace pro D 40 tl. 6 mm</t>
  </si>
  <si>
    <t>722.08</t>
  </si>
  <si>
    <t>Tepelná izolace pro D 20  tl. 20 mm</t>
  </si>
  <si>
    <t>722.09</t>
  </si>
  <si>
    <t>Kulový kohout DN 15 s vyp.</t>
  </si>
  <si>
    <t>722.10</t>
  </si>
  <si>
    <t>Kulový kohout DN 20 s vyp.</t>
  </si>
  <si>
    <t>722.11</t>
  </si>
  <si>
    <t>Kulový kohout DN 32 s vyp.</t>
  </si>
  <si>
    <t>725</t>
  </si>
  <si>
    <t>Zařizovací předměty</t>
  </si>
  <si>
    <t>725.01</t>
  </si>
  <si>
    <t>Čerpací stanice Wilo DrainLift M se dvěma integrovanými čerpadly</t>
  </si>
  <si>
    <t>725.02</t>
  </si>
  <si>
    <t>Tlakový elektrický zásobníkový ohřívač vody Stiebel-Eltron SHU 5 Sli o objemu 5 litrů včetně příslušenství SVMT</t>
  </si>
  <si>
    <t>725.03</t>
  </si>
  <si>
    <t>Beztlakový elektrický zásobníkový ohřívač vody Stiebel-Eltron SN 5 o objemu 5 litrů včetně příslušné směšovací armatury</t>
  </si>
  <si>
    <t>725.04</t>
  </si>
  <si>
    <t>Beztlakový elektrický zásobníkový ohřívač vody Stiebel-Eltron SNU 5 SL o objemu 5 litrů včetně pákové směšovací armatury MEW</t>
  </si>
  <si>
    <t>725.05</t>
  </si>
  <si>
    <t>Montážní podomítkový systém pro WC závěsné</t>
  </si>
  <si>
    <t>725.06</t>
  </si>
  <si>
    <t>Podomítková splachovací nádržka</t>
  </si>
  <si>
    <t>725.07</t>
  </si>
  <si>
    <t>Splachovací tlačítko</t>
  </si>
  <si>
    <t>725.08</t>
  </si>
  <si>
    <t>WC závěsné bílé JIKA CUBITO + sedátko s poklopem</t>
  </si>
  <si>
    <t>725.09</t>
  </si>
  <si>
    <t>Instalační modul pro WC bezbariérové</t>
  </si>
  <si>
    <t>725.10</t>
  </si>
  <si>
    <t>WC mísa závěsná, bezbariérová, vyložení 700 mm, bílá, 360x700 mm, JIKA OLYMP HANDICAP, včetně sedátka, splachovacího tlačítka, splachovací tlačítko umístěno na straně dle příslušné vyhlášky, výška sedátka 500 mm od podlahy</t>
  </si>
  <si>
    <t>725.11</t>
  </si>
  <si>
    <t>Podomítková splachovací nádržka - WC bezbariérové</t>
  </si>
  <si>
    <t>725.12</t>
  </si>
  <si>
    <t xml:space="preserve">Pisoár závěsný </t>
  </si>
  <si>
    <t>725.13</t>
  </si>
  <si>
    <t>Montážní podomítkový systém pro pisoáry</t>
  </si>
  <si>
    <t>725.14</t>
  </si>
  <si>
    <t>Splachovací tlačítko pro pisoáry</t>
  </si>
  <si>
    <t>725.15</t>
  </si>
  <si>
    <t>Umyvadlo keramické bílé JIKA CUBITO - 600x450</t>
  </si>
  <si>
    <t>725.16</t>
  </si>
  <si>
    <t>Umyvadlo keramické bílé JIKA CUBITO zápustné do desky, včetně desky</t>
  </si>
  <si>
    <t>725.17</t>
  </si>
  <si>
    <t>Umyvadlo zdravotnické nástěnné, bílé s otvorem pro baterii a přepadem, JIKA MIO, výška horního povrchu  800-850 mm od podlahy</t>
  </si>
  <si>
    <t>725.18</t>
  </si>
  <si>
    <t>Výlevka závěsná nerezová SANELA</t>
  </si>
  <si>
    <t>725.19</t>
  </si>
  <si>
    <t xml:space="preserve">Baterie umyvadlová stojánková páková </t>
  </si>
  <si>
    <t>725.20</t>
  </si>
  <si>
    <t>Sifon umyvadlový</t>
  </si>
  <si>
    <t>725.21</t>
  </si>
  <si>
    <t>Sifon umyvadlový podomítkový pro postižené HL134.0</t>
  </si>
  <si>
    <t>725.22</t>
  </si>
  <si>
    <t>T 1300-DN15</t>
  </si>
  <si>
    <t>725.23</t>
  </si>
  <si>
    <t>Rohový ventil RV-DN15</t>
  </si>
  <si>
    <t>Vytápění</t>
  </si>
  <si>
    <t>730.1</t>
  </si>
  <si>
    <t>730.01</t>
  </si>
  <si>
    <t>Elektrokotel např. Protherm RAY 18K, 18 kW</t>
  </si>
  <si>
    <t>730.02</t>
  </si>
  <si>
    <t>Regulátor tepl. Ekvitermní, s čidlem, s týdenním prog.</t>
  </si>
  <si>
    <t>730.03</t>
  </si>
  <si>
    <t>Expanzní nádoba, např. Reflex N, 25 dm3/0,30 Mpa</t>
  </si>
  <si>
    <t>730.04</t>
  </si>
  <si>
    <t>Trubka měděná, tvrdá, SF-Cu F37,  15x1</t>
  </si>
  <si>
    <t>730.05</t>
  </si>
  <si>
    <t>Trubka měděná, tvrdá, SF-Cu F37,  18x1</t>
  </si>
  <si>
    <t>730.06</t>
  </si>
  <si>
    <t>Trubka měděná, tvrdá, SF-Cu F37,  22x1</t>
  </si>
  <si>
    <t>730.07</t>
  </si>
  <si>
    <t>Trubka měděná, tvrdá, SF-Cu F37,  28x1</t>
  </si>
  <si>
    <t>730.08</t>
  </si>
  <si>
    <t>Ventil odvzdušňovací radiátorový G 3/8", automatický - Hygroskopic</t>
  </si>
  <si>
    <t>730.09</t>
  </si>
  <si>
    <t>Termost.hlavice např. Heimeier typ K se zabudovaným čidlem</t>
  </si>
  <si>
    <t>730.10</t>
  </si>
  <si>
    <t>Šroubení radiátorové regulovatelné G 1/2", rohové</t>
  </si>
  <si>
    <t>730.11</t>
  </si>
  <si>
    <t>Kulový kohout, např. Gicomini, R250D G 1", DN25</t>
  </si>
  <si>
    <t>730.12</t>
  </si>
  <si>
    <t>Kulový kohout, např. Gicomini, s filtrem G 1", DN10</t>
  </si>
  <si>
    <t>730.13</t>
  </si>
  <si>
    <t>Kulový kohout, např. Gicomini, vypouštěcí  G 3/8", DN 10</t>
  </si>
  <si>
    <t>730.14</t>
  </si>
  <si>
    <t>Přepoušť. Ventil, např. Honeywell, DU G 3/4", DN 20</t>
  </si>
  <si>
    <t>730.15</t>
  </si>
  <si>
    <t>Šroubení přímé, Ve 4300, G 3/4", DN 20</t>
  </si>
  <si>
    <t>730.16</t>
  </si>
  <si>
    <t>Šroubení přímé, Ve 4300, G 1", DN 25</t>
  </si>
  <si>
    <t>730.17</t>
  </si>
  <si>
    <t>Těleso deskové, např. Radik VKU 21 - 400x600 mm</t>
  </si>
  <si>
    <t>730.18</t>
  </si>
  <si>
    <t>Těleso deskové, např. Radik VKU 21 - 500x600 mm</t>
  </si>
  <si>
    <t>730.19</t>
  </si>
  <si>
    <t>Těleso deskové, např. Radik VKU 21 - 600x600 mm</t>
  </si>
  <si>
    <t>730.20</t>
  </si>
  <si>
    <t>Těleso deskové, např. Radik VKU 21 - 900x600 mm</t>
  </si>
  <si>
    <t>730.21</t>
  </si>
  <si>
    <t>Těleso deskové, např. Radik VKU 21 - 1400x600 mm</t>
  </si>
  <si>
    <t>730.22</t>
  </si>
  <si>
    <t>Tepelná izolace např. Mirelon pro trubku 15x1, tl. 13 mm</t>
  </si>
  <si>
    <t>730.23</t>
  </si>
  <si>
    <t>Tepelná izolace např. Mirelon pro trubku 18x1, tl. 13 mm</t>
  </si>
  <si>
    <t>730.24</t>
  </si>
  <si>
    <t>Tepelná izolace např. Mirelon pro trubku 22x1, tl. 13 mm</t>
  </si>
  <si>
    <t>730.25</t>
  </si>
  <si>
    <t>Tepelná izolace např. Mirelon pro trubku 28x1, tl. 20 mm</t>
  </si>
  <si>
    <t>730.26</t>
  </si>
  <si>
    <t>Tepelná izolace např. Mirrelon - desky tl. 25 mm</t>
  </si>
  <si>
    <t>bm2</t>
  </si>
  <si>
    <t>730.27</t>
  </si>
  <si>
    <t>profilový materiál</t>
  </si>
  <si>
    <t>730.28</t>
  </si>
  <si>
    <t>Zkouška těsnosti</t>
  </si>
  <si>
    <t>730.29</t>
  </si>
  <si>
    <t>Zkouška tlaková</t>
  </si>
  <si>
    <t>730.30</t>
  </si>
  <si>
    <t>nastavení ekvitermní regulace</t>
  </si>
  <si>
    <t>730.31</t>
  </si>
  <si>
    <t>Topná zkouška</t>
  </si>
  <si>
    <t>hod</t>
  </si>
  <si>
    <t>Silnoproud</t>
  </si>
  <si>
    <t>741.1</t>
  </si>
  <si>
    <t>Dodávky zařízení</t>
  </si>
  <si>
    <t>741.1.1</t>
  </si>
  <si>
    <t>Elektroměrový rozváděč         ozn.RE</t>
  </si>
  <si>
    <t>skříň rozvaděč</t>
  </si>
  <si>
    <t>jistič 3pól BD250NE305 690V/36kA spínací blok</t>
  </si>
  <si>
    <t>spoušť nadproud SE-BD-0160-L001 3pol 160A vedení</t>
  </si>
  <si>
    <t>měřící trafo proudu CLA1.2/15VA/tp.0,5  200/5A</t>
  </si>
  <si>
    <t>vodič CY 16  /H07V-U/</t>
  </si>
  <si>
    <t>propojení pomocných obvodů do 25 vodičů (obec.pol)</t>
  </si>
  <si>
    <t>zkušební svorkovnice ZS1b</t>
  </si>
  <si>
    <t>výroba rozvaděče a zkoušky</t>
  </si>
  <si>
    <t>741.1.2</t>
  </si>
  <si>
    <t>Napájecí rozváděč              ozn.R1+R2</t>
  </si>
  <si>
    <t>skříň.rozvaděč</t>
  </si>
  <si>
    <t>vypínač otočný HA307 3pól/8,5M/500V/160A na lištu</t>
  </si>
  <si>
    <t>odpínač poj lištový FD00-33K/F 3x160A 3pol ovlad</t>
  </si>
  <si>
    <t>pojistková patrona PN000(100A)gG</t>
  </si>
  <si>
    <t>jistič LPN 3pól/ch.B/ 32A</t>
  </si>
  <si>
    <t>jistič LPN 3pól/ch.B/ 20-25A</t>
  </si>
  <si>
    <t>jistič LPN 3pól/ch.B/ 10-16A</t>
  </si>
  <si>
    <t>jistič LPN 1pól/ch.B/ 6-16A</t>
  </si>
  <si>
    <t>jistič LPN 1pól/ch.B/ 4A</t>
  </si>
  <si>
    <t>proudový chránič 4pol OFI-25-4-030AC 10kA</t>
  </si>
  <si>
    <t>spínací hodiny týdenní digitální Z7-SDM/1k-WO</t>
  </si>
  <si>
    <t>svodič 3pól DEHNventil M TNC 255 typ1       951300</t>
  </si>
  <si>
    <t>sběrnice hřeben G3L-1000C-16mm2 3x19vývod vidlice</t>
  </si>
  <si>
    <t>svítidl A V3218K/2x18W/IP65/těleso ABS kryt PC</t>
  </si>
  <si>
    <t>svítidlo B  záři V3218K/2x18W/IP65/těleso ABS kryt</t>
  </si>
  <si>
    <t>svítidlo záři GN/2x18W/IP65/tělesoPE krytPC</t>
  </si>
  <si>
    <t>svítidlo C  záři V3136K/1x36W/IP65/těleso PC kryt</t>
  </si>
  <si>
    <t>svítidlo CN záři /1x36W/IP65/tělesoPE krytPC</t>
  </si>
  <si>
    <t>svítidlo D záři V3236K/2x36W/IP65/těleso ABS kryt</t>
  </si>
  <si>
    <t>svítidlo DN záři /2x36W/IP65/tělesoPE krytPC</t>
  </si>
  <si>
    <t>nouzové svítidlo Tosa/IP67 900lm/1hod/1x11W  50263</t>
  </si>
  <si>
    <t>741.2</t>
  </si>
  <si>
    <t>Materiál elektromontážní</t>
  </si>
  <si>
    <t>zářivka lineární T8 pr26mm/L590mm/G13 18W</t>
  </si>
  <si>
    <t>startér zářivkový</t>
  </si>
  <si>
    <t>zářivka lineární T8 pr26mm/L1200mm/G13 36W</t>
  </si>
  <si>
    <t>SESTAVA  spínač 1pól Tango 10A/250Vstř řaz.1</t>
  </si>
  <si>
    <t>spínač/strojek 10A/250Vstř 3558-A01340 řaz. 1,1So</t>
  </si>
  <si>
    <t>kryt spínače 1-duchý 3558A-A651 pro ř.1,6,7,1/0</t>
  </si>
  <si>
    <t>rámeček pro 1 přístroj Tango 3901A-B10</t>
  </si>
  <si>
    <t>SESTAVA  ovladač zapín Tango 10A/250Vstř řaz.1/0So</t>
  </si>
  <si>
    <t>ovladač/strojek 10A/250Vstř 3558-A91342 ř.1/0,S,So</t>
  </si>
  <si>
    <t>doutnavka orientační 3916-12221</t>
  </si>
  <si>
    <t>kryt spín 3558A-A653 pro ř.1So,6So,S,1/0So,S,7So</t>
  </si>
  <si>
    <t>SESTAVA  přepín střídavý Tango 10A/250Vstř řaz.6</t>
  </si>
  <si>
    <t>přepínač/strojek 10A/250Vstř 3558-A06340 řaz.6,6So</t>
  </si>
  <si>
    <t>SESTAVA  přepínač křížový Tango 10A/250Vstř ř.7</t>
  </si>
  <si>
    <t>přepínač/strojek 10A/250Vstř 3558-A07340 řaz.7,7So</t>
  </si>
  <si>
    <t>vačkový spínač ve skříňce S25VL03</t>
  </si>
  <si>
    <t>vačkový spínač ve skříňce S63VL03</t>
  </si>
  <si>
    <t>zásuvka 16A/250Vstř Tango 5519A-A02357 bezŠr clonk</t>
  </si>
  <si>
    <t>svodič DEHNflex M 255 elinstalKrabic        924396</t>
  </si>
  <si>
    <t>krabice přístrojová KP68</t>
  </si>
  <si>
    <t>krabice univerz/rozvodka KU68-1903 vč.KO68 +S66</t>
  </si>
  <si>
    <t>krabicová rozvodka ACIDUR 6455-11</t>
  </si>
  <si>
    <t>kabel 1kV CYKY 3x70+50</t>
  </si>
  <si>
    <t>kabel CYKY 5x6</t>
  </si>
  <si>
    <t>kabel CYKY 5x2,5</t>
  </si>
  <si>
    <t>kabel CYKY 3x2,5</t>
  </si>
  <si>
    <t>kabel CYKY 5x1,5</t>
  </si>
  <si>
    <t>kabel CYKY 3x1,5</t>
  </si>
  <si>
    <t>kabel CYKY 2x1,5</t>
  </si>
  <si>
    <t>vodič CY 10  /H07V-U/</t>
  </si>
  <si>
    <t>kabelový žlab FeZn KLAS 125/50 2000mm</t>
  </si>
  <si>
    <t>/kabelový žlab KLAS/ koleno vnější 125/50</t>
  </si>
  <si>
    <t>/kabelový žlab KLAS/ závěs 125</t>
  </si>
  <si>
    <t>/kabelový žlab KLAS/ závitová tyč 1m</t>
  </si>
  <si>
    <t>trubka ohebná spiroflex SF25</t>
  </si>
  <si>
    <t>trubka PVC tuhá střední namáhání 4025</t>
  </si>
  <si>
    <t>/trubka PVC tuhá/ příchytka 5325</t>
  </si>
  <si>
    <t>/trubka PVC tuhá/  spojka 0225</t>
  </si>
  <si>
    <t>/trubka PVC tuhá/ koleno 4125</t>
  </si>
  <si>
    <t>válcovaný profil ocel tř.11</t>
  </si>
  <si>
    <t>hmoždinka se zatloukacím hřebem HZI 8x95mm</t>
  </si>
  <si>
    <t>ohnivzdorná přepážka s výplní(obecná položka)</t>
  </si>
  <si>
    <t>trubka ohebná spiroflex SF20</t>
  </si>
  <si>
    <t>trubka PVC tuhá střední namáhání 4016E</t>
  </si>
  <si>
    <t>/trubka PVC tuhá/ příchytka 5316</t>
  </si>
  <si>
    <t>/trubka PVC tuhá/  spojka 0216</t>
  </si>
  <si>
    <t>/trubka PVC tuhá/ koleno 4116</t>
  </si>
  <si>
    <t>vedení FeZn 30/4 (0,96kg/m)</t>
  </si>
  <si>
    <t>vedení FeZn pr.10mm(0,63kg/m)</t>
  </si>
  <si>
    <t>svorka pásku zemnící SR2b 4šrouby FeZn</t>
  </si>
  <si>
    <t>svorka pásku drátu zemnící SR3a 2šrouby FeZn</t>
  </si>
  <si>
    <t>kabelové oko Cu lisovací 70x10 KU</t>
  </si>
  <si>
    <t>kabelové oko Cu lisovací 50x10 KU</t>
  </si>
  <si>
    <t>roura korugovaná KOPOFLEX KF09075 pr.75/61mm</t>
  </si>
  <si>
    <t>741.3</t>
  </si>
  <si>
    <t>Elektromontáže</t>
  </si>
  <si>
    <t>svítidlo zářivkové průmyslové stropní/2 zdroje</t>
  </si>
  <si>
    <t>svítidlo zářivkové průmyslové stropní/1 zdroj</t>
  </si>
  <si>
    <t>nouzové orientační svítidlo zářivkové</t>
  </si>
  <si>
    <t>spínač zapuštěný vč.zapojení 1pólový/řazení 1</t>
  </si>
  <si>
    <t>ovladač zapuštěný vč.zapojení tlačítkový/ř.1/0 So</t>
  </si>
  <si>
    <t>přepínač zapuštěný vč.zapojení střídavý/řazení 6</t>
  </si>
  <si>
    <t>přepínač zapuštěný vč.zapojení křížový/řazení 7</t>
  </si>
  <si>
    <t>vypínač vačkový v krytu vč.zapoj. S25VP-VL/03-06</t>
  </si>
  <si>
    <t>vypínač vačkový v krytu vč.zapoj. S63VP-VL/03-06</t>
  </si>
  <si>
    <t>zásuvka domovní zapuštěná vč.zapojení průběžně</t>
  </si>
  <si>
    <t>zásuvka domovní zapuštěná vč.zapojení</t>
  </si>
  <si>
    <t>krabice přístrojová bez zapojení</t>
  </si>
  <si>
    <t>krabicová rozvodka vč.svorkovn.a zapojení(-KR68)</t>
  </si>
  <si>
    <t>krabicová rozvodka vč.ukonč.a zapojení (-6455/11)</t>
  </si>
  <si>
    <t>kabel Cu(-1kV CYKY) volně ulož do 3x120/4x95/5x50</t>
  </si>
  <si>
    <t>kabel Cu(-CYKY) pod omítkou do 5x6</t>
  </si>
  <si>
    <t>kabel Cu(-CYKY) pod omítkou do 2x4/3x2,5/5x1,5</t>
  </si>
  <si>
    <t>vodič Cu(-CY) pod omítkou do 1x16</t>
  </si>
  <si>
    <t>kabelový žlab MARS 125/50 úplný bez víka</t>
  </si>
  <si>
    <t>stojina nebo závěs s výložníky zesílené provedení</t>
  </si>
  <si>
    <t>trubka plast ohebná,pod omítkou,typ 2329/pr.29</t>
  </si>
  <si>
    <t>trubka plast tuhá pevně uložená do průměru 25</t>
  </si>
  <si>
    <t>nosná konstrukce přístroje do 5kg vč.zhotovení</t>
  </si>
  <si>
    <t>osazení do betonu hmoždinky HM8</t>
  </si>
  <si>
    <t>ohnivzdorná přepážka s výplní pod rozvaděč</t>
  </si>
  <si>
    <t>ohnivzdorná přepážka s výplní ve stropě tl.20cm</t>
  </si>
  <si>
    <t>ohnivzdorná přepážka s výplní ve stěně tl.30cm</t>
  </si>
  <si>
    <t>trubka plast ohebná,pod omítkou,typ 2323/pr.23</t>
  </si>
  <si>
    <t>trubka plast tuhá pevně uložená do průměru 16</t>
  </si>
  <si>
    <t>uzemň.vedení v zemi/město úplná mtž FeZn do 120mm2</t>
  </si>
  <si>
    <t>uzemňov.vedení v zemi úplná mtž FeZn pr.8-10mm</t>
  </si>
  <si>
    <t>svorka na potrubí vč.pásku (Bernard)</t>
  </si>
  <si>
    <t>ukončení v rozvaděči vč.zapojení vodiče do 70mm2</t>
  </si>
  <si>
    <t>ukončení v rozvaděči vč.zapojení vodiče do 50mm2</t>
  </si>
  <si>
    <t>ukončení v rozvaděči vč.zapojení vodiče do 2,5mm2</t>
  </si>
  <si>
    <t>ukončení v rozvaděči vč.zapojení vodiče do 6mm2</t>
  </si>
  <si>
    <t>ukončení v rozvaděči vč.zapojení vodiče do 16mm2</t>
  </si>
  <si>
    <t>trubka plast volně uložená do pr.75mm</t>
  </si>
  <si>
    <t>741.4</t>
  </si>
  <si>
    <t>poplatek za recyklaci světelného zdroje</t>
  </si>
  <si>
    <t>poplatek za recyklaci svítidla</t>
  </si>
  <si>
    <t>741.4.1</t>
  </si>
  <si>
    <t>doprava dodávek</t>
  </si>
  <si>
    <t>741.4.2</t>
  </si>
  <si>
    <t>přesun dodávek</t>
  </si>
  <si>
    <t>741.4.3</t>
  </si>
  <si>
    <t>prořez</t>
  </si>
  <si>
    <t>741.4.4</t>
  </si>
  <si>
    <t>materiál podružný</t>
  </si>
  <si>
    <t>741.4.5</t>
  </si>
  <si>
    <t>PPV pro elektromontáže</t>
  </si>
  <si>
    <t>741.4.6</t>
  </si>
  <si>
    <t>revize</t>
  </si>
  <si>
    <t>744.1</t>
  </si>
  <si>
    <t>stožár osvětl bezp lehčený JB10 vrch nát Amerlo/HP</t>
  </si>
  <si>
    <t>výložník osvětl oblouk J1-2000 vrch nátěr Amerl/HP</t>
  </si>
  <si>
    <t>svítidlo venkovní výbojkové SAFÍR 1/SHC 70W 820715</t>
  </si>
  <si>
    <t>744.2</t>
  </si>
  <si>
    <t>elvýzbroj stož SR723-27-oAl 3xE27/4xM8/35mm2 odboč</t>
  </si>
  <si>
    <t>/elvýzbroj stožáru/ kryt řady 721-724odboč IP20</t>
  </si>
  <si>
    <t>výbojka sodík Master SON-T PIA plus E 70W   251045</t>
  </si>
  <si>
    <t>kabel CYKY 4x16</t>
  </si>
  <si>
    <t>roura korugovaná KOPOFLEX KF09110 pr.110/94mm</t>
  </si>
  <si>
    <t>smršťovací trubice KZ4X/6-16(4x16)</t>
  </si>
  <si>
    <t>kabelové oko Cu lisovací 16x8 KU</t>
  </si>
  <si>
    <t>svorka připojovací SP 1šroub FeZn</t>
  </si>
  <si>
    <t>svorka pásku drátu zemnící SR3d 2šr FeZn diagonal</t>
  </si>
  <si>
    <t>označovací štítek zemního svodu</t>
  </si>
  <si>
    <t>štítek</t>
  </si>
  <si>
    <t>744.3</t>
  </si>
  <si>
    <t>Materiál nátěrový</t>
  </si>
  <si>
    <t>ochranný nátěr</t>
  </si>
  <si>
    <t>744.4</t>
  </si>
  <si>
    <t>Materiál zemní</t>
  </si>
  <si>
    <t>písek kopaný 0-2mm</t>
  </si>
  <si>
    <t>krycí deska plastová 50/30/1,2cm</t>
  </si>
  <si>
    <t>výstražná fólie šířka 0,34m</t>
  </si>
  <si>
    <t>štěrkopísek 0-16mm</t>
  </si>
  <si>
    <t>beton B10</t>
  </si>
  <si>
    <t>/roura korugovaná 09110/ spojka 02110</t>
  </si>
  <si>
    <t>beton B13,5</t>
  </si>
  <si>
    <t>stožárové pouzdro plast SP315/1500</t>
  </si>
  <si>
    <t>744.5</t>
  </si>
  <si>
    <t>stožár osvětlovací ocelový do 12m</t>
  </si>
  <si>
    <t>výložník na stožár 1-ramenný do 35kg</t>
  </si>
  <si>
    <t>elektrovýzbroj stožárů pro 3 okruhy</t>
  </si>
  <si>
    <t>kabel(-CYKY) volně uložený do 3x6/4x4/7x2,5</t>
  </si>
  <si>
    <t>kabel Cu(-1kV CYKY) volně uložený do 3x35/4x25</t>
  </si>
  <si>
    <t>trubka plast volně uložená do pr.110mm</t>
  </si>
  <si>
    <t>ukončení kabelu smršťovací trubicí do 4x25</t>
  </si>
  <si>
    <t>uzemňov.vedení na povrchu úplná mtž FeZn pr.10mm</t>
  </si>
  <si>
    <t>svorka hromosvodová do 2 šroubů</t>
  </si>
  <si>
    <t>označení svodu štítkem</t>
  </si>
  <si>
    <t>744.6</t>
  </si>
  <si>
    <t>výkop kabel.rýhy šířka 35/hloubka 60cm tz.4/ko1.2</t>
  </si>
  <si>
    <t>kabel.lože písek 2x10-15cm plastdesky50/30 na60cm</t>
  </si>
  <si>
    <t>výstražná fólie šířka nad 30cm</t>
  </si>
  <si>
    <t>zához kabelové rýhy šířka 35/hloubka 60cm tz.4</t>
  </si>
  <si>
    <t>odvoz zeminy do 10km vč.poplatku za skládku</t>
  </si>
  <si>
    <t>provizorní úprava terénu třída zeminy 4</t>
  </si>
  <si>
    <t>výkop kabel.rýhy šířka 50/hloubka 120cm tz.4/ko1.2</t>
  </si>
  <si>
    <t>kabelový prostup z ohebné roury plast pr.110mm</t>
  </si>
  <si>
    <t>podklad nebo zához štěrkopískem</t>
  </si>
  <si>
    <t>podklad a obetonování chrániček</t>
  </si>
  <si>
    <t>pouzdrový základ VO mimo trasu kabelu pr.0,3/1,5m</t>
  </si>
  <si>
    <t>výkop jámy do 2m3 pro stožár VO ruční tz.4/ko1.0</t>
  </si>
  <si>
    <t>744.7</t>
  </si>
  <si>
    <t>744.7.1</t>
  </si>
  <si>
    <t>744.7.2</t>
  </si>
  <si>
    <t>744.7.3</t>
  </si>
  <si>
    <t>744.7.4</t>
  </si>
  <si>
    <t>744.7.5</t>
  </si>
  <si>
    <t>744.7.6</t>
  </si>
  <si>
    <t>PPV pro zemní práce</t>
  </si>
  <si>
    <t>744.7.7</t>
  </si>
  <si>
    <t>744.7.8</t>
  </si>
  <si>
    <t>komplexní zkoušky</t>
  </si>
  <si>
    <t>744.7.9</t>
  </si>
  <si>
    <t>demontáž (stožár VO typu J10 Metal, včetně patice, výložníku, výbojkového svítidla, elelktrovýzbroje a základu - 2 ks, elektrovýzdrovj stávajícího zachovaného stožáru VO - 1 ks, kabely AYKY z výkopů - 60 m)</t>
  </si>
  <si>
    <t>Vzduchotechnika</t>
  </si>
  <si>
    <t>750.01</t>
  </si>
  <si>
    <t>Zařízení č. 1 - Větrání WC</t>
  </si>
  <si>
    <t>1.01</t>
  </si>
  <si>
    <t>Potrubní ventilátor MIXVENT- TD 1000/250
Vo     = 410m3/h
dpzv = 320 Pa
Ne = 125 W / 230 V 1000/250
vč. podtlakové klapky MCA 1000/250</t>
  </si>
  <si>
    <t>1.02</t>
  </si>
  <si>
    <t>Axiální ventilátor DECOR 200 CRZ
Vo =   150 m3/h
dpzv =  22 Pa
Ne    =  20 W / 230 V</t>
  </si>
  <si>
    <t>1.03</t>
  </si>
  <si>
    <t>Axiální ventilátor DECOR 100 CRZ
Vo =     70 m3/h
dpzv =  25 Pa
Ne    =  13 W / 230 V</t>
  </si>
  <si>
    <t>1.04</t>
  </si>
  <si>
    <t>Tlumič hluku MAA 200-900</t>
  </si>
  <si>
    <t>1.05</t>
  </si>
  <si>
    <t>Tlumič hluku MAA 200-600</t>
  </si>
  <si>
    <t>1.06</t>
  </si>
  <si>
    <t>Talířový ventil universální  ITT 100</t>
  </si>
  <si>
    <t>1.06.1</t>
  </si>
  <si>
    <t>montážní kroužek se zděří IT+RH 100</t>
  </si>
  <si>
    <t>1.07</t>
  </si>
  <si>
    <t>Požární stěnový uzávěr PSUM 512x200 -01</t>
  </si>
  <si>
    <t>1.08</t>
  </si>
  <si>
    <t>Kruhová mřížka IGC 315</t>
  </si>
  <si>
    <t>1.09</t>
  </si>
  <si>
    <t>Kruhová mřížka IGC 100</t>
  </si>
  <si>
    <t>1.10</t>
  </si>
  <si>
    <t>Stěnová mřížka NOVA-L 325x125 lamely 1-12,5mm</t>
  </si>
  <si>
    <t>1.20.1</t>
  </si>
  <si>
    <t>Kruhové SPIRO potrubí sk. I. z pozinkovaného plechu  ø200 (50% tvarovek)</t>
  </si>
  <si>
    <t>1.20.2</t>
  </si>
  <si>
    <t>Kruhové SPIRO potrubí sk. I. z pozinkovaného plechu  ø160 (30% tvarovek)</t>
  </si>
  <si>
    <t>1.20.3</t>
  </si>
  <si>
    <t>Kruhové SPIRO potrubí sk. I. z pozinkovaného plechu  ø100 (30% tvarovek)</t>
  </si>
  <si>
    <t>750.02</t>
  </si>
  <si>
    <t>Ostatní</t>
  </si>
  <si>
    <t>741.1.A3.01</t>
  </si>
  <si>
    <t>Pružné závěšení  potrubí na závěsech (gumové podložky), obalení potrubí v prostupech  měkkou gumou nebo plast. tmelem, montážní pěnou</t>
  </si>
  <si>
    <t>741.1.A3.02</t>
  </si>
  <si>
    <t>Měření hluku - dokladovat měření hluku ve větraných místnostech a venkovním prostoru (dvůr)</t>
  </si>
  <si>
    <t>741.1.A3.03</t>
  </si>
  <si>
    <t>Měření a regulace - dodá a provede propojení čidel, ovladače, požárních klapek  a dalších elementů dle specifikace v el. schématu jednotky</t>
  </si>
  <si>
    <t>741.1.A3.04</t>
  </si>
  <si>
    <t>Projektová dokumentace</t>
  </si>
  <si>
    <t>001-1-1</t>
  </si>
  <si>
    <t>001-1-2</t>
  </si>
  <si>
    <t>997 01-3821</t>
  </si>
  <si>
    <t>Poplatek za uložení nebezpečného odpadu - stavební materiály obsahující azbest</t>
  </si>
  <si>
    <t>997 01-3831</t>
  </si>
  <si>
    <t xml:space="preserve">poplatek za uložení stavebního odpadu směsného na skládce ( skládkovné) </t>
  </si>
  <si>
    <t>966 07-1822</t>
  </si>
  <si>
    <t>rozebírání oplocení z pletiva drátěného se čtvercovými oky , výšky 1,6 do 2 m</t>
  </si>
  <si>
    <t>966 07-1711</t>
  </si>
  <si>
    <t>bourání plotových sloupků a vzpěr ocelových trubkových  do výšky 2,5m , zabetonovaných</t>
  </si>
  <si>
    <t>997 00-6512</t>
  </si>
  <si>
    <t>vodorovná doprava suti na skládku s naložením a složením do vzdálenosti 1 km</t>
  </si>
  <si>
    <t>997 00-6519</t>
  </si>
  <si>
    <t>příplatek k ceně za každý další i započatý kilometr x 10</t>
  </si>
  <si>
    <t>997 01-3801</t>
  </si>
  <si>
    <t>Poplatek za uložení stavebního odpadu na skládce beton</t>
  </si>
  <si>
    <t>001-1-3</t>
  </si>
  <si>
    <t>odstranění nevhodných dřevin s odstr. kořenů o pr. kmene do 100mm výšky přes 1 m  v rovině do 1:5 přez 500m2</t>
  </si>
  <si>
    <t>111 21-2357</t>
  </si>
  <si>
    <t>Odstranění nevhodných dřevin s odstr. kořenů o pr. kmene do 100mm výšky přes 1 m  na svahu 1.2 do 1.1 do 500m2 poznámka: zde dojde k ponechání vybraných hlohů.</t>
  </si>
  <si>
    <t>112 10-1112</t>
  </si>
  <si>
    <t>Kácení stromů směrové v celku s odřezáním kmene,odvětvením do pr. 300mm</t>
  </si>
  <si>
    <t>112 20-1112</t>
  </si>
  <si>
    <t>odstranění pařezu v rovině do 1:5</t>
  </si>
  <si>
    <t>112 20-1152</t>
  </si>
  <si>
    <t>Odstranění pařezů na svahu 1:2 do 1:1 do pr. 300mm</t>
  </si>
  <si>
    <t>111 25 - 1111</t>
  </si>
  <si>
    <t xml:space="preserve">Drcení odstraněných dřevin a větví strojně o průměru do 100mm </t>
  </si>
  <si>
    <t>001-1-4</t>
  </si>
  <si>
    <t>Odvoz odpadu biologického vč. skládkování - pařezy, kořeny</t>
  </si>
  <si>
    <t>001-1-5</t>
  </si>
  <si>
    <t xml:space="preserve">Odvoz odpadu biologického vč. Skládkování </t>
  </si>
  <si>
    <t>Zemní práce - modelace MO1, MO2, MO3</t>
  </si>
  <si>
    <t>181 11-1122</t>
  </si>
  <si>
    <t>plošná úprava terénu v zemině tř. 1 až 4 s urovnáním povrchu bez doplnění ornice, souvislé plochy přez 500 m2  při nerovnostech přez 100 do 150 mm v rovině nebo na svahu do 1:2</t>
  </si>
  <si>
    <t>181 15-1323</t>
  </si>
  <si>
    <t>plošná úprava terénu v zemině tř. 1 až 4 s urovnáním povrchu bey doplnění ornice souvislé plochy přez 500 m2  při nerovnostech přez 100 do 150 mm na svahu přez 1:2 do 1:1</t>
  </si>
  <si>
    <t>Zemní práce - ostatní terén</t>
  </si>
  <si>
    <t>184 80 - 2111</t>
  </si>
  <si>
    <t>Chemické odplevelení půdy před založením kultury, přez 20m2 postřikem naširoko v rovině do 1:5</t>
  </si>
  <si>
    <t>001-2-1</t>
  </si>
  <si>
    <t>Roundup</t>
  </si>
  <si>
    <t>l</t>
  </si>
  <si>
    <t>0019</t>
  </si>
  <si>
    <t>Založení veg. nosné vrstvy pro keřové záhony, výsadby</t>
  </si>
  <si>
    <t>183 40 - 3113</t>
  </si>
  <si>
    <t xml:space="preserve">Obdělání půdy frézováním v rovině do 1:5 - 2x </t>
  </si>
  <si>
    <t>183 20 - 5111</t>
  </si>
  <si>
    <t>Založení  záhonu pro výsadbu s urovnáním do 1:5</t>
  </si>
  <si>
    <t>183 11-1012</t>
  </si>
  <si>
    <t>Hloubení rýh pro vysazování rostlin v zemině tř 1 - 4 bez výměny půdyv rovině do 1:5 šířky 200 - 400, hl 400 mm</t>
  </si>
  <si>
    <t>183 10 - 1112</t>
  </si>
  <si>
    <t>Hloubení jamek bez výměny půdy o objemu do 0,01 m3 v rovině do 1:5</t>
  </si>
  <si>
    <t>183 10 - 1115</t>
  </si>
  <si>
    <t>Hloubení jamek bez výměny půdy o objemu do 0,4 m3 v rovině až do 1:5</t>
  </si>
  <si>
    <t>183 21-1322</t>
  </si>
  <si>
    <t>výsadba květin do připravené půdy se zalitím , hrnkovaných do průměru květináče 120mm</t>
  </si>
  <si>
    <t>184 10-2211</t>
  </si>
  <si>
    <t>výsadba keře bez balu do předem vyhloubené jamky se zalitím výšky do 1 m</t>
  </si>
  <si>
    <t>184 10-2113</t>
  </si>
  <si>
    <t>výsadba dřeviny s balem do předem vyhloubené jamky se zalitím, v rovině do 1:5, při průměru balu do 400 mm</t>
  </si>
  <si>
    <t>184 10-2114</t>
  </si>
  <si>
    <t>výsadba dřeviny s balem do předem vyhloubené jamky se zalitím, v rovině do 1:5, při průměru balu do 500 mm</t>
  </si>
  <si>
    <t>184 21-5112</t>
  </si>
  <si>
    <t>ukotvení dřeviny kůly , jedním kůlem do 2 m</t>
  </si>
  <si>
    <t>0019-1-1</t>
  </si>
  <si>
    <t xml:space="preserve">kotvící kůl průměr 60, délka 200 , frézovaný </t>
  </si>
  <si>
    <t xml:space="preserve">ks </t>
  </si>
  <si>
    <t>0019-1-2</t>
  </si>
  <si>
    <t xml:space="preserve">vyvazovací popruh JDK - hnědý </t>
  </si>
  <si>
    <t>185 80 - 2114</t>
  </si>
  <si>
    <t>Hnojení umělým hnojivem k jednotl. rostlinám v rovině do 1:5</t>
  </si>
  <si>
    <t>Pořizovací cena</t>
  </si>
  <si>
    <t xml:space="preserve"> (Silvamix Forte - 100 g na rostl.)</t>
  </si>
  <si>
    <t>184 91-1421</t>
  </si>
  <si>
    <t>mulčování vysazených rostlin ( drevoštěpkou) při tloušťce 100 mm, v rovině do 1:5</t>
  </si>
  <si>
    <t>998 23-1411</t>
  </si>
  <si>
    <t>ruční přesun hmot pro sadovnické a krajinářské úpravy bez použití mechanizace ( přesun dřevoštěpky z naštěpkovaných hromad) vodorovná dopravní vzdálenost do 100m</t>
  </si>
  <si>
    <t>185 80-4312</t>
  </si>
  <si>
    <t>Zalití rostlin vodou plochy nad 20m3</t>
  </si>
  <si>
    <t>185 85 - 1121</t>
  </si>
  <si>
    <t>Dovoz vody na zálivku do 1000 m</t>
  </si>
  <si>
    <t>185 85 - 1129</t>
  </si>
  <si>
    <t>Dovoz vody na zálivku - příplatek za dalších 1000m x 10</t>
  </si>
  <si>
    <t>082 11321</t>
  </si>
  <si>
    <t>Voda</t>
  </si>
  <si>
    <t>0019-1-3</t>
  </si>
  <si>
    <t xml:space="preserve">Strom jehličnatý zemní bal, Pinus sylvestris výška do 3m </t>
  </si>
  <si>
    <t>0019-1-4</t>
  </si>
  <si>
    <t>Strom listnatý soliterní zavětvený k zemi, zemní bal, Carpinus betulus 250-300</t>
  </si>
  <si>
    <t>0019-1-5</t>
  </si>
  <si>
    <t>strom listnatý soliterní zavětvený k zemi , zemní bal Carpinus betulus 200-250</t>
  </si>
  <si>
    <t>0019-1-6</t>
  </si>
  <si>
    <t>dřevina listnatá prostokořená Carpinus betulus výška 100-125</t>
  </si>
  <si>
    <t>0019-1-7</t>
  </si>
  <si>
    <t>pnoucí dřevina ovíjivá  Fallopia aubertii</t>
  </si>
  <si>
    <t>0019-1-8</t>
  </si>
  <si>
    <t>pnoucí dřevina příčepivá Parthenocissus tricuspidata</t>
  </si>
  <si>
    <t>184 21-5412</t>
  </si>
  <si>
    <t>Zhotovení závlahové mísy u soliterních dřevin na svahu do 1:5, o prům. do 1m</t>
  </si>
  <si>
    <t>184 80-1121</t>
  </si>
  <si>
    <t>Ošetření vysazených dřevin soliterních v rovině</t>
  </si>
  <si>
    <t>0019-1-9</t>
  </si>
  <si>
    <t>Odvoz odpadu biologického vč. skládkování</t>
  </si>
  <si>
    <t>Založení veg. nosné vrstvy pro trávník, založení lučního trávníku</t>
  </si>
  <si>
    <t>Obdělání půdy frézováním v rovině do 1:5 - 2x křížem</t>
  </si>
  <si>
    <t>183 40 - 3153</t>
  </si>
  <si>
    <t>Obdělání půdy hrabáním v rovině do 1:5</t>
  </si>
  <si>
    <t>183 40 - 3311</t>
  </si>
  <si>
    <t>Obdělání půdy nakopáním na svahu do 1:1</t>
  </si>
  <si>
    <t>183 40-3353</t>
  </si>
  <si>
    <t>Obdělání půdy hrabáním na svahu do 1:1</t>
  </si>
  <si>
    <t>181 45-1121</t>
  </si>
  <si>
    <t>Založení trávníku, výsevem včetně utažení, lučního v rovině do 1:5, přez 1000m2</t>
  </si>
  <si>
    <t>181 41-1122</t>
  </si>
  <si>
    <t xml:space="preserve">založení trávníku, výsevem včetně utažení, lučního na svahu do 1:2, ploše přez 1000m2, </t>
  </si>
  <si>
    <t>181 41-1131</t>
  </si>
  <si>
    <t>Založení trávníku , parkového, výsevem včetně utažení, v rovině do 1:5, plochy do 1000m2</t>
  </si>
  <si>
    <t>180 40-5111</t>
  </si>
  <si>
    <t>založení trávníku ve vegetačních prefabrikátech, výsevem semene, v rovině do 1:5</t>
  </si>
  <si>
    <t>183 40-3161</t>
  </si>
  <si>
    <t>Obdělání půdy válením v rovině do 1:5</t>
  </si>
  <si>
    <t>183 40-3261</t>
  </si>
  <si>
    <t>Obdělání půdy válením na svahu do 1:2</t>
  </si>
  <si>
    <t>0019-2-1</t>
  </si>
  <si>
    <t xml:space="preserve">Osivo parkové Barenbrug WONDERLAWN </t>
  </si>
  <si>
    <t>0019-2-2</t>
  </si>
  <si>
    <t>Osivo parkové Barenbrug WONDERLAWN pro zatravňovací dlažbu (součást stavebních výkresů)</t>
  </si>
  <si>
    <t>0019-2-3</t>
  </si>
  <si>
    <t xml:space="preserve">Osivo luční , planta Naturalis Louka na výsušnou půdu - kraninářská sečená </t>
  </si>
  <si>
    <t>0019-2-4</t>
  </si>
  <si>
    <t>0046</t>
  </si>
  <si>
    <t>Pěšiny a zpevněné plochy</t>
  </si>
  <si>
    <t>0046-1</t>
  </si>
  <si>
    <t>Ocelová pásovina žárově zinkovaná100x5 mm pro obrubu zpevněných ploch , svařovaná, navařené žebírkaté tyče pr. 10 mm a 400mm dl., po 500mm</t>
  </si>
  <si>
    <t>0046-2</t>
  </si>
  <si>
    <t xml:space="preserve">Osazení ocelové pozinkované obruby </t>
  </si>
  <si>
    <t>Ruční přesun hmot pro sadovnické a krajinářské úpravy bez použití mechanizace ( přesun ocelové lemovky na místo instalace) vodorovná dopravní vzdálenost do 100m</t>
  </si>
  <si>
    <t>132 10-1201</t>
  </si>
  <si>
    <t xml:space="preserve">hloubení nezapažených rýh šířky přes 600 do 2000mm hloubky  , s urovnáním dna do předepsaného profilu a spádu,v horninách tř. 1 -2, do 100m3 </t>
  </si>
  <si>
    <t>182 30-1101</t>
  </si>
  <si>
    <t>rozprostření a urovnání ornice v rovině do 1:5 při souvislé ploše do 500m2 , tl. Vrstvy do 100mm</t>
  </si>
  <si>
    <t>0046-3</t>
  </si>
  <si>
    <t xml:space="preserve">zasypání rýhy pro pěšinu dřevoštěpkou s urovnáním při tloušťce štěpky 100mm </t>
  </si>
  <si>
    <t>0018.1</t>
  </si>
  <si>
    <t>Následná péče po dobu 2 let</t>
  </si>
  <si>
    <t>111 15-1131</t>
  </si>
  <si>
    <t>pokosení trávníku při souvislé ploše do 10000 m2, lučního v rovině do 1:5 , 2x ročně celkem 4x</t>
  </si>
  <si>
    <t>111 15-1133</t>
  </si>
  <si>
    <t>pokosení trávníku při souvislé ploše do 10000 m2, lučního na svahu 1:2 až 1:1 ,  2x ročně celkem 4 x</t>
  </si>
  <si>
    <t>0018-1-1</t>
  </si>
  <si>
    <t>Odvoz odpadu biologického vč. Skládkování 4 x</t>
  </si>
  <si>
    <t>111 15-1121</t>
  </si>
  <si>
    <t xml:space="preserve">Pokosení trávníku parkového při souvislé ploše do 1000m2  v rovině do 1:5, četnost 8*ročně celkem 16 x </t>
  </si>
  <si>
    <t>0018-1-2</t>
  </si>
  <si>
    <t>Odvoz odpadu biologického vč. Skládkování 16 x</t>
  </si>
  <si>
    <t>184 80-2611</t>
  </si>
  <si>
    <t>Chemické odplevelení po založení kultury v rovině do 1:5, postřikem naširoko četnost 2 x ročně celkem 4 x</t>
  </si>
  <si>
    <t>0018-1-3</t>
  </si>
  <si>
    <t>Bofix 4 x</t>
  </si>
  <si>
    <t xml:space="preserve">Dovoz vody do 1000 m ( pro ředění postřiku ) 4 x </t>
  </si>
  <si>
    <t>Dovoz vody  - příplatek za dalších 1000m x 10  4 x</t>
  </si>
  <si>
    <t>Voda 4 x</t>
  </si>
  <si>
    <t>184 80-3112</t>
  </si>
  <si>
    <t>řez a tvarování živých plotů přímých, výšky do 1,5m a šířky do 1m četnost 2 x do roka celkem 4 x</t>
  </si>
  <si>
    <t>184 80-3113</t>
  </si>
  <si>
    <t>řez a tvarování živých plotů přímých, výšky přez 1,5mdo 3m jakákoli šířka  četnost 2 x do roka celkem 4 x</t>
  </si>
  <si>
    <t>185 80-4213</t>
  </si>
  <si>
    <t>vypletí dřevin soliterních v rovině do 1:5 četnost 2 x do roka celkem 4 x</t>
  </si>
  <si>
    <t>185 80-4214</t>
  </si>
  <si>
    <t>Vypletí dřevin ve skupinách v rovině do 1:5 četnost 2 x do roka celkem 4 x</t>
  </si>
  <si>
    <t>Zalití rostlin vodou plochy záhonů jednotlivě do 20m2  5 x první rok po výsadbě celkem 5 x</t>
  </si>
  <si>
    <t>zalití rostlin vodou plochy záhonů jednotlivě nad 20m2  5 x první rok po výsadbě celkem 5 x</t>
  </si>
  <si>
    <t>Dovoz vody do 1000 m  5 x první rok po výsadbě celkem 5 x</t>
  </si>
  <si>
    <t>Dovoz vody  - příplatek za dalších 1000m x 10,   5 x první rok po výsadbě celkem 5 x</t>
  </si>
  <si>
    <t>Voda 5 x první rok po výsadbě celkem 5 x</t>
  </si>
  <si>
    <t>0018-1-4</t>
  </si>
  <si>
    <t>Odvoz odpadu biologického vč. Skládkování 5 x</t>
  </si>
  <si>
    <t>Mobiliář</t>
  </si>
  <si>
    <t>959.1</t>
  </si>
  <si>
    <t>936 10-4211</t>
  </si>
  <si>
    <t>Hloubení zapažených i nezapažených jam ručním nebo pneumatickým nářadím v horninách 1 a 2, v horninách soudržných x 20 ks</t>
  </si>
  <si>
    <t>171 20-3111</t>
  </si>
  <si>
    <t>Uložení výkopku bez zhutnění s hrubým rozhrnutím v rovině do 1:5</t>
  </si>
  <si>
    <t>936 12-4113</t>
  </si>
  <si>
    <t>Montáž lavičky parkové stabilní, přichycené kotevními šrouby</t>
  </si>
  <si>
    <t>959.1.1</t>
  </si>
  <si>
    <t>959.1.2</t>
  </si>
  <si>
    <t>612341100</t>
  </si>
  <si>
    <t>997221560</t>
  </si>
  <si>
    <t>Odvoz suti a vybouraných hmot na skládku / dle určení zhotovitele</t>
  </si>
  <si>
    <t>997221800</t>
  </si>
  <si>
    <t>Poplatek za uložení stavebního odpadu na skládce (skládkovné)</t>
  </si>
  <si>
    <t>7663</t>
  </si>
  <si>
    <t>Dveře vnitřní</t>
  </si>
  <si>
    <t>998766201</t>
  </si>
  <si>
    <t>Přesun hmot pro truhlářské konstrukce stanovený procentní sazbou z ceny vodorovná dopravní vzdálenost do 50 m v objektech výšky do 6 m</t>
  </si>
  <si>
    <t>Vodorovné přemístění výkopku nebo sypaniny po suchu na obvyklém dopravním prostředku, bez naložení výkopku, avšak se složením bez rozhrnutí z horniny tř. 1 až 4 - na skládku dle určení zhotovitele / vyčíslení viz bilance zemin za část A+B</t>
  </si>
  <si>
    <t>Nadzákladové zdi z betonu železového (bez výztuže) nosné bez zvláštních nároků na vliv prostředí (X0, XC) tř. C 25/30-XC1-S3</t>
  </si>
  <si>
    <t xml:space="preserve">Výztuž nadzákladových zdí nosných svislých nebo odkloněných od svislice, rovných nebo oblých z betonářské oceli 10 505 (R) </t>
  </si>
  <si>
    <t>Stropy z betonu železového (bez výztuže) stropů deskových, plochých střech, desek balkonových, desek hřibových stropů včetně hlavic hřibových sloupů tř. C 25/30-XC1-S3</t>
  </si>
  <si>
    <t>Stropy z betonu železového (bez výztuže) stropů deskových, plochých střech, desek balkonových, desek hřibových stropů včetně hlavic hřibových sloupů tř. C 25/30-XC1-S3 vodostavebného - max. průsak 50 mm dle ČSN EN 12 390-8</t>
  </si>
  <si>
    <t xml:space="preserve"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</t>
  </si>
  <si>
    <t>Schodišťové konstrukce a rampy z betonu železového (bez výztuže) stupně, schodnice, ramena, podesty s nosníky tř. C 25/30-XC1-S4</t>
  </si>
  <si>
    <t xml:space="preserve">Výztuž schodišťových konstrukcí a ramp stupňů, schodnic, ramen, podest s nosníky z betonářské oceli 10 505 (R) </t>
  </si>
  <si>
    <t>Zdivo z lomového kamene na sucho do drátěných pozinkovaných košů (gabionů) oka 100/50 mm s urovnáním viditelných hran - kompletní provedení / materiál porfyr dle ref. vzorku</t>
  </si>
  <si>
    <t>Místo stavby</t>
  </si>
  <si>
    <t xml:space="preserve">ulice Na Vyhlídce,  Praha 9, 
k.ú. Prosek 731382
</t>
  </si>
  <si>
    <t>Stavebník:</t>
  </si>
  <si>
    <t>Úřad městské části pro Prahu 9</t>
  </si>
  <si>
    <t>Projektant:</t>
  </si>
  <si>
    <t xml:space="preserve"> Ing.arch. Luboš Jíra - A. D. Studio</t>
  </si>
  <si>
    <t>Dodavatel:</t>
  </si>
  <si>
    <t>Stupeň:</t>
  </si>
  <si>
    <t>DPS</t>
  </si>
  <si>
    <t>Vypracoval:</t>
  </si>
  <si>
    <t>Questima, s.r.o.</t>
  </si>
  <si>
    <t>Č.zakázky:</t>
  </si>
  <si>
    <t>Datum:</t>
  </si>
  <si>
    <t>04/2015</t>
  </si>
  <si>
    <t/>
  </si>
  <si>
    <t>Celkem bez DPH</t>
  </si>
  <si>
    <t>DPH 21 %</t>
  </si>
  <si>
    <t>Celkem včetně DPH</t>
  </si>
  <si>
    <t>REKAPITULACE STAVBY</t>
  </si>
  <si>
    <t>Stavební objekty</t>
  </si>
  <si>
    <t>ZTI</t>
  </si>
  <si>
    <t>UT</t>
  </si>
  <si>
    <t>VZT</t>
  </si>
  <si>
    <t>SIL</t>
  </si>
  <si>
    <t>PR</t>
  </si>
  <si>
    <t>Montáž obkladů vnitřních stěn z dlaždic keramických lepených flexibilním lepidlem režných nebo glazovaných hladkých - včetně rohových a ukončovacích profilů</t>
  </si>
  <si>
    <t>Hloubení nezapažených jam a zářezů kromě zářezů se šikmými stěnami pro podzemní vedení s urovnáním dna do předepsaného profilu a spádu v hornině tř. 3</t>
  </si>
  <si>
    <t>Hloubení zapažených i nezapažených rýh šířky do 600 mm s urovnáním dna do předepsaného profilu a spádu v hornině tř. 3</t>
  </si>
  <si>
    <t>Uložení sypaniny do násypů s rozprostřením sypaniny ve vrstvách a s hrubým urovnáním zhutněných s uzavřením povrchu násypu z hornin soudržných s předepsanou mírou zhutnění v procentech výsledků zkoušek Proctor-Standard (dále jen PS)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</si>
  <si>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mm, pro plochy přes 100 do 300 m2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</si>
  <si>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mm, pro plochy přes 50 do 100 m2</t>
  </si>
  <si>
    <t>Okapový chodník z kameniva s udusáním a urovnáním povrchu z kačírku tl. 150 mm, fr. 16-32 mm</t>
  </si>
  <si>
    <t>Štěrbinový odvodňovací betonový žlab se základem z betonu prostého a s obetonováním s vnitřním spádem - dodávka a montáž včetně napojení na kanalizaci a odtokové vpusti</t>
  </si>
  <si>
    <t>Osazení silničního obrubníku betonového se zřízením lože, s vyplněním a zatřením spár cementovou maltou stojatého s boční opěrou z betonu prostého, do lože z betonu prostého</t>
  </si>
  <si>
    <t>Osazení chodníkového obrubníku betonového se zřízením lože, s vyplněním a zatřením spár cementovou maltou stojatého s boční opěrou z betonu prostého, do lože z betonu prostého</t>
  </si>
  <si>
    <t>Hloubení zapažených i nezapažených rýh šířky přes 600 do 2 000 mm s urovnáním dna do předepsaného profilu a spádu v hornině tř. 3</t>
  </si>
  <si>
    <t>Uložení sypaniny do násypů s rozprostřením sypaniny ve vrstvách a s hrubým urovnáním zhutněných s uzavřením povrchu násypu z hornin soudržných s předepsanou mírou zhutnění v procentech výsledků zkoušek Proctor-Standard</t>
  </si>
  <si>
    <t>Zdivo z lomového kamene na sucho do drátěných košů (gabionů) oka 100/50 mm s urovnáním viditelných hran - kotvení min. 4x chem. kotva na 1m2 / materiál porfyr dle ref. vzorku - opěrné stěny</t>
  </si>
  <si>
    <t>Nadzemní stavba, zahradní úpravy_stavební část</t>
  </si>
  <si>
    <t>Vnitřní dveře jednokřídlé otevíravé, hladké plné, bez prahu, rozměr  900 x 2100 (bezfalcové) , požární odolnost EW 30 DP1 C</t>
  </si>
  <si>
    <t xml:space="preserve">vstupní dveře jednokřídlé otevíravé, atypické, s prahem - ZK izolované, zárubeň rámová, ocelová, kování,  kliky a štítky - systémové, panikový zámek, povrchová úprava žárový pozink, grafitový nátěr,  rozměr 900 x 1970 / ref. výrobek  ocelové dveře KAVAN </t>
  </si>
  <si>
    <t>Bližší specifikace viz tabulky výrobků, pokud není uvedeno jinak jednotková cena zahrnuje dodávku i montáž, označení výrobků je referenční</t>
  </si>
  <si>
    <t>kování Twin VISION H, klika kartáčovaná nerez, rozeta kruhová - kartáčovaná nerez, panikové kování</t>
  </si>
  <si>
    <t>kování Twin VISION H, klika kartáčovaná nerez, rozeta kruhová - kartáčovaná nerez</t>
  </si>
  <si>
    <t>kování Twin VISION H, klika kartáčovaná nerez, rozeta kruhová - kartáčovaná nerez, zarážka dveří Twin VL 35895</t>
  </si>
  <si>
    <t>zábradlí schodiště - ve výšce 900 mm, madlo ocel. trubka 51/3,2 mm, stojky - ocel trubka 51/5 mm, výplň - ocel. trubka 22/3 mm, oba konce zavíčkovat, mezera mezi výplní max. 120 mm, kotvit z boku do schodiště a podesty, včetně spojovacího materiálu, ocel žárově zinkovaná, délka 1710 +1300 mm</t>
  </si>
  <si>
    <t>zábradlí schodiště - ve výšce 900 mm, madlo ocel. trubka 51/3,2 mm, stojky - ocel trubka 51/5 mm, výplň - ocel. trubka 22/3 mm, oba konce zavíčkovat, mezera mezi výplní max. 120 mm, kotvit z boku do schodištěy, včetně spojovacího materiálnu, ocel žárově zinkovaná, délka 685 mm</t>
  </si>
  <si>
    <t>madlo schodiště ve výšce 900mm, madlo ocel. trubka 51/3,2 mm, oba konce zavíčkovat, kotvit pomocí trnu dl 2mm do ŽB stěny - vzdálenost od stěny 50 mm, ocel žárově zinkovaná, délka 685 mm</t>
  </si>
  <si>
    <t>ocelový svařovaný rám okolo dveřního otvoru ve fasádě, velikost otvoru 1100 x 2070 mm, šířka 300 mm, kotveno na žb na chemickou hmoždinku 8x - nedotaženo, plochá ocel tl. 5 mm - žárově pozinkovaná, překlad tl. 8 mm</t>
  </si>
  <si>
    <t>ocelový svařovaný rám okolo dveřního otvoru ve fasádě, velikost otvoru 2000 x 1940 mm, šířka 300 mm, kotveno na žb na chemickou hmoždinku 9x - nedotaženo, plochá ocel tl. 5 mm - žárově pozinkovaná, překlad tl. 8 mm</t>
  </si>
  <si>
    <t>ocelový svařovaný rám okolo dveřního otvoru ve fasádě, velikost otvoru 3000 x 1750 mm, šířka 300 mm, kotveno na žb na chemickou hmoždinku 10x - nedotaženo, plochá ocel tl. 5 mm - žárově pozinkovaná, překlad tl. 8 mm</t>
  </si>
  <si>
    <t>ocelový svařovaný rám okolo dveřního otvoru ve fasádě, velikost otvoru 2000 x 1940 mm, šířka 200 mm, kotveno na žb na chemickou hmoždinku 7x - nedotaženo, plochá ocel tl. 5 mm - žárově pozinkovaná, překlad tl. 8 mm</t>
  </si>
  <si>
    <t>ocelový svařovaný rám okolo dveřního otvoru ve fasádě, velikost otvoru 1000 x 550 mm, šířka 200 mm, kotveno na žb na chemickou hmoždinku 6x - nedotaženo, plochá ocel tl. 5 mm - žárově pozinkovaná, překlad tl. 8 mm</t>
  </si>
  <si>
    <t>Odvoz na skládku vč. poplatku</t>
  </si>
  <si>
    <t>svařenec ve tvaru L z IPE 100, výška 2490 mm</t>
  </si>
  <si>
    <t>svařenec ve tvaru L z IPE 100, výška 2340 mm</t>
  </si>
  <si>
    <t>Kč</t>
  </si>
  <si>
    <t>131 10-3000</t>
  </si>
  <si>
    <t>275 31-1100</t>
  </si>
  <si>
    <t>Stavba:</t>
  </si>
  <si>
    <t>REKAPITULACE</t>
  </si>
  <si>
    <t>Nadzákladové zdi z betonu železového (bez výztuže) nosné (X0, XC) tř. C 25/30-XC1-S3 vodostavebného - max. průsak 50 mm dle ČSN EN 12 390-8</t>
  </si>
  <si>
    <t>Příčky z pórobetonových přesných příčkovek hladkých, objemové hmotnosti 500 kg/m3 na tenké maltové lože, tloušťky příčky 100 mm</t>
  </si>
  <si>
    <t>Příčky z pórobetonových přesných příčkovek hladkých, objemové hmotnosti 500 kg/m3 na tenké maltové lože, tloušťky příčky 150 mm</t>
  </si>
  <si>
    <t>Montáž tepelné izolace stavebních konstrukcí - doplňky a konstrukční součásti podlah, stropů vrchem nebo střech překrytím textilií</t>
  </si>
  <si>
    <t>Plechová okapnička, včetně kotvících a spojovacích prvků,pozinkovaný plech, tl 1 mm,  rš 250 mm</t>
  </si>
  <si>
    <t>Vodorovné přemístění výkopku nebo sypaniny po suchu na obvyklém dopravním prostředku, bez naložení výkopku, avšak se složením bez rozhrnutí z horniny tř. 1 až 4 v místě stavby</t>
  </si>
  <si>
    <t>Nakládání neulehlého výkopku nebo sypaniny, množství přes 100 m3, z hornin tř. 1 až 4 / vyčíslení viz bilance zemin za část A+B - pro násypy</t>
  </si>
  <si>
    <t>Vodorovné přemístění výkopku nebo sypaniny po suchu na obvyklém dopravním prostředku, bez naložení výkopku, avšak se složením bez rozhrnutí z horniny tř. 1 až 4 v místě stavby / pro násypy (chybějící zemina) -  doplnění z přebytku výkopů ostatních objektů</t>
  </si>
  <si>
    <t>140,00*0,10</t>
  </si>
  <si>
    <t>160000001</t>
  </si>
  <si>
    <t>Prosátí, naložení a doprava ornice z meziskládky</t>
  </si>
  <si>
    <t>Nakládání neulehlého výkopku nebo sypaniny, množství přes 100 m3, z hornin tř. 1 až 4 / vyčíslení viz bilance zemin za část A+B - pro zásypy</t>
  </si>
  <si>
    <t>Vodorovné přemístění výkopku nebo sypaniny po suchu na obvyklém dopravním prostředku, bez naložení výkopku, avšak se složením bez rozhrnutí z horniny tř. 1 až 4 v místě stavby / pro násypy (chybějící zemina) - bude použita z přebytku výkopů ostatních objektů</t>
  </si>
  <si>
    <t>Základové konstrukce z betonu prostého patky a bloky ve výkopu C 16/20</t>
  </si>
  <si>
    <t>Základové konstrukce z betonu železového patky a bloky ve výkopu C 16/20</t>
  </si>
  <si>
    <t>998153131</t>
  </si>
  <si>
    <t>Přesun hmot vnitrostaveništní</t>
  </si>
  <si>
    <t>Sběr odpadu z černých skládek a doupat bezdomovců</t>
  </si>
  <si>
    <t xml:space="preserve">Odstranění eternitových desek ( 1000 x 500 mm ) v minulosti užitých jako obruby záhonů </t>
  </si>
  <si>
    <t>Základové patky a bloky z betonu prostého C 20/25 x 20 ks</t>
  </si>
  <si>
    <t xml:space="preserve">Montáž odpadkového koše do betonové patky </t>
  </si>
  <si>
    <t>Odpadkový koš- ref. výrobek Nanuk NNK261n, mmcité</t>
  </si>
  <si>
    <t>Lavička parková- ref. výrobek mmcité LPU251n</t>
  </si>
  <si>
    <t>Výrobky uvedené ve výkazu jsou referenční</t>
  </si>
  <si>
    <t>Bilance zemin</t>
  </si>
  <si>
    <t>B - nadzemní část</t>
  </si>
  <si>
    <t>výkopy 
m3</t>
  </si>
  <si>
    <t>zásypy 
m3</t>
  </si>
  <si>
    <t>ležatá kanalizace</t>
  </si>
  <si>
    <t>podzemní stavba, zázemí - kanalizační přípojka</t>
  </si>
  <si>
    <t>podzemní stavba, zázemí - vodovodní přípojka</t>
  </si>
  <si>
    <t>nadzemní část, zahradní úpravy_stavební část / ZTI</t>
  </si>
  <si>
    <t>nadzemní část, zahradní úpravy_komunikace, chodníky</t>
  </si>
  <si>
    <t>nadzemní část, zahradní úpravy_drobná architektra</t>
  </si>
  <si>
    <t>CELKEM</t>
  </si>
  <si>
    <t>Přebytek</t>
  </si>
  <si>
    <t>Jedn. cena
dodávka</t>
  </si>
  <si>
    <t>Jedn. cena
montáž</t>
  </si>
  <si>
    <t>Cena celkem</t>
  </si>
  <si>
    <t>721</t>
  </si>
  <si>
    <t>Vnitřní kanalizace</t>
  </si>
  <si>
    <t>721.01</t>
  </si>
  <si>
    <t>Potrubí plastové odpadní ležaté DN 100</t>
  </si>
  <si>
    <t>721.02</t>
  </si>
  <si>
    <t>Potrubí plastové z PP výtlačné DN 80 (D 90)</t>
  </si>
  <si>
    <t>721.03</t>
  </si>
  <si>
    <t>Signalizační vodič</t>
  </si>
  <si>
    <t>721.04</t>
  </si>
  <si>
    <t>Výstražná fólie</t>
  </si>
  <si>
    <t>721.05</t>
  </si>
  <si>
    <t xml:space="preserve">Potrubí připojovací z PVC D 110 </t>
  </si>
  <si>
    <t>721.06</t>
  </si>
  <si>
    <t xml:space="preserve">Potrubí připojovací z PVC D 40 </t>
  </si>
  <si>
    <t>721.07</t>
  </si>
  <si>
    <t xml:space="preserve">Potrubí připojovací z PVC D 50 </t>
  </si>
  <si>
    <t>721.08</t>
  </si>
  <si>
    <t xml:space="preserve">Potrubí připojovací z PVC D 75 </t>
  </si>
  <si>
    <t>721.09</t>
  </si>
  <si>
    <t>KK-DN80</t>
  </si>
  <si>
    <t>721.10</t>
  </si>
  <si>
    <t>ZK-DN80</t>
  </si>
  <si>
    <t>Přípojka kanalizace</t>
  </si>
  <si>
    <t>Výkopy jam</t>
  </si>
  <si>
    <t>100.06-01.05</t>
  </si>
  <si>
    <t>Zásyp stavebních jam</t>
  </si>
  <si>
    <t>100.06-01.06</t>
  </si>
  <si>
    <t>Štěrkové lože tl. 100-150 mm</t>
  </si>
  <si>
    <t>727.1</t>
  </si>
  <si>
    <t>460.06-01.01</t>
  </si>
  <si>
    <t>Hrdlové potrubí - kamenina DN 200 - v zemi</t>
  </si>
  <si>
    <t>460.06-01.02</t>
  </si>
  <si>
    <t>Uklidňovací kanalizační šachta DN 1000 včetně pojízdného litinového poklopu, prstence DN 600, příslušenství a žulového obkladu ve spodní části</t>
  </si>
  <si>
    <t>Přípojka vodovodu</t>
  </si>
  <si>
    <t>727.2</t>
  </si>
  <si>
    <t>470.06-01.01</t>
  </si>
  <si>
    <t>Plastové potrubí PE D40 - v zemi</t>
  </si>
  <si>
    <t>470.06-01.02</t>
  </si>
  <si>
    <t>Bílá výstražná folie š. 0,6 m</t>
  </si>
  <si>
    <t>470.06-01.03</t>
  </si>
  <si>
    <t>Vodoměrná šachta plastová s pojízdným poklopem, dl. 1500 mm</t>
  </si>
  <si>
    <t>470.06-01.04</t>
  </si>
  <si>
    <t>Navrtávací pas se zemní soupravou a poklopem</t>
  </si>
  <si>
    <t>470.06-01.05</t>
  </si>
  <si>
    <t>Vodoměrná sestava</t>
  </si>
  <si>
    <t>470.06-01.06</t>
  </si>
  <si>
    <t>Přechodka PE/ocel DN 32</t>
  </si>
  <si>
    <t>470.06-01.07</t>
  </si>
  <si>
    <t>Kulový kohout DN 32</t>
  </si>
  <si>
    <t>100.06-01.07</t>
  </si>
  <si>
    <t>001.1</t>
  </si>
  <si>
    <t>001.2</t>
  </si>
  <si>
    <t>Zemní práce pro vodovod</t>
  </si>
  <si>
    <t>Zemní práce pro kanalizaci</t>
  </si>
  <si>
    <t>Zdravotní technika - viz samostatný soupis</t>
  </si>
  <si>
    <t>402,00; nedostatek zeminy pro zásypy pro komunikace je řešen přebytkem na mezideponni z objektu drobná architektura</t>
  </si>
  <si>
    <t>komunikace;   351,4-402,00</t>
  </si>
  <si>
    <t>drobná architektura;   149,838-85,525</t>
  </si>
  <si>
    <t>REVITALIZACE NAUČNÉ STEZKY "AMERIKA"</t>
  </si>
  <si>
    <t>S1</t>
  </si>
  <si>
    <t>S2</t>
  </si>
  <si>
    <t>S3</t>
  </si>
  <si>
    <t>S4</t>
  </si>
  <si>
    <t>S5</t>
  </si>
  <si>
    <t>S6</t>
  </si>
  <si>
    <t>S7</t>
  </si>
  <si>
    <t>S8</t>
  </si>
  <si>
    <t>STAVEBNÍ ČÁST</t>
  </si>
  <si>
    <t>Komunikace, chodníky</t>
  </si>
  <si>
    <t>Zahradní úpravy - drobná architektura</t>
  </si>
  <si>
    <t>Sadové úpravy</t>
  </si>
  <si>
    <t>Zahradní úpravy - mobiliář</t>
  </si>
  <si>
    <t>Zahradní úpravy - venkovní osvětlení</t>
  </si>
  <si>
    <t>Zahradní úpravy_venkovní osvětlení</t>
  </si>
  <si>
    <t>Zahradní úpravy_mobiliář</t>
  </si>
  <si>
    <t>Zahradní úpravy_sadové úpravy</t>
  </si>
  <si>
    <t>Zahradní úpravy_drobná architektura</t>
  </si>
  <si>
    <t>VN_ON</t>
  </si>
  <si>
    <t>REVITALIZACE NAUČNÉ STEZKY "AMERIKA" - stavební část</t>
  </si>
  <si>
    <t>SOUPIS PRACÍ S VÝKAZEM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</si>
</sst>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#,##0&quot;.&quot;_);;;_(@_)"/>
    <numFmt numFmtId="165" formatCode="_(#,##0.0??;\-\ #,##0.0??;&quot;–&quot;???;_(@_)"/>
    <numFmt numFmtId="166" formatCode="_(#,##0.00_);[Red]\-\ #,##0.00_);&quot;–&quot;??;_(@_)"/>
    <numFmt numFmtId="167" formatCode="_(#,##0_);[Red]\-\ #,##0_);&quot;–&quot;??;_(@_)"/>
    <numFmt numFmtId="168" formatCode="_(#,##0.00000_);[Red]\-\ #,##0.00000_);&quot;–&quot;??;_(@_)"/>
    <numFmt numFmtId="169" formatCode="_(#,##0.0_);[Red]\-\ #,##0.0_);&quot;–&quot;??;_(@_)"/>
    <numFmt numFmtId="170" formatCode="_(#,##0.0??;&quot;- &quot;#,##0.0??;\–???;_(@_)"/>
    <numFmt numFmtId="171" formatCode="#,##0.00_ ;[Red]\-#,##0.00\ "/>
    <numFmt numFmtId="172" formatCode="_(#,##0.000_);[Red]\-\ #,##0.000_);&quot;–&quot;??;_(@_)"/>
  </numFmts>
  <fonts count="50" x14ac:knownFonts="1">
    <font>
      <sz val="10"/>
      <name val="Arial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660066"/>
      <name val="Arial"/>
      <family val="2"/>
      <charset val="238"/>
    </font>
    <font>
      <b/>
      <sz val="10"/>
      <color rgb="FF660066"/>
      <name val="Arial"/>
      <family val="2"/>
      <charset val="238"/>
    </font>
    <font>
      <sz val="9"/>
      <color rgb="FF000066"/>
      <name val="Arial"/>
      <family val="2"/>
      <charset val="238"/>
    </font>
    <font>
      <b/>
      <sz val="9"/>
      <color rgb="FF000066"/>
      <name val="Arial"/>
      <family val="2"/>
      <charset val="238"/>
    </font>
    <font>
      <sz val="8"/>
      <color rgb="FF006600"/>
      <name val="Arial"/>
      <family val="2"/>
      <charset val="238"/>
    </font>
    <font>
      <b/>
      <i/>
      <sz val="1"/>
      <color theme="0"/>
      <name val="Arial"/>
      <family val="2"/>
      <charset val="238"/>
    </font>
    <font>
      <b/>
      <sz val="11"/>
      <color rgb="FF000080"/>
      <name val="Arial"/>
      <family val="2"/>
      <charset val="238"/>
    </font>
    <font>
      <sz val="11"/>
      <color rgb="FF000080"/>
      <name val="Arial"/>
      <family val="2"/>
      <charset val="238"/>
    </font>
    <font>
      <sz val="9"/>
      <color rgb="FF990000"/>
      <name val="Arial"/>
      <family val="2"/>
      <charset val="238"/>
    </font>
    <font>
      <sz val="10"/>
      <name val="Arial CE"/>
      <family val="2"/>
      <charset val="238"/>
    </font>
    <font>
      <i/>
      <sz val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 CE"/>
      <family val="2"/>
      <charset val="238"/>
    </font>
    <font>
      <b/>
      <sz val="12"/>
      <color rgb="FF000080"/>
      <name val="Arial"/>
      <family val="2"/>
      <charset val="238"/>
    </font>
    <font>
      <sz val="10"/>
      <color rgb="FF000080"/>
      <name val="Arial CE"/>
      <charset val="238"/>
    </font>
    <font>
      <sz val="10"/>
      <color rgb="FF00008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18"/>
      <name val="Arial"/>
      <family val="2"/>
      <charset val="238"/>
    </font>
    <font>
      <sz val="11"/>
      <color rgb="FF000080"/>
      <name val="Arial CE"/>
      <charset val="238"/>
    </font>
    <font>
      <sz val="9"/>
      <color indexed="8"/>
      <name val="Arial CE"/>
      <charset val="238"/>
    </font>
    <font>
      <sz val="11"/>
      <color indexed="8"/>
      <name val="Calibri"/>
      <family val="2"/>
      <charset val="238"/>
    </font>
    <font>
      <i/>
      <sz val="9"/>
      <color indexed="8"/>
      <name val="Arial"/>
      <family val="2"/>
      <charset val="238"/>
    </font>
    <font>
      <i/>
      <sz val="9"/>
      <color indexed="8"/>
      <name val="Arial CE"/>
      <charset val="238"/>
    </font>
    <font>
      <i/>
      <sz val="9"/>
      <name val="Arial"/>
      <family val="2"/>
      <charset val="238"/>
    </font>
    <font>
      <sz val="8"/>
      <color indexed="17"/>
      <name val="Courier New"/>
      <family val="3"/>
      <charset val="238"/>
    </font>
    <font>
      <b/>
      <i/>
      <sz val="1"/>
      <color theme="0"/>
      <name val="Calibri"/>
      <family val="2"/>
      <charset val="238"/>
      <scheme val="minor"/>
    </font>
    <font>
      <b/>
      <sz val="14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20"/>
      <color indexed="18"/>
      <name val="Arial"/>
      <family val="2"/>
      <charset val="238"/>
    </font>
    <font>
      <b/>
      <sz val="20"/>
      <color indexed="61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9"/>
      <color rgb="FF000080"/>
      <name val="Arial"/>
      <family val="2"/>
      <charset val="238"/>
    </font>
    <font>
      <b/>
      <sz val="18"/>
      <color indexed="1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22" fillId="0" borderId="0"/>
    <xf numFmtId="0" fontId="4" fillId="0" borderId="0"/>
    <xf numFmtId="0" fontId="3" fillId="0" borderId="0"/>
    <xf numFmtId="0" fontId="29" fillId="0" borderId="0"/>
    <xf numFmtId="0" fontId="33" fillId="0" borderId="0"/>
    <xf numFmtId="0" fontId="3" fillId="0" borderId="0"/>
    <xf numFmtId="0" fontId="3" fillId="0" borderId="0"/>
    <xf numFmtId="0" fontId="2" fillId="0" borderId="0"/>
  </cellStyleXfs>
  <cellXfs count="298">
    <xf numFmtId="0" fontId="0" fillId="0" borderId="0" xfId="0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left"/>
      <protection locked="0"/>
    </xf>
    <xf numFmtId="49" fontId="8" fillId="0" borderId="0" xfId="0" applyNumberFormat="1" applyFont="1" applyBorder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167" fontId="14" fillId="0" borderId="0" xfId="0" applyNumberFormat="1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12" fillId="0" borderId="3" xfId="0" applyNumberFormat="1" applyFont="1" applyBorder="1" applyAlignment="1" applyProtection="1">
      <alignment horizontal="left"/>
      <protection locked="0"/>
    </xf>
    <xf numFmtId="0" fontId="9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1" fillId="0" borderId="0" xfId="0" applyNumberFormat="1" applyFont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167" fontId="11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164" fontId="14" fillId="0" borderId="0" xfId="0" applyNumberFormat="1" applyFont="1" applyAlignment="1" applyProtection="1">
      <protection locked="0"/>
    </xf>
    <xf numFmtId="49" fontId="14" fillId="0" borderId="0" xfId="0" applyNumberFormat="1" applyFont="1" applyAlignment="1" applyProtection="1">
      <alignment horizontal="left"/>
      <protection locked="0"/>
    </xf>
    <xf numFmtId="0" fontId="14" fillId="0" borderId="0" xfId="0" applyNumberFormat="1" applyFont="1" applyAlignment="1" applyProtection="1">
      <alignment wrapText="1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165" fontId="14" fillId="0" borderId="0" xfId="0" applyNumberFormat="1" applyFont="1" applyFill="1" applyBorder="1" applyAlignment="1" applyProtection="1">
      <alignment horizontal="right"/>
      <protection locked="0"/>
    </xf>
    <xf numFmtId="166" fontId="14" fillId="0" borderId="0" xfId="0" applyNumberFormat="1" applyFont="1" applyAlignment="1" applyProtection="1">
      <alignment horizontal="right"/>
      <protection locked="0"/>
    </xf>
    <xf numFmtId="0" fontId="14" fillId="0" borderId="0" xfId="0" applyFont="1" applyAlignment="1" applyProtection="1">
      <protection locked="0"/>
    </xf>
    <xf numFmtId="164" fontId="16" fillId="0" borderId="0" xfId="0" applyNumberFormat="1" applyFont="1" applyAlignment="1" applyProtection="1">
      <protection locked="0"/>
    </xf>
    <xf numFmtId="49" fontId="16" fillId="0" borderId="0" xfId="0" applyNumberFormat="1" applyFont="1" applyAlignment="1" applyProtection="1">
      <alignment horizontal="left"/>
      <protection locked="0"/>
    </xf>
    <xf numFmtId="0" fontId="16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165" fontId="16" fillId="0" borderId="0" xfId="0" applyNumberFormat="1" applyFont="1" applyFill="1" applyBorder="1" applyAlignment="1" applyProtection="1">
      <alignment horizontal="right"/>
      <protection locked="0"/>
    </xf>
    <xf numFmtId="166" fontId="16" fillId="0" borderId="0" xfId="0" applyNumberFormat="1" applyFont="1" applyAlignment="1" applyProtection="1">
      <alignment horizontal="right"/>
      <protection locked="0"/>
    </xf>
    <xf numFmtId="167" fontId="16" fillId="0" borderId="0" xfId="0" applyNumberFormat="1" applyFont="1" applyAlignment="1" applyProtection="1">
      <alignment horizontal="right"/>
      <protection locked="0"/>
    </xf>
    <xf numFmtId="0" fontId="16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164" fontId="17" fillId="0" borderId="0" xfId="0" applyNumberFormat="1" applyFont="1" applyAlignment="1" applyProtection="1">
      <alignment horizontal="left" vertical="top" wrapText="1"/>
      <protection locked="0"/>
    </xf>
    <xf numFmtId="0" fontId="17" fillId="0" borderId="0" xfId="0" applyNumberFormat="1" applyFont="1" applyAlignment="1" applyProtection="1">
      <alignment horizontal="left" vertical="top" wrapText="1"/>
      <protection locked="0"/>
    </xf>
    <xf numFmtId="0" fontId="17" fillId="0" borderId="0" xfId="0" applyNumberFormat="1" applyFont="1" applyAlignment="1" applyProtection="1">
      <alignment vertical="top" wrapText="1"/>
      <protection locked="0"/>
    </xf>
    <xf numFmtId="49" fontId="17" fillId="0" borderId="0" xfId="0" applyNumberFormat="1" applyFont="1" applyAlignment="1" applyProtection="1">
      <alignment horizontal="left" vertical="top" wrapText="1"/>
      <protection locked="0"/>
    </xf>
    <xf numFmtId="165" fontId="17" fillId="0" borderId="0" xfId="0" applyNumberFormat="1" applyFont="1" applyFill="1" applyBorder="1" applyAlignment="1" applyProtection="1">
      <alignment horizontal="right" vertical="top"/>
      <protection locked="0"/>
    </xf>
    <xf numFmtId="166" fontId="17" fillId="0" borderId="0" xfId="0" applyNumberFormat="1" applyFont="1" applyAlignment="1" applyProtection="1">
      <alignment horizontal="right" vertical="top" wrapText="1"/>
      <protection locked="0"/>
    </xf>
    <xf numFmtId="0" fontId="17" fillId="0" borderId="0" xfId="0" applyFont="1" applyAlignment="1" applyProtection="1">
      <alignment horizontal="right" vertical="top" wrapText="1"/>
      <protection locked="0"/>
    </xf>
    <xf numFmtId="167" fontId="17" fillId="0" borderId="0" xfId="0" applyNumberFormat="1" applyFont="1" applyAlignment="1" applyProtection="1">
      <alignment horizontal="righ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4" fontId="18" fillId="0" borderId="0" xfId="0" applyNumberFormat="1" applyFont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horizontal="left" vertical="center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49" fontId="18" fillId="0" borderId="0" xfId="0" applyNumberFormat="1" applyFont="1" applyAlignment="1" applyProtection="1">
      <alignment vertical="center" wrapText="1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165" fontId="18" fillId="0" borderId="0" xfId="0" applyNumberFormat="1" applyFont="1" applyFill="1" applyBorder="1" applyAlignment="1" applyProtection="1">
      <alignment horizontal="right" vertical="center"/>
      <protection locked="0"/>
    </xf>
    <xf numFmtId="166" fontId="18" fillId="0" borderId="0" xfId="0" applyNumberFormat="1" applyFont="1" applyAlignment="1" applyProtection="1">
      <alignment horizontal="right" vertical="center"/>
      <protection locked="0"/>
    </xf>
    <xf numFmtId="167" fontId="18" fillId="0" borderId="0" xfId="0" applyNumberFormat="1" applyFont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right" vertical="top"/>
      <protection locked="0"/>
    </xf>
    <xf numFmtId="49" fontId="7" fillId="0" borderId="0" xfId="0" applyNumberFormat="1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165" fontId="7" fillId="0" borderId="0" xfId="0" applyNumberFormat="1" applyFont="1" applyFill="1" applyBorder="1" applyAlignment="1" applyProtection="1">
      <alignment horizontal="right" vertical="top"/>
      <protection locked="0"/>
    </xf>
    <xf numFmtId="166" fontId="7" fillId="0" borderId="0" xfId="0" applyNumberFormat="1" applyFont="1" applyAlignment="1" applyProtection="1">
      <alignment horizontal="right" vertical="top"/>
      <protection locked="0"/>
    </xf>
    <xf numFmtId="167" fontId="7" fillId="0" borderId="0" xfId="0" applyNumberFormat="1" applyFont="1" applyAlignment="1" applyProtection="1">
      <alignment horizontal="right" vertical="top"/>
      <protection locked="0"/>
    </xf>
    <xf numFmtId="168" fontId="7" fillId="0" borderId="0" xfId="0" applyNumberFormat="1" applyFont="1" applyAlignment="1" applyProtection="1">
      <alignment horizontal="right" vertical="top"/>
      <protection locked="0"/>
    </xf>
    <xf numFmtId="0" fontId="14" fillId="0" borderId="4" xfId="0" applyNumberFormat="1" applyFont="1" applyBorder="1" applyAlignment="1" applyProtection="1">
      <alignment horizontal="left" indent="1"/>
      <protection locked="0"/>
    </xf>
    <xf numFmtId="167" fontId="14" fillId="0" borderId="4" xfId="0" applyNumberFormat="1" applyFont="1" applyBorder="1" applyAlignment="1" applyProtection="1">
      <alignment horizontal="right"/>
      <protection locked="0"/>
    </xf>
    <xf numFmtId="169" fontId="14" fillId="0" borderId="4" xfId="0" applyNumberFormat="1" applyFont="1" applyBorder="1" applyAlignment="1" applyProtection="1">
      <alignment horizontal="right"/>
      <protection locked="0"/>
    </xf>
    <xf numFmtId="166" fontId="6" fillId="0" borderId="4" xfId="0" applyNumberFormat="1" applyFont="1" applyFill="1" applyBorder="1" applyAlignment="1" applyProtection="1">
      <alignment horizontal="right" vertical="top"/>
      <protection locked="0"/>
    </xf>
    <xf numFmtId="164" fontId="6" fillId="0" borderId="4" xfId="0" applyNumberFormat="1" applyFont="1" applyFill="1" applyBorder="1" applyAlignment="1" applyProtection="1">
      <alignment horizontal="right" vertical="top"/>
      <protection locked="0"/>
    </xf>
    <xf numFmtId="49" fontId="6" fillId="0" borderId="4" xfId="0" applyNumberFormat="1" applyFont="1" applyFill="1" applyBorder="1" applyAlignment="1" applyProtection="1">
      <alignment horizontal="left" vertical="top"/>
      <protection locked="0"/>
    </xf>
    <xf numFmtId="49" fontId="6" fillId="0" borderId="4" xfId="0" applyNumberFormat="1" applyFont="1" applyFill="1" applyBorder="1" applyAlignment="1" applyProtection="1">
      <alignment vertical="top"/>
      <protection locked="0"/>
    </xf>
    <xf numFmtId="0" fontId="6" fillId="0" borderId="4" xfId="0" applyNumberFormat="1" applyFont="1" applyFill="1" applyBorder="1" applyAlignment="1" applyProtection="1">
      <alignment vertical="top" wrapText="1"/>
      <protection locked="0"/>
    </xf>
    <xf numFmtId="0" fontId="6" fillId="0" borderId="4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center" vertical="top"/>
      <protection locked="0"/>
    </xf>
    <xf numFmtId="165" fontId="6" fillId="0" borderId="4" xfId="0" applyNumberFormat="1" applyFont="1" applyFill="1" applyBorder="1" applyAlignment="1" applyProtection="1">
      <alignment horizontal="right" vertical="top"/>
      <protection locked="0"/>
    </xf>
    <xf numFmtId="167" fontId="6" fillId="0" borderId="4" xfId="0" applyNumberFormat="1" applyFont="1" applyFill="1" applyBorder="1" applyAlignment="1" applyProtection="1">
      <alignment horizontal="right" vertical="top"/>
      <protection locked="0"/>
    </xf>
    <xf numFmtId="49" fontId="14" fillId="0" borderId="0" xfId="0" applyNumberFormat="1" applyFont="1" applyAlignment="1" applyProtection="1">
      <protection locked="0"/>
    </xf>
    <xf numFmtId="49" fontId="16" fillId="0" borderId="0" xfId="0" applyNumberFormat="1" applyFont="1" applyAlignment="1" applyProtection="1">
      <protection locked="0"/>
    </xf>
    <xf numFmtId="49" fontId="17" fillId="0" borderId="0" xfId="0" applyNumberFormat="1" applyFont="1" applyAlignment="1" applyProtection="1">
      <alignment vertical="top" wrapText="1"/>
      <protection locked="0"/>
    </xf>
    <xf numFmtId="49" fontId="5" fillId="0" borderId="0" xfId="0" applyNumberFormat="1" applyFont="1" applyBorder="1" applyAlignment="1" applyProtection="1">
      <alignment horizontal="right"/>
      <protection locked="0"/>
    </xf>
    <xf numFmtId="49" fontId="5" fillId="0" borderId="0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Border="1" applyAlignment="1" applyProtection="1">
      <protection locked="0"/>
    </xf>
    <xf numFmtId="0" fontId="5" fillId="0" borderId="0" xfId="0" applyNumberFormat="1" applyFont="1" applyBorder="1" applyAlignment="1" applyProtection="1">
      <alignment wrapText="1"/>
      <protection locked="0"/>
    </xf>
    <xf numFmtId="0" fontId="20" fillId="0" borderId="0" xfId="0" applyFont="1" applyAlignment="1" applyProtection="1">
      <protection locked="0"/>
    </xf>
    <xf numFmtId="164" fontId="19" fillId="2" borderId="0" xfId="0" applyNumberFormat="1" applyFont="1" applyFill="1" applyAlignment="1" applyProtection="1">
      <protection locked="0"/>
    </xf>
    <xf numFmtId="49" fontId="19" fillId="2" borderId="0" xfId="0" applyNumberFormat="1" applyFont="1" applyFill="1" applyAlignment="1" applyProtection="1">
      <alignment horizontal="left"/>
      <protection locked="0"/>
    </xf>
    <xf numFmtId="49" fontId="19" fillId="2" borderId="0" xfId="0" applyNumberFormat="1" applyFont="1" applyFill="1" applyAlignment="1" applyProtection="1">
      <protection locked="0"/>
    </xf>
    <xf numFmtId="0" fontId="19" fillId="2" borderId="0" xfId="0" applyNumberFormat="1" applyFont="1" applyFill="1" applyAlignment="1" applyProtection="1">
      <alignment wrapText="1"/>
      <protection locked="0"/>
    </xf>
    <xf numFmtId="49" fontId="19" fillId="2" borderId="0" xfId="0" applyNumberFormat="1" applyFont="1" applyFill="1" applyAlignment="1" applyProtection="1">
      <alignment horizontal="center"/>
      <protection locked="0"/>
    </xf>
    <xf numFmtId="165" fontId="19" fillId="2" borderId="0" xfId="0" applyNumberFormat="1" applyFont="1" applyFill="1" applyBorder="1" applyAlignment="1" applyProtection="1">
      <alignment horizontal="right"/>
      <protection locked="0"/>
    </xf>
    <xf numFmtId="166" fontId="19" fillId="2" borderId="0" xfId="0" applyNumberFormat="1" applyFont="1" applyFill="1" applyAlignment="1" applyProtection="1">
      <alignment horizontal="right"/>
      <protection locked="0"/>
    </xf>
    <xf numFmtId="167" fontId="19" fillId="2" borderId="0" xfId="0" applyNumberFormat="1" applyFont="1" applyFill="1" applyAlignment="1" applyProtection="1">
      <alignment horizontal="right"/>
      <protection locked="0"/>
    </xf>
    <xf numFmtId="164" fontId="21" fillId="0" borderId="4" xfId="0" applyNumberFormat="1" applyFont="1" applyFill="1" applyBorder="1" applyAlignment="1" applyProtection="1">
      <alignment horizontal="right" vertical="top"/>
      <protection locked="0"/>
    </xf>
    <xf numFmtId="49" fontId="21" fillId="0" borderId="4" xfId="0" applyNumberFormat="1" applyFont="1" applyFill="1" applyBorder="1" applyAlignment="1" applyProtection="1">
      <alignment vertical="top"/>
      <protection locked="0"/>
    </xf>
    <xf numFmtId="0" fontId="21" fillId="0" borderId="4" xfId="0" applyNumberFormat="1" applyFont="1" applyFill="1" applyBorder="1" applyAlignment="1" applyProtection="1">
      <alignment vertical="top" wrapText="1"/>
      <protection locked="0"/>
    </xf>
    <xf numFmtId="49" fontId="21" fillId="0" borderId="4" xfId="0" applyNumberFormat="1" applyFont="1" applyFill="1" applyBorder="1" applyAlignment="1" applyProtection="1">
      <alignment horizontal="center" vertical="top"/>
      <protection locked="0"/>
    </xf>
    <xf numFmtId="165" fontId="21" fillId="0" borderId="4" xfId="0" applyNumberFormat="1" applyFont="1" applyFill="1" applyBorder="1" applyAlignment="1" applyProtection="1">
      <alignment horizontal="right" vertical="top"/>
      <protection locked="0"/>
    </xf>
    <xf numFmtId="166" fontId="21" fillId="0" borderId="4" xfId="0" applyNumberFormat="1" applyFont="1" applyFill="1" applyBorder="1" applyAlignment="1" applyProtection="1">
      <alignment horizontal="right" vertical="top"/>
      <protection locked="0"/>
    </xf>
    <xf numFmtId="167" fontId="21" fillId="0" borderId="4" xfId="0" applyNumberFormat="1" applyFont="1" applyFill="1" applyBorder="1" applyAlignment="1" applyProtection="1">
      <alignment horizontal="right" vertical="top"/>
      <protection locked="0"/>
    </xf>
    <xf numFmtId="0" fontId="21" fillId="0" borderId="0" xfId="0" applyFont="1" applyAlignment="1" applyProtection="1">
      <protection locked="0"/>
    </xf>
    <xf numFmtId="0" fontId="20" fillId="0" borderId="0" xfId="0" applyFont="1" applyProtection="1">
      <protection locked="0"/>
    </xf>
    <xf numFmtId="0" fontId="19" fillId="2" borderId="0" xfId="0" applyNumberFormat="1" applyFont="1" applyFill="1" applyAlignment="1" applyProtection="1">
      <alignment horizontal="left"/>
      <protection locked="0"/>
    </xf>
    <xf numFmtId="169" fontId="19" fillId="2" borderId="0" xfId="0" applyNumberFormat="1" applyFont="1" applyFill="1" applyAlignment="1" applyProtection="1">
      <alignment horizontal="right"/>
      <protection locked="0"/>
    </xf>
    <xf numFmtId="0" fontId="15" fillId="0" borderId="4" xfId="0" applyNumberFormat="1" applyFont="1" applyBorder="1" applyAlignment="1" applyProtection="1">
      <alignment horizontal="left" indent="2"/>
      <protection locked="0"/>
    </xf>
    <xf numFmtId="167" fontId="15" fillId="0" borderId="4" xfId="0" applyNumberFormat="1" applyFont="1" applyBorder="1" applyAlignment="1" applyProtection="1">
      <alignment horizontal="right"/>
      <protection locked="0"/>
    </xf>
    <xf numFmtId="169" fontId="15" fillId="0" borderId="4" xfId="0" applyNumberFormat="1" applyFont="1" applyBorder="1" applyAlignment="1" applyProtection="1">
      <alignment horizontal="right"/>
      <protection locked="0"/>
    </xf>
    <xf numFmtId="49" fontId="23" fillId="0" borderId="0" xfId="3" applyNumberFormat="1" applyFont="1" applyFill="1" applyAlignment="1"/>
    <xf numFmtId="0" fontId="24" fillId="0" borderId="5" xfId="3" applyNumberFormat="1" applyFont="1" applyFill="1" applyBorder="1" applyAlignment="1">
      <alignment horizontal="left" vertical="top" wrapText="1"/>
    </xf>
    <xf numFmtId="170" fontId="25" fillId="0" borderId="5" xfId="3" applyNumberFormat="1" applyFont="1" applyFill="1" applyBorder="1" applyAlignment="1">
      <alignment horizontal="center" vertical="top"/>
    </xf>
    <xf numFmtId="170" fontId="25" fillId="0" borderId="5" xfId="3" applyNumberFormat="1" applyFont="1" applyFill="1" applyBorder="1" applyAlignment="1">
      <alignment horizontal="right" vertical="top"/>
    </xf>
    <xf numFmtId="164" fontId="26" fillId="0" borderId="0" xfId="4" applyNumberFormat="1" applyFont="1" applyAlignment="1"/>
    <xf numFmtId="49" fontId="26" fillId="0" borderId="0" xfId="4" applyNumberFormat="1" applyFont="1" applyAlignment="1"/>
    <xf numFmtId="165" fontId="26" fillId="0" borderId="0" xfId="4" applyNumberFormat="1" applyFont="1" applyFill="1" applyBorder="1" applyAlignment="1"/>
    <xf numFmtId="167" fontId="26" fillId="0" borderId="0" xfId="4" applyNumberFormat="1" applyFont="1" applyAlignment="1"/>
    <xf numFmtId="0" fontId="27" fillId="0" borderId="0" xfId="4" applyFont="1"/>
    <xf numFmtId="0" fontId="28" fillId="0" borderId="0" xfId="5" applyFont="1"/>
    <xf numFmtId="49" fontId="8" fillId="0" borderId="1" xfId="6" applyNumberFormat="1" applyFont="1" applyBorder="1" applyAlignment="1">
      <alignment horizontal="right"/>
    </xf>
    <xf numFmtId="49" fontId="8" fillId="0" borderId="1" xfId="6" applyNumberFormat="1" applyFont="1" applyBorder="1" applyAlignment="1">
      <alignment horizontal="left"/>
    </xf>
    <xf numFmtId="0" fontId="8" fillId="0" borderId="1" xfId="6" applyNumberFormat="1" applyFont="1" applyBorder="1" applyAlignment="1">
      <alignment horizontal="left"/>
    </xf>
    <xf numFmtId="49" fontId="8" fillId="0" borderId="1" xfId="6" applyNumberFormat="1" applyFont="1" applyBorder="1" applyAlignment="1">
      <alignment horizontal="center"/>
    </xf>
    <xf numFmtId="0" fontId="30" fillId="0" borderId="0" xfId="6" applyFont="1"/>
    <xf numFmtId="164" fontId="19" fillId="2" borderId="0" xfId="4" applyNumberFormat="1" applyFont="1" applyFill="1" applyAlignment="1"/>
    <xf numFmtId="0" fontId="19" fillId="2" borderId="0" xfId="4" applyNumberFormat="1" applyFont="1" applyFill="1" applyAlignment="1">
      <alignment horizontal="left"/>
    </xf>
    <xf numFmtId="49" fontId="19" fillId="2" borderId="0" xfId="4" applyNumberFormat="1" applyFont="1" applyFill="1" applyAlignment="1">
      <alignment horizontal="center"/>
    </xf>
    <xf numFmtId="165" fontId="19" fillId="2" borderId="0" xfId="4" applyNumberFormat="1" applyFont="1" applyFill="1" applyBorder="1" applyAlignment="1"/>
    <xf numFmtId="167" fontId="19" fillId="2" borderId="0" xfId="4" applyNumberFormat="1" applyFont="1" applyFill="1" applyAlignment="1"/>
    <xf numFmtId="0" fontId="31" fillId="0" borderId="0" xfId="4" applyFont="1"/>
    <xf numFmtId="164" fontId="8" fillId="0" borderId="0" xfId="6" applyNumberFormat="1" applyFont="1" applyAlignment="1"/>
    <xf numFmtId="49" fontId="8" fillId="0" borderId="0" xfId="6" applyNumberFormat="1" applyFont="1" applyAlignment="1">
      <alignment horizontal="left"/>
    </xf>
    <xf numFmtId="0" fontId="8" fillId="0" borderId="0" xfId="6" applyNumberFormat="1" applyFont="1" applyAlignment="1">
      <alignment horizontal="left"/>
    </xf>
    <xf numFmtId="49" fontId="8" fillId="0" borderId="0" xfId="6" applyNumberFormat="1" applyFont="1" applyAlignment="1">
      <alignment horizontal="center"/>
    </xf>
    <xf numFmtId="165" fontId="8" fillId="0" borderId="0" xfId="6" applyNumberFormat="1" applyFont="1" applyFill="1" applyBorder="1" applyAlignment="1"/>
    <xf numFmtId="166" fontId="8" fillId="0" borderId="0" xfId="6" applyNumberFormat="1" applyFont="1" applyAlignment="1"/>
    <xf numFmtId="167" fontId="8" fillId="0" borderId="0" xfId="6" applyNumberFormat="1" applyFont="1" applyAlignment="1"/>
    <xf numFmtId="0" fontId="8" fillId="0" borderId="0" xfId="6" applyFont="1"/>
    <xf numFmtId="164" fontId="24" fillId="0" borderId="6" xfId="6" applyNumberFormat="1" applyFont="1" applyBorder="1" applyAlignment="1">
      <alignment horizontal="right" vertical="top"/>
    </xf>
    <xf numFmtId="49" fontId="24" fillId="0" borderId="6" xfId="6" applyNumberFormat="1" applyFont="1" applyBorder="1" applyAlignment="1">
      <alignment horizontal="left" vertical="top"/>
    </xf>
    <xf numFmtId="0" fontId="24" fillId="0" borderId="6" xfId="6" applyNumberFormat="1" applyFont="1" applyBorder="1" applyAlignment="1">
      <alignment horizontal="left" vertical="top" wrapText="1"/>
    </xf>
    <xf numFmtId="49" fontId="24" fillId="0" borderId="6" xfId="6" applyNumberFormat="1" applyFont="1" applyBorder="1" applyAlignment="1">
      <alignment horizontal="center" vertical="top"/>
    </xf>
    <xf numFmtId="165" fontId="32" fillId="0" borderId="6" xfId="6" applyNumberFormat="1" applyFont="1" applyFill="1" applyBorder="1" applyAlignment="1">
      <alignment horizontal="right" vertical="top"/>
    </xf>
    <xf numFmtId="167" fontId="24" fillId="0" borderId="6" xfId="6" applyNumberFormat="1" applyFont="1" applyBorder="1" applyAlignment="1">
      <alignment horizontal="right" vertical="top"/>
    </xf>
    <xf numFmtId="0" fontId="6" fillId="0" borderId="0" xfId="6" applyFont="1"/>
    <xf numFmtId="0" fontId="24" fillId="0" borderId="6" xfId="7" applyNumberFormat="1" applyFont="1" applyFill="1" applyBorder="1" applyAlignment="1">
      <alignment horizontal="left" vertical="top" wrapText="1"/>
    </xf>
    <xf numFmtId="49" fontId="24" fillId="0" borderId="6" xfId="7" applyNumberFormat="1" applyFont="1" applyFill="1" applyBorder="1" applyAlignment="1">
      <alignment horizontal="center" vertical="top"/>
    </xf>
    <xf numFmtId="165" fontId="32" fillId="0" borderId="6" xfId="7" applyNumberFormat="1" applyFont="1" applyFill="1" applyBorder="1" applyAlignment="1">
      <alignment horizontal="right" vertical="top"/>
    </xf>
    <xf numFmtId="166" fontId="24" fillId="0" borderId="6" xfId="6" applyNumberFormat="1" applyFont="1" applyBorder="1" applyAlignment="1">
      <alignment horizontal="right" vertical="top"/>
    </xf>
    <xf numFmtId="164" fontId="24" fillId="0" borderId="8" xfId="6" applyNumberFormat="1" applyFont="1" applyBorder="1" applyAlignment="1">
      <alignment horizontal="right" vertical="top"/>
    </xf>
    <xf numFmtId="49" fontId="24" fillId="0" borderId="8" xfId="6" applyNumberFormat="1" applyFont="1" applyBorder="1" applyAlignment="1">
      <alignment horizontal="left" vertical="top"/>
    </xf>
    <xf numFmtId="0" fontId="24" fillId="0" borderId="8" xfId="6" applyNumberFormat="1" applyFont="1" applyBorder="1" applyAlignment="1">
      <alignment horizontal="left" vertical="top" wrapText="1"/>
    </xf>
    <xf numFmtId="49" fontId="24" fillId="0" borderId="8" xfId="6" applyNumberFormat="1" applyFont="1" applyBorder="1" applyAlignment="1">
      <alignment horizontal="center" vertical="top"/>
    </xf>
    <xf numFmtId="165" fontId="32" fillId="0" borderId="8" xfId="6" applyNumberFormat="1" applyFont="1" applyFill="1" applyBorder="1" applyAlignment="1">
      <alignment horizontal="right" vertical="top"/>
    </xf>
    <xf numFmtId="166" fontId="24" fillId="0" borderId="8" xfId="6" applyNumberFormat="1" applyFont="1" applyBorder="1" applyAlignment="1">
      <alignment horizontal="right" vertical="top"/>
    </xf>
    <xf numFmtId="167" fontId="24" fillId="0" borderId="8" xfId="6" applyNumberFormat="1" applyFont="1" applyBorder="1" applyAlignment="1">
      <alignment horizontal="right" vertical="top"/>
    </xf>
    <xf numFmtId="0" fontId="6" fillId="0" borderId="0" xfId="6" applyFont="1" applyBorder="1"/>
    <xf numFmtId="49" fontId="24" fillId="0" borderId="6" xfId="7" applyNumberFormat="1" applyFont="1" applyFill="1" applyBorder="1" applyAlignment="1">
      <alignment horizontal="left" vertical="top" wrapText="1"/>
    </xf>
    <xf numFmtId="0" fontId="29" fillId="0" borderId="0" xfId="6"/>
    <xf numFmtId="49" fontId="8" fillId="0" borderId="0" xfId="6" applyNumberFormat="1" applyFont="1" applyAlignment="1">
      <alignment horizontal="right"/>
    </xf>
    <xf numFmtId="0" fontId="8" fillId="0" borderId="0" xfId="6" applyNumberFormat="1" applyFont="1" applyAlignment="1">
      <alignment horizontal="left" wrapText="1"/>
    </xf>
    <xf numFmtId="166" fontId="24" fillId="0" borderId="7" xfId="6" applyNumberFormat="1" applyFont="1" applyBorder="1" applyAlignment="1">
      <alignment horizontal="right" vertical="top"/>
    </xf>
    <xf numFmtId="171" fontId="6" fillId="0" borderId="0" xfId="6" applyNumberFormat="1" applyFont="1"/>
    <xf numFmtId="164" fontId="24" fillId="0" borderId="9" xfId="6" applyNumberFormat="1" applyFont="1" applyBorder="1" applyAlignment="1">
      <alignment horizontal="right" vertical="top"/>
    </xf>
    <xf numFmtId="49" fontId="24" fillId="0" borderId="9" xfId="6" applyNumberFormat="1" applyFont="1" applyBorder="1" applyAlignment="1">
      <alignment horizontal="left" vertical="top"/>
    </xf>
    <xf numFmtId="0" fontId="24" fillId="0" borderId="9" xfId="6" applyNumberFormat="1" applyFont="1" applyBorder="1" applyAlignment="1">
      <alignment horizontal="left" vertical="top" wrapText="1"/>
    </xf>
    <xf numFmtId="49" fontId="24" fillId="0" borderId="9" xfId="6" applyNumberFormat="1" applyFont="1" applyBorder="1" applyAlignment="1">
      <alignment horizontal="center" vertical="top"/>
    </xf>
    <xf numFmtId="165" fontId="32" fillId="0" borderId="9" xfId="6" applyNumberFormat="1" applyFont="1" applyFill="1" applyBorder="1" applyAlignment="1">
      <alignment horizontal="right" vertical="top"/>
    </xf>
    <xf numFmtId="166" fontId="24" fillId="0" borderId="9" xfId="6" applyNumberFormat="1" applyFont="1" applyBorder="1" applyAlignment="1">
      <alignment horizontal="right" vertical="top"/>
    </xf>
    <xf numFmtId="167" fontId="24" fillId="0" borderId="9" xfId="6" applyNumberFormat="1" applyFont="1" applyBorder="1" applyAlignment="1">
      <alignment horizontal="right" vertical="top"/>
    </xf>
    <xf numFmtId="164" fontId="34" fillId="0" borderId="10" xfId="6" applyNumberFormat="1" applyFont="1" applyBorder="1" applyAlignment="1">
      <alignment horizontal="right" vertical="top"/>
    </xf>
    <xf numFmtId="49" fontId="34" fillId="0" borderId="10" xfId="6" applyNumberFormat="1" applyFont="1" applyBorder="1" applyAlignment="1">
      <alignment horizontal="left" vertical="top"/>
    </xf>
    <xf numFmtId="0" fontId="34" fillId="0" borderId="10" xfId="6" applyNumberFormat="1" applyFont="1" applyBorder="1" applyAlignment="1">
      <alignment horizontal="left" vertical="top" wrapText="1"/>
    </xf>
    <xf numFmtId="49" fontId="34" fillId="0" borderId="10" xfId="6" applyNumberFormat="1" applyFont="1" applyBorder="1" applyAlignment="1">
      <alignment horizontal="center" vertical="top"/>
    </xf>
    <xf numFmtId="165" fontId="35" fillId="0" borderId="10" xfId="6" applyNumberFormat="1" applyFont="1" applyFill="1" applyBorder="1" applyAlignment="1">
      <alignment horizontal="right" vertical="top"/>
    </xf>
    <xf numFmtId="166" fontId="34" fillId="0" borderId="10" xfId="6" applyNumberFormat="1" applyFont="1" applyBorder="1" applyAlignment="1">
      <alignment horizontal="right" vertical="top"/>
    </xf>
    <xf numFmtId="167" fontId="34" fillId="0" borderId="10" xfId="6" applyNumberFormat="1" applyFont="1" applyBorder="1" applyAlignment="1">
      <alignment horizontal="right" vertical="top"/>
    </xf>
    <xf numFmtId="0" fontId="36" fillId="0" borderId="0" xfId="6" applyFont="1"/>
    <xf numFmtId="164" fontId="34" fillId="0" borderId="11" xfId="6" applyNumberFormat="1" applyFont="1" applyBorder="1" applyAlignment="1">
      <alignment horizontal="right" vertical="top"/>
    </xf>
    <xf numFmtId="49" fontId="34" fillId="0" borderId="11" xfId="6" applyNumberFormat="1" applyFont="1" applyBorder="1" applyAlignment="1">
      <alignment horizontal="left" vertical="top"/>
    </xf>
    <xf numFmtId="0" fontId="34" fillId="0" borderId="11" xfId="6" applyNumberFormat="1" applyFont="1" applyBorder="1" applyAlignment="1">
      <alignment horizontal="left" vertical="top" wrapText="1"/>
    </xf>
    <xf numFmtId="49" fontId="34" fillId="0" borderId="11" xfId="6" applyNumberFormat="1" applyFont="1" applyBorder="1" applyAlignment="1">
      <alignment horizontal="center" vertical="top"/>
    </xf>
    <xf numFmtId="165" fontId="35" fillId="0" borderId="11" xfId="6" applyNumberFormat="1" applyFont="1" applyFill="1" applyBorder="1" applyAlignment="1">
      <alignment horizontal="right" vertical="top"/>
    </xf>
    <xf numFmtId="166" fontId="34" fillId="0" borderId="11" xfId="6" applyNumberFormat="1" applyFont="1" applyBorder="1" applyAlignment="1">
      <alignment horizontal="right" vertical="top"/>
    </xf>
    <xf numFmtId="0" fontId="36" fillId="0" borderId="0" xfId="6" applyFont="1" applyBorder="1"/>
    <xf numFmtId="164" fontId="24" fillId="0" borderId="10" xfId="6" applyNumberFormat="1" applyFont="1" applyBorder="1" applyAlignment="1">
      <alignment horizontal="right" vertical="top"/>
    </xf>
    <xf numFmtId="49" fontId="24" fillId="0" borderId="10" xfId="6" applyNumberFormat="1" applyFont="1" applyBorder="1" applyAlignment="1">
      <alignment horizontal="left" vertical="top"/>
    </xf>
    <xf numFmtId="0" fontId="24" fillId="0" borderId="10" xfId="6" applyNumberFormat="1" applyFont="1" applyBorder="1" applyAlignment="1">
      <alignment horizontal="left" vertical="top" wrapText="1"/>
    </xf>
    <xf numFmtId="49" fontId="24" fillId="0" borderId="10" xfId="6" applyNumberFormat="1" applyFont="1" applyBorder="1" applyAlignment="1">
      <alignment horizontal="center" vertical="top"/>
    </xf>
    <xf numFmtId="165" fontId="32" fillId="0" borderId="10" xfId="6" applyNumberFormat="1" applyFont="1" applyFill="1" applyBorder="1" applyAlignment="1">
      <alignment horizontal="right" vertical="top"/>
    </xf>
    <xf numFmtId="166" fontId="24" fillId="0" borderId="10" xfId="6" applyNumberFormat="1" applyFont="1" applyBorder="1" applyAlignment="1">
      <alignment horizontal="right" vertical="top"/>
    </xf>
    <xf numFmtId="167" fontId="24" fillId="0" borderId="10" xfId="6" applyNumberFormat="1" applyFont="1" applyBorder="1" applyAlignment="1">
      <alignment horizontal="right" vertical="top"/>
    </xf>
    <xf numFmtId="164" fontId="24" fillId="0" borderId="11" xfId="6" applyNumberFormat="1" applyFont="1" applyBorder="1" applyAlignment="1">
      <alignment horizontal="right" vertical="top"/>
    </xf>
    <xf numFmtId="49" fontId="24" fillId="0" borderId="11" xfId="6" applyNumberFormat="1" applyFont="1" applyBorder="1" applyAlignment="1">
      <alignment horizontal="left" vertical="top"/>
    </xf>
    <xf numFmtId="0" fontId="24" fillId="0" borderId="11" xfId="6" applyNumberFormat="1" applyFont="1" applyBorder="1" applyAlignment="1">
      <alignment horizontal="left" vertical="top" wrapText="1"/>
    </xf>
    <xf numFmtId="49" fontId="24" fillId="0" borderId="11" xfId="6" applyNumberFormat="1" applyFont="1" applyBorder="1" applyAlignment="1">
      <alignment horizontal="center" vertical="top"/>
    </xf>
    <xf numFmtId="165" fontId="32" fillId="0" borderId="11" xfId="6" applyNumberFormat="1" applyFont="1" applyFill="1" applyBorder="1" applyAlignment="1">
      <alignment horizontal="right" vertical="top"/>
    </xf>
    <xf numFmtId="166" fontId="24" fillId="0" borderId="11" xfId="6" applyNumberFormat="1" applyFont="1" applyBorder="1" applyAlignment="1">
      <alignment horizontal="right" vertical="top"/>
    </xf>
    <xf numFmtId="167" fontId="24" fillId="0" borderId="11" xfId="6" applyNumberFormat="1" applyFont="1" applyBorder="1" applyAlignment="1">
      <alignment horizontal="right" vertical="top"/>
    </xf>
    <xf numFmtId="166" fontId="24" fillId="0" borderId="6" xfId="6" applyNumberFormat="1" applyFont="1" applyFill="1" applyBorder="1" applyAlignment="1">
      <alignment horizontal="right" vertical="top"/>
    </xf>
    <xf numFmtId="166" fontId="24" fillId="0" borderId="6" xfId="0" applyNumberFormat="1" applyFont="1" applyBorder="1" applyAlignment="1">
      <alignment horizontal="right" vertical="top"/>
    </xf>
    <xf numFmtId="166" fontId="37" fillId="0" borderId="0" xfId="0" applyNumberFormat="1" applyFont="1" applyAlignment="1">
      <alignment horizontal="left" vertical="top" wrapText="1"/>
    </xf>
    <xf numFmtId="166" fontId="3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/>
    <xf numFmtId="165" fontId="32" fillId="0" borderId="6" xfId="0" applyNumberFormat="1" applyFont="1" applyFill="1" applyBorder="1" applyAlignment="1">
      <alignment horizontal="right" vertical="top"/>
    </xf>
    <xf numFmtId="172" fontId="6" fillId="0" borderId="4" xfId="0" applyNumberFormat="1" applyFont="1" applyFill="1" applyBorder="1" applyAlignment="1" applyProtection="1">
      <alignment horizontal="right" vertical="top"/>
      <protection locked="0"/>
    </xf>
    <xf numFmtId="172" fontId="17" fillId="0" borderId="0" xfId="0" applyNumberFormat="1" applyFont="1" applyAlignment="1" applyProtection="1">
      <alignment horizontal="right" vertical="top" wrapText="1"/>
      <protection locked="0"/>
    </xf>
    <xf numFmtId="172" fontId="18" fillId="0" borderId="0" xfId="0" applyNumberFormat="1" applyFont="1" applyAlignment="1" applyProtection="1">
      <alignment horizontal="right" vertical="center"/>
      <protection locked="0"/>
    </xf>
    <xf numFmtId="172" fontId="16" fillId="0" borderId="0" xfId="0" applyNumberFormat="1" applyFont="1" applyAlignment="1" applyProtection="1">
      <alignment horizontal="right"/>
      <protection locked="0"/>
    </xf>
    <xf numFmtId="172" fontId="14" fillId="0" borderId="0" xfId="0" applyNumberFormat="1" applyFont="1" applyAlignment="1" applyProtection="1">
      <alignment horizontal="right"/>
      <protection locked="0"/>
    </xf>
    <xf numFmtId="172" fontId="21" fillId="0" borderId="4" xfId="0" applyNumberFormat="1" applyFont="1" applyFill="1" applyBorder="1" applyAlignment="1" applyProtection="1">
      <alignment horizontal="right" vertical="top"/>
      <protection locked="0"/>
    </xf>
    <xf numFmtId="172" fontId="7" fillId="0" borderId="0" xfId="0" applyNumberFormat="1" applyFont="1" applyAlignment="1" applyProtection="1">
      <alignment horizontal="right" vertical="top"/>
      <protection locked="0"/>
    </xf>
    <xf numFmtId="172" fontId="19" fillId="0" borderId="0" xfId="0" applyNumberFormat="1" applyFont="1" applyAlignment="1" applyProtection="1">
      <alignment horizontal="right"/>
      <protection locked="0"/>
    </xf>
    <xf numFmtId="0" fontId="3" fillId="0" borderId="0" xfId="8"/>
    <xf numFmtId="0" fontId="3" fillId="0" borderId="0" xfId="9"/>
    <xf numFmtId="0" fontId="30" fillId="0" borderId="0" xfId="8" applyFont="1"/>
    <xf numFmtId="0" fontId="40" fillId="0" borderId="0" xfId="8" applyFont="1"/>
    <xf numFmtId="0" fontId="40" fillId="0" borderId="0" xfId="8" applyFont="1" applyAlignment="1">
      <alignment vertical="top"/>
    </xf>
    <xf numFmtId="0" fontId="39" fillId="0" borderId="0" xfId="8" applyFont="1" applyAlignment="1">
      <alignment horizontal="left" vertical="top" wrapText="1"/>
    </xf>
    <xf numFmtId="0" fontId="41" fillId="0" borderId="0" xfId="8" applyFont="1" applyAlignment="1">
      <alignment horizontal="left" vertical="top" wrapText="1"/>
    </xf>
    <xf numFmtId="0" fontId="3" fillId="0" borderId="0" xfId="8" applyAlignment="1"/>
    <xf numFmtId="0" fontId="40" fillId="0" borderId="0" xfId="8" applyFont="1" applyAlignment="1"/>
    <xf numFmtId="0" fontId="30" fillId="0" borderId="0" xfId="8" applyFont="1" applyAlignment="1"/>
    <xf numFmtId="0" fontId="30" fillId="0" borderId="0" xfId="8" applyFont="1" applyAlignment="1">
      <alignment horizontal="left"/>
    </xf>
    <xf numFmtId="49" fontId="30" fillId="0" borderId="0" xfId="8" applyNumberFormat="1" applyFont="1" applyAlignment="1"/>
    <xf numFmtId="0" fontId="11" fillId="0" borderId="12" xfId="0" applyNumberFormat="1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left"/>
      <protection locked="0"/>
    </xf>
    <xf numFmtId="167" fontId="11" fillId="0" borderId="12" xfId="0" applyNumberFormat="1" applyFont="1" applyBorder="1" applyAlignment="1" applyProtection="1">
      <alignment horizontal="right"/>
      <protection locked="0"/>
    </xf>
    <xf numFmtId="0" fontId="11" fillId="0" borderId="13" xfId="0" applyNumberFormat="1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left"/>
      <protection locked="0"/>
    </xf>
    <xf numFmtId="167" fontId="11" fillId="0" borderId="13" xfId="0" applyNumberFormat="1" applyFont="1" applyBorder="1" applyAlignment="1" applyProtection="1">
      <alignment horizontal="right"/>
      <protection locked="0"/>
    </xf>
    <xf numFmtId="49" fontId="43" fillId="0" borderId="0" xfId="6" applyNumberFormat="1" applyFont="1" applyAlignment="1" applyProtection="1">
      <protection locked="0"/>
    </xf>
    <xf numFmtId="49" fontId="26" fillId="0" borderId="0" xfId="6" applyNumberFormat="1" applyFont="1" applyAlignment="1" applyProtection="1">
      <alignment wrapText="1"/>
      <protection locked="0"/>
    </xf>
    <xf numFmtId="166" fontId="43" fillId="0" borderId="0" xfId="6" applyNumberFormat="1" applyFont="1" applyAlignment="1" applyProtection="1">
      <alignment horizontal="right"/>
      <protection locked="0"/>
    </xf>
    <xf numFmtId="0" fontId="43" fillId="0" borderId="0" xfId="6" applyFont="1" applyAlignment="1" applyProtection="1">
      <protection locked="0"/>
    </xf>
    <xf numFmtId="49" fontId="19" fillId="0" borderId="0" xfId="6" applyNumberFormat="1" applyFont="1" applyAlignment="1" applyProtection="1">
      <alignment wrapText="1"/>
      <protection locked="0"/>
    </xf>
    <xf numFmtId="49" fontId="44" fillId="0" borderId="2" xfId="6" applyNumberFormat="1" applyFont="1" applyBorder="1" applyAlignment="1" applyProtection="1">
      <protection locked="0"/>
    </xf>
    <xf numFmtId="0" fontId="44" fillId="0" borderId="2" xfId="6" applyNumberFormat="1" applyFont="1" applyBorder="1" applyAlignment="1" applyProtection="1">
      <alignment wrapText="1"/>
      <protection locked="0"/>
    </xf>
    <xf numFmtId="49" fontId="44" fillId="0" borderId="2" xfId="6" applyNumberFormat="1" applyFont="1" applyBorder="1" applyAlignment="1" applyProtection="1">
      <alignment horizontal="right"/>
      <protection locked="0"/>
    </xf>
    <xf numFmtId="0" fontId="28" fillId="0" borderId="0" xfId="6" applyFont="1" applyAlignment="1" applyProtection="1">
      <protection locked="0"/>
    </xf>
    <xf numFmtId="49" fontId="44" fillId="0" borderId="2" xfId="6" applyNumberFormat="1" applyFont="1" applyBorder="1" applyAlignment="1" applyProtection="1">
      <alignment horizontal="left"/>
      <protection locked="0"/>
    </xf>
    <xf numFmtId="49" fontId="44" fillId="0" borderId="0" xfId="6" applyNumberFormat="1" applyFont="1" applyBorder="1" applyAlignment="1" applyProtection="1">
      <alignment horizontal="left"/>
      <protection locked="0"/>
    </xf>
    <xf numFmtId="49" fontId="44" fillId="0" borderId="0" xfId="6" applyNumberFormat="1" applyFont="1" applyBorder="1" applyAlignment="1" applyProtection="1">
      <protection locked="0"/>
    </xf>
    <xf numFmtId="49" fontId="44" fillId="0" borderId="0" xfId="6" applyNumberFormat="1" applyFont="1" applyBorder="1" applyAlignment="1" applyProtection="1">
      <alignment horizontal="right"/>
      <protection locked="0"/>
    </xf>
    <xf numFmtId="166" fontId="24" fillId="0" borderId="7" xfId="6" applyNumberFormat="1" applyFont="1" applyFill="1" applyBorder="1" applyAlignment="1">
      <alignment horizontal="right" vertical="top"/>
    </xf>
    <xf numFmtId="49" fontId="19" fillId="0" borderId="0" xfId="6" applyNumberFormat="1" applyFont="1" applyAlignment="1" applyProtection="1">
      <protection locked="0"/>
    </xf>
    <xf numFmtId="166" fontId="16" fillId="0" borderId="0" xfId="0" applyNumberFormat="1" applyFont="1" applyFill="1" applyAlignment="1" applyProtection="1">
      <alignment horizontal="right"/>
      <protection locked="0"/>
    </xf>
    <xf numFmtId="49" fontId="19" fillId="2" borderId="0" xfId="6" applyNumberFormat="1" applyFont="1" applyFill="1" applyAlignment="1" applyProtection="1">
      <alignment wrapText="1"/>
      <protection locked="0"/>
    </xf>
    <xf numFmtId="49" fontId="44" fillId="0" borderId="2" xfId="6" applyNumberFormat="1" applyFont="1" applyBorder="1" applyAlignment="1" applyProtection="1">
      <alignment horizontal="center" wrapText="1"/>
      <protection locked="0"/>
    </xf>
    <xf numFmtId="0" fontId="46" fillId="0" borderId="0" xfId="10" applyFont="1"/>
    <xf numFmtId="0" fontId="46" fillId="0" borderId="0" xfId="10" applyFont="1" applyFill="1"/>
    <xf numFmtId="0" fontId="47" fillId="0" borderId="0" xfId="10" applyFont="1"/>
    <xf numFmtId="0" fontId="47" fillId="0" borderId="0" xfId="10" applyFont="1" applyFill="1"/>
    <xf numFmtId="0" fontId="46" fillId="0" borderId="17" xfId="10" applyFont="1" applyFill="1" applyBorder="1" applyAlignment="1">
      <alignment horizontal="center" wrapText="1"/>
    </xf>
    <xf numFmtId="0" fontId="46" fillId="0" borderId="18" xfId="10" applyFont="1" applyFill="1" applyBorder="1" applyAlignment="1">
      <alignment horizontal="center" wrapText="1"/>
    </xf>
    <xf numFmtId="0" fontId="46" fillId="0" borderId="9" xfId="10" applyFont="1" applyBorder="1" applyAlignment="1">
      <alignment horizontal="left" indent="1"/>
    </xf>
    <xf numFmtId="0" fontId="46" fillId="0" borderId="19" xfId="10" applyFont="1" applyBorder="1" applyAlignment="1">
      <alignment horizontal="left" indent="1"/>
    </xf>
    <xf numFmtId="165" fontId="6" fillId="0" borderId="20" xfId="10" applyNumberFormat="1" applyFont="1" applyFill="1" applyBorder="1" applyAlignment="1" applyProtection="1">
      <alignment horizontal="right" vertical="top"/>
      <protection locked="0"/>
    </xf>
    <xf numFmtId="165" fontId="6" fillId="0" borderId="21" xfId="10" applyNumberFormat="1" applyFont="1" applyFill="1" applyBorder="1" applyAlignment="1" applyProtection="1">
      <alignment horizontal="right" vertical="top"/>
      <protection locked="0"/>
    </xf>
    <xf numFmtId="0" fontId="46" fillId="0" borderId="11" xfId="10" applyFont="1" applyBorder="1" applyAlignment="1">
      <alignment horizontal="left" indent="1"/>
    </xf>
    <xf numFmtId="0" fontId="46" fillId="0" borderId="23" xfId="10" applyFont="1" applyFill="1" applyBorder="1"/>
    <xf numFmtId="0" fontId="46" fillId="0" borderId="24" xfId="10" applyFont="1" applyFill="1" applyBorder="1"/>
    <xf numFmtId="0" fontId="46" fillId="0" borderId="6" xfId="10" applyFont="1" applyBorder="1" applyAlignment="1">
      <alignment horizontal="left" indent="1"/>
    </xf>
    <xf numFmtId="0" fontId="46" fillId="0" borderId="7" xfId="10" applyFont="1" applyBorder="1" applyAlignment="1">
      <alignment horizontal="left" indent="1"/>
    </xf>
    <xf numFmtId="0" fontId="46" fillId="0" borderId="25" xfId="10" applyFont="1" applyFill="1" applyBorder="1"/>
    <xf numFmtId="0" fontId="46" fillId="0" borderId="26" xfId="10" applyFont="1" applyFill="1" applyBorder="1"/>
    <xf numFmtId="165" fontId="6" fillId="0" borderId="27" xfId="10" applyNumberFormat="1" applyFont="1" applyFill="1" applyBorder="1" applyAlignment="1" applyProtection="1">
      <alignment horizontal="right" vertical="top"/>
      <protection locked="0"/>
    </xf>
    <xf numFmtId="165" fontId="6" fillId="0" borderId="28" xfId="10" applyNumberFormat="1" applyFont="1" applyFill="1" applyBorder="1" applyAlignment="1" applyProtection="1">
      <alignment horizontal="right" vertical="top"/>
      <protection locked="0"/>
    </xf>
    <xf numFmtId="0" fontId="48" fillId="0" borderId="16" xfId="10" applyFont="1" applyBorder="1" applyAlignment="1"/>
    <xf numFmtId="0" fontId="48" fillId="0" borderId="16" xfId="10" applyFont="1" applyBorder="1" applyAlignment="1">
      <alignment horizontal="left" indent="1"/>
    </xf>
    <xf numFmtId="165" fontId="5" fillId="0" borderId="14" xfId="10" applyNumberFormat="1" applyFont="1" applyFill="1" applyBorder="1" applyAlignment="1" applyProtection="1">
      <alignment horizontal="right"/>
      <protection locked="0"/>
    </xf>
    <xf numFmtId="165" fontId="5" fillId="0" borderId="15" xfId="10" applyNumberFormat="1" applyFont="1" applyFill="1" applyBorder="1" applyAlignment="1" applyProtection="1">
      <alignment horizontal="right"/>
      <protection locked="0"/>
    </xf>
    <xf numFmtId="0" fontId="48" fillId="0" borderId="0" xfId="10" applyFont="1" applyFill="1" applyAlignment="1"/>
    <xf numFmtId="0" fontId="48" fillId="0" borderId="0" xfId="10" applyFont="1" applyAlignment="1"/>
    <xf numFmtId="0" fontId="48" fillId="0" borderId="0" xfId="10" applyFont="1" applyBorder="1" applyAlignment="1"/>
    <xf numFmtId="0" fontId="48" fillId="0" borderId="0" xfId="10" applyFont="1" applyBorder="1" applyAlignment="1">
      <alignment horizontal="left" indent="1"/>
    </xf>
    <xf numFmtId="0" fontId="48" fillId="0" borderId="29" xfId="10" applyFont="1" applyBorder="1" applyAlignment="1"/>
    <xf numFmtId="165" fontId="5" fillId="0" borderId="30" xfId="10" applyNumberFormat="1" applyFont="1" applyFill="1" applyBorder="1" applyAlignment="1" applyProtection="1">
      <alignment horizontal="right"/>
      <protection locked="0"/>
    </xf>
    <xf numFmtId="0" fontId="48" fillId="0" borderId="0" xfId="10" applyFont="1" applyFill="1" applyBorder="1" applyAlignment="1"/>
    <xf numFmtId="49" fontId="8" fillId="0" borderId="1" xfId="0" applyNumberFormat="1" applyFont="1" applyBorder="1" applyAlignment="1">
      <alignment horizontal="center" wrapText="1"/>
    </xf>
    <xf numFmtId="0" fontId="39" fillId="0" borderId="0" xfId="8" applyFont="1" applyAlignment="1">
      <alignment horizontal="center" wrapText="1"/>
    </xf>
    <xf numFmtId="0" fontId="30" fillId="0" borderId="0" xfId="8" applyFont="1" applyAlignment="1">
      <alignment horizontal="center" wrapText="1"/>
    </xf>
    <xf numFmtId="0" fontId="45" fillId="0" borderId="0" xfId="8" applyFont="1" applyAlignment="1">
      <alignment horizontal="center" vertical="top" wrapText="1"/>
    </xf>
    <xf numFmtId="0" fontId="47" fillId="0" borderId="14" xfId="10" applyFont="1" applyFill="1" applyBorder="1" applyAlignment="1">
      <alignment horizontal="center"/>
    </xf>
    <xf numFmtId="0" fontId="47" fillId="0" borderId="15" xfId="10" applyFont="1" applyFill="1" applyBorder="1" applyAlignment="1">
      <alignment horizontal="center"/>
    </xf>
    <xf numFmtId="3" fontId="10" fillId="0" borderId="0" xfId="0" applyNumberFormat="1" applyFont="1" applyProtection="1">
      <protection locked="0"/>
    </xf>
    <xf numFmtId="49" fontId="26" fillId="0" borderId="0" xfId="6" applyNumberFormat="1" applyFont="1" applyAlignment="1" applyProtection="1">
      <protection locked="0"/>
    </xf>
    <xf numFmtId="0" fontId="1" fillId="0" borderId="22" xfId="10" applyFont="1" applyBorder="1" applyAlignment="1">
      <alignment horizontal="left" indent="1"/>
    </xf>
    <xf numFmtId="167" fontId="19" fillId="0" borderId="0" xfId="4" applyNumberFormat="1" applyFont="1" applyFill="1" applyAlignment="1"/>
    <xf numFmtId="164" fontId="49" fillId="0" borderId="0" xfId="6" applyNumberFormat="1" applyFont="1" applyAlignment="1"/>
    <xf numFmtId="49" fontId="49" fillId="0" borderId="0" xfId="6" applyNumberFormat="1" applyFont="1" applyAlignment="1">
      <alignment horizontal="left"/>
    </xf>
    <xf numFmtId="0" fontId="49" fillId="0" borderId="0" xfId="6" applyNumberFormat="1" applyFont="1" applyAlignment="1">
      <alignment horizontal="left"/>
    </xf>
    <xf numFmtId="49" fontId="49" fillId="0" borderId="0" xfId="6" applyNumberFormat="1" applyFont="1" applyAlignment="1">
      <alignment horizontal="center"/>
    </xf>
    <xf numFmtId="165" fontId="49" fillId="0" borderId="0" xfId="6" applyNumberFormat="1" applyFont="1" applyFill="1" applyBorder="1" applyAlignment="1"/>
    <xf numFmtId="166" fontId="49" fillId="0" borderId="0" xfId="6" applyNumberFormat="1" applyFont="1" applyAlignment="1"/>
    <xf numFmtId="167" fontId="49" fillId="0" borderId="0" xfId="6" applyNumberFormat="1" applyFont="1" applyAlignment="1"/>
    <xf numFmtId="0" fontId="49" fillId="0" borderId="0" xfId="6" applyFont="1"/>
    <xf numFmtId="3" fontId="6" fillId="0" borderId="0" xfId="0" applyNumberFormat="1" applyFont="1" applyAlignment="1" applyProtection="1">
      <protection locked="0"/>
    </xf>
    <xf numFmtId="0" fontId="41" fillId="0" borderId="0" xfId="8" applyFont="1" applyAlignment="1">
      <alignment horizontal="center" vertical="center" wrapText="1"/>
    </xf>
    <xf numFmtId="0" fontId="19" fillId="2" borderId="0" xfId="0" applyNumberFormat="1" applyFont="1" applyFill="1" applyAlignment="1" applyProtection="1">
      <alignment horizontal="left" indent="1"/>
      <protection locked="0"/>
    </xf>
    <xf numFmtId="49" fontId="43" fillId="0" borderId="0" xfId="6" applyNumberFormat="1" applyFont="1" applyAlignment="1" applyProtection="1">
      <alignment horizontal="left" indent="1"/>
      <protection locked="0"/>
    </xf>
    <xf numFmtId="166" fontId="43" fillId="0" borderId="0" xfId="6" applyNumberFormat="1" applyFont="1" applyAlignment="1" applyProtection="1">
      <alignment horizontal="left"/>
      <protection locked="0"/>
    </xf>
    <xf numFmtId="0" fontId="42" fillId="0" borderId="0" xfId="8" applyFont="1" applyAlignment="1">
      <alignment horizontal="center"/>
    </xf>
  </cellXfs>
  <cellStyles count="11">
    <cellStyle name="Normální" xfId="0" builtinId="0"/>
    <cellStyle name="Normální 2" xfId="1"/>
    <cellStyle name="Normální 2 2" xfId="4"/>
    <cellStyle name="Normální 256" xfId="5"/>
    <cellStyle name="Normální 3" xfId="2"/>
    <cellStyle name="normální 4" xfId="6"/>
    <cellStyle name="normální 5" xfId="9"/>
    <cellStyle name="normální 6" xfId="10"/>
    <cellStyle name="normální_ProfeseT" xfId="7"/>
    <cellStyle name="normální_Titulní list" xfId="8"/>
    <cellStyle name="normální_Vzor pro profese" xfId="3"/>
  </cellStyles>
  <dxfs count="28"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  <dxf>
      <font>
        <strike val="0"/>
        <color indexed="16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2</xdr:col>
      <xdr:colOff>142875</xdr:colOff>
      <xdr:row>2</xdr:row>
      <xdr:rowOff>142875</xdr:rowOff>
    </xdr:to>
    <xdr:pic>
      <xdr:nvPicPr>
        <xdr:cNvPr id="2" name="Picture 1" descr="logo_questima_6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050"/>
          <a:ext cx="1828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038_Prosek-Amerika_&#268;&#225;st%20A_podzemn&#237;%20stavba,%20z&#225;zem&#237;_V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038_Prosek-Amerika_&#268;&#225;st%20A_podzemn&#237;%20stavba,%20z&#225;zem&#237;_VV_1504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_STAVBY"/>
      <sheetName val="Rekapitulace_A1"/>
      <sheetName val="A1_Stavební část"/>
      <sheetName val="A1_ZTI"/>
      <sheetName val="A2_Přípojka kanalizace"/>
      <sheetName val="A3_Přípojka vodovodu"/>
      <sheetName val="VN+ON"/>
      <sheetName val="Bilance zemin"/>
    </sheetNames>
    <sheetDataSet>
      <sheetData sheetId="0" refreshError="1"/>
      <sheetData sheetId="1" refreshError="1"/>
      <sheetData sheetId="2" refreshError="1"/>
      <sheetData sheetId="3"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10">
          <cell r="J10">
            <v>0</v>
          </cell>
        </row>
        <row r="30">
          <cell r="J30">
            <v>0</v>
          </cell>
        </row>
        <row r="36">
          <cell r="J36">
            <v>0</v>
          </cell>
        </row>
        <row r="38">
          <cell r="J38">
            <v>0</v>
          </cell>
        </row>
        <row r="48">
          <cell r="J48">
            <v>0</v>
          </cell>
        </row>
        <row r="49">
          <cell r="J49">
            <v>0</v>
          </cell>
        </row>
        <row r="52">
          <cell r="J52">
            <v>0</v>
          </cell>
        </row>
        <row r="70">
          <cell r="J70">
            <v>0</v>
          </cell>
        </row>
        <row r="73">
          <cell r="J73">
            <v>0</v>
          </cell>
        </row>
        <row r="74">
          <cell r="J74">
            <v>0</v>
          </cell>
        </row>
        <row r="76">
          <cell r="J76">
            <v>0</v>
          </cell>
        </row>
        <row r="79">
          <cell r="J79">
            <v>0</v>
          </cell>
        </row>
        <row r="82">
          <cell r="J82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9">
          <cell r="J89">
            <v>0</v>
          </cell>
        </row>
        <row r="90">
          <cell r="J90">
            <v>0</v>
          </cell>
        </row>
        <row r="93">
          <cell r="J93">
            <v>0</v>
          </cell>
        </row>
        <row r="96">
          <cell r="J96">
            <v>0</v>
          </cell>
        </row>
        <row r="100">
          <cell r="J100">
            <v>0</v>
          </cell>
        </row>
        <row r="101">
          <cell r="J101">
            <v>0</v>
          </cell>
        </row>
        <row r="103">
          <cell r="J103">
            <v>0</v>
          </cell>
        </row>
        <row r="109">
          <cell r="J109">
            <v>0</v>
          </cell>
        </row>
        <row r="110">
          <cell r="J110">
            <v>0</v>
          </cell>
        </row>
        <row r="117">
          <cell r="J117">
            <v>0</v>
          </cell>
        </row>
        <row r="120">
          <cell r="J120">
            <v>0</v>
          </cell>
        </row>
        <row r="129">
          <cell r="J129">
            <v>0</v>
          </cell>
        </row>
        <row r="130">
          <cell r="J130">
            <v>0</v>
          </cell>
        </row>
        <row r="133">
          <cell r="J133">
            <v>0</v>
          </cell>
        </row>
        <row r="138">
          <cell r="J138">
            <v>0</v>
          </cell>
        </row>
        <row r="143">
          <cell r="J143">
            <v>0</v>
          </cell>
        </row>
        <row r="159">
          <cell r="J159">
            <v>0</v>
          </cell>
        </row>
        <row r="160">
          <cell r="J160">
            <v>0</v>
          </cell>
        </row>
        <row r="164">
          <cell r="J164">
            <v>0</v>
          </cell>
        </row>
        <row r="167">
          <cell r="J167">
            <v>0</v>
          </cell>
        </row>
        <row r="168">
          <cell r="J168">
            <v>0</v>
          </cell>
        </row>
        <row r="183">
          <cell r="J183">
            <v>0</v>
          </cell>
        </row>
        <row r="204">
          <cell r="J204">
            <v>0</v>
          </cell>
        </row>
        <row r="236">
          <cell r="J236">
            <v>0</v>
          </cell>
        </row>
        <row r="237">
          <cell r="J237">
            <v>0</v>
          </cell>
        </row>
        <row r="242">
          <cell r="J242">
            <v>0</v>
          </cell>
        </row>
        <row r="243">
          <cell r="J243">
            <v>0</v>
          </cell>
        </row>
        <row r="246">
          <cell r="J246">
            <v>0</v>
          </cell>
        </row>
        <row r="247">
          <cell r="J247">
            <v>0</v>
          </cell>
        </row>
        <row r="251">
          <cell r="J251">
            <v>0</v>
          </cell>
        </row>
        <row r="265">
          <cell r="J265">
            <v>0</v>
          </cell>
        </row>
        <row r="268">
          <cell r="J268">
            <v>0</v>
          </cell>
        </row>
        <row r="271">
          <cell r="J271">
            <v>0</v>
          </cell>
        </row>
        <row r="275">
          <cell r="J275">
            <v>0</v>
          </cell>
        </row>
        <row r="276">
          <cell r="J276">
            <v>0</v>
          </cell>
        </row>
        <row r="279">
          <cell r="J279">
            <v>0</v>
          </cell>
        </row>
        <row r="282">
          <cell r="J282">
            <v>0</v>
          </cell>
        </row>
        <row r="291">
          <cell r="J291">
            <v>0</v>
          </cell>
        </row>
        <row r="292">
          <cell r="J292">
            <v>0</v>
          </cell>
        </row>
        <row r="305">
          <cell r="J305">
            <v>0</v>
          </cell>
        </row>
        <row r="306">
          <cell r="J306">
            <v>0</v>
          </cell>
        </row>
        <row r="310">
          <cell r="J310">
            <v>0</v>
          </cell>
        </row>
        <row r="314">
          <cell r="J314">
            <v>0</v>
          </cell>
        </row>
        <row r="319">
          <cell r="J319">
            <v>0</v>
          </cell>
        </row>
        <row r="320">
          <cell r="J320">
            <v>0</v>
          </cell>
        </row>
        <row r="329">
          <cell r="J329">
            <v>0</v>
          </cell>
        </row>
        <row r="338">
          <cell r="J338">
            <v>0</v>
          </cell>
        </row>
        <row r="339">
          <cell r="J339">
            <v>0</v>
          </cell>
        </row>
        <row r="343">
          <cell r="J343">
            <v>0</v>
          </cell>
        </row>
        <row r="344">
          <cell r="J344">
            <v>0</v>
          </cell>
        </row>
        <row r="349">
          <cell r="J349">
            <v>0</v>
          </cell>
        </row>
        <row r="354">
          <cell r="J354">
            <v>0</v>
          </cell>
        </row>
        <row r="359">
          <cell r="J359">
            <v>0</v>
          </cell>
        </row>
        <row r="362">
          <cell r="J362">
            <v>0</v>
          </cell>
        </row>
        <row r="365">
          <cell r="J365">
            <v>0</v>
          </cell>
        </row>
        <row r="382">
          <cell r="J382">
            <v>0</v>
          </cell>
        </row>
        <row r="392">
          <cell r="J392">
            <v>0</v>
          </cell>
        </row>
        <row r="393">
          <cell r="J393">
            <v>0</v>
          </cell>
        </row>
        <row r="396">
          <cell r="J396">
            <v>0</v>
          </cell>
        </row>
        <row r="397">
          <cell r="J397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6">
          <cell r="J406">
            <v>0</v>
          </cell>
        </row>
        <row r="408">
          <cell r="J408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4">
          <cell r="J414">
            <v>0</v>
          </cell>
        </row>
        <row r="415">
          <cell r="J415">
            <v>0</v>
          </cell>
        </row>
        <row r="420">
          <cell r="J420">
            <v>0</v>
          </cell>
        </row>
        <row r="421">
          <cell r="J421">
            <v>0</v>
          </cell>
        </row>
        <row r="434">
          <cell r="J434">
            <v>0</v>
          </cell>
        </row>
        <row r="435">
          <cell r="J435">
            <v>0</v>
          </cell>
        </row>
        <row r="438">
          <cell r="J438">
            <v>0</v>
          </cell>
        </row>
        <row r="441">
          <cell r="J441">
            <v>0</v>
          </cell>
        </row>
        <row r="444">
          <cell r="J444">
            <v>0</v>
          </cell>
        </row>
        <row r="445">
          <cell r="J445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2">
          <cell r="J452">
            <v>0</v>
          </cell>
        </row>
        <row r="453">
          <cell r="J453">
            <v>0</v>
          </cell>
        </row>
        <row r="456">
          <cell r="J456">
            <v>0</v>
          </cell>
        </row>
        <row r="457">
          <cell r="J457">
            <v>0</v>
          </cell>
        </row>
        <row r="459">
          <cell r="J459">
            <v>0</v>
          </cell>
        </row>
        <row r="460">
          <cell r="J460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_STAVBY"/>
      <sheetName val="Rekapitulace_PP"/>
      <sheetName val="PP_Stavební část"/>
      <sheetName val="VN+ON"/>
      <sheetName val="Bilance zemi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view="pageBreakPreview" zoomScale="85" zoomScaleNormal="100" zoomScaleSheetLayoutView="85" workbookViewId="0"/>
  </sheetViews>
  <sheetFormatPr defaultRowHeight="12.75" x14ac:dyDescent="0.2"/>
  <cols>
    <col min="1" max="1" width="9.140625" style="209"/>
    <col min="2" max="2" width="16.28515625" style="209" customWidth="1"/>
    <col min="3" max="3" width="49.5703125" style="209" customWidth="1"/>
    <col min="4" max="257" width="9.140625" style="209"/>
    <col min="258" max="258" width="16.28515625" style="209" customWidth="1"/>
    <col min="259" max="259" width="46.7109375" style="209" customWidth="1"/>
    <col min="260" max="513" width="9.140625" style="209"/>
    <col min="514" max="514" width="16.28515625" style="209" customWidth="1"/>
    <col min="515" max="515" width="46.7109375" style="209" customWidth="1"/>
    <col min="516" max="769" width="9.140625" style="209"/>
    <col min="770" max="770" width="16.28515625" style="209" customWidth="1"/>
    <col min="771" max="771" width="46.7109375" style="209" customWidth="1"/>
    <col min="772" max="1025" width="9.140625" style="209"/>
    <col min="1026" max="1026" width="16.28515625" style="209" customWidth="1"/>
    <col min="1027" max="1027" width="46.7109375" style="209" customWidth="1"/>
    <col min="1028" max="1281" width="9.140625" style="209"/>
    <col min="1282" max="1282" width="16.28515625" style="209" customWidth="1"/>
    <col min="1283" max="1283" width="46.7109375" style="209" customWidth="1"/>
    <col min="1284" max="1537" width="9.140625" style="209"/>
    <col min="1538" max="1538" width="16.28515625" style="209" customWidth="1"/>
    <col min="1539" max="1539" width="46.7109375" style="209" customWidth="1"/>
    <col min="1540" max="1793" width="9.140625" style="209"/>
    <col min="1794" max="1794" width="16.28515625" style="209" customWidth="1"/>
    <col min="1795" max="1795" width="46.7109375" style="209" customWidth="1"/>
    <col min="1796" max="2049" width="9.140625" style="209"/>
    <col min="2050" max="2050" width="16.28515625" style="209" customWidth="1"/>
    <col min="2051" max="2051" width="46.7109375" style="209" customWidth="1"/>
    <col min="2052" max="2305" width="9.140625" style="209"/>
    <col min="2306" max="2306" width="16.28515625" style="209" customWidth="1"/>
    <col min="2307" max="2307" width="46.7109375" style="209" customWidth="1"/>
    <col min="2308" max="2561" width="9.140625" style="209"/>
    <col min="2562" max="2562" width="16.28515625" style="209" customWidth="1"/>
    <col min="2563" max="2563" width="46.7109375" style="209" customWidth="1"/>
    <col min="2564" max="2817" width="9.140625" style="209"/>
    <col min="2818" max="2818" width="16.28515625" style="209" customWidth="1"/>
    <col min="2819" max="2819" width="46.7109375" style="209" customWidth="1"/>
    <col min="2820" max="3073" width="9.140625" style="209"/>
    <col min="3074" max="3074" width="16.28515625" style="209" customWidth="1"/>
    <col min="3075" max="3075" width="46.7109375" style="209" customWidth="1"/>
    <col min="3076" max="3329" width="9.140625" style="209"/>
    <col min="3330" max="3330" width="16.28515625" style="209" customWidth="1"/>
    <col min="3331" max="3331" width="46.7109375" style="209" customWidth="1"/>
    <col min="3332" max="3585" width="9.140625" style="209"/>
    <col min="3586" max="3586" width="16.28515625" style="209" customWidth="1"/>
    <col min="3587" max="3587" width="46.7109375" style="209" customWidth="1"/>
    <col min="3588" max="3841" width="9.140625" style="209"/>
    <col min="3842" max="3842" width="16.28515625" style="209" customWidth="1"/>
    <col min="3843" max="3843" width="46.7109375" style="209" customWidth="1"/>
    <col min="3844" max="4097" width="9.140625" style="209"/>
    <col min="4098" max="4098" width="16.28515625" style="209" customWidth="1"/>
    <col min="4099" max="4099" width="46.7109375" style="209" customWidth="1"/>
    <col min="4100" max="4353" width="9.140625" style="209"/>
    <col min="4354" max="4354" width="16.28515625" style="209" customWidth="1"/>
    <col min="4355" max="4355" width="46.7109375" style="209" customWidth="1"/>
    <col min="4356" max="4609" width="9.140625" style="209"/>
    <col min="4610" max="4610" width="16.28515625" style="209" customWidth="1"/>
    <col min="4611" max="4611" width="46.7109375" style="209" customWidth="1"/>
    <col min="4612" max="4865" width="9.140625" style="209"/>
    <col min="4866" max="4866" width="16.28515625" style="209" customWidth="1"/>
    <col min="4867" max="4867" width="46.7109375" style="209" customWidth="1"/>
    <col min="4868" max="5121" width="9.140625" style="209"/>
    <col min="5122" max="5122" width="16.28515625" style="209" customWidth="1"/>
    <col min="5123" max="5123" width="46.7109375" style="209" customWidth="1"/>
    <col min="5124" max="5377" width="9.140625" style="209"/>
    <col min="5378" max="5378" width="16.28515625" style="209" customWidth="1"/>
    <col min="5379" max="5379" width="46.7109375" style="209" customWidth="1"/>
    <col min="5380" max="5633" width="9.140625" style="209"/>
    <col min="5634" max="5634" width="16.28515625" style="209" customWidth="1"/>
    <col min="5635" max="5635" width="46.7109375" style="209" customWidth="1"/>
    <col min="5636" max="5889" width="9.140625" style="209"/>
    <col min="5890" max="5890" width="16.28515625" style="209" customWidth="1"/>
    <col min="5891" max="5891" width="46.7109375" style="209" customWidth="1"/>
    <col min="5892" max="6145" width="9.140625" style="209"/>
    <col min="6146" max="6146" width="16.28515625" style="209" customWidth="1"/>
    <col min="6147" max="6147" width="46.7109375" style="209" customWidth="1"/>
    <col min="6148" max="6401" width="9.140625" style="209"/>
    <col min="6402" max="6402" width="16.28515625" style="209" customWidth="1"/>
    <col min="6403" max="6403" width="46.7109375" style="209" customWidth="1"/>
    <col min="6404" max="6657" width="9.140625" style="209"/>
    <col min="6658" max="6658" width="16.28515625" style="209" customWidth="1"/>
    <col min="6659" max="6659" width="46.7109375" style="209" customWidth="1"/>
    <col min="6660" max="6913" width="9.140625" style="209"/>
    <col min="6914" max="6914" width="16.28515625" style="209" customWidth="1"/>
    <col min="6915" max="6915" width="46.7109375" style="209" customWidth="1"/>
    <col min="6916" max="7169" width="9.140625" style="209"/>
    <col min="7170" max="7170" width="16.28515625" style="209" customWidth="1"/>
    <col min="7171" max="7171" width="46.7109375" style="209" customWidth="1"/>
    <col min="7172" max="7425" width="9.140625" style="209"/>
    <col min="7426" max="7426" width="16.28515625" style="209" customWidth="1"/>
    <col min="7427" max="7427" width="46.7109375" style="209" customWidth="1"/>
    <col min="7428" max="7681" width="9.140625" style="209"/>
    <col min="7682" max="7682" width="16.28515625" style="209" customWidth="1"/>
    <col min="7683" max="7683" width="46.7109375" style="209" customWidth="1"/>
    <col min="7684" max="7937" width="9.140625" style="209"/>
    <col min="7938" max="7938" width="16.28515625" style="209" customWidth="1"/>
    <col min="7939" max="7939" width="46.7109375" style="209" customWidth="1"/>
    <col min="7940" max="8193" width="9.140625" style="209"/>
    <col min="8194" max="8194" width="16.28515625" style="209" customWidth="1"/>
    <col min="8195" max="8195" width="46.7109375" style="209" customWidth="1"/>
    <col min="8196" max="8449" width="9.140625" style="209"/>
    <col min="8450" max="8450" width="16.28515625" style="209" customWidth="1"/>
    <col min="8451" max="8451" width="46.7109375" style="209" customWidth="1"/>
    <col min="8452" max="8705" width="9.140625" style="209"/>
    <col min="8706" max="8706" width="16.28515625" style="209" customWidth="1"/>
    <col min="8707" max="8707" width="46.7109375" style="209" customWidth="1"/>
    <col min="8708" max="8961" width="9.140625" style="209"/>
    <col min="8962" max="8962" width="16.28515625" style="209" customWidth="1"/>
    <col min="8963" max="8963" width="46.7109375" style="209" customWidth="1"/>
    <col min="8964" max="9217" width="9.140625" style="209"/>
    <col min="9218" max="9218" width="16.28515625" style="209" customWidth="1"/>
    <col min="9219" max="9219" width="46.7109375" style="209" customWidth="1"/>
    <col min="9220" max="9473" width="9.140625" style="209"/>
    <col min="9474" max="9474" width="16.28515625" style="209" customWidth="1"/>
    <col min="9475" max="9475" width="46.7109375" style="209" customWidth="1"/>
    <col min="9476" max="9729" width="9.140625" style="209"/>
    <col min="9730" max="9730" width="16.28515625" style="209" customWidth="1"/>
    <col min="9731" max="9731" width="46.7109375" style="209" customWidth="1"/>
    <col min="9732" max="9985" width="9.140625" style="209"/>
    <col min="9986" max="9986" width="16.28515625" style="209" customWidth="1"/>
    <col min="9987" max="9987" width="46.7109375" style="209" customWidth="1"/>
    <col min="9988" max="10241" width="9.140625" style="209"/>
    <col min="10242" max="10242" width="16.28515625" style="209" customWidth="1"/>
    <col min="10243" max="10243" width="46.7109375" style="209" customWidth="1"/>
    <col min="10244" max="10497" width="9.140625" style="209"/>
    <col min="10498" max="10498" width="16.28515625" style="209" customWidth="1"/>
    <col min="10499" max="10499" width="46.7109375" style="209" customWidth="1"/>
    <col min="10500" max="10753" width="9.140625" style="209"/>
    <col min="10754" max="10754" width="16.28515625" style="209" customWidth="1"/>
    <col min="10755" max="10755" width="46.7109375" style="209" customWidth="1"/>
    <col min="10756" max="11009" width="9.140625" style="209"/>
    <col min="11010" max="11010" width="16.28515625" style="209" customWidth="1"/>
    <col min="11011" max="11011" width="46.7109375" style="209" customWidth="1"/>
    <col min="11012" max="11265" width="9.140625" style="209"/>
    <col min="11266" max="11266" width="16.28515625" style="209" customWidth="1"/>
    <col min="11267" max="11267" width="46.7109375" style="209" customWidth="1"/>
    <col min="11268" max="11521" width="9.140625" style="209"/>
    <col min="11522" max="11522" width="16.28515625" style="209" customWidth="1"/>
    <col min="11523" max="11523" width="46.7109375" style="209" customWidth="1"/>
    <col min="11524" max="11777" width="9.140625" style="209"/>
    <col min="11778" max="11778" width="16.28515625" style="209" customWidth="1"/>
    <col min="11779" max="11779" width="46.7109375" style="209" customWidth="1"/>
    <col min="11780" max="12033" width="9.140625" style="209"/>
    <col min="12034" max="12034" width="16.28515625" style="209" customWidth="1"/>
    <col min="12035" max="12035" width="46.7109375" style="209" customWidth="1"/>
    <col min="12036" max="12289" width="9.140625" style="209"/>
    <col min="12290" max="12290" width="16.28515625" style="209" customWidth="1"/>
    <col min="12291" max="12291" width="46.7109375" style="209" customWidth="1"/>
    <col min="12292" max="12545" width="9.140625" style="209"/>
    <col min="12546" max="12546" width="16.28515625" style="209" customWidth="1"/>
    <col min="12547" max="12547" width="46.7109375" style="209" customWidth="1"/>
    <col min="12548" max="12801" width="9.140625" style="209"/>
    <col min="12802" max="12802" width="16.28515625" style="209" customWidth="1"/>
    <col min="12803" max="12803" width="46.7109375" style="209" customWidth="1"/>
    <col min="12804" max="13057" width="9.140625" style="209"/>
    <col min="13058" max="13058" width="16.28515625" style="209" customWidth="1"/>
    <col min="13059" max="13059" width="46.7109375" style="209" customWidth="1"/>
    <col min="13060" max="13313" width="9.140625" style="209"/>
    <col min="13314" max="13314" width="16.28515625" style="209" customWidth="1"/>
    <col min="13315" max="13315" width="46.7109375" style="209" customWidth="1"/>
    <col min="13316" max="13569" width="9.140625" style="209"/>
    <col min="13570" max="13570" width="16.28515625" style="209" customWidth="1"/>
    <col min="13571" max="13571" width="46.7109375" style="209" customWidth="1"/>
    <col min="13572" max="13825" width="9.140625" style="209"/>
    <col min="13826" max="13826" width="16.28515625" style="209" customWidth="1"/>
    <col min="13827" max="13827" width="46.7109375" style="209" customWidth="1"/>
    <col min="13828" max="14081" width="9.140625" style="209"/>
    <col min="14082" max="14082" width="16.28515625" style="209" customWidth="1"/>
    <col min="14083" max="14083" width="46.7109375" style="209" customWidth="1"/>
    <col min="14084" max="14337" width="9.140625" style="209"/>
    <col min="14338" max="14338" width="16.28515625" style="209" customWidth="1"/>
    <col min="14339" max="14339" width="46.7109375" style="209" customWidth="1"/>
    <col min="14340" max="14593" width="9.140625" style="209"/>
    <col min="14594" max="14594" width="16.28515625" style="209" customWidth="1"/>
    <col min="14595" max="14595" width="46.7109375" style="209" customWidth="1"/>
    <col min="14596" max="14849" width="9.140625" style="209"/>
    <col min="14850" max="14850" width="16.28515625" style="209" customWidth="1"/>
    <col min="14851" max="14851" width="46.7109375" style="209" customWidth="1"/>
    <col min="14852" max="15105" width="9.140625" style="209"/>
    <col min="15106" max="15106" width="16.28515625" style="209" customWidth="1"/>
    <col min="15107" max="15107" width="46.7109375" style="209" customWidth="1"/>
    <col min="15108" max="15361" width="9.140625" style="209"/>
    <col min="15362" max="15362" width="16.28515625" style="209" customWidth="1"/>
    <col min="15363" max="15363" width="46.7109375" style="209" customWidth="1"/>
    <col min="15364" max="15617" width="9.140625" style="209"/>
    <col min="15618" max="15618" width="16.28515625" style="209" customWidth="1"/>
    <col min="15619" max="15619" width="46.7109375" style="209" customWidth="1"/>
    <col min="15620" max="15873" width="9.140625" style="209"/>
    <col min="15874" max="15874" width="16.28515625" style="209" customWidth="1"/>
    <col min="15875" max="15875" width="46.7109375" style="209" customWidth="1"/>
    <col min="15876" max="16129" width="9.140625" style="209"/>
    <col min="16130" max="16130" width="16.28515625" style="209" customWidth="1"/>
    <col min="16131" max="16131" width="46.7109375" style="209" customWidth="1"/>
    <col min="16132" max="16384" width="9.140625" style="209"/>
  </cols>
  <sheetData>
    <row r="1" spans="1:3" x14ac:dyDescent="0.2">
      <c r="A1" s="208"/>
      <c r="B1" s="208"/>
      <c r="C1" s="208"/>
    </row>
    <row r="2" spans="1:3" x14ac:dyDescent="0.2">
      <c r="A2" s="208"/>
      <c r="B2" s="208"/>
      <c r="C2" s="208"/>
    </row>
    <row r="3" spans="1:3" x14ac:dyDescent="0.2">
      <c r="A3" s="208"/>
      <c r="B3" s="208"/>
      <c r="C3" s="208"/>
    </row>
    <row r="4" spans="1:3" x14ac:dyDescent="0.2">
      <c r="A4" s="208"/>
      <c r="B4" s="208"/>
      <c r="C4" s="208"/>
    </row>
    <row r="5" spans="1:3" x14ac:dyDescent="0.2">
      <c r="A5" s="208"/>
      <c r="B5" s="208"/>
      <c r="C5" s="208"/>
    </row>
    <row r="6" spans="1:3" x14ac:dyDescent="0.2">
      <c r="A6" s="208"/>
      <c r="B6" s="208"/>
      <c r="C6" s="208"/>
    </row>
    <row r="7" spans="1:3" x14ac:dyDescent="0.2">
      <c r="A7" s="208"/>
      <c r="B7" s="208"/>
      <c r="C7" s="208"/>
    </row>
    <row r="8" spans="1:3" x14ac:dyDescent="0.2">
      <c r="A8" s="208"/>
      <c r="B8" s="208"/>
      <c r="C8" s="208"/>
    </row>
    <row r="9" spans="1:3" x14ac:dyDescent="0.2">
      <c r="A9" s="208"/>
      <c r="B9" s="208"/>
      <c r="C9" s="208"/>
    </row>
    <row r="10" spans="1:3" ht="18" x14ac:dyDescent="0.25">
      <c r="A10" s="210"/>
      <c r="B10" s="275"/>
      <c r="C10" s="276"/>
    </row>
    <row r="11" spans="1:3" ht="71.25" customHeight="1" x14ac:dyDescent="0.2">
      <c r="A11" s="211"/>
      <c r="B11" s="212" t="s">
        <v>1391</v>
      </c>
      <c r="C11" s="213" t="s">
        <v>1392</v>
      </c>
    </row>
    <row r="12" spans="1:3" ht="26.25" x14ac:dyDescent="0.2">
      <c r="A12" s="210"/>
      <c r="B12" s="212" t="s">
        <v>1450</v>
      </c>
      <c r="C12" s="214"/>
    </row>
    <row r="13" spans="1:3" ht="96.75" customHeight="1" x14ac:dyDescent="0.2">
      <c r="A13" s="293" t="s">
        <v>1549</v>
      </c>
      <c r="B13" s="293"/>
      <c r="C13" s="293"/>
    </row>
    <row r="14" spans="1:3" ht="23.25" x14ac:dyDescent="0.2">
      <c r="A14" s="277"/>
      <c r="B14" s="277"/>
      <c r="C14" s="277"/>
    </row>
    <row r="15" spans="1:3" ht="18" x14ac:dyDescent="0.25">
      <c r="A15" s="210"/>
      <c r="B15" s="275"/>
      <c r="C15" s="276"/>
    </row>
    <row r="16" spans="1:3" x14ac:dyDescent="0.2">
      <c r="A16" s="208"/>
      <c r="B16" s="208"/>
      <c r="C16" s="208"/>
    </row>
    <row r="17" spans="1:3" x14ac:dyDescent="0.2">
      <c r="A17" s="208"/>
      <c r="B17" s="208"/>
      <c r="C17" s="208"/>
    </row>
    <row r="18" spans="1:3" x14ac:dyDescent="0.2">
      <c r="A18" s="208"/>
      <c r="B18" s="208"/>
      <c r="C18" s="208"/>
    </row>
    <row r="19" spans="1:3" x14ac:dyDescent="0.2">
      <c r="A19" s="208"/>
      <c r="B19" s="208"/>
      <c r="C19" s="208"/>
    </row>
    <row r="20" spans="1:3" ht="26.25" x14ac:dyDescent="0.4">
      <c r="A20" s="297" t="s">
        <v>1570</v>
      </c>
      <c r="B20" s="297"/>
      <c r="C20" s="297"/>
    </row>
    <row r="21" spans="1:3" x14ac:dyDescent="0.2">
      <c r="A21" s="208"/>
      <c r="B21" s="208"/>
      <c r="C21" s="208"/>
    </row>
    <row r="22" spans="1:3" x14ac:dyDescent="0.2">
      <c r="A22" s="208"/>
      <c r="B22" s="208"/>
      <c r="C22" s="208"/>
    </row>
    <row r="23" spans="1:3" x14ac:dyDescent="0.2">
      <c r="A23" s="208"/>
      <c r="B23" s="208"/>
      <c r="C23" s="208"/>
    </row>
    <row r="24" spans="1:3" x14ac:dyDescent="0.2">
      <c r="A24" s="208"/>
      <c r="B24" s="208"/>
      <c r="C24" s="208"/>
    </row>
    <row r="25" spans="1:3" x14ac:dyDescent="0.2">
      <c r="A25" s="208"/>
      <c r="B25" s="208"/>
      <c r="C25" s="208"/>
    </row>
    <row r="26" spans="1:3" x14ac:dyDescent="0.2">
      <c r="A26" s="208"/>
      <c r="B26" s="208"/>
      <c r="C26" s="208"/>
    </row>
    <row r="27" spans="1:3" x14ac:dyDescent="0.2">
      <c r="A27" s="208"/>
      <c r="B27" s="208"/>
      <c r="C27" s="208"/>
    </row>
    <row r="28" spans="1:3" x14ac:dyDescent="0.2">
      <c r="A28" s="208"/>
      <c r="B28" s="208"/>
      <c r="C28" s="208"/>
    </row>
    <row r="29" spans="1:3" x14ac:dyDescent="0.2">
      <c r="A29" s="208"/>
      <c r="B29" s="208"/>
      <c r="C29" s="208"/>
    </row>
    <row r="30" spans="1:3" x14ac:dyDescent="0.2">
      <c r="A30" s="208"/>
      <c r="B30" s="208"/>
      <c r="C30" s="208"/>
    </row>
    <row r="31" spans="1:3" x14ac:dyDescent="0.2">
      <c r="A31" s="208"/>
      <c r="B31" s="208"/>
      <c r="C31" s="208"/>
    </row>
    <row r="32" spans="1:3" ht="17.25" customHeight="1" x14ac:dyDescent="0.2">
      <c r="A32" s="215"/>
      <c r="B32" s="216" t="s">
        <v>1393</v>
      </c>
      <c r="C32" s="217" t="s">
        <v>1394</v>
      </c>
    </row>
    <row r="33" spans="1:3" ht="17.25" customHeight="1" x14ac:dyDescent="0.2">
      <c r="A33" s="215"/>
      <c r="B33" s="216" t="s">
        <v>1395</v>
      </c>
      <c r="C33" s="217" t="s">
        <v>1396</v>
      </c>
    </row>
    <row r="34" spans="1:3" x14ac:dyDescent="0.2">
      <c r="A34" s="215"/>
      <c r="B34" s="216"/>
      <c r="C34" s="217"/>
    </row>
    <row r="35" spans="1:3" x14ac:dyDescent="0.2">
      <c r="A35" s="215"/>
      <c r="B35" s="216"/>
      <c r="C35" s="217"/>
    </row>
    <row r="36" spans="1:3" ht="17.25" customHeight="1" x14ac:dyDescent="0.2">
      <c r="A36" s="215"/>
      <c r="B36" s="216" t="s">
        <v>1397</v>
      </c>
      <c r="C36" s="217"/>
    </row>
    <row r="37" spans="1:3" ht="17.25" customHeight="1" x14ac:dyDescent="0.2">
      <c r="A37" s="215"/>
      <c r="B37" s="216" t="s">
        <v>1398</v>
      </c>
      <c r="C37" s="217" t="s">
        <v>1399</v>
      </c>
    </row>
    <row r="38" spans="1:3" ht="17.25" customHeight="1" x14ac:dyDescent="0.2">
      <c r="A38" s="215"/>
      <c r="B38" s="216" t="s">
        <v>1400</v>
      </c>
      <c r="C38" s="217" t="s">
        <v>1401</v>
      </c>
    </row>
    <row r="39" spans="1:3" x14ac:dyDescent="0.2">
      <c r="A39" s="215"/>
      <c r="B39" s="216"/>
      <c r="C39" s="217"/>
    </row>
    <row r="40" spans="1:3" ht="17.25" customHeight="1" x14ac:dyDescent="0.2">
      <c r="A40" s="215"/>
      <c r="B40" s="216" t="s">
        <v>1402</v>
      </c>
      <c r="C40" s="218">
        <v>15038</v>
      </c>
    </row>
    <row r="41" spans="1:3" ht="17.25" customHeight="1" x14ac:dyDescent="0.2">
      <c r="A41" s="215"/>
      <c r="B41" s="216" t="s">
        <v>1403</v>
      </c>
      <c r="C41" s="219" t="s">
        <v>1404</v>
      </c>
    </row>
  </sheetData>
  <mergeCells count="5">
    <mergeCell ref="A20:C20"/>
    <mergeCell ref="B10:C10"/>
    <mergeCell ref="B15:C15"/>
    <mergeCell ref="A13:C13"/>
    <mergeCell ref="A14:C14"/>
  </mergeCells>
  <pageMargins left="0.78740157499999996" right="0.78740157499999996" top="0.984251969" bottom="0.984251969" header="0.4921259845" footer="0.4921259845"/>
  <pageSetup paperSize="9" scale="9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20"/>
  <sheetViews>
    <sheetView showGridLines="0" view="pageBreakPreview" zoomScaleNormal="100" zoomScaleSheetLayoutView="100" workbookViewId="0">
      <pane ySplit="3" topLeftCell="A4" activePane="bottomLeft" state="frozen"/>
      <selection activeCell="D1" sqref="D1"/>
      <selection pane="bottomLeft" activeCell="A4" sqref="A4"/>
    </sheetView>
  </sheetViews>
  <sheetFormatPr defaultRowHeight="12.75" outlineLevelRow="1" x14ac:dyDescent="0.2"/>
  <cols>
    <col min="1" max="1" width="5.140625" style="153" customWidth="1"/>
    <col min="2" max="2" width="12.7109375" style="153" customWidth="1"/>
    <col min="3" max="3" width="65" style="153" customWidth="1"/>
    <col min="4" max="4" width="4.28515625" style="153" customWidth="1"/>
    <col min="5" max="5" width="13.28515625" style="153" customWidth="1"/>
    <col min="6" max="6" width="15.5703125" style="153" customWidth="1"/>
    <col min="7" max="7" width="18.140625" style="153" customWidth="1"/>
    <col min="8" max="16384" width="9.140625" style="153"/>
  </cols>
  <sheetData>
    <row r="1" spans="1:7" s="112" customFormat="1" ht="21.6" customHeight="1" x14ac:dyDescent="0.25">
      <c r="A1" s="108"/>
      <c r="B1" s="281"/>
      <c r="C1" s="281" t="s">
        <v>1549</v>
      </c>
      <c r="D1" s="109"/>
      <c r="E1" s="110"/>
      <c r="F1" s="110"/>
      <c r="G1" s="111"/>
    </row>
    <row r="2" spans="1:7" s="113" customFormat="1" ht="21.6" customHeight="1" x14ac:dyDescent="0.25">
      <c r="A2" s="108"/>
      <c r="B2" s="109" t="s">
        <v>1552</v>
      </c>
      <c r="C2" s="230" t="s">
        <v>1524</v>
      </c>
      <c r="D2" s="109"/>
      <c r="E2" s="110"/>
      <c r="F2" s="110"/>
      <c r="G2" s="111"/>
    </row>
    <row r="3" spans="1:7" s="118" customFormat="1" ht="22.5" customHeight="1" thickBot="1" x14ac:dyDescent="0.25">
      <c r="A3" s="114" t="s">
        <v>125</v>
      </c>
      <c r="B3" s="115" t="s">
        <v>15</v>
      </c>
      <c r="C3" s="116" t="s">
        <v>71</v>
      </c>
      <c r="D3" s="117" t="s">
        <v>6</v>
      </c>
      <c r="E3" s="114" t="s">
        <v>287</v>
      </c>
      <c r="F3" s="114" t="s">
        <v>278</v>
      </c>
      <c r="G3" s="114" t="s">
        <v>38</v>
      </c>
    </row>
    <row r="4" spans="1:7" ht="23.25" customHeight="1" x14ac:dyDescent="0.2">
      <c r="A4" s="154"/>
      <c r="B4" s="126"/>
      <c r="C4" s="155"/>
      <c r="D4" s="128"/>
      <c r="E4" s="154"/>
      <c r="F4" s="154"/>
      <c r="G4" s="154"/>
    </row>
    <row r="6" spans="1:7" s="124" customFormat="1" ht="17.25" customHeight="1" x14ac:dyDescent="0.25">
      <c r="A6" s="119"/>
      <c r="B6" s="120" t="s">
        <v>1552</v>
      </c>
      <c r="C6" s="120" t="s">
        <v>1524</v>
      </c>
      <c r="D6" s="121"/>
      <c r="E6" s="122"/>
      <c r="F6" s="122"/>
      <c r="G6" s="123">
        <f>SUBTOTAL(9,G7:G20)</f>
        <v>0</v>
      </c>
    </row>
    <row r="7" spans="1:7" s="132" customFormat="1" ht="16.5" customHeight="1" x14ac:dyDescent="0.2">
      <c r="A7" s="125"/>
      <c r="B7" s="126" t="s">
        <v>785</v>
      </c>
      <c r="C7" s="127" t="s">
        <v>541</v>
      </c>
      <c r="D7" s="128"/>
      <c r="E7" s="129"/>
      <c r="F7" s="130"/>
      <c r="G7" s="131">
        <f>SUBTOTAL(9,G8:G11)</f>
        <v>0</v>
      </c>
    </row>
    <row r="8" spans="1:7" s="139" customFormat="1" ht="12" outlineLevel="1" x14ac:dyDescent="0.2">
      <c r="A8" s="133">
        <v>1</v>
      </c>
      <c r="B8" s="134" t="s">
        <v>786</v>
      </c>
      <c r="C8" s="135" t="s">
        <v>787</v>
      </c>
      <c r="D8" s="136" t="s">
        <v>11</v>
      </c>
      <c r="E8" s="137">
        <v>5.8</v>
      </c>
      <c r="F8" s="239"/>
      <c r="G8" s="138">
        <f>E8*F8</f>
        <v>0</v>
      </c>
    </row>
    <row r="9" spans="1:7" s="139" customFormat="1" ht="12" outlineLevel="1" x14ac:dyDescent="0.2">
      <c r="A9" s="133">
        <v>2</v>
      </c>
      <c r="B9" s="134" t="s">
        <v>788</v>
      </c>
      <c r="C9" s="135" t="s">
        <v>789</v>
      </c>
      <c r="D9" s="136" t="s">
        <v>11</v>
      </c>
      <c r="E9" s="137">
        <v>0.15</v>
      </c>
      <c r="F9" s="239"/>
      <c r="G9" s="138">
        <f t="shared" ref="G9:G11" si="0">E9*F9</f>
        <v>0</v>
      </c>
    </row>
    <row r="10" spans="1:7" s="139" customFormat="1" ht="12" outlineLevel="1" x14ac:dyDescent="0.2">
      <c r="A10" s="133">
        <v>3</v>
      </c>
      <c r="B10" s="134" t="s">
        <v>790</v>
      </c>
      <c r="C10" s="135" t="s">
        <v>791</v>
      </c>
      <c r="D10" s="136" t="s">
        <v>11</v>
      </c>
      <c r="E10" s="137">
        <v>5.6999999999999993</v>
      </c>
      <c r="F10" s="239"/>
      <c r="G10" s="138">
        <f t="shared" si="0"/>
        <v>0</v>
      </c>
    </row>
    <row r="11" spans="1:7" s="139" customFormat="1" ht="12" outlineLevel="1" x14ac:dyDescent="0.2">
      <c r="A11" s="133">
        <v>4</v>
      </c>
      <c r="B11" s="134" t="s">
        <v>792</v>
      </c>
      <c r="C11" s="135" t="s">
        <v>1444</v>
      </c>
      <c r="D11" s="136" t="s">
        <v>11</v>
      </c>
      <c r="E11" s="137">
        <v>0.1</v>
      </c>
      <c r="F11" s="239"/>
      <c r="G11" s="138">
        <f t="shared" si="0"/>
        <v>0</v>
      </c>
    </row>
    <row r="12" spans="1:7" s="132" customFormat="1" ht="16.5" customHeight="1" x14ac:dyDescent="0.2">
      <c r="A12" s="125"/>
      <c r="B12" s="126" t="s">
        <v>1525</v>
      </c>
      <c r="C12" s="127" t="s">
        <v>1524</v>
      </c>
      <c r="D12" s="128"/>
      <c r="E12" s="129"/>
      <c r="F12" s="130"/>
      <c r="G12" s="131">
        <f>SUBTOTAL(9,G13:G20)</f>
        <v>0</v>
      </c>
    </row>
    <row r="13" spans="1:7" s="139" customFormat="1" ht="12" outlineLevel="1" x14ac:dyDescent="0.2">
      <c r="A13" s="133">
        <v>1</v>
      </c>
      <c r="B13" s="134" t="s">
        <v>1526</v>
      </c>
      <c r="C13" s="140" t="s">
        <v>1527</v>
      </c>
      <c r="D13" s="141" t="s">
        <v>4</v>
      </c>
      <c r="E13" s="142">
        <v>4.5999999999999996</v>
      </c>
      <c r="F13" s="143"/>
      <c r="G13" s="138">
        <f>E13*F13</f>
        <v>0</v>
      </c>
    </row>
    <row r="14" spans="1:7" s="139" customFormat="1" ht="12" outlineLevel="1" x14ac:dyDescent="0.2">
      <c r="A14" s="133">
        <v>2</v>
      </c>
      <c r="B14" s="134" t="s">
        <v>1528</v>
      </c>
      <c r="C14" s="135" t="s">
        <v>1529</v>
      </c>
      <c r="D14" s="136" t="s">
        <v>4</v>
      </c>
      <c r="E14" s="137">
        <v>4.5999999999999996</v>
      </c>
      <c r="F14" s="143"/>
      <c r="G14" s="138">
        <f t="shared" ref="G14:G19" si="1">E14*F14</f>
        <v>0</v>
      </c>
    </row>
    <row r="15" spans="1:7" s="139" customFormat="1" ht="12" outlineLevel="1" x14ac:dyDescent="0.2">
      <c r="A15" s="133">
        <v>3</v>
      </c>
      <c r="B15" s="134" t="s">
        <v>1530</v>
      </c>
      <c r="C15" s="135" t="s">
        <v>1531</v>
      </c>
      <c r="D15" s="136" t="s">
        <v>9</v>
      </c>
      <c r="E15" s="137">
        <v>1</v>
      </c>
      <c r="F15" s="143"/>
      <c r="G15" s="138">
        <f t="shared" si="1"/>
        <v>0</v>
      </c>
    </row>
    <row r="16" spans="1:7" s="139" customFormat="1" ht="12" outlineLevel="1" x14ac:dyDescent="0.2">
      <c r="A16" s="133">
        <v>4</v>
      </c>
      <c r="B16" s="134" t="s">
        <v>1532</v>
      </c>
      <c r="C16" s="135" t="s">
        <v>1533</v>
      </c>
      <c r="D16" s="136" t="s">
        <v>31</v>
      </c>
      <c r="E16" s="137">
        <v>1</v>
      </c>
      <c r="F16" s="143"/>
      <c r="G16" s="138">
        <f t="shared" si="1"/>
        <v>0</v>
      </c>
    </row>
    <row r="17" spans="1:7" s="139" customFormat="1" ht="12" outlineLevel="1" x14ac:dyDescent="0.2">
      <c r="A17" s="133">
        <v>5</v>
      </c>
      <c r="B17" s="134" t="s">
        <v>1534</v>
      </c>
      <c r="C17" s="135" t="s">
        <v>1535</v>
      </c>
      <c r="D17" s="136" t="s">
        <v>31</v>
      </c>
      <c r="E17" s="137">
        <v>1</v>
      </c>
      <c r="F17" s="143"/>
      <c r="G17" s="138">
        <f t="shared" si="1"/>
        <v>0</v>
      </c>
    </row>
    <row r="18" spans="1:7" s="139" customFormat="1" ht="12" outlineLevel="1" x14ac:dyDescent="0.2">
      <c r="A18" s="133">
        <v>6</v>
      </c>
      <c r="B18" s="134" t="s">
        <v>1536</v>
      </c>
      <c r="C18" s="135" t="s">
        <v>1537</v>
      </c>
      <c r="D18" s="136" t="s">
        <v>9</v>
      </c>
      <c r="E18" s="137">
        <v>2</v>
      </c>
      <c r="F18" s="143"/>
      <c r="G18" s="138">
        <f t="shared" si="1"/>
        <v>0</v>
      </c>
    </row>
    <row r="19" spans="1:7" s="139" customFormat="1" ht="12" outlineLevel="1" x14ac:dyDescent="0.2">
      <c r="A19" s="133">
        <v>7</v>
      </c>
      <c r="B19" s="134" t="s">
        <v>1538</v>
      </c>
      <c r="C19" s="135" t="s">
        <v>1539</v>
      </c>
      <c r="D19" s="136" t="s">
        <v>9</v>
      </c>
      <c r="E19" s="137">
        <v>3</v>
      </c>
      <c r="F19" s="143"/>
      <c r="G19" s="138">
        <f t="shared" si="1"/>
        <v>0</v>
      </c>
    </row>
    <row r="20" spans="1:7" s="151" customFormat="1" ht="12" outlineLevel="1" x14ac:dyDescent="0.2">
      <c r="A20" s="144"/>
      <c r="B20" s="145"/>
      <c r="C20" s="146"/>
      <c r="D20" s="147"/>
      <c r="E20" s="148"/>
      <c r="F20" s="149"/>
      <c r="G20" s="150"/>
    </row>
  </sheetData>
  <pageMargins left="0.70866141732283472" right="0.70866141732283472" top="0.78740157480314965" bottom="0.51181102362204722" header="0.31496062992125984" footer="0.23622047244094491"/>
  <pageSetup paperSize="9" scale="99" fitToHeight="500" orientation="landscape" r:id="rId1"/>
  <headerFooter>
    <oddFooter>&amp;C&amp;9&amp;P / &amp;N&amp;R&amp;A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outlinePr summaryBelow="0"/>
    <pageSetUpPr fitToPage="1"/>
  </sheetPr>
  <dimension ref="A1:D15"/>
  <sheetViews>
    <sheetView showGridLines="0" view="pageBreakPreview" zoomScaleNormal="100" zoomScaleSheetLayoutView="100" workbookViewId="0">
      <pane ySplit="4" topLeftCell="A5" activePane="bottomLeft" state="frozen"/>
      <selection activeCell="B3" sqref="B3"/>
      <selection pane="bottomLeft" activeCell="A5" sqref="A5"/>
    </sheetView>
  </sheetViews>
  <sheetFormatPr defaultRowHeight="12.75" outlineLevelRow="2" x14ac:dyDescent="0.2"/>
  <cols>
    <col min="1" max="1" width="9.42578125" style="3" customWidth="1"/>
    <col min="2" max="2" width="71.140625" style="17" customWidth="1"/>
    <col min="3" max="3" width="15.7109375" style="1" customWidth="1"/>
    <col min="4" max="4" width="16.140625" style="1" hidden="1" customWidth="1"/>
    <col min="5" max="16384" width="9.140625" style="2"/>
  </cols>
  <sheetData>
    <row r="1" spans="1:4" s="229" customFormat="1" ht="17.25" customHeight="1" x14ac:dyDescent="0.25">
      <c r="A1" s="226"/>
      <c r="B1" s="227" t="s">
        <v>1549</v>
      </c>
      <c r="C1" s="228"/>
    </row>
    <row r="2" spans="1:4" s="229" customFormat="1" ht="26.25" customHeight="1" x14ac:dyDescent="0.25">
      <c r="A2" s="295" t="s">
        <v>1553</v>
      </c>
      <c r="B2" s="230" t="s">
        <v>1559</v>
      </c>
      <c r="C2" s="228"/>
    </row>
    <row r="3" spans="1:4" s="229" customFormat="1" ht="26.25" customHeight="1" x14ac:dyDescent="0.25">
      <c r="A3" s="226"/>
      <c r="B3" s="230" t="s">
        <v>1451</v>
      </c>
      <c r="C3" s="228"/>
    </row>
    <row r="4" spans="1:4" s="234" customFormat="1" ht="28.5" customHeight="1" x14ac:dyDescent="0.2">
      <c r="A4" s="231" t="s">
        <v>15</v>
      </c>
      <c r="B4" s="232" t="s">
        <v>71</v>
      </c>
      <c r="C4" s="233" t="s">
        <v>38</v>
      </c>
    </row>
    <row r="5" spans="1:4" s="234" customFormat="1" ht="19.5" customHeight="1" x14ac:dyDescent="0.2">
      <c r="A5" s="236"/>
      <c r="B5" s="237"/>
      <c r="C5" s="238"/>
    </row>
    <row r="6" spans="1:4" s="98" customFormat="1" ht="26.25" customHeight="1" x14ac:dyDescent="0.25">
      <c r="A6" s="294" t="s">
        <v>1553</v>
      </c>
      <c r="B6" s="99" t="s">
        <v>1559</v>
      </c>
      <c r="C6" s="89"/>
      <c r="D6" s="100" t="e">
        <f>SUBTOTAL(9,D7:D13)</f>
        <v>#REF!</v>
      </c>
    </row>
    <row r="7" spans="1:4" s="7" customFormat="1" ht="21.75" customHeight="1" outlineLevel="1" x14ac:dyDescent="0.2">
      <c r="A7" s="62" t="s">
        <v>3</v>
      </c>
      <c r="B7" s="62" t="s">
        <v>539</v>
      </c>
      <c r="C7" s="63">
        <f>SUBTOTAL(9,C8:C13)</f>
        <v>0</v>
      </c>
      <c r="D7" s="64" t="e">
        <f>SUBTOTAL(9,D8:D13)</f>
        <v>#REF!</v>
      </c>
    </row>
    <row r="8" spans="1:4" s="9" customFormat="1" ht="16.5" customHeight="1" outlineLevel="2" x14ac:dyDescent="0.2">
      <c r="A8" s="101" t="s">
        <v>540</v>
      </c>
      <c r="B8" s="101" t="s">
        <v>541</v>
      </c>
      <c r="C8" s="102">
        <f>'S4_Komunikace, chodníky'!J7</f>
        <v>0</v>
      </c>
      <c r="D8" s="103" t="e">
        <f>IF('S1_Stavební část'!#REF!=0,"",'S1_Stavební část'!#REF!)</f>
        <v>#REF!</v>
      </c>
    </row>
    <row r="9" spans="1:4" s="9" customFormat="1" ht="16.5" customHeight="1" outlineLevel="2" x14ac:dyDescent="0.2">
      <c r="A9" s="101" t="s">
        <v>620</v>
      </c>
      <c r="B9" s="101" t="s">
        <v>621</v>
      </c>
      <c r="C9" s="102">
        <f>'S4_Komunikace, chodníky'!J38</f>
        <v>0</v>
      </c>
      <c r="D9" s="103" t="e">
        <f>IF('S1_Stavební část'!#REF!=0,"",'S1_Stavební část'!#REF!)</f>
        <v>#REF!</v>
      </c>
    </row>
    <row r="10" spans="1:4" s="9" customFormat="1" ht="16.5" customHeight="1" outlineLevel="2" x14ac:dyDescent="0.2">
      <c r="A10" s="101" t="s">
        <v>627</v>
      </c>
      <c r="B10" s="101" t="s">
        <v>628</v>
      </c>
      <c r="C10" s="102">
        <f>'S4_Komunikace, chodníky'!J109</f>
        <v>0</v>
      </c>
      <c r="D10" s="103" t="e">
        <f>IF('S1_Stavební část'!#REF!=0,"",'S1_Stavební část'!#REF!)</f>
        <v>#REF!</v>
      </c>
    </row>
    <row r="11" spans="1:4" s="9" customFormat="1" ht="16.5" customHeight="1" outlineLevel="2" x14ac:dyDescent="0.2">
      <c r="A11" s="101" t="s">
        <v>632</v>
      </c>
      <c r="B11" s="101" t="s">
        <v>633</v>
      </c>
      <c r="C11" s="102">
        <f>'S4_Komunikace, chodníky'!J127</f>
        <v>0</v>
      </c>
      <c r="D11" s="103" t="e">
        <f>IF('S1_Stavební část'!#REF!=0,"",'S1_Stavební část'!#REF!)</f>
        <v>#REF!</v>
      </c>
    </row>
    <row r="12" spans="1:4" s="9" customFormat="1" ht="16.5" customHeight="1" outlineLevel="2" x14ac:dyDescent="0.2">
      <c r="A12" s="101" t="s">
        <v>634</v>
      </c>
      <c r="B12" s="101" t="s">
        <v>635</v>
      </c>
      <c r="C12" s="102">
        <f>'S4_Komunikace, chodníky'!J148</f>
        <v>0</v>
      </c>
      <c r="D12" s="103" t="e">
        <f>IF('S1_Stavební část'!#REF!=0,"",'S1_Stavební část'!#REF!)</f>
        <v>#REF!</v>
      </c>
    </row>
    <row r="13" spans="1:4" s="9" customFormat="1" ht="16.5" customHeight="1" outlineLevel="2" x14ac:dyDescent="0.2">
      <c r="A13" s="101" t="s">
        <v>575</v>
      </c>
      <c r="B13" s="101" t="s">
        <v>576</v>
      </c>
      <c r="C13" s="102">
        <f>'S4_Komunikace, chodníky'!J155</f>
        <v>0</v>
      </c>
      <c r="D13" s="103" t="e">
        <f>IF('S1_Stavební část'!#REF!=0,"",'S1_Stavební část'!#REF!)</f>
        <v>#REF!</v>
      </c>
    </row>
    <row r="14" spans="1:4" outlineLevel="2" x14ac:dyDescent="0.2">
      <c r="A14" s="10"/>
      <c r="B14" s="11"/>
      <c r="C14" s="12"/>
      <c r="D14" s="12"/>
    </row>
    <row r="15" spans="1:4" s="13" customFormat="1" ht="24" customHeight="1" x14ac:dyDescent="0.25">
      <c r="A15" s="14"/>
      <c r="B15" s="15" t="s">
        <v>337</v>
      </c>
      <c r="C15" s="16">
        <f>SUBTOTAL(9,C6:C13)</f>
        <v>0</v>
      </c>
    </row>
  </sheetData>
  <pageMargins left="0.67" right="0.57999999999999996" top="0.59055118110236227" bottom="0.59055118110236227" header="0.39370078740157483" footer="0.39370078740157483"/>
  <pageSetup paperSize="9" scale="94" fitToHeight="0" orientation="portrait" horizontalDpi="300" verticalDpi="300" r:id="rId1"/>
  <headerFooter alignWithMargins="0">
    <oddFooter>&amp;L&amp;8www.euroCALC.cz&amp;C&amp;8&amp;P z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outlinePr summaryBelow="0"/>
  </sheetPr>
  <dimension ref="A1:L158"/>
  <sheetViews>
    <sheetView showGridLines="0" view="pageBreakPreview" zoomScaleNormal="100" zoomScaleSheetLayoutView="100" workbookViewId="0">
      <pane ySplit="3" topLeftCell="A4" activePane="bottomLeft" state="frozen"/>
      <selection activeCell="B3" sqref="B3"/>
      <selection pane="bottomLeft" activeCell="A4" sqref="A4"/>
    </sheetView>
  </sheetViews>
  <sheetFormatPr defaultRowHeight="12.75" outlineLevelRow="3" x14ac:dyDescent="0.2"/>
  <cols>
    <col min="1" max="1" width="5.42578125" style="53" customWidth="1"/>
    <col min="2" max="2" width="4.7109375" style="54" hidden="1" customWidth="1"/>
    <col min="3" max="3" width="10.28515625" style="55" bestFit="1" customWidth="1"/>
    <col min="4" max="4" width="72.5703125" style="56" customWidth="1"/>
    <col min="5" max="5" width="5.5703125" style="57" customWidth="1"/>
    <col min="6" max="6" width="13.7109375" style="58" customWidth="1"/>
    <col min="7" max="7" width="6.85546875" style="59" bestFit="1" customWidth="1"/>
    <col min="8" max="8" width="14.42578125" style="58" customWidth="1"/>
    <col min="9" max="9" width="12.42578125" style="59" customWidth="1"/>
    <col min="10" max="10" width="15.7109375" style="60" customWidth="1"/>
    <col min="11" max="11" width="11.42578125" style="61" hidden="1" customWidth="1"/>
    <col min="12" max="12" width="14.28515625" style="59" hidden="1" customWidth="1"/>
    <col min="13" max="16384" width="9.140625" style="18"/>
  </cols>
  <sheetData>
    <row r="1" spans="1:12" s="229" customFormat="1" ht="17.25" customHeight="1" x14ac:dyDescent="0.25">
      <c r="A1" s="226"/>
      <c r="C1" s="228"/>
      <c r="D1" s="227" t="s">
        <v>1549</v>
      </c>
    </row>
    <row r="2" spans="1:12" s="229" customFormat="1" ht="26.25" customHeight="1" x14ac:dyDescent="0.25">
      <c r="A2" s="226"/>
      <c r="C2" s="296" t="s">
        <v>1553</v>
      </c>
      <c r="D2" s="230" t="s">
        <v>1559</v>
      </c>
    </row>
    <row r="3" spans="1:12" s="234" customFormat="1" ht="28.5" customHeight="1" x14ac:dyDescent="0.2">
      <c r="A3" s="233" t="s">
        <v>125</v>
      </c>
      <c r="B3" s="231"/>
      <c r="C3" s="232" t="s">
        <v>15</v>
      </c>
      <c r="D3" s="235" t="s">
        <v>279</v>
      </c>
      <c r="E3" s="233" t="s">
        <v>6</v>
      </c>
      <c r="F3" s="233" t="s">
        <v>408</v>
      </c>
      <c r="G3" s="233" t="s">
        <v>124</v>
      </c>
      <c r="H3" s="233" t="s">
        <v>287</v>
      </c>
      <c r="I3" s="233" t="s">
        <v>278</v>
      </c>
      <c r="J3" s="233" t="s">
        <v>38</v>
      </c>
    </row>
    <row r="4" spans="1:12" x14ac:dyDescent="0.2">
      <c r="A4" s="77"/>
      <c r="B4" s="78"/>
      <c r="C4" s="79"/>
      <c r="D4" s="80"/>
      <c r="E4" s="4"/>
      <c r="F4" s="77"/>
      <c r="G4" s="77"/>
      <c r="H4" s="77"/>
      <c r="I4" s="77"/>
      <c r="J4" s="77"/>
      <c r="K4" s="77"/>
      <c r="L4" s="77"/>
    </row>
    <row r="5" spans="1:12" s="81" customFormat="1" ht="20.25" customHeight="1" x14ac:dyDescent="0.25">
      <c r="A5" s="82"/>
      <c r="B5" s="83" t="s">
        <v>21</v>
      </c>
      <c r="C5" s="84" t="s">
        <v>1553</v>
      </c>
      <c r="D5" s="85" t="s">
        <v>1559</v>
      </c>
      <c r="E5" s="86"/>
      <c r="F5" s="87"/>
      <c r="G5" s="88"/>
      <c r="H5" s="87"/>
      <c r="I5" s="88"/>
      <c r="J5" s="89">
        <f>SUBTOTAL(9,J6:J157)</f>
        <v>0</v>
      </c>
      <c r="K5" s="207"/>
      <c r="L5" s="207">
        <f>SUBTOTAL(9,L6:L157)</f>
        <v>826.40471000000025</v>
      </c>
    </row>
    <row r="6" spans="1:12" s="25" customFormat="1" ht="17.25" customHeight="1" x14ac:dyDescent="0.2">
      <c r="A6" s="19"/>
      <c r="B6" s="20" t="s">
        <v>22</v>
      </c>
      <c r="C6" s="74" t="s">
        <v>3</v>
      </c>
      <c r="D6" s="21" t="s">
        <v>539</v>
      </c>
      <c r="E6" s="22"/>
      <c r="F6" s="23"/>
      <c r="G6" s="24"/>
      <c r="H6" s="23"/>
      <c r="I6" s="24"/>
      <c r="J6" s="8">
        <f>SUBTOTAL(9,J7:J157)</f>
        <v>0</v>
      </c>
      <c r="K6" s="204"/>
      <c r="L6" s="204">
        <f>SUBTOTAL(9,L7:L157)</f>
        <v>826.40471000000025</v>
      </c>
    </row>
    <row r="7" spans="1:12" s="33" customFormat="1" ht="22.5" customHeight="1" x14ac:dyDescent="0.2">
      <c r="A7" s="26"/>
      <c r="B7" s="27" t="s">
        <v>23</v>
      </c>
      <c r="C7" s="75" t="s">
        <v>540</v>
      </c>
      <c r="D7" s="28" t="s">
        <v>541</v>
      </c>
      <c r="E7" s="29"/>
      <c r="F7" s="30"/>
      <c r="G7" s="31"/>
      <c r="H7" s="30"/>
      <c r="I7" s="31"/>
      <c r="J7" s="32">
        <f>SUBTOTAL(9,J8:J37)</f>
        <v>0</v>
      </c>
      <c r="K7" s="203"/>
      <c r="L7" s="203">
        <f>SUBTOTAL(9,L8:L37)</f>
        <v>0</v>
      </c>
    </row>
    <row r="8" spans="1:12" s="34" customFormat="1" ht="24" outlineLevel="1" collapsed="1" x14ac:dyDescent="0.2">
      <c r="A8" s="66">
        <v>1</v>
      </c>
      <c r="B8" s="67" t="s">
        <v>7</v>
      </c>
      <c r="C8" s="68" t="s">
        <v>150</v>
      </c>
      <c r="D8" s="69" t="s">
        <v>1417</v>
      </c>
      <c r="E8" s="71" t="s">
        <v>11</v>
      </c>
      <c r="F8" s="72">
        <v>338</v>
      </c>
      <c r="G8" s="65">
        <v>0</v>
      </c>
      <c r="H8" s="72">
        <f>F8*(1+G8/100)</f>
        <v>338</v>
      </c>
      <c r="I8" s="65"/>
      <c r="J8" s="73">
        <f>H8*I8</f>
        <v>0</v>
      </c>
      <c r="K8" s="200"/>
      <c r="L8" s="200">
        <f>H8*K8</f>
        <v>0</v>
      </c>
    </row>
    <row r="9" spans="1:12" s="43" customFormat="1" ht="11.25" hidden="1" outlineLevel="3" x14ac:dyDescent="0.2">
      <c r="A9" s="35"/>
      <c r="B9" s="36" t="s">
        <v>24</v>
      </c>
      <c r="C9" s="76"/>
      <c r="D9" s="37" t="s">
        <v>317</v>
      </c>
      <c r="E9" s="38"/>
      <c r="F9" s="39">
        <v>0</v>
      </c>
      <c r="G9" s="40"/>
      <c r="H9" s="41"/>
      <c r="I9" s="196"/>
      <c r="J9" s="42"/>
      <c r="K9" s="201"/>
      <c r="L9" s="201"/>
    </row>
    <row r="10" spans="1:12" s="43" customFormat="1" ht="11.25" hidden="1" outlineLevel="3" x14ac:dyDescent="0.2">
      <c r="A10" s="35"/>
      <c r="B10" s="36" t="s">
        <v>24</v>
      </c>
      <c r="C10" s="76"/>
      <c r="D10" s="37" t="s">
        <v>417</v>
      </c>
      <c r="E10" s="38"/>
      <c r="F10" s="39">
        <v>0</v>
      </c>
      <c r="G10" s="40"/>
      <c r="H10" s="41"/>
      <c r="I10" s="196"/>
      <c r="J10" s="42"/>
      <c r="K10" s="201"/>
      <c r="L10" s="201"/>
    </row>
    <row r="11" spans="1:12" s="43" customFormat="1" ht="11.25" hidden="1" outlineLevel="3" x14ac:dyDescent="0.2">
      <c r="A11" s="35"/>
      <c r="B11" s="36" t="s">
        <v>24</v>
      </c>
      <c r="C11" s="76"/>
      <c r="D11" s="37" t="s">
        <v>75</v>
      </c>
      <c r="E11" s="38"/>
      <c r="F11" s="39">
        <v>0</v>
      </c>
      <c r="G11" s="40"/>
      <c r="H11" s="41"/>
      <c r="I11" s="196"/>
      <c r="J11" s="42"/>
      <c r="K11" s="201"/>
      <c r="L11" s="201"/>
    </row>
    <row r="12" spans="1:12" s="43" customFormat="1" ht="11.25" hidden="1" outlineLevel="3" x14ac:dyDescent="0.2">
      <c r="A12" s="35"/>
      <c r="B12" s="36" t="s">
        <v>24</v>
      </c>
      <c r="C12" s="76"/>
      <c r="D12" s="37" t="s">
        <v>81</v>
      </c>
      <c r="E12" s="38"/>
      <c r="F12" s="39">
        <v>175</v>
      </c>
      <c r="G12" s="40"/>
      <c r="H12" s="41"/>
      <c r="I12" s="196"/>
      <c r="J12" s="42"/>
      <c r="K12" s="201"/>
      <c r="L12" s="201"/>
    </row>
    <row r="13" spans="1:12" s="43" customFormat="1" ht="11.25" hidden="1" outlineLevel="3" x14ac:dyDescent="0.2">
      <c r="A13" s="35"/>
      <c r="B13" s="36" t="s">
        <v>24</v>
      </c>
      <c r="C13" s="76"/>
      <c r="D13" s="37" t="s">
        <v>345</v>
      </c>
      <c r="E13" s="38"/>
      <c r="F13" s="39">
        <v>0</v>
      </c>
      <c r="G13" s="40"/>
      <c r="H13" s="41"/>
      <c r="I13" s="196"/>
      <c r="J13" s="42"/>
      <c r="K13" s="201"/>
      <c r="L13" s="201"/>
    </row>
    <row r="14" spans="1:12" s="43" customFormat="1" ht="11.25" hidden="1" outlineLevel="3" x14ac:dyDescent="0.2">
      <c r="A14" s="35"/>
      <c r="B14" s="36" t="s">
        <v>24</v>
      </c>
      <c r="C14" s="76"/>
      <c r="D14" s="37" t="s">
        <v>80</v>
      </c>
      <c r="E14" s="38"/>
      <c r="F14" s="39">
        <v>163</v>
      </c>
      <c r="G14" s="40"/>
      <c r="H14" s="41"/>
      <c r="I14" s="196"/>
      <c r="J14" s="42"/>
      <c r="K14" s="201"/>
      <c r="L14" s="201"/>
    </row>
    <row r="15" spans="1:12" s="43" customFormat="1" ht="11.25" hidden="1" outlineLevel="3" x14ac:dyDescent="0.2">
      <c r="A15" s="35"/>
      <c r="B15" s="36" t="s">
        <v>24</v>
      </c>
      <c r="C15" s="76"/>
      <c r="D15" s="37" t="s">
        <v>2</v>
      </c>
      <c r="E15" s="38"/>
      <c r="F15" s="39">
        <v>338</v>
      </c>
      <c r="G15" s="40"/>
      <c r="H15" s="41"/>
      <c r="I15" s="196"/>
      <c r="J15" s="42"/>
      <c r="K15" s="201"/>
      <c r="L15" s="201"/>
    </row>
    <row r="16" spans="1:12" s="34" customFormat="1" ht="24" outlineLevel="1" collapsed="1" x14ac:dyDescent="0.2">
      <c r="A16" s="66">
        <v>2</v>
      </c>
      <c r="B16" s="67" t="s">
        <v>7</v>
      </c>
      <c r="C16" s="68" t="s">
        <v>151</v>
      </c>
      <c r="D16" s="69" t="s">
        <v>1418</v>
      </c>
      <c r="E16" s="71" t="s">
        <v>11</v>
      </c>
      <c r="F16" s="72">
        <v>13.4</v>
      </c>
      <c r="G16" s="65">
        <v>0</v>
      </c>
      <c r="H16" s="72">
        <f>F16*(1+G16/100)</f>
        <v>13.4</v>
      </c>
      <c r="I16" s="65"/>
      <c r="J16" s="73">
        <f>H16*I16</f>
        <v>0</v>
      </c>
      <c r="K16" s="200"/>
      <c r="L16" s="200">
        <f>H16*K16</f>
        <v>0</v>
      </c>
    </row>
    <row r="17" spans="1:12" s="43" customFormat="1" ht="11.25" hidden="1" outlineLevel="3" x14ac:dyDescent="0.2">
      <c r="A17" s="35"/>
      <c r="B17" s="36" t="s">
        <v>24</v>
      </c>
      <c r="C17" s="76"/>
      <c r="D17" s="37" t="s">
        <v>368</v>
      </c>
      <c r="E17" s="38"/>
      <c r="F17" s="39">
        <v>0</v>
      </c>
      <c r="G17" s="40"/>
      <c r="H17" s="41"/>
      <c r="I17" s="196"/>
      <c r="J17" s="42"/>
      <c r="K17" s="201"/>
      <c r="L17" s="201"/>
    </row>
    <row r="18" spans="1:12" s="43" customFormat="1" ht="11.25" hidden="1" outlineLevel="3" x14ac:dyDescent="0.2">
      <c r="A18" s="35"/>
      <c r="B18" s="36" t="s">
        <v>24</v>
      </c>
      <c r="C18" s="76"/>
      <c r="D18" s="37" t="s">
        <v>323</v>
      </c>
      <c r="E18" s="38"/>
      <c r="F18" s="39">
        <v>13.4</v>
      </c>
      <c r="G18" s="40"/>
      <c r="H18" s="41"/>
      <c r="I18" s="196"/>
      <c r="J18" s="42"/>
      <c r="K18" s="201"/>
      <c r="L18" s="201"/>
    </row>
    <row r="19" spans="1:12" s="43" customFormat="1" ht="11.25" hidden="1" outlineLevel="3" x14ac:dyDescent="0.2">
      <c r="A19" s="35"/>
      <c r="B19" s="36" t="s">
        <v>24</v>
      </c>
      <c r="C19" s="76"/>
      <c r="D19" s="37" t="s">
        <v>2</v>
      </c>
      <c r="E19" s="38"/>
      <c r="F19" s="39">
        <v>13.4</v>
      </c>
      <c r="G19" s="40"/>
      <c r="H19" s="41"/>
      <c r="I19" s="196"/>
      <c r="J19" s="42"/>
      <c r="K19" s="201"/>
      <c r="L19" s="201"/>
    </row>
    <row r="20" spans="1:12" s="34" customFormat="1" ht="36" outlineLevel="1" collapsed="1" x14ac:dyDescent="0.2">
      <c r="A20" s="66">
        <v>3</v>
      </c>
      <c r="B20" s="67" t="s">
        <v>7</v>
      </c>
      <c r="C20" s="68" t="s">
        <v>154</v>
      </c>
      <c r="D20" s="69" t="s">
        <v>1457</v>
      </c>
      <c r="E20" s="71" t="s">
        <v>11</v>
      </c>
      <c r="F20" s="72">
        <v>351.4</v>
      </c>
      <c r="G20" s="65">
        <v>0</v>
      </c>
      <c r="H20" s="72">
        <f>F20*(1+G20/100)</f>
        <v>351.4</v>
      </c>
      <c r="I20" s="65"/>
      <c r="J20" s="73">
        <f>H20*I20</f>
        <v>0</v>
      </c>
      <c r="K20" s="200"/>
      <c r="L20" s="200">
        <f>H20*K20</f>
        <v>0</v>
      </c>
    </row>
    <row r="21" spans="1:12" s="43" customFormat="1" ht="11.25" hidden="1" outlineLevel="3" x14ac:dyDescent="0.2">
      <c r="A21" s="35"/>
      <c r="B21" s="36" t="s">
        <v>24</v>
      </c>
      <c r="C21" s="76"/>
      <c r="D21" s="37" t="s">
        <v>298</v>
      </c>
      <c r="E21" s="38"/>
      <c r="F21" s="39">
        <v>351.4</v>
      </c>
      <c r="G21" s="40"/>
      <c r="H21" s="41"/>
      <c r="I21" s="196"/>
      <c r="J21" s="42"/>
      <c r="K21" s="201"/>
      <c r="L21" s="201"/>
    </row>
    <row r="22" spans="1:12" s="34" customFormat="1" ht="24" outlineLevel="1" collapsed="1" x14ac:dyDescent="0.2">
      <c r="A22" s="66">
        <v>4</v>
      </c>
      <c r="B22" s="67" t="s">
        <v>7</v>
      </c>
      <c r="C22" s="68" t="s">
        <v>157</v>
      </c>
      <c r="D22" s="69" t="s">
        <v>1458</v>
      </c>
      <c r="E22" s="71" t="s">
        <v>11</v>
      </c>
      <c r="F22" s="72">
        <v>402</v>
      </c>
      <c r="G22" s="65">
        <v>0</v>
      </c>
      <c r="H22" s="72">
        <f>F22*(1+G22/100)</f>
        <v>402</v>
      </c>
      <c r="I22" s="65"/>
      <c r="J22" s="73">
        <f>H22*I22</f>
        <v>0</v>
      </c>
      <c r="K22" s="200"/>
      <c r="L22" s="200">
        <f>H22*K22</f>
        <v>0</v>
      </c>
    </row>
    <row r="23" spans="1:12" s="43" customFormat="1" ht="22.5" hidden="1" outlineLevel="3" x14ac:dyDescent="0.2">
      <c r="A23" s="35"/>
      <c r="B23" s="36" t="s">
        <v>24</v>
      </c>
      <c r="C23" s="76"/>
      <c r="D23" s="37" t="s">
        <v>1546</v>
      </c>
      <c r="E23" s="38"/>
      <c r="F23" s="39">
        <v>402</v>
      </c>
      <c r="G23" s="40"/>
      <c r="H23" s="41"/>
      <c r="I23" s="196"/>
      <c r="J23" s="42"/>
      <c r="K23" s="201"/>
      <c r="L23" s="201"/>
    </row>
    <row r="24" spans="1:12" s="34" customFormat="1" ht="48" outlineLevel="1" x14ac:dyDescent="0.2">
      <c r="A24" s="66">
        <v>5</v>
      </c>
      <c r="B24" s="67" t="s">
        <v>7</v>
      </c>
      <c r="C24" s="68" t="s">
        <v>155</v>
      </c>
      <c r="D24" s="69" t="s">
        <v>1459</v>
      </c>
      <c r="E24" s="71" t="s">
        <v>11</v>
      </c>
      <c r="F24" s="72">
        <v>402</v>
      </c>
      <c r="G24" s="65">
        <v>0</v>
      </c>
      <c r="H24" s="72">
        <f>F24*(1+G24/100)</f>
        <v>402</v>
      </c>
      <c r="I24" s="65"/>
      <c r="J24" s="73">
        <f>H24*I24</f>
        <v>0</v>
      </c>
      <c r="K24" s="200"/>
      <c r="L24" s="200">
        <f>H24*K24</f>
        <v>0</v>
      </c>
    </row>
    <row r="25" spans="1:12" s="34" customFormat="1" ht="36" outlineLevel="1" collapsed="1" x14ac:dyDescent="0.2">
      <c r="A25" s="66">
        <v>6</v>
      </c>
      <c r="B25" s="67" t="s">
        <v>7</v>
      </c>
      <c r="C25" s="68" t="s">
        <v>158</v>
      </c>
      <c r="D25" s="69" t="s">
        <v>1419</v>
      </c>
      <c r="E25" s="71" t="s">
        <v>11</v>
      </c>
      <c r="F25" s="72">
        <v>402</v>
      </c>
      <c r="G25" s="65">
        <v>0</v>
      </c>
      <c r="H25" s="72">
        <f>F25*(1+G25/100)</f>
        <v>402</v>
      </c>
      <c r="I25" s="65"/>
      <c r="J25" s="73">
        <f>H25*I25</f>
        <v>0</v>
      </c>
      <c r="K25" s="200"/>
      <c r="L25" s="200">
        <f>H25*K25</f>
        <v>0</v>
      </c>
    </row>
    <row r="26" spans="1:12" s="43" customFormat="1" ht="11.25" hidden="1" outlineLevel="3" x14ac:dyDescent="0.2">
      <c r="A26" s="35"/>
      <c r="B26" s="36" t="s">
        <v>24</v>
      </c>
      <c r="C26" s="76"/>
      <c r="D26" s="37" t="s">
        <v>417</v>
      </c>
      <c r="E26" s="38"/>
      <c r="F26" s="39">
        <v>0</v>
      </c>
      <c r="G26" s="40"/>
      <c r="H26" s="41"/>
      <c r="I26" s="196"/>
      <c r="J26" s="42"/>
      <c r="K26" s="201"/>
      <c r="L26" s="201"/>
    </row>
    <row r="27" spans="1:12" s="43" customFormat="1" ht="11.25" hidden="1" outlineLevel="3" x14ac:dyDescent="0.2">
      <c r="A27" s="35"/>
      <c r="B27" s="36" t="s">
        <v>24</v>
      </c>
      <c r="C27" s="76"/>
      <c r="D27" s="37" t="s">
        <v>75</v>
      </c>
      <c r="E27" s="38"/>
      <c r="F27" s="39">
        <v>0</v>
      </c>
      <c r="G27" s="40"/>
      <c r="H27" s="41"/>
      <c r="I27" s="196"/>
      <c r="J27" s="42"/>
      <c r="K27" s="201"/>
      <c r="L27" s="201"/>
    </row>
    <row r="28" spans="1:12" s="43" customFormat="1" ht="11.25" hidden="1" outlineLevel="3" x14ac:dyDescent="0.2">
      <c r="A28" s="35"/>
      <c r="B28" s="36" t="s">
        <v>24</v>
      </c>
      <c r="C28" s="76"/>
      <c r="D28" s="37" t="s">
        <v>83</v>
      </c>
      <c r="E28" s="38"/>
      <c r="F28" s="39">
        <v>395</v>
      </c>
      <c r="G28" s="40"/>
      <c r="H28" s="41"/>
      <c r="I28" s="196"/>
      <c r="J28" s="42"/>
      <c r="K28" s="201"/>
      <c r="L28" s="201"/>
    </row>
    <row r="29" spans="1:12" s="43" customFormat="1" ht="11.25" hidden="1" outlineLevel="3" x14ac:dyDescent="0.2">
      <c r="A29" s="35"/>
      <c r="B29" s="36" t="s">
        <v>24</v>
      </c>
      <c r="C29" s="76"/>
      <c r="D29" s="37" t="s">
        <v>345</v>
      </c>
      <c r="E29" s="38"/>
      <c r="F29" s="39">
        <v>0</v>
      </c>
      <c r="G29" s="40"/>
      <c r="H29" s="41"/>
      <c r="I29" s="196"/>
      <c r="J29" s="42"/>
      <c r="K29" s="201"/>
      <c r="L29" s="201"/>
    </row>
    <row r="30" spans="1:12" s="43" customFormat="1" ht="11.25" hidden="1" outlineLevel="3" x14ac:dyDescent="0.2">
      <c r="A30" s="35"/>
      <c r="B30" s="36" t="s">
        <v>24</v>
      </c>
      <c r="C30" s="76"/>
      <c r="D30" s="37" t="s">
        <v>14</v>
      </c>
      <c r="E30" s="38"/>
      <c r="F30" s="39">
        <v>7</v>
      </c>
      <c r="G30" s="40"/>
      <c r="H30" s="41"/>
      <c r="I30" s="196"/>
      <c r="J30" s="42"/>
      <c r="K30" s="201"/>
      <c r="L30" s="201"/>
    </row>
    <row r="31" spans="1:12" s="34" customFormat="1" ht="12" outlineLevel="1" collapsed="1" x14ac:dyDescent="0.2">
      <c r="A31" s="66">
        <v>7</v>
      </c>
      <c r="B31" s="67" t="s">
        <v>7</v>
      </c>
      <c r="C31" s="68" t="s">
        <v>161</v>
      </c>
      <c r="D31" s="69" t="s">
        <v>619</v>
      </c>
      <c r="E31" s="71" t="s">
        <v>10</v>
      </c>
      <c r="F31" s="72">
        <v>750</v>
      </c>
      <c r="G31" s="65">
        <v>0</v>
      </c>
      <c r="H31" s="72">
        <f>F31*(1+G31/100)</f>
        <v>750</v>
      </c>
      <c r="I31" s="65"/>
      <c r="J31" s="73">
        <f>H31*I31</f>
        <v>0</v>
      </c>
      <c r="K31" s="200"/>
      <c r="L31" s="200">
        <f>H31*K31</f>
        <v>0</v>
      </c>
    </row>
    <row r="32" spans="1:12" s="43" customFormat="1" ht="11.25" hidden="1" outlineLevel="3" x14ac:dyDescent="0.2">
      <c r="A32" s="35"/>
      <c r="B32" s="36" t="s">
        <v>24</v>
      </c>
      <c r="C32" s="76"/>
      <c r="D32" s="37" t="s">
        <v>317</v>
      </c>
      <c r="E32" s="38"/>
      <c r="F32" s="39">
        <v>0</v>
      </c>
      <c r="G32" s="40"/>
      <c r="H32" s="41"/>
      <c r="I32" s="196"/>
      <c r="J32" s="42"/>
      <c r="K32" s="201"/>
      <c r="L32" s="201"/>
    </row>
    <row r="33" spans="1:12" s="43" customFormat="1" ht="11.25" hidden="1" outlineLevel="3" x14ac:dyDescent="0.2">
      <c r="A33" s="35"/>
      <c r="B33" s="36" t="s">
        <v>24</v>
      </c>
      <c r="C33" s="76"/>
      <c r="D33" s="37" t="s">
        <v>75</v>
      </c>
      <c r="E33" s="38"/>
      <c r="F33" s="39">
        <v>0</v>
      </c>
      <c r="G33" s="40"/>
      <c r="H33" s="41"/>
      <c r="I33" s="196"/>
      <c r="J33" s="42"/>
      <c r="K33" s="201"/>
      <c r="L33" s="201"/>
    </row>
    <row r="34" spans="1:12" s="43" customFormat="1" ht="11.25" hidden="1" outlineLevel="3" x14ac:dyDescent="0.2">
      <c r="A34" s="35"/>
      <c r="B34" s="36" t="s">
        <v>24</v>
      </c>
      <c r="C34" s="76"/>
      <c r="D34" s="37" t="s">
        <v>297</v>
      </c>
      <c r="E34" s="38"/>
      <c r="F34" s="39">
        <v>386</v>
      </c>
      <c r="G34" s="40"/>
      <c r="H34" s="41"/>
      <c r="I34" s="196"/>
      <c r="J34" s="42"/>
      <c r="K34" s="201"/>
      <c r="L34" s="201"/>
    </row>
    <row r="35" spans="1:12" s="43" customFormat="1" ht="11.25" hidden="1" outlineLevel="3" x14ac:dyDescent="0.2">
      <c r="A35" s="35"/>
      <c r="B35" s="36" t="s">
        <v>24</v>
      </c>
      <c r="C35" s="76"/>
      <c r="D35" s="37" t="s">
        <v>346</v>
      </c>
      <c r="E35" s="38"/>
      <c r="F35" s="39">
        <v>0</v>
      </c>
      <c r="G35" s="40"/>
      <c r="H35" s="41"/>
      <c r="I35" s="196"/>
      <c r="J35" s="42"/>
      <c r="K35" s="201"/>
      <c r="L35" s="201"/>
    </row>
    <row r="36" spans="1:12" s="43" customFormat="1" ht="11.25" hidden="1" outlineLevel="3" x14ac:dyDescent="0.2">
      <c r="A36" s="35"/>
      <c r="B36" s="36" t="s">
        <v>24</v>
      </c>
      <c r="C36" s="76"/>
      <c r="D36" s="37" t="s">
        <v>411</v>
      </c>
      <c r="E36" s="38"/>
      <c r="F36" s="39">
        <v>364</v>
      </c>
      <c r="G36" s="40"/>
      <c r="H36" s="41"/>
      <c r="I36" s="196"/>
      <c r="J36" s="42"/>
      <c r="K36" s="201"/>
      <c r="L36" s="201"/>
    </row>
    <row r="37" spans="1:12" s="52" customFormat="1" ht="12.75" hidden="1" customHeight="1" outlineLevel="3" x14ac:dyDescent="0.2">
      <c r="A37" s="44"/>
      <c r="B37" s="45"/>
      <c r="C37" s="46"/>
      <c r="D37" s="47"/>
      <c r="E37" s="48"/>
      <c r="F37" s="49"/>
      <c r="G37" s="50"/>
      <c r="H37" s="49"/>
      <c r="I37" s="197"/>
      <c r="J37" s="51"/>
      <c r="K37" s="202"/>
      <c r="L37" s="202"/>
    </row>
    <row r="38" spans="1:12" s="33" customFormat="1" ht="22.5" customHeight="1" x14ac:dyDescent="0.2">
      <c r="A38" s="26"/>
      <c r="B38" s="27" t="s">
        <v>23</v>
      </c>
      <c r="C38" s="75" t="s">
        <v>620</v>
      </c>
      <c r="D38" s="28" t="s">
        <v>621</v>
      </c>
      <c r="E38" s="29"/>
      <c r="F38" s="30"/>
      <c r="G38" s="31"/>
      <c r="H38" s="30"/>
      <c r="I38" s="198"/>
      <c r="J38" s="32">
        <f>SUBTOTAL(9,J39:J108)</f>
        <v>0</v>
      </c>
      <c r="K38" s="203"/>
      <c r="L38" s="203">
        <f>SUBTOTAL(9,L39:L108)</f>
        <v>721.96993000000032</v>
      </c>
    </row>
    <row r="39" spans="1:12" s="34" customFormat="1" ht="12" outlineLevel="1" collapsed="1" x14ac:dyDescent="0.2">
      <c r="A39" s="66">
        <v>1</v>
      </c>
      <c r="B39" s="67" t="s">
        <v>7</v>
      </c>
      <c r="C39" s="68" t="s">
        <v>206</v>
      </c>
      <c r="D39" s="69" t="s">
        <v>622</v>
      </c>
      <c r="E39" s="71" t="s">
        <v>10</v>
      </c>
      <c r="F39" s="72">
        <v>750</v>
      </c>
      <c r="G39" s="65">
        <v>0</v>
      </c>
      <c r="H39" s="72">
        <f>F39*(1+G39/100)</f>
        <v>750</v>
      </c>
      <c r="I39" s="65"/>
      <c r="J39" s="73">
        <f>H39*I39</f>
        <v>0</v>
      </c>
      <c r="K39" s="200">
        <v>0.27</v>
      </c>
      <c r="L39" s="200">
        <f>H39*K39</f>
        <v>202.5</v>
      </c>
    </row>
    <row r="40" spans="1:12" s="43" customFormat="1" ht="11.25" hidden="1" outlineLevel="3" x14ac:dyDescent="0.2">
      <c r="A40" s="35"/>
      <c r="B40" s="36" t="s">
        <v>24</v>
      </c>
      <c r="C40" s="76"/>
      <c r="D40" s="37" t="s">
        <v>317</v>
      </c>
      <c r="E40" s="38"/>
      <c r="F40" s="39">
        <v>0</v>
      </c>
      <c r="G40" s="40"/>
      <c r="H40" s="41"/>
      <c r="I40" s="196"/>
      <c r="J40" s="42"/>
      <c r="K40" s="201"/>
      <c r="L40" s="201"/>
    </row>
    <row r="41" spans="1:12" s="43" customFormat="1" ht="11.25" hidden="1" outlineLevel="3" x14ac:dyDescent="0.2">
      <c r="A41" s="35"/>
      <c r="B41" s="36" t="s">
        <v>24</v>
      </c>
      <c r="C41" s="76"/>
      <c r="D41" s="37" t="s">
        <v>417</v>
      </c>
      <c r="E41" s="38"/>
      <c r="F41" s="39">
        <v>0</v>
      </c>
      <c r="G41" s="40"/>
      <c r="H41" s="41"/>
      <c r="I41" s="196"/>
      <c r="J41" s="42"/>
      <c r="K41" s="201"/>
      <c r="L41" s="201"/>
    </row>
    <row r="42" spans="1:12" s="43" customFormat="1" ht="11.25" hidden="1" outlineLevel="3" x14ac:dyDescent="0.2">
      <c r="A42" s="35"/>
      <c r="B42" s="36" t="s">
        <v>24</v>
      </c>
      <c r="C42" s="76"/>
      <c r="D42" s="37" t="s">
        <v>75</v>
      </c>
      <c r="E42" s="38"/>
      <c r="F42" s="39">
        <v>0</v>
      </c>
      <c r="G42" s="40"/>
      <c r="H42" s="41"/>
      <c r="I42" s="196"/>
      <c r="J42" s="42"/>
      <c r="K42" s="201"/>
      <c r="L42" s="201"/>
    </row>
    <row r="43" spans="1:12" s="43" customFormat="1" ht="11.25" hidden="1" outlineLevel="3" x14ac:dyDescent="0.2">
      <c r="A43" s="35"/>
      <c r="B43" s="36" t="s">
        <v>24</v>
      </c>
      <c r="C43" s="76"/>
      <c r="D43" s="37" t="s">
        <v>297</v>
      </c>
      <c r="E43" s="38"/>
      <c r="F43" s="39">
        <v>386</v>
      </c>
      <c r="G43" s="40"/>
      <c r="H43" s="41"/>
      <c r="I43" s="196"/>
      <c r="J43" s="42"/>
      <c r="K43" s="201"/>
      <c r="L43" s="201"/>
    </row>
    <row r="44" spans="1:12" s="43" customFormat="1" ht="11.25" hidden="1" outlineLevel="3" x14ac:dyDescent="0.2">
      <c r="A44" s="35"/>
      <c r="B44" s="36" t="s">
        <v>24</v>
      </c>
      <c r="C44" s="76"/>
      <c r="D44" s="37" t="s">
        <v>345</v>
      </c>
      <c r="E44" s="38"/>
      <c r="F44" s="39">
        <v>0</v>
      </c>
      <c r="G44" s="40"/>
      <c r="H44" s="41"/>
      <c r="I44" s="196"/>
      <c r="J44" s="42"/>
      <c r="K44" s="201"/>
      <c r="L44" s="201"/>
    </row>
    <row r="45" spans="1:12" s="43" customFormat="1" ht="11.25" hidden="1" outlineLevel="3" x14ac:dyDescent="0.2">
      <c r="A45" s="35"/>
      <c r="B45" s="36" t="s">
        <v>24</v>
      </c>
      <c r="C45" s="76"/>
      <c r="D45" s="37" t="s">
        <v>411</v>
      </c>
      <c r="E45" s="38"/>
      <c r="F45" s="39">
        <v>364</v>
      </c>
      <c r="G45" s="40"/>
      <c r="H45" s="41"/>
      <c r="I45" s="196"/>
      <c r="J45" s="42"/>
      <c r="K45" s="201"/>
      <c r="L45" s="201"/>
    </row>
    <row r="46" spans="1:12" s="43" customFormat="1" ht="11.25" hidden="1" outlineLevel="3" x14ac:dyDescent="0.2">
      <c r="A46" s="35"/>
      <c r="B46" s="36" t="s">
        <v>24</v>
      </c>
      <c r="C46" s="76"/>
      <c r="D46" s="37" t="s">
        <v>2</v>
      </c>
      <c r="E46" s="38"/>
      <c r="F46" s="39">
        <v>750</v>
      </c>
      <c r="G46" s="40"/>
      <c r="H46" s="41"/>
      <c r="I46" s="196"/>
      <c r="J46" s="42"/>
      <c r="K46" s="201"/>
      <c r="L46" s="201"/>
    </row>
    <row r="47" spans="1:12" s="34" customFormat="1" ht="12" outlineLevel="1" collapsed="1" x14ac:dyDescent="0.2">
      <c r="A47" s="66">
        <v>2</v>
      </c>
      <c r="B47" s="67" t="s">
        <v>7</v>
      </c>
      <c r="C47" s="68" t="s">
        <v>207</v>
      </c>
      <c r="D47" s="69" t="s">
        <v>623</v>
      </c>
      <c r="E47" s="71" t="s">
        <v>10</v>
      </c>
      <c r="F47" s="72">
        <v>604</v>
      </c>
      <c r="G47" s="65">
        <v>0</v>
      </c>
      <c r="H47" s="72">
        <f>F47*(1+G47/100)</f>
        <v>604</v>
      </c>
      <c r="I47" s="65"/>
      <c r="J47" s="73">
        <f>H47*I47</f>
        <v>0</v>
      </c>
      <c r="K47" s="200">
        <v>0.37</v>
      </c>
      <c r="L47" s="200">
        <f>H47*K47</f>
        <v>223.48</v>
      </c>
    </row>
    <row r="48" spans="1:12" s="43" customFormat="1" ht="11.25" hidden="1" outlineLevel="3" x14ac:dyDescent="0.2">
      <c r="A48" s="35"/>
      <c r="B48" s="36" t="s">
        <v>24</v>
      </c>
      <c r="C48" s="76"/>
      <c r="D48" s="37" t="s">
        <v>317</v>
      </c>
      <c r="E48" s="38"/>
      <c r="F48" s="39">
        <v>0</v>
      </c>
      <c r="G48" s="40"/>
      <c r="H48" s="41"/>
      <c r="I48" s="196"/>
      <c r="J48" s="42"/>
      <c r="K48" s="201"/>
      <c r="L48" s="201"/>
    </row>
    <row r="49" spans="1:12" s="43" customFormat="1" ht="11.25" hidden="1" outlineLevel="3" x14ac:dyDescent="0.2">
      <c r="A49" s="35"/>
      <c r="B49" s="36" t="s">
        <v>24</v>
      </c>
      <c r="C49" s="76"/>
      <c r="D49" s="37" t="s">
        <v>417</v>
      </c>
      <c r="E49" s="38"/>
      <c r="F49" s="39">
        <v>0</v>
      </c>
      <c r="G49" s="40"/>
      <c r="H49" s="41"/>
      <c r="I49" s="196"/>
      <c r="J49" s="42"/>
      <c r="K49" s="201"/>
      <c r="L49" s="201"/>
    </row>
    <row r="50" spans="1:12" s="43" customFormat="1" ht="11.25" hidden="1" outlineLevel="3" x14ac:dyDescent="0.2">
      <c r="A50" s="35"/>
      <c r="B50" s="36" t="s">
        <v>24</v>
      </c>
      <c r="C50" s="76"/>
      <c r="D50" s="37" t="s">
        <v>75</v>
      </c>
      <c r="E50" s="38"/>
      <c r="F50" s="39">
        <v>0</v>
      </c>
      <c r="G50" s="40"/>
      <c r="H50" s="41"/>
      <c r="I50" s="196"/>
      <c r="J50" s="42"/>
      <c r="K50" s="201"/>
      <c r="L50" s="201"/>
    </row>
    <row r="51" spans="1:12" s="43" customFormat="1" ht="11.25" hidden="1" outlineLevel="3" x14ac:dyDescent="0.2">
      <c r="A51" s="35"/>
      <c r="B51" s="36" t="s">
        <v>24</v>
      </c>
      <c r="C51" s="76"/>
      <c r="D51" s="37" t="s">
        <v>297</v>
      </c>
      <c r="E51" s="38"/>
      <c r="F51" s="39">
        <v>386</v>
      </c>
      <c r="G51" s="40"/>
      <c r="H51" s="41"/>
      <c r="I51" s="196"/>
      <c r="J51" s="42"/>
      <c r="K51" s="201"/>
      <c r="L51" s="201"/>
    </row>
    <row r="52" spans="1:12" s="43" customFormat="1" ht="11.25" hidden="1" outlineLevel="3" x14ac:dyDescent="0.2">
      <c r="A52" s="35"/>
      <c r="B52" s="36" t="s">
        <v>24</v>
      </c>
      <c r="C52" s="76"/>
      <c r="D52" s="37" t="s">
        <v>345</v>
      </c>
      <c r="E52" s="38"/>
      <c r="F52" s="39">
        <v>0</v>
      </c>
      <c r="G52" s="40"/>
      <c r="H52" s="41"/>
      <c r="I52" s="196"/>
      <c r="J52" s="42"/>
      <c r="K52" s="201"/>
      <c r="L52" s="201"/>
    </row>
    <row r="53" spans="1:12" s="43" customFormat="1" ht="11.25" hidden="1" outlineLevel="3" x14ac:dyDescent="0.2">
      <c r="A53" s="35"/>
      <c r="B53" s="36" t="s">
        <v>24</v>
      </c>
      <c r="C53" s="76"/>
      <c r="D53" s="37" t="s">
        <v>358</v>
      </c>
      <c r="E53" s="38"/>
      <c r="F53" s="39">
        <v>218</v>
      </c>
      <c r="G53" s="40"/>
      <c r="H53" s="41"/>
      <c r="I53" s="196"/>
      <c r="J53" s="42"/>
      <c r="K53" s="201"/>
      <c r="L53" s="201"/>
    </row>
    <row r="54" spans="1:12" s="43" customFormat="1" ht="11.25" hidden="1" outlineLevel="3" x14ac:dyDescent="0.2">
      <c r="A54" s="35"/>
      <c r="B54" s="36" t="s">
        <v>24</v>
      </c>
      <c r="C54" s="76"/>
      <c r="D54" s="37" t="s">
        <v>2</v>
      </c>
      <c r="E54" s="38"/>
      <c r="F54" s="39">
        <v>604</v>
      </c>
      <c r="G54" s="40"/>
      <c r="H54" s="41"/>
      <c r="I54" s="196"/>
      <c r="J54" s="42"/>
      <c r="K54" s="201"/>
      <c r="L54" s="201"/>
    </row>
    <row r="55" spans="1:12" s="34" customFormat="1" ht="36" outlineLevel="1" collapsed="1" x14ac:dyDescent="0.2">
      <c r="A55" s="66">
        <v>3</v>
      </c>
      <c r="B55" s="67" t="s">
        <v>7</v>
      </c>
      <c r="C55" s="68" t="s">
        <v>210</v>
      </c>
      <c r="D55" s="69" t="s">
        <v>624</v>
      </c>
      <c r="E55" s="71" t="s">
        <v>10</v>
      </c>
      <c r="F55" s="72">
        <v>352</v>
      </c>
      <c r="G55" s="65">
        <v>0</v>
      </c>
      <c r="H55" s="72">
        <f>F55*(1+G55/100)</f>
        <v>352</v>
      </c>
      <c r="I55" s="65"/>
      <c r="J55" s="73">
        <f>H55*I55</f>
        <v>0</v>
      </c>
      <c r="K55" s="200">
        <v>0.18</v>
      </c>
      <c r="L55" s="200">
        <f>H55*K55</f>
        <v>63.36</v>
      </c>
    </row>
    <row r="56" spans="1:12" s="43" customFormat="1" ht="11.25" hidden="1" outlineLevel="3" x14ac:dyDescent="0.2">
      <c r="A56" s="35"/>
      <c r="B56" s="36" t="s">
        <v>24</v>
      </c>
      <c r="C56" s="76"/>
      <c r="D56" s="37" t="s">
        <v>317</v>
      </c>
      <c r="E56" s="38"/>
      <c r="F56" s="39">
        <v>0</v>
      </c>
      <c r="G56" s="40"/>
      <c r="H56" s="41"/>
      <c r="I56" s="196"/>
      <c r="J56" s="42"/>
      <c r="K56" s="201"/>
      <c r="L56" s="201"/>
    </row>
    <row r="57" spans="1:12" s="43" customFormat="1" ht="11.25" hidden="1" outlineLevel="3" x14ac:dyDescent="0.2">
      <c r="A57" s="35"/>
      <c r="B57" s="36" t="s">
        <v>24</v>
      </c>
      <c r="C57" s="76"/>
      <c r="D57" s="37" t="s">
        <v>417</v>
      </c>
      <c r="E57" s="38"/>
      <c r="F57" s="39">
        <v>0</v>
      </c>
      <c r="G57" s="40"/>
      <c r="H57" s="41"/>
      <c r="I57" s="196"/>
      <c r="J57" s="42"/>
      <c r="K57" s="201"/>
      <c r="L57" s="201"/>
    </row>
    <row r="58" spans="1:12" s="43" customFormat="1" ht="11.25" hidden="1" outlineLevel="3" x14ac:dyDescent="0.2">
      <c r="A58" s="35"/>
      <c r="B58" s="36" t="s">
        <v>24</v>
      </c>
      <c r="C58" s="76"/>
      <c r="D58" s="37" t="s">
        <v>75</v>
      </c>
      <c r="E58" s="38"/>
      <c r="F58" s="39">
        <v>0</v>
      </c>
      <c r="G58" s="40"/>
      <c r="H58" s="41"/>
      <c r="I58" s="196"/>
      <c r="J58" s="42"/>
      <c r="K58" s="201"/>
      <c r="L58" s="201"/>
    </row>
    <row r="59" spans="1:12" s="43" customFormat="1" ht="11.25" hidden="1" outlineLevel="3" x14ac:dyDescent="0.2">
      <c r="A59" s="35"/>
      <c r="B59" s="36" t="s">
        <v>24</v>
      </c>
      <c r="C59" s="76"/>
      <c r="D59" s="37" t="s">
        <v>82</v>
      </c>
      <c r="E59" s="38"/>
      <c r="F59" s="39">
        <v>330</v>
      </c>
      <c r="G59" s="40"/>
      <c r="H59" s="41"/>
      <c r="I59" s="196"/>
      <c r="J59" s="42"/>
      <c r="K59" s="201"/>
      <c r="L59" s="201"/>
    </row>
    <row r="60" spans="1:12" s="43" customFormat="1" ht="11.25" hidden="1" outlineLevel="3" x14ac:dyDescent="0.2">
      <c r="A60" s="35"/>
      <c r="B60" s="36" t="s">
        <v>24</v>
      </c>
      <c r="C60" s="76"/>
      <c r="D60" s="37" t="s">
        <v>345</v>
      </c>
      <c r="E60" s="38"/>
      <c r="F60" s="39">
        <v>0</v>
      </c>
      <c r="G60" s="40"/>
      <c r="H60" s="41"/>
      <c r="I60" s="196"/>
      <c r="J60" s="42"/>
      <c r="K60" s="201"/>
      <c r="L60" s="201"/>
    </row>
    <row r="61" spans="1:12" s="43" customFormat="1" ht="11.25" hidden="1" outlineLevel="3" x14ac:dyDescent="0.2">
      <c r="A61" s="35"/>
      <c r="B61" s="36" t="s">
        <v>24</v>
      </c>
      <c r="C61" s="76"/>
      <c r="D61" s="37" t="s">
        <v>51</v>
      </c>
      <c r="E61" s="38"/>
      <c r="F61" s="39">
        <v>22</v>
      </c>
      <c r="G61" s="40"/>
      <c r="H61" s="41"/>
      <c r="I61" s="196"/>
      <c r="J61" s="42"/>
      <c r="K61" s="201"/>
      <c r="L61" s="201"/>
    </row>
    <row r="62" spans="1:12" s="43" customFormat="1" ht="11.25" hidden="1" outlineLevel="3" x14ac:dyDescent="0.2">
      <c r="A62" s="35"/>
      <c r="B62" s="36" t="s">
        <v>24</v>
      </c>
      <c r="C62" s="76"/>
      <c r="D62" s="37" t="s">
        <v>2</v>
      </c>
      <c r="E62" s="38"/>
      <c r="F62" s="39">
        <v>352</v>
      </c>
      <c r="G62" s="40"/>
      <c r="H62" s="41"/>
      <c r="I62" s="196"/>
      <c r="J62" s="42"/>
      <c r="K62" s="201"/>
      <c r="L62" s="201"/>
    </row>
    <row r="63" spans="1:12" s="34" customFormat="1" ht="12" outlineLevel="1" collapsed="1" x14ac:dyDescent="0.2">
      <c r="A63" s="66">
        <v>4</v>
      </c>
      <c r="B63" s="67" t="s">
        <v>3</v>
      </c>
      <c r="C63" s="68" t="s">
        <v>130</v>
      </c>
      <c r="D63" s="69" t="s">
        <v>506</v>
      </c>
      <c r="E63" s="71" t="s">
        <v>5</v>
      </c>
      <c r="F63" s="72">
        <v>91.52000000000001</v>
      </c>
      <c r="G63" s="65">
        <v>2</v>
      </c>
      <c r="H63" s="72">
        <f>F63*(1+G63/100)</f>
        <v>93.350400000000008</v>
      </c>
      <c r="I63" s="65"/>
      <c r="J63" s="73">
        <f>H63*I63</f>
        <v>0</v>
      </c>
      <c r="K63" s="200">
        <v>1</v>
      </c>
      <c r="L63" s="200">
        <f>H63*K63</f>
        <v>93.350400000000008</v>
      </c>
    </row>
    <row r="64" spans="1:12" s="43" customFormat="1" ht="11.25" hidden="1" outlineLevel="3" x14ac:dyDescent="0.2">
      <c r="A64" s="35"/>
      <c r="B64" s="36" t="s">
        <v>24</v>
      </c>
      <c r="C64" s="76"/>
      <c r="D64" s="37" t="s">
        <v>322</v>
      </c>
      <c r="E64" s="38"/>
      <c r="F64" s="39">
        <v>91.52000000000001</v>
      </c>
      <c r="G64" s="40"/>
      <c r="H64" s="41"/>
      <c r="I64" s="196"/>
      <c r="J64" s="42"/>
      <c r="K64" s="201"/>
      <c r="L64" s="201"/>
    </row>
    <row r="65" spans="1:12" s="34" customFormat="1" ht="36" outlineLevel="1" collapsed="1" x14ac:dyDescent="0.2">
      <c r="A65" s="66">
        <v>5</v>
      </c>
      <c r="B65" s="67" t="s">
        <v>7</v>
      </c>
      <c r="C65" s="68" t="s">
        <v>209</v>
      </c>
      <c r="D65" s="69" t="s">
        <v>625</v>
      </c>
      <c r="E65" s="71" t="s">
        <v>10</v>
      </c>
      <c r="F65" s="72">
        <v>56</v>
      </c>
      <c r="G65" s="65">
        <v>0</v>
      </c>
      <c r="H65" s="72">
        <f>F65*(1+G65/100)</f>
        <v>56</v>
      </c>
      <c r="I65" s="65"/>
      <c r="J65" s="73">
        <f>H65*I65</f>
        <v>0</v>
      </c>
      <c r="K65" s="200">
        <v>0.18</v>
      </c>
      <c r="L65" s="200">
        <f>H65*K65</f>
        <v>10.08</v>
      </c>
    </row>
    <row r="66" spans="1:12" s="43" customFormat="1" ht="11.25" hidden="1" outlineLevel="3" x14ac:dyDescent="0.2">
      <c r="A66" s="35"/>
      <c r="B66" s="36" t="s">
        <v>24</v>
      </c>
      <c r="C66" s="76"/>
      <c r="D66" s="37" t="s">
        <v>317</v>
      </c>
      <c r="E66" s="38"/>
      <c r="F66" s="39">
        <v>0</v>
      </c>
      <c r="G66" s="40"/>
      <c r="H66" s="41"/>
      <c r="I66" s="196"/>
      <c r="J66" s="42"/>
      <c r="K66" s="201"/>
      <c r="L66" s="201"/>
    </row>
    <row r="67" spans="1:12" s="43" customFormat="1" ht="11.25" hidden="1" outlineLevel="3" x14ac:dyDescent="0.2">
      <c r="A67" s="35"/>
      <c r="B67" s="36" t="s">
        <v>24</v>
      </c>
      <c r="C67" s="76"/>
      <c r="D67" s="37" t="s">
        <v>417</v>
      </c>
      <c r="E67" s="38"/>
      <c r="F67" s="39">
        <v>0</v>
      </c>
      <c r="G67" s="40"/>
      <c r="H67" s="41"/>
      <c r="I67" s="196"/>
      <c r="J67" s="42"/>
      <c r="K67" s="201"/>
      <c r="L67" s="201"/>
    </row>
    <row r="68" spans="1:12" s="43" customFormat="1" ht="11.25" hidden="1" outlineLevel="3" x14ac:dyDescent="0.2">
      <c r="A68" s="35"/>
      <c r="B68" s="36" t="s">
        <v>24</v>
      </c>
      <c r="C68" s="76"/>
      <c r="D68" s="37" t="s">
        <v>75</v>
      </c>
      <c r="E68" s="38"/>
      <c r="F68" s="39">
        <v>0</v>
      </c>
      <c r="G68" s="40"/>
      <c r="H68" s="41"/>
      <c r="I68" s="196"/>
      <c r="J68" s="42"/>
      <c r="K68" s="201"/>
      <c r="L68" s="201"/>
    </row>
    <row r="69" spans="1:12" s="43" customFormat="1" ht="11.25" hidden="1" outlineLevel="3" x14ac:dyDescent="0.2">
      <c r="A69" s="35"/>
      <c r="B69" s="36" t="s">
        <v>24</v>
      </c>
      <c r="C69" s="76"/>
      <c r="D69" s="37" t="s">
        <v>58</v>
      </c>
      <c r="E69" s="38"/>
      <c r="F69" s="39">
        <v>56</v>
      </c>
      <c r="G69" s="40"/>
      <c r="H69" s="41"/>
      <c r="I69" s="196"/>
      <c r="J69" s="42"/>
      <c r="K69" s="201"/>
      <c r="L69" s="201"/>
    </row>
    <row r="70" spans="1:12" s="43" customFormat="1" ht="11.25" hidden="1" outlineLevel="3" x14ac:dyDescent="0.2">
      <c r="A70" s="35"/>
      <c r="B70" s="36" t="s">
        <v>24</v>
      </c>
      <c r="C70" s="76"/>
      <c r="D70" s="37" t="s">
        <v>2</v>
      </c>
      <c r="E70" s="38"/>
      <c r="F70" s="39">
        <v>56</v>
      </c>
      <c r="G70" s="40"/>
      <c r="H70" s="41"/>
      <c r="I70" s="196"/>
      <c r="J70" s="42"/>
      <c r="K70" s="201"/>
      <c r="L70" s="201"/>
    </row>
    <row r="71" spans="1:12" s="34" customFormat="1" ht="12" outlineLevel="1" collapsed="1" x14ac:dyDescent="0.2">
      <c r="A71" s="66">
        <v>6</v>
      </c>
      <c r="B71" s="67" t="s">
        <v>3</v>
      </c>
      <c r="C71" s="68" t="s">
        <v>131</v>
      </c>
      <c r="D71" s="69" t="s">
        <v>507</v>
      </c>
      <c r="E71" s="71" t="s">
        <v>5</v>
      </c>
      <c r="F71" s="72">
        <v>23.296000000000003</v>
      </c>
      <c r="G71" s="65">
        <v>2</v>
      </c>
      <c r="H71" s="72">
        <f>F71*(1+G71/100)</f>
        <v>23.761920000000003</v>
      </c>
      <c r="I71" s="65"/>
      <c r="J71" s="73">
        <f>H71*I71</f>
        <v>0</v>
      </c>
      <c r="K71" s="200">
        <v>1</v>
      </c>
      <c r="L71" s="200">
        <f>H71*K71</f>
        <v>23.761920000000003</v>
      </c>
    </row>
    <row r="72" spans="1:12" s="43" customFormat="1" ht="11.25" hidden="1" outlineLevel="3" x14ac:dyDescent="0.2">
      <c r="A72" s="35"/>
      <c r="B72" s="36" t="s">
        <v>24</v>
      </c>
      <c r="C72" s="76"/>
      <c r="D72" s="37" t="s">
        <v>315</v>
      </c>
      <c r="E72" s="38"/>
      <c r="F72" s="39">
        <v>23.296000000000003</v>
      </c>
      <c r="G72" s="40"/>
      <c r="H72" s="41"/>
      <c r="I72" s="196"/>
      <c r="J72" s="42"/>
      <c r="K72" s="201"/>
      <c r="L72" s="201"/>
    </row>
    <row r="73" spans="1:12" s="34" customFormat="1" ht="36" outlineLevel="1" collapsed="1" x14ac:dyDescent="0.2">
      <c r="A73" s="66">
        <v>7</v>
      </c>
      <c r="B73" s="67" t="s">
        <v>7</v>
      </c>
      <c r="C73" s="68" t="s">
        <v>214</v>
      </c>
      <c r="D73" s="69" t="s">
        <v>626</v>
      </c>
      <c r="E73" s="71" t="s">
        <v>10</v>
      </c>
      <c r="F73" s="72">
        <v>140</v>
      </c>
      <c r="G73" s="65">
        <v>0</v>
      </c>
      <c r="H73" s="72">
        <f>F73*(1+G73/100)</f>
        <v>140</v>
      </c>
      <c r="I73" s="65"/>
      <c r="J73" s="73">
        <f>H73*I73</f>
        <v>0</v>
      </c>
      <c r="K73" s="200">
        <v>0.09</v>
      </c>
      <c r="L73" s="200">
        <f>H73*K73</f>
        <v>12.6</v>
      </c>
    </row>
    <row r="74" spans="1:12" s="43" customFormat="1" ht="11.25" hidden="1" outlineLevel="3" x14ac:dyDescent="0.2">
      <c r="A74" s="35"/>
      <c r="B74" s="36" t="s">
        <v>24</v>
      </c>
      <c r="C74" s="76"/>
      <c r="D74" s="37" t="s">
        <v>317</v>
      </c>
      <c r="E74" s="38"/>
      <c r="F74" s="39">
        <v>0</v>
      </c>
      <c r="G74" s="40"/>
      <c r="H74" s="41"/>
      <c r="I74" s="196"/>
      <c r="J74" s="42"/>
      <c r="K74" s="201"/>
      <c r="L74" s="201"/>
    </row>
    <row r="75" spans="1:12" s="43" customFormat="1" ht="11.25" hidden="1" outlineLevel="3" x14ac:dyDescent="0.2">
      <c r="A75" s="35"/>
      <c r="B75" s="36" t="s">
        <v>24</v>
      </c>
      <c r="C75" s="76"/>
      <c r="D75" s="37" t="s">
        <v>345</v>
      </c>
      <c r="E75" s="38"/>
      <c r="F75" s="39">
        <v>0</v>
      </c>
      <c r="G75" s="40"/>
      <c r="H75" s="41"/>
      <c r="I75" s="196"/>
      <c r="J75" s="42"/>
      <c r="K75" s="201"/>
      <c r="L75" s="201"/>
    </row>
    <row r="76" spans="1:12" s="43" customFormat="1" ht="11.25" hidden="1" outlineLevel="3" x14ac:dyDescent="0.2">
      <c r="A76" s="35"/>
      <c r="B76" s="36" t="s">
        <v>24</v>
      </c>
      <c r="C76" s="76"/>
      <c r="D76" s="37" t="s">
        <v>78</v>
      </c>
      <c r="E76" s="38"/>
      <c r="F76" s="39">
        <v>140</v>
      </c>
      <c r="G76" s="40"/>
      <c r="H76" s="41"/>
      <c r="I76" s="196"/>
      <c r="J76" s="42"/>
      <c r="K76" s="201"/>
      <c r="L76" s="201"/>
    </row>
    <row r="77" spans="1:12" s="34" customFormat="1" ht="12" outlineLevel="1" x14ac:dyDescent="0.2">
      <c r="A77" s="66">
        <v>8</v>
      </c>
      <c r="B77" s="67" t="s">
        <v>3</v>
      </c>
      <c r="C77" s="68" t="s">
        <v>137</v>
      </c>
      <c r="D77" s="69" t="s">
        <v>515</v>
      </c>
      <c r="E77" s="71" t="s">
        <v>10</v>
      </c>
      <c r="F77" s="72">
        <v>140</v>
      </c>
      <c r="G77" s="65">
        <v>5</v>
      </c>
      <c r="H77" s="72">
        <f>F77*(1+G77/100)</f>
        <v>147</v>
      </c>
      <c r="I77" s="65"/>
      <c r="J77" s="73">
        <f>H77*I77</f>
        <v>0</v>
      </c>
      <c r="K77" s="200">
        <v>0.14000000000000001</v>
      </c>
      <c r="L77" s="200">
        <f>H77*K77</f>
        <v>20.580000000000002</v>
      </c>
    </row>
    <row r="78" spans="1:12" s="34" customFormat="1" ht="12" outlineLevel="1" collapsed="1" x14ac:dyDescent="0.2">
      <c r="A78" s="66">
        <v>9</v>
      </c>
      <c r="B78" s="67" t="s">
        <v>7</v>
      </c>
      <c r="C78" s="68" t="s">
        <v>1461</v>
      </c>
      <c r="D78" s="69" t="s">
        <v>1462</v>
      </c>
      <c r="E78" s="71" t="s">
        <v>11</v>
      </c>
      <c r="F78" s="72">
        <v>14</v>
      </c>
      <c r="G78" s="65">
        <v>0</v>
      </c>
      <c r="H78" s="72">
        <f>F78*(1+G78/100)</f>
        <v>14</v>
      </c>
      <c r="I78" s="65"/>
      <c r="J78" s="73">
        <f>H78*I78</f>
        <v>0</v>
      </c>
      <c r="K78" s="200">
        <v>0.08</v>
      </c>
      <c r="L78" s="200">
        <f>H78*K78</f>
        <v>1.1200000000000001</v>
      </c>
    </row>
    <row r="79" spans="1:12" s="43" customFormat="1" ht="11.25" hidden="1" outlineLevel="3" x14ac:dyDescent="0.2">
      <c r="A79" s="35"/>
      <c r="B79" s="36" t="s">
        <v>24</v>
      </c>
      <c r="C79" s="76"/>
      <c r="D79" s="37" t="s">
        <v>1460</v>
      </c>
      <c r="E79" s="38"/>
      <c r="F79" s="39">
        <v>14</v>
      </c>
      <c r="G79" s="40"/>
      <c r="H79" s="41"/>
      <c r="I79" s="196"/>
      <c r="J79" s="42"/>
      <c r="K79" s="201"/>
      <c r="L79" s="201"/>
    </row>
    <row r="80" spans="1:12" s="34" customFormat="1" ht="48" outlineLevel="1" collapsed="1" x14ac:dyDescent="0.2">
      <c r="A80" s="66">
        <v>10</v>
      </c>
      <c r="B80" s="67" t="s">
        <v>7</v>
      </c>
      <c r="C80" s="68" t="s">
        <v>212</v>
      </c>
      <c r="D80" s="69" t="s">
        <v>1420</v>
      </c>
      <c r="E80" s="71" t="s">
        <v>10</v>
      </c>
      <c r="F80" s="72">
        <v>146</v>
      </c>
      <c r="G80" s="65">
        <v>0</v>
      </c>
      <c r="H80" s="72">
        <f>F80*(1+G80/100)</f>
        <v>146</v>
      </c>
      <c r="I80" s="65"/>
      <c r="J80" s="73">
        <f>H80*I80</f>
        <v>0</v>
      </c>
      <c r="K80" s="200">
        <v>0.08</v>
      </c>
      <c r="L80" s="200">
        <f>H80*K80</f>
        <v>11.68</v>
      </c>
    </row>
    <row r="81" spans="1:12" s="43" customFormat="1" ht="11.25" hidden="1" outlineLevel="3" x14ac:dyDescent="0.2">
      <c r="A81" s="35"/>
      <c r="B81" s="36" t="s">
        <v>24</v>
      </c>
      <c r="C81" s="76"/>
      <c r="D81" s="37" t="s">
        <v>417</v>
      </c>
      <c r="E81" s="38"/>
      <c r="F81" s="39">
        <v>0</v>
      </c>
      <c r="G81" s="40"/>
      <c r="H81" s="41"/>
      <c r="I81" s="196"/>
      <c r="J81" s="42"/>
      <c r="K81" s="201"/>
      <c r="L81" s="201"/>
    </row>
    <row r="82" spans="1:12" s="43" customFormat="1" ht="11.25" hidden="1" outlineLevel="3" x14ac:dyDescent="0.2">
      <c r="A82" s="35"/>
      <c r="B82" s="36" t="s">
        <v>24</v>
      </c>
      <c r="C82" s="76"/>
      <c r="D82" s="37" t="s">
        <v>345</v>
      </c>
      <c r="E82" s="38"/>
      <c r="F82" s="39">
        <v>0</v>
      </c>
      <c r="G82" s="40"/>
      <c r="H82" s="41"/>
      <c r="I82" s="196"/>
      <c r="J82" s="42"/>
      <c r="K82" s="201"/>
      <c r="L82" s="201"/>
    </row>
    <row r="83" spans="1:12" s="43" customFormat="1" ht="11.25" hidden="1" outlineLevel="3" x14ac:dyDescent="0.2">
      <c r="A83" s="35"/>
      <c r="B83" s="36" t="s">
        <v>24</v>
      </c>
      <c r="C83" s="76"/>
      <c r="D83" s="37" t="s">
        <v>291</v>
      </c>
      <c r="E83" s="38"/>
      <c r="F83" s="39">
        <v>146</v>
      </c>
      <c r="G83" s="40"/>
      <c r="H83" s="41"/>
      <c r="I83" s="196"/>
      <c r="J83" s="42"/>
      <c r="K83" s="201"/>
      <c r="L83" s="201"/>
    </row>
    <row r="84" spans="1:12" s="34" customFormat="1" ht="12" outlineLevel="1" collapsed="1" x14ac:dyDescent="0.2">
      <c r="A84" s="66">
        <v>11</v>
      </c>
      <c r="B84" s="67" t="s">
        <v>3</v>
      </c>
      <c r="C84" s="68" t="s">
        <v>134</v>
      </c>
      <c r="D84" s="69" t="s">
        <v>510</v>
      </c>
      <c r="E84" s="71" t="s">
        <v>10</v>
      </c>
      <c r="F84" s="72">
        <v>128</v>
      </c>
      <c r="G84" s="65">
        <v>5</v>
      </c>
      <c r="H84" s="72">
        <f>F84*(1+G84/100)</f>
        <v>134.4</v>
      </c>
      <c r="I84" s="65"/>
      <c r="J84" s="73">
        <f>H84*I84</f>
        <v>0</v>
      </c>
      <c r="K84" s="200">
        <v>0.13100000000000001</v>
      </c>
      <c r="L84" s="200">
        <f>H84*K84</f>
        <v>17.606400000000001</v>
      </c>
    </row>
    <row r="85" spans="1:12" s="43" customFormat="1" ht="11.25" hidden="1" outlineLevel="3" x14ac:dyDescent="0.2">
      <c r="A85" s="35"/>
      <c r="B85" s="36" t="s">
        <v>24</v>
      </c>
      <c r="C85" s="76"/>
      <c r="D85" s="37" t="s">
        <v>417</v>
      </c>
      <c r="E85" s="38"/>
      <c r="F85" s="39">
        <v>0</v>
      </c>
      <c r="G85" s="40"/>
      <c r="H85" s="41"/>
      <c r="I85" s="196"/>
      <c r="J85" s="42"/>
      <c r="K85" s="201"/>
      <c r="L85" s="201"/>
    </row>
    <row r="86" spans="1:12" s="43" customFormat="1" ht="11.25" hidden="1" outlineLevel="3" x14ac:dyDescent="0.2">
      <c r="A86" s="35"/>
      <c r="B86" s="36" t="s">
        <v>24</v>
      </c>
      <c r="C86" s="76"/>
      <c r="D86" s="37" t="s">
        <v>345</v>
      </c>
      <c r="E86" s="38"/>
      <c r="F86" s="39">
        <v>0</v>
      </c>
      <c r="G86" s="40"/>
      <c r="H86" s="41"/>
      <c r="I86" s="196"/>
      <c r="J86" s="42"/>
      <c r="K86" s="201"/>
      <c r="L86" s="201"/>
    </row>
    <row r="87" spans="1:12" s="43" customFormat="1" ht="11.25" hidden="1" outlineLevel="3" x14ac:dyDescent="0.2">
      <c r="A87" s="35"/>
      <c r="B87" s="36" t="s">
        <v>24</v>
      </c>
      <c r="C87" s="76"/>
      <c r="D87" s="37" t="s">
        <v>77</v>
      </c>
      <c r="E87" s="38"/>
      <c r="F87" s="39">
        <v>128</v>
      </c>
      <c r="G87" s="40"/>
      <c r="H87" s="41"/>
      <c r="I87" s="196"/>
      <c r="J87" s="42"/>
      <c r="K87" s="201"/>
      <c r="L87" s="201"/>
    </row>
    <row r="88" spans="1:12" s="34" customFormat="1" ht="24" outlineLevel="1" collapsed="1" x14ac:dyDescent="0.2">
      <c r="A88" s="66">
        <v>12</v>
      </c>
      <c r="B88" s="67" t="s">
        <v>3</v>
      </c>
      <c r="C88" s="68" t="s">
        <v>135</v>
      </c>
      <c r="D88" s="69" t="s">
        <v>529</v>
      </c>
      <c r="E88" s="71" t="s">
        <v>10</v>
      </c>
      <c r="F88" s="72">
        <v>18</v>
      </c>
      <c r="G88" s="65">
        <v>5</v>
      </c>
      <c r="H88" s="72">
        <f>F88*(1+G88/100)</f>
        <v>18.900000000000002</v>
      </c>
      <c r="I88" s="65"/>
      <c r="J88" s="73">
        <f>H88*I88</f>
        <v>0</v>
      </c>
      <c r="K88" s="200">
        <v>0.13100000000000001</v>
      </c>
      <c r="L88" s="200">
        <f>H88*K88</f>
        <v>2.4759000000000002</v>
      </c>
    </row>
    <row r="89" spans="1:12" s="43" customFormat="1" ht="11.25" hidden="1" outlineLevel="3" x14ac:dyDescent="0.2">
      <c r="A89" s="35"/>
      <c r="B89" s="36" t="s">
        <v>24</v>
      </c>
      <c r="C89" s="76"/>
      <c r="D89" s="37" t="s">
        <v>417</v>
      </c>
      <c r="E89" s="38"/>
      <c r="F89" s="39">
        <v>0</v>
      </c>
      <c r="G89" s="40"/>
      <c r="H89" s="41"/>
      <c r="I89" s="196"/>
      <c r="J89" s="42"/>
      <c r="K89" s="201"/>
      <c r="L89" s="201"/>
    </row>
    <row r="90" spans="1:12" s="43" customFormat="1" ht="11.25" hidden="1" outlineLevel="3" x14ac:dyDescent="0.2">
      <c r="A90" s="35"/>
      <c r="B90" s="36" t="s">
        <v>24</v>
      </c>
      <c r="C90" s="76"/>
      <c r="D90" s="37" t="s">
        <v>345</v>
      </c>
      <c r="E90" s="38"/>
      <c r="F90" s="39">
        <v>0</v>
      </c>
      <c r="G90" s="40"/>
      <c r="H90" s="41"/>
      <c r="I90" s="196"/>
      <c r="J90" s="42"/>
      <c r="K90" s="201"/>
      <c r="L90" s="201"/>
    </row>
    <row r="91" spans="1:12" s="43" customFormat="1" ht="11.25" hidden="1" outlineLevel="3" x14ac:dyDescent="0.2">
      <c r="A91" s="35"/>
      <c r="B91" s="36" t="s">
        <v>24</v>
      </c>
      <c r="C91" s="76"/>
      <c r="D91" s="37" t="s">
        <v>50</v>
      </c>
      <c r="E91" s="38"/>
      <c r="F91" s="39">
        <v>18</v>
      </c>
      <c r="G91" s="40"/>
      <c r="H91" s="41"/>
      <c r="I91" s="196"/>
      <c r="J91" s="42"/>
      <c r="K91" s="201"/>
      <c r="L91" s="201"/>
    </row>
    <row r="92" spans="1:12" s="34" customFormat="1" ht="48" outlineLevel="1" collapsed="1" x14ac:dyDescent="0.2">
      <c r="A92" s="66">
        <v>13</v>
      </c>
      <c r="B92" s="67" t="s">
        <v>7</v>
      </c>
      <c r="C92" s="68" t="s">
        <v>213</v>
      </c>
      <c r="D92" s="69" t="s">
        <v>1421</v>
      </c>
      <c r="E92" s="71" t="s">
        <v>10</v>
      </c>
      <c r="F92" s="72">
        <v>56</v>
      </c>
      <c r="G92" s="65">
        <v>0</v>
      </c>
      <c r="H92" s="72">
        <f>F92*(1+G92/100)</f>
        <v>56</v>
      </c>
      <c r="I92" s="65"/>
      <c r="J92" s="73">
        <f>H92*I92</f>
        <v>0</v>
      </c>
      <c r="K92" s="200">
        <v>0.1</v>
      </c>
      <c r="L92" s="200">
        <f>H92*K92</f>
        <v>5.6000000000000005</v>
      </c>
    </row>
    <row r="93" spans="1:12" s="43" customFormat="1" ht="11.25" hidden="1" outlineLevel="3" x14ac:dyDescent="0.2">
      <c r="A93" s="35"/>
      <c r="B93" s="36" t="s">
        <v>24</v>
      </c>
      <c r="C93" s="76"/>
      <c r="D93" s="37" t="s">
        <v>417</v>
      </c>
      <c r="E93" s="38"/>
      <c r="F93" s="39">
        <v>0</v>
      </c>
      <c r="G93" s="40"/>
      <c r="H93" s="41"/>
      <c r="I93" s="196"/>
      <c r="J93" s="42"/>
      <c r="K93" s="201"/>
      <c r="L93" s="201"/>
    </row>
    <row r="94" spans="1:12" s="43" customFormat="1" ht="11.25" hidden="1" outlineLevel="3" x14ac:dyDescent="0.2">
      <c r="A94" s="35"/>
      <c r="B94" s="36" t="s">
        <v>24</v>
      </c>
      <c r="C94" s="76"/>
      <c r="D94" s="37" t="s">
        <v>345</v>
      </c>
      <c r="E94" s="38"/>
      <c r="F94" s="39">
        <v>0</v>
      </c>
      <c r="G94" s="40"/>
      <c r="H94" s="41"/>
      <c r="I94" s="196"/>
      <c r="J94" s="42"/>
      <c r="K94" s="201"/>
      <c r="L94" s="201"/>
    </row>
    <row r="95" spans="1:12" s="43" customFormat="1" ht="11.25" hidden="1" outlineLevel="3" x14ac:dyDescent="0.2">
      <c r="A95" s="35"/>
      <c r="B95" s="36" t="s">
        <v>24</v>
      </c>
      <c r="C95" s="76"/>
      <c r="D95" s="37" t="s">
        <v>58</v>
      </c>
      <c r="E95" s="38"/>
      <c r="F95" s="39">
        <v>56</v>
      </c>
      <c r="G95" s="40"/>
      <c r="H95" s="41"/>
      <c r="I95" s="196"/>
      <c r="J95" s="42"/>
      <c r="K95" s="201"/>
      <c r="L95" s="201"/>
    </row>
    <row r="96" spans="1:12" s="34" customFormat="1" ht="12" outlineLevel="1" x14ac:dyDescent="0.2">
      <c r="A96" s="66">
        <v>14</v>
      </c>
      <c r="B96" s="67" t="s">
        <v>3</v>
      </c>
      <c r="C96" s="68" t="s">
        <v>136</v>
      </c>
      <c r="D96" s="69" t="s">
        <v>511</v>
      </c>
      <c r="E96" s="71" t="s">
        <v>10</v>
      </c>
      <c r="F96" s="72">
        <v>56</v>
      </c>
      <c r="G96" s="65">
        <v>5</v>
      </c>
      <c r="H96" s="72">
        <f>F96*(1+G96/100)</f>
        <v>58.800000000000004</v>
      </c>
      <c r="I96" s="65"/>
      <c r="J96" s="73">
        <f>H96*I96</f>
        <v>0</v>
      </c>
      <c r="K96" s="200">
        <v>0.17599999999999999</v>
      </c>
      <c r="L96" s="200">
        <f>H96*K96</f>
        <v>10.348800000000001</v>
      </c>
    </row>
    <row r="97" spans="1:12" s="34" customFormat="1" ht="12" outlineLevel="1" collapsed="1" x14ac:dyDescent="0.2">
      <c r="A97" s="66">
        <v>15</v>
      </c>
      <c r="B97" s="67" t="s">
        <v>7</v>
      </c>
      <c r="C97" s="68" t="s">
        <v>211</v>
      </c>
      <c r="D97" s="69" t="s">
        <v>525</v>
      </c>
      <c r="E97" s="71" t="s">
        <v>4</v>
      </c>
      <c r="F97" s="72">
        <v>55</v>
      </c>
      <c r="G97" s="65">
        <v>0</v>
      </c>
      <c r="H97" s="72">
        <f>F97*(1+G97/100)</f>
        <v>55</v>
      </c>
      <c r="I97" s="65"/>
      <c r="J97" s="73">
        <f>H97*I97</f>
        <v>0</v>
      </c>
      <c r="K97" s="200">
        <v>0.05</v>
      </c>
      <c r="L97" s="200">
        <f>H97*K97</f>
        <v>2.75</v>
      </c>
    </row>
    <row r="98" spans="1:12" s="43" customFormat="1" ht="11.25" hidden="1" outlineLevel="3" x14ac:dyDescent="0.2">
      <c r="A98" s="35"/>
      <c r="B98" s="36" t="s">
        <v>24</v>
      </c>
      <c r="C98" s="76"/>
      <c r="D98" s="37" t="s">
        <v>417</v>
      </c>
      <c r="E98" s="38"/>
      <c r="F98" s="39">
        <v>0</v>
      </c>
      <c r="G98" s="40"/>
      <c r="H98" s="41"/>
      <c r="I98" s="196"/>
      <c r="J98" s="42"/>
      <c r="K98" s="201"/>
      <c r="L98" s="201"/>
    </row>
    <row r="99" spans="1:12" s="43" customFormat="1" ht="11.25" hidden="1" outlineLevel="3" x14ac:dyDescent="0.2">
      <c r="A99" s="35"/>
      <c r="B99" s="36" t="s">
        <v>24</v>
      </c>
      <c r="C99" s="76"/>
      <c r="D99" s="37" t="s">
        <v>345</v>
      </c>
      <c r="E99" s="38"/>
      <c r="F99" s="39">
        <v>0</v>
      </c>
      <c r="G99" s="40"/>
      <c r="H99" s="41"/>
      <c r="I99" s="196"/>
      <c r="J99" s="42"/>
      <c r="K99" s="201"/>
      <c r="L99" s="201"/>
    </row>
    <row r="100" spans="1:12" s="43" customFormat="1" ht="11.25" hidden="1" outlineLevel="3" x14ac:dyDescent="0.2">
      <c r="A100" s="35"/>
      <c r="B100" s="36" t="s">
        <v>24</v>
      </c>
      <c r="C100" s="76"/>
      <c r="D100" s="37" t="s">
        <v>57</v>
      </c>
      <c r="E100" s="38"/>
      <c r="F100" s="39">
        <v>55</v>
      </c>
      <c r="G100" s="40"/>
      <c r="H100" s="41"/>
      <c r="I100" s="196"/>
      <c r="J100" s="42"/>
      <c r="K100" s="201"/>
      <c r="L100" s="201"/>
    </row>
    <row r="101" spans="1:12" s="34" customFormat="1" ht="24" outlineLevel="1" collapsed="1" x14ac:dyDescent="0.2">
      <c r="A101" s="66">
        <v>16</v>
      </c>
      <c r="B101" s="67" t="s">
        <v>7</v>
      </c>
      <c r="C101" s="68" t="s">
        <v>217</v>
      </c>
      <c r="D101" s="69" t="s">
        <v>1422</v>
      </c>
      <c r="E101" s="71" t="s">
        <v>10</v>
      </c>
      <c r="F101" s="72">
        <v>14.453000000000001</v>
      </c>
      <c r="G101" s="65">
        <v>0</v>
      </c>
      <c r="H101" s="72">
        <f>F101*(1+G101/100)</f>
        <v>14.453000000000001</v>
      </c>
      <c r="I101" s="65"/>
      <c r="J101" s="73">
        <f>H101*I101</f>
        <v>0</v>
      </c>
      <c r="K101" s="200">
        <v>0.27</v>
      </c>
      <c r="L101" s="200">
        <f>H101*K101</f>
        <v>3.9023100000000004</v>
      </c>
    </row>
    <row r="102" spans="1:12" s="43" customFormat="1" ht="11.25" hidden="1" outlineLevel="3" x14ac:dyDescent="0.2">
      <c r="A102" s="35"/>
      <c r="B102" s="36" t="s">
        <v>24</v>
      </c>
      <c r="C102" s="76"/>
      <c r="D102" s="37" t="s">
        <v>459</v>
      </c>
      <c r="E102" s="38"/>
      <c r="F102" s="39">
        <v>14.453000000000001</v>
      </c>
      <c r="G102" s="40"/>
      <c r="H102" s="41"/>
      <c r="I102" s="196"/>
      <c r="J102" s="42"/>
      <c r="K102" s="201"/>
      <c r="L102" s="201"/>
    </row>
    <row r="103" spans="1:12" s="34" customFormat="1" ht="12" outlineLevel="1" collapsed="1" x14ac:dyDescent="0.2">
      <c r="A103" s="66">
        <v>17</v>
      </c>
      <c r="B103" s="67" t="s">
        <v>7</v>
      </c>
      <c r="C103" s="68" t="s">
        <v>92</v>
      </c>
      <c r="D103" s="69" t="s">
        <v>505</v>
      </c>
      <c r="E103" s="71" t="s">
        <v>4</v>
      </c>
      <c r="F103" s="72">
        <v>34.710000000000008</v>
      </c>
      <c r="G103" s="65">
        <v>0</v>
      </c>
      <c r="H103" s="72">
        <f>F103*(1+G103/100)</f>
        <v>34.710000000000008</v>
      </c>
      <c r="I103" s="65"/>
      <c r="J103" s="73">
        <f>H103*I103</f>
        <v>0</v>
      </c>
      <c r="K103" s="200">
        <v>0.02</v>
      </c>
      <c r="L103" s="200">
        <f>H103*K103</f>
        <v>0.69420000000000015</v>
      </c>
    </row>
    <row r="104" spans="1:12" s="43" customFormat="1" ht="11.25" hidden="1" outlineLevel="3" x14ac:dyDescent="0.2">
      <c r="A104" s="35"/>
      <c r="B104" s="36" t="s">
        <v>24</v>
      </c>
      <c r="C104" s="76"/>
      <c r="D104" s="37" t="s">
        <v>465</v>
      </c>
      <c r="E104" s="38"/>
      <c r="F104" s="39">
        <v>34.710000000000008</v>
      </c>
      <c r="G104" s="40"/>
      <c r="H104" s="41"/>
      <c r="I104" s="196"/>
      <c r="J104" s="42"/>
      <c r="K104" s="201"/>
      <c r="L104" s="201"/>
    </row>
    <row r="105" spans="1:12" s="34" customFormat="1" ht="12" outlineLevel="1" collapsed="1" x14ac:dyDescent="0.2">
      <c r="A105" s="66">
        <v>18</v>
      </c>
      <c r="B105" s="67" t="s">
        <v>7</v>
      </c>
      <c r="C105" s="68" t="s">
        <v>208</v>
      </c>
      <c r="D105" s="70" t="s">
        <v>516</v>
      </c>
      <c r="E105" s="71" t="s">
        <v>10</v>
      </c>
      <c r="F105" s="72">
        <v>40.200000000000003</v>
      </c>
      <c r="G105" s="65">
        <v>0</v>
      </c>
      <c r="H105" s="72">
        <f>F105*(1+G105/100)</f>
        <v>40.200000000000003</v>
      </c>
      <c r="I105" s="65"/>
      <c r="J105" s="73">
        <f>H105*I105</f>
        <v>0</v>
      </c>
      <c r="K105" s="200">
        <v>0.4</v>
      </c>
      <c r="L105" s="200">
        <f>H105*K105</f>
        <v>16.080000000000002</v>
      </c>
    </row>
    <row r="106" spans="1:12" s="43" customFormat="1" ht="11.25" hidden="1" outlineLevel="3" x14ac:dyDescent="0.2">
      <c r="A106" s="35"/>
      <c r="B106" s="36" t="s">
        <v>24</v>
      </c>
      <c r="C106" s="76"/>
      <c r="D106" s="37" t="s">
        <v>483</v>
      </c>
      <c r="E106" s="38"/>
      <c r="F106" s="39">
        <v>0</v>
      </c>
      <c r="G106" s="40"/>
      <c r="H106" s="41"/>
      <c r="I106" s="40"/>
      <c r="J106" s="42"/>
      <c r="K106" s="201"/>
      <c r="L106" s="201"/>
    </row>
    <row r="107" spans="1:12" s="43" customFormat="1" ht="11.25" hidden="1" outlineLevel="3" x14ac:dyDescent="0.2">
      <c r="A107" s="35"/>
      <c r="B107" s="36" t="s">
        <v>24</v>
      </c>
      <c r="C107" s="76"/>
      <c r="D107" s="37" t="s">
        <v>54</v>
      </c>
      <c r="E107" s="38"/>
      <c r="F107" s="39">
        <v>40.200000000000003</v>
      </c>
      <c r="G107" s="40"/>
      <c r="H107" s="41"/>
      <c r="I107" s="40"/>
      <c r="J107" s="42"/>
      <c r="K107" s="201"/>
      <c r="L107" s="201"/>
    </row>
    <row r="108" spans="1:12" s="52" customFormat="1" ht="12.75" hidden="1" customHeight="1" outlineLevel="3" x14ac:dyDescent="0.2">
      <c r="A108" s="44"/>
      <c r="B108" s="45"/>
      <c r="C108" s="46"/>
      <c r="D108" s="47"/>
      <c r="E108" s="48"/>
      <c r="F108" s="49"/>
      <c r="G108" s="50"/>
      <c r="H108" s="49"/>
      <c r="I108" s="50"/>
      <c r="J108" s="51"/>
      <c r="K108" s="202"/>
      <c r="L108" s="202"/>
    </row>
    <row r="109" spans="1:12" s="33" customFormat="1" ht="22.5" customHeight="1" x14ac:dyDescent="0.2">
      <c r="A109" s="26"/>
      <c r="B109" s="27" t="s">
        <v>23</v>
      </c>
      <c r="C109" s="75" t="s">
        <v>627</v>
      </c>
      <c r="D109" s="28" t="s">
        <v>628</v>
      </c>
      <c r="E109" s="29"/>
      <c r="F109" s="30"/>
      <c r="G109" s="31"/>
      <c r="H109" s="30"/>
      <c r="I109" s="31"/>
      <c r="J109" s="32">
        <f>SUBTOTAL(9,J110:J126)</f>
        <v>0</v>
      </c>
      <c r="K109" s="203"/>
      <c r="L109" s="203">
        <f>SUBTOTAL(9,L110:L126)</f>
        <v>42.46078</v>
      </c>
    </row>
    <row r="110" spans="1:12" s="34" customFormat="1" ht="24" outlineLevel="1" collapsed="1" x14ac:dyDescent="0.2">
      <c r="A110" s="66">
        <v>1</v>
      </c>
      <c r="B110" s="67" t="s">
        <v>7</v>
      </c>
      <c r="C110" s="68" t="s">
        <v>242</v>
      </c>
      <c r="D110" s="69" t="s">
        <v>1423</v>
      </c>
      <c r="E110" s="71" t="s">
        <v>4</v>
      </c>
      <c r="F110" s="72">
        <v>5</v>
      </c>
      <c r="G110" s="65">
        <v>0</v>
      </c>
      <c r="H110" s="72">
        <f>F110*(1+G110/100)</f>
        <v>5</v>
      </c>
      <c r="I110" s="65"/>
      <c r="J110" s="73">
        <f>H110*I110</f>
        <v>0</v>
      </c>
      <c r="K110" s="200">
        <v>0.26</v>
      </c>
      <c r="L110" s="200">
        <f>H110*K110</f>
        <v>1.3</v>
      </c>
    </row>
    <row r="111" spans="1:12" s="43" customFormat="1" ht="11.25" hidden="1" outlineLevel="3" x14ac:dyDescent="0.2">
      <c r="A111" s="35"/>
      <c r="B111" s="36" t="s">
        <v>24</v>
      </c>
      <c r="C111" s="76"/>
      <c r="D111" s="37" t="s">
        <v>417</v>
      </c>
      <c r="E111" s="38"/>
      <c r="F111" s="39">
        <v>0</v>
      </c>
      <c r="G111" s="40"/>
      <c r="H111" s="41"/>
      <c r="I111" s="196"/>
      <c r="J111" s="42"/>
      <c r="K111" s="201"/>
      <c r="L111" s="201"/>
    </row>
    <row r="112" spans="1:12" s="43" customFormat="1" ht="11.25" hidden="1" outlineLevel="3" x14ac:dyDescent="0.2">
      <c r="A112" s="35"/>
      <c r="B112" s="36" t="s">
        <v>24</v>
      </c>
      <c r="C112" s="76"/>
      <c r="D112" s="37" t="s">
        <v>75</v>
      </c>
      <c r="E112" s="38"/>
      <c r="F112" s="39">
        <v>0</v>
      </c>
      <c r="G112" s="40"/>
      <c r="H112" s="41"/>
      <c r="I112" s="196"/>
      <c r="J112" s="42"/>
      <c r="K112" s="201"/>
      <c r="L112" s="201"/>
    </row>
    <row r="113" spans="1:12" s="43" customFormat="1" ht="11.25" hidden="1" outlineLevel="3" x14ac:dyDescent="0.2">
      <c r="A113" s="35"/>
      <c r="B113" s="36" t="s">
        <v>24</v>
      </c>
      <c r="C113" s="76"/>
      <c r="D113" s="37" t="s">
        <v>34</v>
      </c>
      <c r="E113" s="38"/>
      <c r="F113" s="39">
        <v>5</v>
      </c>
      <c r="G113" s="40"/>
      <c r="H113" s="41"/>
      <c r="I113" s="196"/>
      <c r="J113" s="42"/>
      <c r="K113" s="201"/>
      <c r="L113" s="201"/>
    </row>
    <row r="114" spans="1:12" s="34" customFormat="1" ht="36" outlineLevel="1" collapsed="1" x14ac:dyDescent="0.2">
      <c r="A114" s="66">
        <v>2</v>
      </c>
      <c r="B114" s="67" t="s">
        <v>7</v>
      </c>
      <c r="C114" s="68" t="s">
        <v>166</v>
      </c>
      <c r="D114" s="69" t="s">
        <v>629</v>
      </c>
      <c r="E114" s="71" t="s">
        <v>4</v>
      </c>
      <c r="F114" s="72">
        <v>67</v>
      </c>
      <c r="G114" s="65">
        <v>0</v>
      </c>
      <c r="H114" s="72">
        <f>F114*(1+G114/100)</f>
        <v>67</v>
      </c>
      <c r="I114" s="65"/>
      <c r="J114" s="73">
        <f>H114*I114</f>
        <v>0</v>
      </c>
      <c r="K114" s="200">
        <v>0.23</v>
      </c>
      <c r="L114" s="200">
        <f>H114*K114</f>
        <v>15.41</v>
      </c>
    </row>
    <row r="115" spans="1:12" s="43" customFormat="1" ht="11.25" hidden="1" outlineLevel="3" x14ac:dyDescent="0.2">
      <c r="A115" s="35"/>
      <c r="B115" s="36" t="s">
        <v>24</v>
      </c>
      <c r="C115" s="76"/>
      <c r="D115" s="37" t="s">
        <v>417</v>
      </c>
      <c r="E115" s="38"/>
      <c r="F115" s="39">
        <v>0</v>
      </c>
      <c r="G115" s="40"/>
      <c r="H115" s="41"/>
      <c r="I115" s="196"/>
      <c r="J115" s="42"/>
      <c r="K115" s="201"/>
      <c r="L115" s="201"/>
    </row>
    <row r="116" spans="1:12" s="43" customFormat="1" ht="11.25" hidden="1" outlineLevel="3" x14ac:dyDescent="0.2">
      <c r="A116" s="35"/>
      <c r="B116" s="36" t="s">
        <v>24</v>
      </c>
      <c r="C116" s="76"/>
      <c r="D116" s="37" t="s">
        <v>75</v>
      </c>
      <c r="E116" s="38"/>
      <c r="F116" s="39">
        <v>0</v>
      </c>
      <c r="G116" s="40"/>
      <c r="H116" s="41"/>
      <c r="I116" s="196"/>
      <c r="J116" s="42"/>
      <c r="K116" s="201"/>
      <c r="L116" s="201"/>
    </row>
    <row r="117" spans="1:12" s="43" customFormat="1" ht="11.25" hidden="1" outlineLevel="3" x14ac:dyDescent="0.2">
      <c r="A117" s="35"/>
      <c r="B117" s="36" t="s">
        <v>24</v>
      </c>
      <c r="C117" s="76"/>
      <c r="D117" s="37" t="s">
        <v>61</v>
      </c>
      <c r="E117" s="38"/>
      <c r="F117" s="39">
        <v>67</v>
      </c>
      <c r="G117" s="40"/>
      <c r="H117" s="41"/>
      <c r="I117" s="196"/>
      <c r="J117" s="42"/>
      <c r="K117" s="201"/>
      <c r="L117" s="201"/>
    </row>
    <row r="118" spans="1:12" s="34" customFormat="1" ht="24" outlineLevel="1" collapsed="1" x14ac:dyDescent="0.2">
      <c r="A118" s="66">
        <v>3</v>
      </c>
      <c r="B118" s="67" t="s">
        <v>7</v>
      </c>
      <c r="C118" s="68" t="s">
        <v>164</v>
      </c>
      <c r="D118" s="69" t="s">
        <v>630</v>
      </c>
      <c r="E118" s="71" t="s">
        <v>11</v>
      </c>
      <c r="F118" s="72">
        <v>13.4</v>
      </c>
      <c r="G118" s="65">
        <v>0</v>
      </c>
      <c r="H118" s="72">
        <f>F118*(1+G118/100)</f>
        <v>13.4</v>
      </c>
      <c r="I118" s="65"/>
      <c r="J118" s="73">
        <f>H118*I118</f>
        <v>0</v>
      </c>
      <c r="K118" s="200">
        <v>1.92</v>
      </c>
      <c r="L118" s="200">
        <f>H118*K118</f>
        <v>25.727999999999998</v>
      </c>
    </row>
    <row r="119" spans="1:12" s="43" customFormat="1" ht="11.25" hidden="1" outlineLevel="3" x14ac:dyDescent="0.2">
      <c r="A119" s="35"/>
      <c r="B119" s="36" t="s">
        <v>24</v>
      </c>
      <c r="C119" s="76"/>
      <c r="D119" s="37" t="s">
        <v>417</v>
      </c>
      <c r="E119" s="38"/>
      <c r="F119" s="39">
        <v>0</v>
      </c>
      <c r="G119" s="40"/>
      <c r="H119" s="41"/>
      <c r="I119" s="196"/>
      <c r="J119" s="42"/>
      <c r="K119" s="201"/>
      <c r="L119" s="201"/>
    </row>
    <row r="120" spans="1:12" s="43" customFormat="1" ht="11.25" hidden="1" outlineLevel="3" x14ac:dyDescent="0.2">
      <c r="A120" s="35"/>
      <c r="B120" s="36" t="s">
        <v>24</v>
      </c>
      <c r="C120" s="76"/>
      <c r="D120" s="37" t="s">
        <v>75</v>
      </c>
      <c r="E120" s="38"/>
      <c r="F120" s="39">
        <v>0</v>
      </c>
      <c r="G120" s="40"/>
      <c r="H120" s="41"/>
      <c r="I120" s="196"/>
      <c r="J120" s="42"/>
      <c r="K120" s="201"/>
      <c r="L120" s="201"/>
    </row>
    <row r="121" spans="1:12" s="43" customFormat="1" ht="11.25" hidden="1" outlineLevel="3" x14ac:dyDescent="0.2">
      <c r="A121" s="35"/>
      <c r="B121" s="36" t="s">
        <v>24</v>
      </c>
      <c r="C121" s="76"/>
      <c r="D121" s="37" t="s">
        <v>323</v>
      </c>
      <c r="E121" s="38"/>
      <c r="F121" s="39">
        <v>13.4</v>
      </c>
      <c r="G121" s="40"/>
      <c r="H121" s="41"/>
      <c r="I121" s="196"/>
      <c r="J121" s="42"/>
      <c r="K121" s="201"/>
      <c r="L121" s="201"/>
    </row>
    <row r="122" spans="1:12" s="34" customFormat="1" ht="24" outlineLevel="1" collapsed="1" x14ac:dyDescent="0.2">
      <c r="A122" s="66">
        <v>4</v>
      </c>
      <c r="B122" s="67" t="s">
        <v>7</v>
      </c>
      <c r="C122" s="68" t="s">
        <v>165</v>
      </c>
      <c r="D122" s="69" t="s">
        <v>631</v>
      </c>
      <c r="E122" s="71" t="s">
        <v>10</v>
      </c>
      <c r="F122" s="72">
        <v>134</v>
      </c>
      <c r="G122" s="65">
        <v>0</v>
      </c>
      <c r="H122" s="72">
        <f>F122*(1+G122/100)</f>
        <v>134</v>
      </c>
      <c r="I122" s="65"/>
      <c r="J122" s="73">
        <f>H122*I122</f>
        <v>0</v>
      </c>
      <c r="K122" s="200">
        <v>1.7000000000000001E-4</v>
      </c>
      <c r="L122" s="200">
        <f>H122*K122</f>
        <v>2.2780000000000002E-2</v>
      </c>
    </row>
    <row r="123" spans="1:12" s="43" customFormat="1" ht="11.25" hidden="1" outlineLevel="3" x14ac:dyDescent="0.2">
      <c r="A123" s="35"/>
      <c r="B123" s="36" t="s">
        <v>24</v>
      </c>
      <c r="C123" s="76"/>
      <c r="D123" s="37" t="s">
        <v>417</v>
      </c>
      <c r="E123" s="38"/>
      <c r="F123" s="39">
        <v>0</v>
      </c>
      <c r="G123" s="40"/>
      <c r="H123" s="41"/>
      <c r="I123" s="196"/>
      <c r="J123" s="42"/>
      <c r="K123" s="201"/>
      <c r="L123" s="201"/>
    </row>
    <row r="124" spans="1:12" s="43" customFormat="1" ht="11.25" hidden="1" outlineLevel="3" x14ac:dyDescent="0.2">
      <c r="A124" s="35"/>
      <c r="B124" s="36" t="s">
        <v>24</v>
      </c>
      <c r="C124" s="76"/>
      <c r="D124" s="37" t="s">
        <v>75</v>
      </c>
      <c r="E124" s="38"/>
      <c r="F124" s="39">
        <v>0</v>
      </c>
      <c r="G124" s="40"/>
      <c r="H124" s="41"/>
      <c r="I124" s="196"/>
      <c r="J124" s="42"/>
      <c r="K124" s="201"/>
      <c r="L124" s="201"/>
    </row>
    <row r="125" spans="1:12" s="43" customFormat="1" ht="11.25" hidden="1" outlineLevel="3" x14ac:dyDescent="0.2">
      <c r="A125" s="35"/>
      <c r="B125" s="36" t="s">
        <v>24</v>
      </c>
      <c r="C125" s="76"/>
      <c r="D125" s="37" t="s">
        <v>275</v>
      </c>
      <c r="E125" s="38"/>
      <c r="F125" s="39">
        <v>134</v>
      </c>
      <c r="G125" s="40"/>
      <c r="H125" s="41"/>
      <c r="I125" s="196"/>
      <c r="J125" s="42"/>
      <c r="K125" s="201"/>
      <c r="L125" s="201"/>
    </row>
    <row r="126" spans="1:12" s="52" customFormat="1" ht="12.75" hidden="1" customHeight="1" outlineLevel="3" x14ac:dyDescent="0.2">
      <c r="A126" s="44"/>
      <c r="B126" s="45"/>
      <c r="C126" s="46"/>
      <c r="D126" s="47"/>
      <c r="E126" s="48"/>
      <c r="F126" s="49"/>
      <c r="G126" s="50"/>
      <c r="H126" s="49"/>
      <c r="I126" s="197"/>
      <c r="J126" s="51"/>
      <c r="K126" s="202"/>
      <c r="L126" s="202"/>
    </row>
    <row r="127" spans="1:12" s="33" customFormat="1" ht="22.5" customHeight="1" x14ac:dyDescent="0.2">
      <c r="A127" s="26"/>
      <c r="B127" s="27" t="s">
        <v>23</v>
      </c>
      <c r="C127" s="75" t="s">
        <v>632</v>
      </c>
      <c r="D127" s="28" t="s">
        <v>633</v>
      </c>
      <c r="E127" s="29"/>
      <c r="F127" s="30"/>
      <c r="G127" s="31"/>
      <c r="H127" s="30"/>
      <c r="I127" s="198"/>
      <c r="J127" s="32">
        <f>SUBTOTAL(9,J128:J147)</f>
        <v>0</v>
      </c>
      <c r="K127" s="203"/>
      <c r="L127" s="203">
        <f>SUBTOTAL(9,L128:L147)</f>
        <v>61.974000000000004</v>
      </c>
    </row>
    <row r="128" spans="1:12" s="34" customFormat="1" ht="36" outlineLevel="1" collapsed="1" x14ac:dyDescent="0.2">
      <c r="A128" s="66">
        <v>1</v>
      </c>
      <c r="B128" s="67" t="s">
        <v>7</v>
      </c>
      <c r="C128" s="68" t="s">
        <v>240</v>
      </c>
      <c r="D128" s="69" t="s">
        <v>1424</v>
      </c>
      <c r="E128" s="71" t="s">
        <v>4</v>
      </c>
      <c r="F128" s="72">
        <v>240</v>
      </c>
      <c r="G128" s="65">
        <v>0</v>
      </c>
      <c r="H128" s="72">
        <f>F128*(1+G128/100)</f>
        <v>240</v>
      </c>
      <c r="I128" s="65"/>
      <c r="J128" s="73">
        <f>H128*I128</f>
        <v>0</v>
      </c>
      <c r="K128" s="200">
        <v>0.15</v>
      </c>
      <c r="L128" s="200">
        <f>H128*K128</f>
        <v>36</v>
      </c>
    </row>
    <row r="129" spans="1:12" s="43" customFormat="1" ht="11.25" hidden="1" outlineLevel="3" x14ac:dyDescent="0.2">
      <c r="A129" s="35"/>
      <c r="B129" s="36" t="s">
        <v>24</v>
      </c>
      <c r="C129" s="76"/>
      <c r="D129" s="37" t="s">
        <v>417</v>
      </c>
      <c r="E129" s="38"/>
      <c r="F129" s="39">
        <v>0</v>
      </c>
      <c r="G129" s="40"/>
      <c r="H129" s="41"/>
      <c r="I129" s="196"/>
      <c r="J129" s="42"/>
      <c r="K129" s="201"/>
      <c r="L129" s="201"/>
    </row>
    <row r="130" spans="1:12" s="43" customFormat="1" ht="11.25" hidden="1" outlineLevel="3" x14ac:dyDescent="0.2">
      <c r="A130" s="35"/>
      <c r="B130" s="36" t="s">
        <v>24</v>
      </c>
      <c r="C130" s="76"/>
      <c r="D130" s="37" t="s">
        <v>75</v>
      </c>
      <c r="E130" s="38"/>
      <c r="F130" s="39">
        <v>0</v>
      </c>
      <c r="G130" s="40"/>
      <c r="H130" s="41"/>
      <c r="I130" s="196"/>
      <c r="J130" s="42"/>
      <c r="K130" s="201"/>
      <c r="L130" s="201"/>
    </row>
    <row r="131" spans="1:12" s="43" customFormat="1" ht="11.25" hidden="1" outlineLevel="3" x14ac:dyDescent="0.2">
      <c r="A131" s="35"/>
      <c r="B131" s="36" t="s">
        <v>24</v>
      </c>
      <c r="C131" s="76"/>
      <c r="D131" s="37" t="s">
        <v>79</v>
      </c>
      <c r="E131" s="38"/>
      <c r="F131" s="39">
        <v>160</v>
      </c>
      <c r="G131" s="40"/>
      <c r="H131" s="41"/>
      <c r="I131" s="196"/>
      <c r="J131" s="42"/>
      <c r="K131" s="201"/>
      <c r="L131" s="201"/>
    </row>
    <row r="132" spans="1:12" s="43" customFormat="1" ht="11.25" hidden="1" outlineLevel="3" x14ac:dyDescent="0.2">
      <c r="A132" s="35"/>
      <c r="B132" s="36" t="s">
        <v>24</v>
      </c>
      <c r="C132" s="76"/>
      <c r="D132" s="37" t="s">
        <v>345</v>
      </c>
      <c r="E132" s="38"/>
      <c r="F132" s="39">
        <v>0</v>
      </c>
      <c r="G132" s="40"/>
      <c r="H132" s="41"/>
      <c r="I132" s="196"/>
      <c r="J132" s="42"/>
      <c r="K132" s="201"/>
      <c r="L132" s="201"/>
    </row>
    <row r="133" spans="1:12" s="43" customFormat="1" ht="11.25" hidden="1" outlineLevel="3" x14ac:dyDescent="0.2">
      <c r="A133" s="35"/>
      <c r="B133" s="36" t="s">
        <v>24</v>
      </c>
      <c r="C133" s="76"/>
      <c r="D133" s="37" t="s">
        <v>66</v>
      </c>
      <c r="E133" s="38"/>
      <c r="F133" s="39">
        <v>80</v>
      </c>
      <c r="G133" s="40"/>
      <c r="H133" s="41"/>
      <c r="I133" s="196"/>
      <c r="J133" s="42"/>
      <c r="K133" s="201"/>
      <c r="L133" s="201"/>
    </row>
    <row r="134" spans="1:12" s="34" customFormat="1" ht="12" outlineLevel="1" collapsed="1" x14ac:dyDescent="0.2">
      <c r="A134" s="66">
        <v>2</v>
      </c>
      <c r="B134" s="67" t="s">
        <v>3</v>
      </c>
      <c r="C134" s="68" t="s">
        <v>133</v>
      </c>
      <c r="D134" s="69" t="s">
        <v>467</v>
      </c>
      <c r="E134" s="71" t="s">
        <v>9</v>
      </c>
      <c r="F134" s="72">
        <v>252</v>
      </c>
      <c r="G134" s="65">
        <v>0</v>
      </c>
      <c r="H134" s="72">
        <f>F134*(1+G134/100)</f>
        <v>252</v>
      </c>
      <c r="I134" s="65"/>
      <c r="J134" s="73">
        <f>H134*I134</f>
        <v>0</v>
      </c>
      <c r="K134" s="200">
        <v>6.25E-2</v>
      </c>
      <c r="L134" s="200">
        <f>H134*K134</f>
        <v>15.75</v>
      </c>
    </row>
    <row r="135" spans="1:12" s="43" customFormat="1" ht="11.25" hidden="1" outlineLevel="3" x14ac:dyDescent="0.2">
      <c r="A135" s="35"/>
      <c r="B135" s="36" t="s">
        <v>24</v>
      </c>
      <c r="C135" s="76"/>
      <c r="D135" s="37" t="s">
        <v>284</v>
      </c>
      <c r="E135" s="38"/>
      <c r="F135" s="39">
        <v>252</v>
      </c>
      <c r="G135" s="40"/>
      <c r="H135" s="41"/>
      <c r="I135" s="196"/>
      <c r="J135" s="42"/>
      <c r="K135" s="201"/>
      <c r="L135" s="201"/>
    </row>
    <row r="136" spans="1:12" s="43" customFormat="1" ht="11.25" hidden="1" outlineLevel="3" x14ac:dyDescent="0.2">
      <c r="A136" s="35"/>
      <c r="B136" s="36" t="s">
        <v>24</v>
      </c>
      <c r="C136" s="76"/>
      <c r="D136" s="37"/>
      <c r="E136" s="38"/>
      <c r="F136" s="39">
        <v>0</v>
      </c>
      <c r="G136" s="40"/>
      <c r="H136" s="41"/>
      <c r="I136" s="196"/>
      <c r="J136" s="42"/>
      <c r="K136" s="201"/>
      <c r="L136" s="201"/>
    </row>
    <row r="137" spans="1:12" s="34" customFormat="1" ht="36" outlineLevel="1" collapsed="1" x14ac:dyDescent="0.2">
      <c r="A137" s="66">
        <v>3</v>
      </c>
      <c r="B137" s="67" t="s">
        <v>7</v>
      </c>
      <c r="C137" s="68" t="s">
        <v>241</v>
      </c>
      <c r="D137" s="69" t="s">
        <v>1425</v>
      </c>
      <c r="E137" s="71" t="s">
        <v>4</v>
      </c>
      <c r="F137" s="72">
        <v>60</v>
      </c>
      <c r="G137" s="65">
        <v>0</v>
      </c>
      <c r="H137" s="72">
        <f>F137*(1+G137/100)</f>
        <v>60</v>
      </c>
      <c r="I137" s="65"/>
      <c r="J137" s="73">
        <f>H137*I137</f>
        <v>0</v>
      </c>
      <c r="K137" s="200">
        <v>0.12</v>
      </c>
      <c r="L137" s="200">
        <f>H137*K137</f>
        <v>7.1999999999999993</v>
      </c>
    </row>
    <row r="138" spans="1:12" s="43" customFormat="1" ht="11.25" hidden="1" outlineLevel="3" x14ac:dyDescent="0.2">
      <c r="A138" s="35"/>
      <c r="B138" s="36" t="s">
        <v>24</v>
      </c>
      <c r="C138" s="76"/>
      <c r="D138" s="37" t="s">
        <v>417</v>
      </c>
      <c r="E138" s="38"/>
      <c r="F138" s="39">
        <v>0</v>
      </c>
      <c r="G138" s="40"/>
      <c r="H138" s="41"/>
      <c r="I138" s="196"/>
      <c r="J138" s="42"/>
      <c r="K138" s="201"/>
      <c r="L138" s="201"/>
    </row>
    <row r="139" spans="1:12" s="43" customFormat="1" ht="11.25" hidden="1" outlineLevel="3" x14ac:dyDescent="0.2">
      <c r="A139" s="35"/>
      <c r="B139" s="36" t="s">
        <v>24</v>
      </c>
      <c r="C139" s="76"/>
      <c r="D139" s="37" t="s">
        <v>345</v>
      </c>
      <c r="E139" s="38"/>
      <c r="F139" s="39">
        <v>0</v>
      </c>
      <c r="G139" s="40"/>
      <c r="H139" s="41"/>
      <c r="I139" s="196"/>
      <c r="J139" s="42"/>
      <c r="K139" s="201"/>
      <c r="L139" s="201"/>
    </row>
    <row r="140" spans="1:12" s="43" customFormat="1" ht="11.25" hidden="1" outlineLevel="3" x14ac:dyDescent="0.2">
      <c r="A140" s="35"/>
      <c r="B140" s="36" t="s">
        <v>24</v>
      </c>
      <c r="C140" s="76"/>
      <c r="D140" s="37" t="s">
        <v>59</v>
      </c>
      <c r="E140" s="38"/>
      <c r="F140" s="39">
        <v>60</v>
      </c>
      <c r="G140" s="40"/>
      <c r="H140" s="41"/>
      <c r="I140" s="196"/>
      <c r="J140" s="42"/>
      <c r="K140" s="201"/>
      <c r="L140" s="201"/>
    </row>
    <row r="141" spans="1:12" s="34" customFormat="1" ht="12" outlineLevel="1" collapsed="1" x14ac:dyDescent="0.2">
      <c r="A141" s="66">
        <v>4</v>
      </c>
      <c r="B141" s="67" t="s">
        <v>3</v>
      </c>
      <c r="C141" s="68" t="s">
        <v>132</v>
      </c>
      <c r="D141" s="69" t="s">
        <v>463</v>
      </c>
      <c r="E141" s="71" t="s">
        <v>9</v>
      </c>
      <c r="F141" s="72">
        <v>126</v>
      </c>
      <c r="G141" s="65">
        <v>0</v>
      </c>
      <c r="H141" s="72">
        <f>F141*(1+G141/100)</f>
        <v>126</v>
      </c>
      <c r="I141" s="65"/>
      <c r="J141" s="73">
        <f>H141*I141</f>
        <v>0</v>
      </c>
      <c r="K141" s="200">
        <v>2.4E-2</v>
      </c>
      <c r="L141" s="200">
        <f>H141*K141</f>
        <v>3.024</v>
      </c>
    </row>
    <row r="142" spans="1:12" s="43" customFormat="1" ht="11.25" hidden="1" outlineLevel="3" x14ac:dyDescent="0.2">
      <c r="A142" s="35"/>
      <c r="B142" s="36" t="s">
        <v>24</v>
      </c>
      <c r="C142" s="76"/>
      <c r="D142" s="37" t="s">
        <v>301</v>
      </c>
      <c r="E142" s="38"/>
      <c r="F142" s="39">
        <v>126</v>
      </c>
      <c r="G142" s="40"/>
      <c r="H142" s="41"/>
      <c r="I142" s="196"/>
      <c r="J142" s="42"/>
      <c r="K142" s="201"/>
      <c r="L142" s="201"/>
    </row>
    <row r="143" spans="1:12" s="34" customFormat="1" ht="12" outlineLevel="1" x14ac:dyDescent="0.2">
      <c r="A143" s="66">
        <v>5</v>
      </c>
      <c r="B143" s="67" t="s">
        <v>7</v>
      </c>
      <c r="C143" s="68" t="s">
        <v>237</v>
      </c>
      <c r="D143" s="69" t="s">
        <v>491</v>
      </c>
      <c r="E143" s="71" t="s">
        <v>32</v>
      </c>
      <c r="F143" s="72">
        <v>2</v>
      </c>
      <c r="G143" s="65">
        <v>0</v>
      </c>
      <c r="H143" s="72">
        <f>F143*(1+G143/100)</f>
        <v>2</v>
      </c>
      <c r="I143" s="65"/>
      <c r="J143" s="73">
        <f>H143*I143</f>
        <v>0</v>
      </c>
      <c r="K143" s="200"/>
      <c r="L143" s="200">
        <f>H143*K143</f>
        <v>0</v>
      </c>
    </row>
    <row r="144" spans="1:12" s="34" customFormat="1" ht="12" outlineLevel="1" x14ac:dyDescent="0.2">
      <c r="A144" s="66">
        <v>6</v>
      </c>
      <c r="B144" s="67" t="s">
        <v>7</v>
      </c>
      <c r="C144" s="68" t="s">
        <v>236</v>
      </c>
      <c r="D144" s="69" t="s">
        <v>522</v>
      </c>
      <c r="E144" s="71" t="s">
        <v>32</v>
      </c>
      <c r="F144" s="72">
        <v>2</v>
      </c>
      <c r="G144" s="65">
        <v>0</v>
      </c>
      <c r="H144" s="72">
        <f>F144*(1+G144/100)</f>
        <v>2</v>
      </c>
      <c r="I144" s="65"/>
      <c r="J144" s="73">
        <f>H144*I144</f>
        <v>0</v>
      </c>
      <c r="K144" s="200"/>
      <c r="L144" s="200">
        <f>H144*K144</f>
        <v>0</v>
      </c>
    </row>
    <row r="145" spans="1:12" s="34" customFormat="1" ht="12" outlineLevel="1" x14ac:dyDescent="0.2">
      <c r="A145" s="66">
        <v>7</v>
      </c>
      <c r="B145" s="67" t="s">
        <v>7</v>
      </c>
      <c r="C145" s="68" t="s">
        <v>238</v>
      </c>
      <c r="D145" s="69" t="s">
        <v>493</v>
      </c>
      <c r="E145" s="71" t="s">
        <v>10</v>
      </c>
      <c r="F145" s="72">
        <v>12</v>
      </c>
      <c r="G145" s="65">
        <v>0</v>
      </c>
      <c r="H145" s="72">
        <f>F145*(1+G145/100)</f>
        <v>12</v>
      </c>
      <c r="I145" s="65"/>
      <c r="J145" s="73">
        <f>H145*I145</f>
        <v>0</v>
      </c>
      <c r="K145" s="200"/>
      <c r="L145" s="200">
        <f>H145*K145</f>
        <v>0</v>
      </c>
    </row>
    <row r="146" spans="1:12" s="34" customFormat="1" ht="24" outlineLevel="1" x14ac:dyDescent="0.2">
      <c r="A146" s="66">
        <v>8</v>
      </c>
      <c r="B146" s="67" t="s">
        <v>7</v>
      </c>
      <c r="C146" s="68" t="s">
        <v>239</v>
      </c>
      <c r="D146" s="69" t="s">
        <v>527</v>
      </c>
      <c r="E146" s="71" t="s">
        <v>10</v>
      </c>
      <c r="F146" s="72">
        <v>12</v>
      </c>
      <c r="G146" s="65">
        <v>0</v>
      </c>
      <c r="H146" s="72">
        <f>F146*(1+G146/100)</f>
        <v>12</v>
      </c>
      <c r="I146" s="65"/>
      <c r="J146" s="73">
        <f>H146*I146</f>
        <v>0</v>
      </c>
      <c r="K146" s="200"/>
      <c r="L146" s="200">
        <f>H146*K146</f>
        <v>0</v>
      </c>
    </row>
    <row r="147" spans="1:12" s="52" customFormat="1" ht="12.75" customHeight="1" outlineLevel="1" x14ac:dyDescent="0.2">
      <c r="A147" s="44"/>
      <c r="B147" s="45"/>
      <c r="C147" s="46"/>
      <c r="D147" s="47"/>
      <c r="E147" s="48"/>
      <c r="F147" s="49"/>
      <c r="G147" s="50"/>
      <c r="H147" s="49"/>
      <c r="I147" s="50"/>
      <c r="J147" s="51"/>
      <c r="K147" s="202"/>
      <c r="L147" s="202"/>
    </row>
    <row r="148" spans="1:12" s="33" customFormat="1" ht="22.5" customHeight="1" x14ac:dyDescent="0.2">
      <c r="A148" s="26"/>
      <c r="B148" s="27" t="s">
        <v>23</v>
      </c>
      <c r="C148" s="75" t="s">
        <v>634</v>
      </c>
      <c r="D148" s="28" t="s">
        <v>635</v>
      </c>
      <c r="E148" s="29"/>
      <c r="F148" s="30"/>
      <c r="G148" s="31"/>
      <c r="H148" s="30"/>
      <c r="I148" s="31"/>
      <c r="J148" s="32">
        <f>SUBTOTAL(9,J149:J154)</f>
        <v>0</v>
      </c>
      <c r="K148" s="203"/>
      <c r="L148" s="203">
        <f>SUBTOTAL(9,L149:L154)</f>
        <v>0</v>
      </c>
    </row>
    <row r="149" spans="1:12" s="34" customFormat="1" ht="48" outlineLevel="1" collapsed="1" x14ac:dyDescent="0.2">
      <c r="A149" s="66">
        <v>1</v>
      </c>
      <c r="B149" s="67" t="s">
        <v>7</v>
      </c>
      <c r="C149" s="68" t="s">
        <v>148</v>
      </c>
      <c r="D149" s="69" t="s">
        <v>636</v>
      </c>
      <c r="E149" s="71" t="s">
        <v>10</v>
      </c>
      <c r="F149" s="72">
        <v>71.5</v>
      </c>
      <c r="G149" s="65">
        <v>0</v>
      </c>
      <c r="H149" s="72">
        <f>F149*(1+G149/100)</f>
        <v>71.5</v>
      </c>
      <c r="I149" s="65"/>
      <c r="J149" s="73">
        <f>H149*I149</f>
        <v>0</v>
      </c>
      <c r="K149" s="200"/>
      <c r="L149" s="200">
        <f>H149*K149</f>
        <v>0</v>
      </c>
    </row>
    <row r="150" spans="1:12" s="43" customFormat="1" ht="11.25" hidden="1" outlineLevel="3" x14ac:dyDescent="0.2">
      <c r="A150" s="35"/>
      <c r="B150" s="36" t="s">
        <v>24</v>
      </c>
      <c r="C150" s="76"/>
      <c r="D150" s="37" t="s">
        <v>417</v>
      </c>
      <c r="E150" s="38"/>
      <c r="F150" s="39">
        <v>0</v>
      </c>
      <c r="G150" s="40"/>
      <c r="H150" s="41"/>
      <c r="I150" s="40"/>
      <c r="J150" s="42"/>
      <c r="K150" s="201"/>
      <c r="L150" s="201"/>
    </row>
    <row r="151" spans="1:12" s="43" customFormat="1" ht="11.25" hidden="1" outlineLevel="3" x14ac:dyDescent="0.2">
      <c r="A151" s="35"/>
      <c r="B151" s="36" t="s">
        <v>24</v>
      </c>
      <c r="C151" s="76"/>
      <c r="D151" s="37" t="s">
        <v>62</v>
      </c>
      <c r="E151" s="38"/>
      <c r="F151" s="39">
        <v>71.5</v>
      </c>
      <c r="G151" s="40"/>
      <c r="H151" s="41"/>
      <c r="I151" s="40"/>
      <c r="J151" s="42"/>
      <c r="K151" s="201"/>
      <c r="L151" s="201"/>
    </row>
    <row r="152" spans="1:12" s="34" customFormat="1" ht="12" outlineLevel="1" x14ac:dyDescent="0.2">
      <c r="A152" s="66">
        <v>2</v>
      </c>
      <c r="B152" s="67" t="s">
        <v>7</v>
      </c>
      <c r="C152" s="68" t="s">
        <v>1374</v>
      </c>
      <c r="D152" s="69" t="s">
        <v>1375</v>
      </c>
      <c r="E152" s="71" t="s">
        <v>5</v>
      </c>
      <c r="F152" s="72">
        <v>18.233000000000001</v>
      </c>
      <c r="G152" s="65">
        <v>0</v>
      </c>
      <c r="H152" s="72">
        <f>F152*(1+G152/100)</f>
        <v>18.233000000000001</v>
      </c>
      <c r="I152" s="65"/>
      <c r="J152" s="73">
        <f>H152*I152</f>
        <v>0</v>
      </c>
      <c r="K152" s="200"/>
      <c r="L152" s="200">
        <f>H152*K152</f>
        <v>0</v>
      </c>
    </row>
    <row r="153" spans="1:12" s="34" customFormat="1" ht="12" outlineLevel="1" x14ac:dyDescent="0.2">
      <c r="A153" s="66">
        <v>3</v>
      </c>
      <c r="B153" s="67" t="s">
        <v>7</v>
      </c>
      <c r="C153" s="68" t="s">
        <v>1376</v>
      </c>
      <c r="D153" s="69" t="s">
        <v>1377</v>
      </c>
      <c r="E153" s="71" t="s">
        <v>5</v>
      </c>
      <c r="F153" s="72">
        <v>18.233000000000001</v>
      </c>
      <c r="G153" s="65">
        <v>0</v>
      </c>
      <c r="H153" s="72">
        <f>F153*(1+G153/100)</f>
        <v>18.233000000000001</v>
      </c>
      <c r="I153" s="65"/>
      <c r="J153" s="73">
        <f>H153*I153</f>
        <v>0</v>
      </c>
      <c r="K153" s="200"/>
      <c r="L153" s="200">
        <f>H153*K153</f>
        <v>0</v>
      </c>
    </row>
    <row r="154" spans="1:12" s="52" customFormat="1" ht="12.75" customHeight="1" outlineLevel="1" x14ac:dyDescent="0.2">
      <c r="A154" s="44"/>
      <c r="B154" s="45"/>
      <c r="C154" s="46"/>
      <c r="D154" s="47"/>
      <c r="E154" s="48"/>
      <c r="F154" s="49"/>
      <c r="G154" s="50"/>
      <c r="H154" s="49"/>
      <c r="I154" s="50"/>
      <c r="J154" s="51"/>
      <c r="K154" s="202"/>
      <c r="L154" s="202"/>
    </row>
    <row r="155" spans="1:12" s="33" customFormat="1" ht="22.5" customHeight="1" x14ac:dyDescent="0.2">
      <c r="A155" s="26"/>
      <c r="B155" s="27" t="s">
        <v>23</v>
      </c>
      <c r="C155" s="75" t="s">
        <v>575</v>
      </c>
      <c r="D155" s="28" t="s">
        <v>576</v>
      </c>
      <c r="E155" s="29"/>
      <c r="F155" s="30"/>
      <c r="G155" s="31"/>
      <c r="H155" s="30"/>
      <c r="I155" s="31"/>
      <c r="J155" s="32">
        <f>SUBTOTAL(9,J156:J157)</f>
        <v>0</v>
      </c>
      <c r="K155" s="203"/>
      <c r="L155" s="203">
        <f>SUBTOTAL(9,L156:L157)</f>
        <v>0</v>
      </c>
    </row>
    <row r="156" spans="1:12" s="34" customFormat="1" ht="24" outlineLevel="1" x14ac:dyDescent="0.2">
      <c r="A156" s="66">
        <v>1</v>
      </c>
      <c r="B156" s="67" t="s">
        <v>7</v>
      </c>
      <c r="C156" s="68" t="s">
        <v>249</v>
      </c>
      <c r="D156" s="69" t="s">
        <v>637</v>
      </c>
      <c r="E156" s="71" t="s">
        <v>5</v>
      </c>
      <c r="F156" s="72">
        <v>825.28499999999997</v>
      </c>
      <c r="G156" s="65">
        <v>0</v>
      </c>
      <c r="H156" s="72">
        <f>F156*(1+G156/100)</f>
        <v>825.28499999999997</v>
      </c>
      <c r="I156" s="65"/>
      <c r="J156" s="73">
        <f>H156*I156</f>
        <v>0</v>
      </c>
      <c r="K156" s="200"/>
      <c r="L156" s="200">
        <f>H156*K156</f>
        <v>0</v>
      </c>
    </row>
    <row r="157" spans="1:12" s="52" customFormat="1" ht="12.75" customHeight="1" outlineLevel="1" x14ac:dyDescent="0.2">
      <c r="A157" s="44"/>
      <c r="B157" s="45"/>
      <c r="C157" s="46"/>
      <c r="D157" s="47"/>
      <c r="E157" s="48"/>
      <c r="F157" s="49"/>
      <c r="G157" s="50"/>
      <c r="H157" s="49"/>
      <c r="I157" s="50"/>
      <c r="J157" s="51"/>
      <c r="K157" s="202"/>
      <c r="L157" s="202"/>
    </row>
    <row r="158" spans="1:12" x14ac:dyDescent="0.2">
      <c r="K158" s="206"/>
      <c r="L158" s="206"/>
    </row>
  </sheetData>
  <conditionalFormatting sqref="A152:XFD153 A8:XFD8 A16:XFD16 A20:XFD20 A22:XFD22 A24:XFD25 A31:XFD31 A39:XFD39 A47:XFD47 A55:XFD55 A63:XFD63 A65:XFD65 A71:XFD71 A73:XFD73 A110:XFD110 A114:XFD114 A118:XFD118 A122:XFD122 A128:XFD128 A134:XFD134 A137:XFD137 A141:XFD141 A143:XFD146 A149:XFD149 A156:XFD156 A84:XFD84 A88:XFD88 A92:XFD92 A96:XFD97 A101:XFD101 A103:XFD103 A105:XFD105 A80:XFD80 A77:XFD78">
    <cfRule type="expression" dxfId="9" priority="24" stopIfTrue="1">
      <formula>$B8="H"</formula>
    </cfRule>
  </conditionalFormatting>
  <pageMargins left="0.39370078740157483" right="0.39370078740157483" top="0.59055118110236227" bottom="0.59055118110236227" header="0.39370078740157483" footer="0.39370078740157483"/>
  <pageSetup paperSize="9" scale="89" fitToHeight="0" orientation="landscape" horizontalDpi="300" verticalDpi="300" r:id="rId1"/>
  <headerFooter alignWithMargins="0">
    <oddFooter>&amp;L&amp;8www.euroCALC.cz&amp;C&amp;8&amp;P z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  <pageSetUpPr fitToPage="1"/>
  </sheetPr>
  <dimension ref="A1:D20"/>
  <sheetViews>
    <sheetView showGridLines="0" view="pageBreakPreview" zoomScaleNormal="100" zoomScaleSheetLayoutView="100" workbookViewId="0">
      <pane ySplit="4" topLeftCell="A5" activePane="bottomLeft" state="frozen"/>
      <selection activeCell="B2" sqref="B2"/>
      <selection pane="bottomLeft" activeCell="A5" sqref="A5"/>
    </sheetView>
  </sheetViews>
  <sheetFormatPr defaultRowHeight="12.75" outlineLevelRow="2" x14ac:dyDescent="0.2"/>
  <cols>
    <col min="1" max="1" width="9.42578125" style="3" customWidth="1"/>
    <col min="2" max="2" width="68.7109375" style="17" bestFit="1" customWidth="1"/>
    <col min="3" max="3" width="13.5703125" style="1" customWidth="1"/>
    <col min="4" max="4" width="16.140625" style="1" hidden="1" customWidth="1"/>
    <col min="5" max="16384" width="9.140625" style="2"/>
  </cols>
  <sheetData>
    <row r="1" spans="1:4" s="229" customFormat="1" ht="17.25" customHeight="1" x14ac:dyDescent="0.25">
      <c r="A1" s="226"/>
      <c r="B1" s="227" t="s">
        <v>1549</v>
      </c>
      <c r="C1" s="228"/>
    </row>
    <row r="2" spans="1:4" s="229" customFormat="1" ht="26.25" customHeight="1" x14ac:dyDescent="0.25">
      <c r="A2" s="295" t="s">
        <v>1554</v>
      </c>
      <c r="B2" s="230" t="s">
        <v>1560</v>
      </c>
      <c r="C2" s="228"/>
    </row>
    <row r="3" spans="1:4" s="229" customFormat="1" ht="26.25" customHeight="1" x14ac:dyDescent="0.25">
      <c r="A3" s="226"/>
      <c r="B3" s="230" t="s">
        <v>1451</v>
      </c>
      <c r="C3" s="228"/>
    </row>
    <row r="4" spans="1:4" s="234" customFormat="1" ht="28.5" customHeight="1" x14ac:dyDescent="0.2">
      <c r="A4" s="231" t="s">
        <v>15</v>
      </c>
      <c r="B4" s="232" t="s">
        <v>71</v>
      </c>
      <c r="C4" s="233" t="s">
        <v>38</v>
      </c>
    </row>
    <row r="5" spans="1:4" s="234" customFormat="1" ht="19.5" customHeight="1" x14ac:dyDescent="0.2">
      <c r="A5" s="236"/>
      <c r="B5" s="237"/>
      <c r="C5" s="238"/>
    </row>
    <row r="6" spans="1:4" s="98" customFormat="1" ht="26.25" customHeight="1" x14ac:dyDescent="0.25">
      <c r="A6" s="294" t="s">
        <v>1554</v>
      </c>
      <c r="B6" s="99" t="s">
        <v>1560</v>
      </c>
      <c r="C6" s="89"/>
      <c r="D6" s="100">
        <v>573.71589490227245</v>
      </c>
    </row>
    <row r="7" spans="1:4" s="7" customFormat="1" ht="21.75" customHeight="1" outlineLevel="1" x14ac:dyDescent="0.2">
      <c r="A7" s="62" t="s">
        <v>3</v>
      </c>
      <c r="B7" s="62" t="s">
        <v>539</v>
      </c>
      <c r="C7" s="63">
        <f>SUBTOTAL(9,C8:C16)</f>
        <v>0</v>
      </c>
      <c r="D7" s="64">
        <v>573.71589490227245</v>
      </c>
    </row>
    <row r="8" spans="1:4" s="9" customFormat="1" ht="16.5" customHeight="1" outlineLevel="2" x14ac:dyDescent="0.2">
      <c r="A8" s="101" t="s">
        <v>540</v>
      </c>
      <c r="B8" s="101" t="s">
        <v>541</v>
      </c>
      <c r="C8" s="102">
        <f>'S5_Drobná architektura'!J7</f>
        <v>0</v>
      </c>
      <c r="D8" s="103" t="s">
        <v>1405</v>
      </c>
    </row>
    <row r="9" spans="1:4" s="9" customFormat="1" ht="16.5" customHeight="1" outlineLevel="2" x14ac:dyDescent="0.2">
      <c r="A9" s="101" t="s">
        <v>639</v>
      </c>
      <c r="B9" s="101" t="s">
        <v>640</v>
      </c>
      <c r="C9" s="102">
        <f>'S5_Drobná architektura'!J50</f>
        <v>0</v>
      </c>
      <c r="D9" s="103">
        <v>24.627240000000008</v>
      </c>
    </row>
    <row r="10" spans="1:4" s="9" customFormat="1" ht="16.5" customHeight="1" outlineLevel="2" x14ac:dyDescent="0.2">
      <c r="A10" s="101" t="s">
        <v>641</v>
      </c>
      <c r="B10" s="101" t="s">
        <v>642</v>
      </c>
      <c r="C10" s="102">
        <f>'S5_Drobná architektura'!J66</f>
        <v>0</v>
      </c>
      <c r="D10" s="103">
        <v>108.57129845227256</v>
      </c>
    </row>
    <row r="11" spans="1:4" s="9" customFormat="1" ht="16.5" customHeight="1" outlineLevel="2" x14ac:dyDescent="0.2">
      <c r="A11" s="101" t="s">
        <v>645</v>
      </c>
      <c r="B11" s="101" t="s">
        <v>646</v>
      </c>
      <c r="C11" s="102">
        <f>'S5_Drobná architektura'!J103</f>
        <v>0</v>
      </c>
      <c r="D11" s="103">
        <v>338.06349999999998</v>
      </c>
    </row>
    <row r="12" spans="1:4" s="9" customFormat="1" ht="16.5" customHeight="1" outlineLevel="2" x14ac:dyDescent="0.2">
      <c r="A12" s="101" t="s">
        <v>556</v>
      </c>
      <c r="B12" s="101" t="s">
        <v>557</v>
      </c>
      <c r="C12" s="102">
        <f>'S5_Drobná architektura'!J113</f>
        <v>0</v>
      </c>
      <c r="D12" s="103">
        <v>11.000337050000002</v>
      </c>
    </row>
    <row r="13" spans="1:4" s="9" customFormat="1" ht="16.5" customHeight="1" outlineLevel="2" x14ac:dyDescent="0.2">
      <c r="A13" s="101" t="s">
        <v>647</v>
      </c>
      <c r="B13" s="101" t="s">
        <v>648</v>
      </c>
      <c r="C13" s="102">
        <f>'S5_Drobná architektura'!J124</f>
        <v>0</v>
      </c>
      <c r="D13" s="103">
        <v>84.275284999999997</v>
      </c>
    </row>
    <row r="14" spans="1:4" s="9" customFormat="1" ht="16.5" customHeight="1" outlineLevel="2" x14ac:dyDescent="0.2">
      <c r="A14" s="101" t="s">
        <v>655</v>
      </c>
      <c r="B14" s="101" t="s">
        <v>656</v>
      </c>
      <c r="C14" s="102">
        <f>'S5_Drobná architektura'!J170</f>
        <v>0</v>
      </c>
      <c r="D14" s="103">
        <v>3.7375344000000004</v>
      </c>
    </row>
    <row r="15" spans="1:4" s="9" customFormat="1" ht="16.5" customHeight="1" outlineLevel="2" x14ac:dyDescent="0.2">
      <c r="A15" s="101" t="s">
        <v>657</v>
      </c>
      <c r="B15" s="101" t="s">
        <v>658</v>
      </c>
      <c r="C15" s="102">
        <f>'S5_Drobná architektura'!J189</f>
        <v>0</v>
      </c>
      <c r="D15" s="103">
        <v>3.4406999999999996</v>
      </c>
    </row>
    <row r="16" spans="1:4" s="9" customFormat="1" ht="16.5" customHeight="1" outlineLevel="2" x14ac:dyDescent="0.2">
      <c r="A16" s="101" t="s">
        <v>575</v>
      </c>
      <c r="B16" s="101" t="s">
        <v>576</v>
      </c>
      <c r="C16" s="102">
        <f>'S5_Drobná architektura'!J197</f>
        <v>0</v>
      </c>
      <c r="D16" s="103" t="s">
        <v>1405</v>
      </c>
    </row>
    <row r="17" spans="1:4" s="7" customFormat="1" ht="21.75" customHeight="1" outlineLevel="1" x14ac:dyDescent="0.2">
      <c r="A17" s="62" t="s">
        <v>578</v>
      </c>
      <c r="B17" s="62" t="s">
        <v>579</v>
      </c>
      <c r="C17" s="63">
        <f>SUBTOTAL(9,C18)</f>
        <v>0</v>
      </c>
      <c r="D17" s="64">
        <v>0</v>
      </c>
    </row>
    <row r="18" spans="1:4" s="9" customFormat="1" ht="16.5" customHeight="1" outlineLevel="2" x14ac:dyDescent="0.2">
      <c r="A18" s="101" t="s">
        <v>601</v>
      </c>
      <c r="B18" s="101" t="s">
        <v>602</v>
      </c>
      <c r="C18" s="102">
        <f>'S5_Drobná architektura'!J202</f>
        <v>0</v>
      </c>
      <c r="D18" s="103" t="s">
        <v>1405</v>
      </c>
    </row>
    <row r="19" spans="1:4" outlineLevel="2" x14ac:dyDescent="0.2">
      <c r="A19" s="10"/>
      <c r="B19" s="11"/>
      <c r="C19" s="12"/>
      <c r="D19" s="12"/>
    </row>
    <row r="20" spans="1:4" s="13" customFormat="1" ht="24" customHeight="1" x14ac:dyDescent="0.25">
      <c r="A20" s="14"/>
      <c r="B20" s="15" t="s">
        <v>337</v>
      </c>
      <c r="C20" s="16">
        <f>SUBTOTAL(9,C6:C18)</f>
        <v>0</v>
      </c>
    </row>
  </sheetData>
  <pageMargins left="0.7" right="0.39370078740157483" top="0.59055118110236227" bottom="0.59055118110236227" header="0.39370078740157483" footer="0.39370078740157483"/>
  <pageSetup paperSize="9" fitToHeight="0" orientation="portrait" horizontalDpi="300" verticalDpi="300" r:id="rId1"/>
  <headerFooter alignWithMargins="0">
    <oddFooter>&amp;L&amp;8www.euroCALC.cz&amp;C&amp;8&amp;P z &amp;N&amp;R&amp;8&amp;A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  <pageSetUpPr fitToPage="1"/>
  </sheetPr>
  <dimension ref="A1:L233"/>
  <sheetViews>
    <sheetView showGridLines="0" view="pageBreakPreview" zoomScaleNormal="100" zoomScaleSheetLayoutView="100" workbookViewId="0">
      <pane ySplit="3" topLeftCell="A4" activePane="bottomLeft" state="frozen"/>
      <selection activeCell="B2" sqref="B2"/>
      <selection pane="bottomLeft" activeCell="A4" sqref="A4"/>
    </sheetView>
  </sheetViews>
  <sheetFormatPr defaultRowHeight="12.75" outlineLevelRow="4" x14ac:dyDescent="0.2"/>
  <cols>
    <col min="1" max="1" width="5.42578125" style="53" customWidth="1"/>
    <col min="2" max="2" width="4.7109375" style="54" hidden="1" customWidth="1"/>
    <col min="3" max="3" width="14.28515625" style="55" customWidth="1"/>
    <col min="4" max="4" width="72.5703125" style="56" customWidth="1"/>
    <col min="5" max="5" width="5.5703125" style="57" customWidth="1"/>
    <col min="6" max="6" width="13.7109375" style="58" customWidth="1"/>
    <col min="7" max="7" width="13.85546875" style="59" customWidth="1"/>
    <col min="8" max="8" width="14.42578125" style="58" customWidth="1"/>
    <col min="9" max="9" width="12.42578125" style="59" customWidth="1"/>
    <col min="10" max="10" width="15.7109375" style="60" customWidth="1"/>
    <col min="11" max="11" width="11.42578125" style="61" hidden="1" customWidth="1"/>
    <col min="12" max="12" width="14.28515625" style="59" hidden="1" customWidth="1"/>
    <col min="13" max="16384" width="9.140625" style="18"/>
  </cols>
  <sheetData>
    <row r="1" spans="1:12" s="229" customFormat="1" ht="17.25" customHeight="1" x14ac:dyDescent="0.25">
      <c r="A1" s="226"/>
      <c r="C1" s="228"/>
      <c r="D1" s="227" t="s">
        <v>1549</v>
      </c>
    </row>
    <row r="2" spans="1:12" s="229" customFormat="1" ht="26.25" customHeight="1" x14ac:dyDescent="0.25">
      <c r="A2" s="226"/>
      <c r="C2" s="228"/>
      <c r="D2" s="230" t="s">
        <v>1560</v>
      </c>
    </row>
    <row r="3" spans="1:12" s="234" customFormat="1" ht="28.5" customHeight="1" x14ac:dyDescent="0.2">
      <c r="A3" s="233" t="s">
        <v>125</v>
      </c>
      <c r="B3" s="231"/>
      <c r="C3" s="232" t="s">
        <v>15</v>
      </c>
      <c r="D3" s="235" t="s">
        <v>279</v>
      </c>
      <c r="E3" s="233" t="s">
        <v>6</v>
      </c>
      <c r="F3" s="233" t="s">
        <v>408</v>
      </c>
      <c r="G3" s="233" t="s">
        <v>124</v>
      </c>
      <c r="H3" s="233" t="s">
        <v>287</v>
      </c>
      <c r="I3" s="233" t="s">
        <v>278</v>
      </c>
      <c r="J3" s="233" t="s">
        <v>38</v>
      </c>
    </row>
    <row r="4" spans="1:12" x14ac:dyDescent="0.2">
      <c r="A4" s="77"/>
      <c r="B4" s="78"/>
      <c r="C4" s="79"/>
      <c r="D4" s="80"/>
      <c r="E4" s="4"/>
      <c r="F4" s="77"/>
      <c r="G4" s="77"/>
      <c r="H4" s="77"/>
      <c r="I4" s="77"/>
      <c r="J4" s="77"/>
      <c r="K4" s="77"/>
      <c r="L4" s="77"/>
    </row>
    <row r="5" spans="1:12" s="81" customFormat="1" ht="20.25" customHeight="1" x14ac:dyDescent="0.25">
      <c r="A5" s="82"/>
      <c r="B5" s="83" t="s">
        <v>21</v>
      </c>
      <c r="C5" s="84"/>
      <c r="D5" s="85" t="s">
        <v>1560</v>
      </c>
      <c r="E5" s="86"/>
      <c r="F5" s="87"/>
      <c r="G5" s="88"/>
      <c r="H5" s="87"/>
      <c r="I5" s="88"/>
      <c r="J5" s="89">
        <f>SUBTOTAL(9,J6:J231)</f>
        <v>0</v>
      </c>
      <c r="K5" s="207"/>
      <c r="L5" s="207">
        <f>SUBTOTAL(9,L6:L231)</f>
        <v>573.71589490227268</v>
      </c>
    </row>
    <row r="6" spans="1:12" s="25" customFormat="1" ht="17.25" customHeight="1" x14ac:dyDescent="0.2">
      <c r="A6" s="19"/>
      <c r="B6" s="20" t="s">
        <v>22</v>
      </c>
      <c r="C6" s="74" t="s">
        <v>3</v>
      </c>
      <c r="D6" s="21" t="s">
        <v>539</v>
      </c>
      <c r="E6" s="22"/>
      <c r="F6" s="23"/>
      <c r="G6" s="24"/>
      <c r="H6" s="23"/>
      <c r="I6" s="24"/>
      <c r="J6" s="8">
        <f>SUBTOTAL(9,J7:J200)</f>
        <v>0</v>
      </c>
      <c r="K6" s="204"/>
      <c r="L6" s="204">
        <f>SUBTOTAL(9,L7:L200)</f>
        <v>573.71589490227268</v>
      </c>
    </row>
    <row r="7" spans="1:12" s="33" customFormat="1" ht="22.5" customHeight="1" outlineLevel="1" x14ac:dyDescent="0.2">
      <c r="A7" s="26"/>
      <c r="B7" s="27" t="s">
        <v>23</v>
      </c>
      <c r="C7" s="75" t="s">
        <v>540</v>
      </c>
      <c r="D7" s="28" t="s">
        <v>541</v>
      </c>
      <c r="E7" s="29"/>
      <c r="F7" s="30"/>
      <c r="G7" s="31"/>
      <c r="H7" s="30"/>
      <c r="I7" s="31"/>
      <c r="J7" s="32">
        <f>SUBTOTAL(9,J8:J49)</f>
        <v>0</v>
      </c>
      <c r="K7" s="203"/>
      <c r="L7" s="203">
        <f>SUBTOTAL(9,L8:L43)</f>
        <v>0</v>
      </c>
    </row>
    <row r="8" spans="1:12" s="34" customFormat="1" ht="24" outlineLevel="2" collapsed="1" x14ac:dyDescent="0.2">
      <c r="A8" s="66">
        <v>1</v>
      </c>
      <c r="B8" s="67" t="s">
        <v>7</v>
      </c>
      <c r="C8" s="68" t="s">
        <v>150</v>
      </c>
      <c r="D8" s="69" t="s">
        <v>1417</v>
      </c>
      <c r="E8" s="71" t="s">
        <v>11</v>
      </c>
      <c r="F8" s="72">
        <v>68.728089133857608</v>
      </c>
      <c r="G8" s="65">
        <v>0</v>
      </c>
      <c r="H8" s="72">
        <f>F8*(1+G8/100)</f>
        <v>68.728089133857608</v>
      </c>
      <c r="I8" s="195"/>
      <c r="J8" s="73">
        <f>H8*I8</f>
        <v>0</v>
      </c>
      <c r="K8" s="200"/>
      <c r="L8" s="200">
        <f>H8*K8</f>
        <v>0</v>
      </c>
    </row>
    <row r="9" spans="1:12" s="43" customFormat="1" ht="11.25" hidden="1" outlineLevel="4" x14ac:dyDescent="0.2">
      <c r="A9" s="35"/>
      <c r="B9" s="36" t="s">
        <v>24</v>
      </c>
      <c r="C9" s="76"/>
      <c r="D9" s="37" t="s">
        <v>526</v>
      </c>
      <c r="E9" s="38"/>
      <c r="F9" s="39">
        <v>0</v>
      </c>
      <c r="G9" s="40"/>
      <c r="H9" s="41"/>
      <c r="I9" s="196"/>
      <c r="J9" s="42"/>
      <c r="K9" s="201"/>
      <c r="L9" s="201"/>
    </row>
    <row r="10" spans="1:12" s="43" customFormat="1" ht="11.25" hidden="1" outlineLevel="4" x14ac:dyDescent="0.2">
      <c r="A10" s="35"/>
      <c r="B10" s="36" t="s">
        <v>24</v>
      </c>
      <c r="C10" s="76"/>
      <c r="D10" s="37" t="s">
        <v>429</v>
      </c>
      <c r="E10" s="38"/>
      <c r="F10" s="39">
        <v>4.7560891338575999</v>
      </c>
      <c r="G10" s="40"/>
      <c r="H10" s="41"/>
      <c r="I10" s="196"/>
      <c r="J10" s="42"/>
      <c r="K10" s="201"/>
      <c r="L10" s="201"/>
    </row>
    <row r="11" spans="1:12" s="43" customFormat="1" ht="11.25" hidden="1" outlineLevel="4" x14ac:dyDescent="0.2">
      <c r="A11" s="35"/>
      <c r="B11" s="36" t="s">
        <v>24</v>
      </c>
      <c r="C11" s="76"/>
      <c r="D11" s="37" t="s">
        <v>2</v>
      </c>
      <c r="E11" s="38"/>
      <c r="F11" s="39">
        <v>4.7560891338575999</v>
      </c>
      <c r="G11" s="40"/>
      <c r="H11" s="41"/>
      <c r="I11" s="196"/>
      <c r="J11" s="42"/>
      <c r="K11" s="201"/>
      <c r="L11" s="201"/>
    </row>
    <row r="12" spans="1:12" s="43" customFormat="1" ht="11.25" hidden="1" outlineLevel="4" x14ac:dyDescent="0.2">
      <c r="A12" s="35"/>
      <c r="B12" s="36" t="s">
        <v>24</v>
      </c>
      <c r="C12" s="76"/>
      <c r="D12" s="37" t="s">
        <v>344</v>
      </c>
      <c r="E12" s="38"/>
      <c r="F12" s="39">
        <v>0</v>
      </c>
      <c r="G12" s="40"/>
      <c r="H12" s="41"/>
      <c r="I12" s="196"/>
      <c r="J12" s="42"/>
      <c r="K12" s="201"/>
      <c r="L12" s="201"/>
    </row>
    <row r="13" spans="1:12" s="43" customFormat="1" ht="11.25" hidden="1" outlineLevel="4" x14ac:dyDescent="0.2">
      <c r="A13" s="35"/>
      <c r="B13" s="36" t="s">
        <v>24</v>
      </c>
      <c r="C13" s="76"/>
      <c r="D13" s="37" t="s">
        <v>441</v>
      </c>
      <c r="E13" s="38"/>
      <c r="F13" s="39">
        <v>0</v>
      </c>
      <c r="G13" s="40"/>
      <c r="H13" s="41"/>
      <c r="I13" s="196"/>
      <c r="J13" s="42"/>
      <c r="K13" s="201"/>
      <c r="L13" s="201"/>
    </row>
    <row r="14" spans="1:12" s="43" customFormat="1" ht="11.25" hidden="1" outlineLevel="4" x14ac:dyDescent="0.2">
      <c r="A14" s="35"/>
      <c r="B14" s="36" t="s">
        <v>24</v>
      </c>
      <c r="C14" s="76"/>
      <c r="D14" s="37" t="s">
        <v>397</v>
      </c>
      <c r="E14" s="38"/>
      <c r="F14" s="39">
        <v>57.600000000000009</v>
      </c>
      <c r="G14" s="40"/>
      <c r="H14" s="41"/>
      <c r="I14" s="196"/>
      <c r="J14" s="42"/>
      <c r="K14" s="201"/>
      <c r="L14" s="201"/>
    </row>
    <row r="15" spans="1:12" s="43" customFormat="1" ht="11.25" hidden="1" outlineLevel="4" x14ac:dyDescent="0.2">
      <c r="A15" s="35"/>
      <c r="B15" s="36" t="s">
        <v>24</v>
      </c>
      <c r="C15" s="76"/>
      <c r="D15" s="37" t="s">
        <v>370</v>
      </c>
      <c r="E15" s="38"/>
      <c r="F15" s="39">
        <v>2.16</v>
      </c>
      <c r="G15" s="40"/>
      <c r="H15" s="41"/>
      <c r="I15" s="196"/>
      <c r="J15" s="42"/>
      <c r="K15" s="201"/>
      <c r="L15" s="201"/>
    </row>
    <row r="16" spans="1:12" s="43" customFormat="1" ht="11.25" hidden="1" outlineLevel="4" x14ac:dyDescent="0.2">
      <c r="A16" s="35"/>
      <c r="B16" s="36" t="s">
        <v>24</v>
      </c>
      <c r="C16" s="76"/>
      <c r="D16" s="37" t="s">
        <v>2</v>
      </c>
      <c r="E16" s="38"/>
      <c r="F16" s="39">
        <v>59.760000000000005</v>
      </c>
      <c r="G16" s="40"/>
      <c r="H16" s="41"/>
      <c r="I16" s="196"/>
      <c r="J16" s="42"/>
      <c r="K16" s="201"/>
      <c r="L16" s="201"/>
    </row>
    <row r="17" spans="1:12" s="43" customFormat="1" ht="11.25" hidden="1" outlineLevel="4" x14ac:dyDescent="0.2">
      <c r="A17" s="35"/>
      <c r="B17" s="36" t="s">
        <v>24</v>
      </c>
      <c r="C17" s="76"/>
      <c r="D17" s="37" t="s">
        <v>407</v>
      </c>
      <c r="E17" s="38"/>
      <c r="F17" s="39">
        <v>0</v>
      </c>
      <c r="G17" s="40"/>
      <c r="H17" s="41"/>
      <c r="I17" s="196"/>
      <c r="J17" s="42"/>
      <c r="K17" s="201"/>
      <c r="L17" s="201"/>
    </row>
    <row r="18" spans="1:12" s="43" customFormat="1" ht="11.25" hidden="1" outlineLevel="4" x14ac:dyDescent="0.2">
      <c r="A18" s="35"/>
      <c r="B18" s="36" t="s">
        <v>24</v>
      </c>
      <c r="C18" s="76"/>
      <c r="D18" s="37" t="s">
        <v>332</v>
      </c>
      <c r="E18" s="38"/>
      <c r="F18" s="39">
        <v>4.2119999999999997</v>
      </c>
      <c r="G18" s="40"/>
      <c r="H18" s="41"/>
      <c r="I18" s="196"/>
      <c r="J18" s="42"/>
      <c r="K18" s="201"/>
      <c r="L18" s="201"/>
    </row>
    <row r="19" spans="1:12" s="43" customFormat="1" ht="11.25" hidden="1" outlineLevel="4" x14ac:dyDescent="0.2">
      <c r="A19" s="35"/>
      <c r="B19" s="36" t="s">
        <v>24</v>
      </c>
      <c r="C19" s="76"/>
      <c r="D19" s="37" t="s">
        <v>2</v>
      </c>
      <c r="E19" s="38"/>
      <c r="F19" s="39">
        <v>4.2119999999999997</v>
      </c>
      <c r="G19" s="40"/>
      <c r="H19" s="41"/>
      <c r="I19" s="196"/>
      <c r="J19" s="42"/>
      <c r="K19" s="201"/>
      <c r="L19" s="201"/>
    </row>
    <row r="20" spans="1:12" s="34" customFormat="1" ht="24" outlineLevel="2" collapsed="1" x14ac:dyDescent="0.2">
      <c r="A20" s="66">
        <v>2</v>
      </c>
      <c r="B20" s="67" t="s">
        <v>7</v>
      </c>
      <c r="C20" s="68" t="s">
        <v>152</v>
      </c>
      <c r="D20" s="69" t="s">
        <v>1426</v>
      </c>
      <c r="E20" s="71" t="s">
        <v>11</v>
      </c>
      <c r="F20" s="72">
        <v>81.111249999999998</v>
      </c>
      <c r="G20" s="65">
        <v>0</v>
      </c>
      <c r="H20" s="72">
        <f>F20*(1+G20/100)</f>
        <v>81.111249999999998</v>
      </c>
      <c r="I20" s="195"/>
      <c r="J20" s="73">
        <f>H20*I20</f>
        <v>0</v>
      </c>
      <c r="K20" s="200"/>
      <c r="L20" s="200">
        <f>H20*K20</f>
        <v>0</v>
      </c>
    </row>
    <row r="21" spans="1:12" s="43" customFormat="1" ht="11.25" hidden="1" outlineLevel="4" x14ac:dyDescent="0.2">
      <c r="A21" s="35"/>
      <c r="B21" s="36" t="s">
        <v>24</v>
      </c>
      <c r="C21" s="76"/>
      <c r="D21" s="37" t="s">
        <v>479</v>
      </c>
      <c r="E21" s="38"/>
      <c r="F21" s="39">
        <v>0</v>
      </c>
      <c r="G21" s="40"/>
      <c r="H21" s="41"/>
      <c r="I21" s="196"/>
      <c r="J21" s="42"/>
      <c r="K21" s="201"/>
      <c r="L21" s="201"/>
    </row>
    <row r="22" spans="1:12" s="43" customFormat="1" ht="11.25" hidden="1" outlineLevel="4" x14ac:dyDescent="0.2">
      <c r="A22" s="35"/>
      <c r="B22" s="36" t="s">
        <v>24</v>
      </c>
      <c r="C22" s="76"/>
      <c r="D22" s="37" t="s">
        <v>494</v>
      </c>
      <c r="E22" s="38"/>
      <c r="F22" s="39">
        <v>0</v>
      </c>
      <c r="G22" s="40"/>
      <c r="H22" s="41"/>
      <c r="I22" s="196"/>
      <c r="J22" s="42"/>
      <c r="K22" s="201"/>
      <c r="L22" s="201"/>
    </row>
    <row r="23" spans="1:12" s="43" customFormat="1" ht="11.25" hidden="1" outlineLevel="4" x14ac:dyDescent="0.2">
      <c r="A23" s="35"/>
      <c r="B23" s="36" t="s">
        <v>24</v>
      </c>
      <c r="C23" s="76"/>
      <c r="D23" s="37" t="s">
        <v>439</v>
      </c>
      <c r="E23" s="38"/>
      <c r="F23" s="39">
        <v>31.492499999999996</v>
      </c>
      <c r="G23" s="40"/>
      <c r="H23" s="41"/>
      <c r="I23" s="196"/>
      <c r="J23" s="42"/>
      <c r="K23" s="201"/>
      <c r="L23" s="201"/>
    </row>
    <row r="24" spans="1:12" s="43" customFormat="1" ht="11.25" hidden="1" outlineLevel="4" x14ac:dyDescent="0.2">
      <c r="A24" s="35"/>
      <c r="B24" s="36" t="s">
        <v>24</v>
      </c>
      <c r="C24" s="76"/>
      <c r="D24" s="37" t="s">
        <v>438</v>
      </c>
      <c r="E24" s="38"/>
      <c r="F24" s="39">
        <v>12.9625</v>
      </c>
      <c r="G24" s="40"/>
      <c r="H24" s="41"/>
      <c r="I24" s="196"/>
      <c r="J24" s="42"/>
      <c r="K24" s="201"/>
      <c r="L24" s="201"/>
    </row>
    <row r="25" spans="1:12" s="43" customFormat="1" ht="11.25" hidden="1" outlineLevel="4" x14ac:dyDescent="0.2">
      <c r="A25" s="35"/>
      <c r="B25" s="36" t="s">
        <v>24</v>
      </c>
      <c r="C25" s="76"/>
      <c r="D25" s="37" t="s">
        <v>423</v>
      </c>
      <c r="E25" s="38"/>
      <c r="F25" s="39">
        <v>36.65625</v>
      </c>
      <c r="G25" s="40"/>
      <c r="H25" s="41"/>
      <c r="I25" s="196"/>
      <c r="J25" s="42"/>
      <c r="K25" s="201"/>
      <c r="L25" s="201"/>
    </row>
    <row r="26" spans="1:12" s="34" customFormat="1" ht="36" outlineLevel="2" collapsed="1" x14ac:dyDescent="0.2">
      <c r="A26" s="66">
        <v>3</v>
      </c>
      <c r="B26" s="67" t="s">
        <v>7</v>
      </c>
      <c r="C26" s="68" t="s">
        <v>154</v>
      </c>
      <c r="D26" s="69" t="s">
        <v>618</v>
      </c>
      <c r="E26" s="71" t="s">
        <v>11</v>
      </c>
      <c r="F26" s="72">
        <v>163.238</v>
      </c>
      <c r="G26" s="65">
        <v>0</v>
      </c>
      <c r="H26" s="72">
        <f>F26*(1+G26/100)</f>
        <v>163.238</v>
      </c>
      <c r="I26" s="195"/>
      <c r="J26" s="73">
        <f>H26*I26</f>
        <v>0</v>
      </c>
      <c r="K26" s="200"/>
      <c r="L26" s="200">
        <f>H26*K26</f>
        <v>0</v>
      </c>
    </row>
    <row r="27" spans="1:12" s="43" customFormat="1" ht="11.25" hidden="1" outlineLevel="4" x14ac:dyDescent="0.2">
      <c r="A27" s="35"/>
      <c r="B27" s="36" t="s">
        <v>24</v>
      </c>
      <c r="C27" s="76"/>
      <c r="D27" s="37" t="s">
        <v>359</v>
      </c>
      <c r="E27" s="38"/>
      <c r="F27" s="39">
        <v>163.238</v>
      </c>
      <c r="G27" s="40"/>
      <c r="H27" s="41"/>
      <c r="I27" s="196"/>
      <c r="J27" s="42"/>
      <c r="K27" s="201"/>
      <c r="L27" s="201"/>
    </row>
    <row r="28" spans="1:12" s="34" customFormat="1" ht="24" outlineLevel="2" collapsed="1" x14ac:dyDescent="0.2">
      <c r="A28" s="66">
        <v>4</v>
      </c>
      <c r="B28" s="67" t="s">
        <v>7</v>
      </c>
      <c r="C28" s="68" t="s">
        <v>157</v>
      </c>
      <c r="D28" s="69" t="s">
        <v>1463</v>
      </c>
      <c r="E28" s="71" t="s">
        <v>11</v>
      </c>
      <c r="F28" s="72">
        <v>85.525000000000006</v>
      </c>
      <c r="G28" s="65">
        <v>0</v>
      </c>
      <c r="H28" s="72">
        <f>F28*(1+G28/100)</f>
        <v>85.525000000000006</v>
      </c>
      <c r="I28" s="195"/>
      <c r="J28" s="73">
        <f>H28*I28</f>
        <v>0</v>
      </c>
      <c r="K28" s="200"/>
      <c r="L28" s="200">
        <f>H28*K28</f>
        <v>0</v>
      </c>
    </row>
    <row r="29" spans="1:12" s="43" customFormat="1" ht="11.25" hidden="1" outlineLevel="4" x14ac:dyDescent="0.2">
      <c r="A29" s="35"/>
      <c r="B29" s="36" t="s">
        <v>24</v>
      </c>
      <c r="C29" s="76"/>
      <c r="D29" s="37" t="s">
        <v>300</v>
      </c>
      <c r="E29" s="38"/>
      <c r="F29" s="39">
        <v>85.525000000000006</v>
      </c>
      <c r="G29" s="40"/>
      <c r="H29" s="41"/>
      <c r="I29" s="196"/>
      <c r="J29" s="42"/>
      <c r="K29" s="201"/>
      <c r="L29" s="201"/>
    </row>
    <row r="30" spans="1:12" s="34" customFormat="1" ht="48" outlineLevel="2" x14ac:dyDescent="0.2">
      <c r="A30" s="66">
        <v>5</v>
      </c>
      <c r="B30" s="67" t="s">
        <v>7</v>
      </c>
      <c r="C30" s="68" t="s">
        <v>155</v>
      </c>
      <c r="D30" s="69" t="s">
        <v>1464</v>
      </c>
      <c r="E30" s="71" t="s">
        <v>11</v>
      </c>
      <c r="F30" s="72">
        <v>85.525000000000006</v>
      </c>
      <c r="G30" s="65">
        <v>0</v>
      </c>
      <c r="H30" s="72">
        <f>F30*(1+G30/100)</f>
        <v>85.525000000000006</v>
      </c>
      <c r="I30" s="195"/>
      <c r="J30" s="73">
        <f>H30*I30</f>
        <v>0</v>
      </c>
      <c r="K30" s="200"/>
      <c r="L30" s="200">
        <f>H30*K30</f>
        <v>0</v>
      </c>
    </row>
    <row r="31" spans="1:12" s="34" customFormat="1" ht="24" outlineLevel="2" collapsed="1" x14ac:dyDescent="0.2">
      <c r="A31" s="66">
        <v>6</v>
      </c>
      <c r="B31" s="67" t="s">
        <v>7</v>
      </c>
      <c r="C31" s="68" t="s">
        <v>160</v>
      </c>
      <c r="D31" s="69" t="s">
        <v>638</v>
      </c>
      <c r="E31" s="71" t="s">
        <v>11</v>
      </c>
      <c r="F31" s="72">
        <v>57.255000000000003</v>
      </c>
      <c r="G31" s="65">
        <v>0</v>
      </c>
      <c r="H31" s="72">
        <f>F31*(1+G31/100)</f>
        <v>57.255000000000003</v>
      </c>
      <c r="I31" s="195"/>
      <c r="J31" s="73">
        <f>H31*I31</f>
        <v>0</v>
      </c>
      <c r="K31" s="200"/>
      <c r="L31" s="200">
        <f>H31*K31</f>
        <v>0</v>
      </c>
    </row>
    <row r="32" spans="1:12" s="43" customFormat="1" ht="11.25" hidden="1" outlineLevel="4" x14ac:dyDescent="0.2">
      <c r="A32" s="35"/>
      <c r="B32" s="36" t="s">
        <v>24</v>
      </c>
      <c r="C32" s="76"/>
      <c r="D32" s="37" t="s">
        <v>499</v>
      </c>
      <c r="E32" s="38"/>
      <c r="F32" s="39">
        <v>0</v>
      </c>
      <c r="G32" s="40"/>
      <c r="H32" s="41"/>
      <c r="I32" s="196"/>
      <c r="J32" s="42"/>
      <c r="K32" s="201"/>
      <c r="L32" s="201"/>
    </row>
    <row r="33" spans="1:12" s="43" customFormat="1" ht="11.25" hidden="1" outlineLevel="4" x14ac:dyDescent="0.2">
      <c r="A33" s="35"/>
      <c r="B33" s="36" t="s">
        <v>24</v>
      </c>
      <c r="C33" s="76"/>
      <c r="D33" s="37" t="s">
        <v>485</v>
      </c>
      <c r="E33" s="38"/>
      <c r="F33" s="39">
        <v>0</v>
      </c>
      <c r="G33" s="40"/>
      <c r="H33" s="41"/>
      <c r="I33" s="196"/>
      <c r="J33" s="42"/>
      <c r="K33" s="201"/>
      <c r="L33" s="201"/>
    </row>
    <row r="34" spans="1:12" s="43" customFormat="1" ht="11.25" hidden="1" outlineLevel="4" x14ac:dyDescent="0.2">
      <c r="A34" s="35"/>
      <c r="B34" s="36" t="s">
        <v>24</v>
      </c>
      <c r="C34" s="76"/>
      <c r="D34" s="37" t="s">
        <v>428</v>
      </c>
      <c r="E34" s="38"/>
      <c r="F34" s="39">
        <v>22.229999999999997</v>
      </c>
      <c r="G34" s="40"/>
      <c r="H34" s="41"/>
      <c r="I34" s="196"/>
      <c r="J34" s="42"/>
      <c r="K34" s="201"/>
      <c r="L34" s="201"/>
    </row>
    <row r="35" spans="1:12" s="43" customFormat="1" ht="11.25" hidden="1" outlineLevel="4" x14ac:dyDescent="0.2">
      <c r="A35" s="35"/>
      <c r="B35" s="36" t="s">
        <v>24</v>
      </c>
      <c r="C35" s="76"/>
      <c r="D35" s="37" t="s">
        <v>427</v>
      </c>
      <c r="E35" s="38"/>
      <c r="F35" s="39">
        <v>9.15</v>
      </c>
      <c r="G35" s="40"/>
      <c r="H35" s="41"/>
      <c r="I35" s="196"/>
      <c r="J35" s="42"/>
      <c r="K35" s="201"/>
      <c r="L35" s="201"/>
    </row>
    <row r="36" spans="1:12" s="43" customFormat="1" ht="11.25" hidden="1" outlineLevel="4" x14ac:dyDescent="0.2">
      <c r="A36" s="35"/>
      <c r="B36" s="36" t="s">
        <v>24</v>
      </c>
      <c r="C36" s="76"/>
      <c r="D36" s="37" t="s">
        <v>410</v>
      </c>
      <c r="E36" s="38"/>
      <c r="F36" s="39">
        <v>25.875</v>
      </c>
      <c r="G36" s="40"/>
      <c r="H36" s="41"/>
      <c r="I36" s="196"/>
      <c r="J36" s="42"/>
      <c r="K36" s="201"/>
      <c r="L36" s="201"/>
    </row>
    <row r="37" spans="1:12" s="43" customFormat="1" ht="11.25" hidden="1" outlineLevel="4" x14ac:dyDescent="0.2">
      <c r="A37" s="35"/>
      <c r="B37" s="36" t="s">
        <v>24</v>
      </c>
      <c r="C37" s="76"/>
      <c r="D37" s="37" t="s">
        <v>2</v>
      </c>
      <c r="E37" s="38"/>
      <c r="F37" s="39">
        <v>57.255000000000003</v>
      </c>
      <c r="G37" s="40"/>
      <c r="H37" s="41"/>
      <c r="I37" s="196"/>
      <c r="J37" s="42"/>
      <c r="K37" s="201"/>
      <c r="L37" s="201"/>
    </row>
    <row r="38" spans="1:12" s="34" customFormat="1" ht="36" outlineLevel="2" collapsed="1" x14ac:dyDescent="0.2">
      <c r="A38" s="66">
        <v>7</v>
      </c>
      <c r="B38" s="67" t="s">
        <v>7</v>
      </c>
      <c r="C38" s="68" t="s">
        <v>158</v>
      </c>
      <c r="D38" s="69" t="s">
        <v>1427</v>
      </c>
      <c r="E38" s="71" t="s">
        <v>11</v>
      </c>
      <c r="F38" s="72">
        <v>28.270000000000003</v>
      </c>
      <c r="G38" s="65">
        <v>0</v>
      </c>
      <c r="H38" s="72">
        <f>F38*(1+G38/100)</f>
        <v>28.270000000000003</v>
      </c>
      <c r="I38" s="195"/>
      <c r="J38" s="73">
        <f>H38*I38</f>
        <v>0</v>
      </c>
      <c r="K38" s="200"/>
      <c r="L38" s="200">
        <f>H38*K38</f>
        <v>0</v>
      </c>
    </row>
    <row r="39" spans="1:12" s="43" customFormat="1" ht="11.25" hidden="1" outlineLevel="4" x14ac:dyDescent="0.2">
      <c r="A39" s="35"/>
      <c r="B39" s="36" t="s">
        <v>24</v>
      </c>
      <c r="C39" s="76"/>
      <c r="D39" s="37" t="s">
        <v>503</v>
      </c>
      <c r="E39" s="38"/>
      <c r="F39" s="39">
        <v>0</v>
      </c>
      <c r="G39" s="40"/>
      <c r="H39" s="41"/>
      <c r="I39" s="40"/>
      <c r="J39" s="42"/>
      <c r="K39" s="201"/>
      <c r="L39" s="201"/>
    </row>
    <row r="40" spans="1:12" s="43" customFormat="1" ht="11.25" hidden="1" outlineLevel="4" x14ac:dyDescent="0.2">
      <c r="A40" s="35"/>
      <c r="B40" s="36" t="s">
        <v>24</v>
      </c>
      <c r="C40" s="76"/>
      <c r="D40" s="37" t="s">
        <v>147</v>
      </c>
      <c r="E40" s="38"/>
      <c r="F40" s="39">
        <v>15.75</v>
      </c>
      <c r="G40" s="40"/>
      <c r="H40" s="41"/>
      <c r="I40" s="40"/>
      <c r="J40" s="42"/>
      <c r="K40" s="201"/>
      <c r="L40" s="201"/>
    </row>
    <row r="41" spans="1:12" s="43" customFormat="1" ht="11.25" hidden="1" outlineLevel="4" x14ac:dyDescent="0.2">
      <c r="A41" s="35"/>
      <c r="B41" s="36" t="s">
        <v>24</v>
      </c>
      <c r="C41" s="76"/>
      <c r="D41" s="37" t="s">
        <v>490</v>
      </c>
      <c r="E41" s="38"/>
      <c r="F41" s="39">
        <v>0</v>
      </c>
      <c r="G41" s="40"/>
      <c r="H41" s="41"/>
      <c r="I41" s="40"/>
      <c r="J41" s="42"/>
      <c r="K41" s="201"/>
      <c r="L41" s="201"/>
    </row>
    <row r="42" spans="1:12" s="43" customFormat="1" ht="11.25" hidden="1" outlineLevel="4" x14ac:dyDescent="0.2">
      <c r="A42" s="35"/>
      <c r="B42" s="36" t="s">
        <v>24</v>
      </c>
      <c r="C42" s="76"/>
      <c r="D42" s="37" t="s">
        <v>361</v>
      </c>
      <c r="E42" s="38"/>
      <c r="F42" s="39">
        <v>12.520000000000001</v>
      </c>
      <c r="G42" s="40"/>
      <c r="H42" s="41"/>
      <c r="I42" s="40"/>
      <c r="J42" s="42"/>
      <c r="K42" s="201"/>
      <c r="L42" s="201"/>
    </row>
    <row r="43" spans="1:12" s="52" customFormat="1" ht="12.75" hidden="1" customHeight="1" outlineLevel="4" x14ac:dyDescent="0.2">
      <c r="A43" s="44"/>
      <c r="B43" s="45"/>
      <c r="C43" s="46"/>
      <c r="D43" s="47"/>
      <c r="E43" s="48"/>
      <c r="F43" s="49"/>
      <c r="G43" s="50"/>
      <c r="H43" s="49"/>
      <c r="I43" s="50"/>
      <c r="J43" s="51"/>
      <c r="K43" s="202"/>
      <c r="L43" s="202"/>
    </row>
    <row r="44" spans="1:12" s="34" customFormat="1" ht="24" outlineLevel="2" collapsed="1" x14ac:dyDescent="0.2">
      <c r="A44" s="66">
        <v>8</v>
      </c>
      <c r="B44" s="67" t="s">
        <v>7</v>
      </c>
      <c r="C44" s="68" t="s">
        <v>157</v>
      </c>
      <c r="D44" s="69" t="s">
        <v>542</v>
      </c>
      <c r="E44" s="71" t="s">
        <v>11</v>
      </c>
      <c r="F44" s="72">
        <v>13.313000000000001</v>
      </c>
      <c r="G44" s="65">
        <v>0</v>
      </c>
      <c r="H44" s="199">
        <f>F44*(1+G44/100)</f>
        <v>13.313000000000001</v>
      </c>
      <c r="I44" s="195"/>
      <c r="J44" s="73">
        <f>H44*I44</f>
        <v>0</v>
      </c>
      <c r="K44" s="200"/>
      <c r="L44" s="200">
        <f>H44*K44</f>
        <v>0</v>
      </c>
    </row>
    <row r="45" spans="1:12" s="43" customFormat="1" ht="11.25" hidden="1" outlineLevel="4" x14ac:dyDescent="0.2">
      <c r="A45" s="35"/>
      <c r="B45" s="36" t="s">
        <v>24</v>
      </c>
      <c r="C45" s="76"/>
      <c r="D45" s="37" t="s">
        <v>409</v>
      </c>
      <c r="E45" s="38"/>
      <c r="F45" s="39">
        <v>0</v>
      </c>
      <c r="G45" s="40"/>
      <c r="H45" s="41"/>
      <c r="I45" s="196"/>
      <c r="J45" s="42"/>
      <c r="K45" s="201"/>
      <c r="L45" s="201"/>
    </row>
    <row r="46" spans="1:12" s="43" customFormat="1" ht="11.25" hidden="1" outlineLevel="4" x14ac:dyDescent="0.2">
      <c r="A46" s="35"/>
      <c r="B46" s="36"/>
      <c r="C46" s="76"/>
      <c r="D46" s="37" t="s">
        <v>1547</v>
      </c>
      <c r="E46" s="38"/>
      <c r="F46" s="39">
        <f>351-402</f>
        <v>-51</v>
      </c>
      <c r="G46" s="40"/>
      <c r="H46" s="41"/>
      <c r="I46" s="196"/>
      <c r="J46" s="42"/>
      <c r="K46" s="201"/>
      <c r="L46" s="201"/>
    </row>
    <row r="47" spans="1:12" s="43" customFormat="1" ht="11.25" hidden="1" outlineLevel="4" x14ac:dyDescent="0.2">
      <c r="A47" s="35"/>
      <c r="B47" s="36" t="s">
        <v>24</v>
      </c>
      <c r="C47" s="76"/>
      <c r="D47" s="37" t="s">
        <v>1548</v>
      </c>
      <c r="E47" s="38"/>
      <c r="F47" s="39">
        <f>149.838-85.525</f>
        <v>64.312999999999988</v>
      </c>
      <c r="G47" s="40"/>
      <c r="H47" s="41"/>
      <c r="I47" s="196"/>
      <c r="J47" s="42"/>
      <c r="K47" s="201"/>
      <c r="L47" s="201"/>
    </row>
    <row r="48" spans="1:12" s="34" customFormat="1" ht="36" outlineLevel="2" x14ac:dyDescent="0.2">
      <c r="A48" s="66">
        <v>9</v>
      </c>
      <c r="B48" s="67" t="s">
        <v>7</v>
      </c>
      <c r="C48" s="68" t="s">
        <v>156</v>
      </c>
      <c r="D48" s="69" t="s">
        <v>1382</v>
      </c>
      <c r="E48" s="71" t="s">
        <v>11</v>
      </c>
      <c r="F48" s="72">
        <v>13.313000000000001</v>
      </c>
      <c r="G48" s="65">
        <v>0</v>
      </c>
      <c r="H48" s="199">
        <f>F48*(1+G48/100)</f>
        <v>13.313000000000001</v>
      </c>
      <c r="I48" s="195"/>
      <c r="J48" s="73">
        <f>H48*I48</f>
        <v>0</v>
      </c>
      <c r="K48" s="200"/>
      <c r="L48" s="200">
        <f>H48*K48</f>
        <v>0</v>
      </c>
    </row>
    <row r="49" spans="1:12" s="34" customFormat="1" ht="24" outlineLevel="2" x14ac:dyDescent="0.2">
      <c r="A49" s="66">
        <v>10</v>
      </c>
      <c r="B49" s="67" t="s">
        <v>7</v>
      </c>
      <c r="C49" s="68" t="s">
        <v>159</v>
      </c>
      <c r="D49" s="69" t="s">
        <v>543</v>
      </c>
      <c r="E49" s="71" t="s">
        <v>11</v>
      </c>
      <c r="F49" s="72">
        <v>13.313000000000001</v>
      </c>
      <c r="G49" s="65">
        <v>0</v>
      </c>
      <c r="H49" s="199">
        <f>F49*(1+G49/100)</f>
        <v>13.313000000000001</v>
      </c>
      <c r="I49" s="195"/>
      <c r="J49" s="73">
        <f>H49*I49</f>
        <v>0</v>
      </c>
      <c r="K49" s="200"/>
      <c r="L49" s="200">
        <f>H49*K49</f>
        <v>0</v>
      </c>
    </row>
    <row r="50" spans="1:12" s="33" customFormat="1" ht="22.5" customHeight="1" outlineLevel="1" x14ac:dyDescent="0.2">
      <c r="A50" s="26"/>
      <c r="B50" s="27" t="s">
        <v>23</v>
      </c>
      <c r="C50" s="75" t="s">
        <v>639</v>
      </c>
      <c r="D50" s="28" t="s">
        <v>640</v>
      </c>
      <c r="E50" s="29"/>
      <c r="F50" s="30"/>
      <c r="G50" s="31"/>
      <c r="H50" s="30"/>
      <c r="I50" s="31"/>
      <c r="J50" s="32">
        <f>SUBTOTAL(9,J51:J65)</f>
        <v>0</v>
      </c>
      <c r="K50" s="203"/>
      <c r="L50" s="203">
        <f>SUBTOTAL(9,L51:L65)</f>
        <v>24.627240000000008</v>
      </c>
    </row>
    <row r="51" spans="1:12" s="34" customFormat="1" ht="12" outlineLevel="2" collapsed="1" x14ac:dyDescent="0.2">
      <c r="A51" s="66">
        <v>1</v>
      </c>
      <c r="B51" s="67" t="s">
        <v>7</v>
      </c>
      <c r="C51" s="68" t="s">
        <v>167</v>
      </c>
      <c r="D51" s="69" t="s">
        <v>504</v>
      </c>
      <c r="E51" s="71" t="s">
        <v>11</v>
      </c>
      <c r="F51" s="72">
        <v>11.401500000000002</v>
      </c>
      <c r="G51" s="65">
        <v>0</v>
      </c>
      <c r="H51" s="72">
        <f>F51*(1+G51/100)</f>
        <v>11.401500000000002</v>
      </c>
      <c r="I51" s="195"/>
      <c r="J51" s="73">
        <f>H51*I51</f>
        <v>0</v>
      </c>
      <c r="K51" s="200">
        <v>2.16</v>
      </c>
      <c r="L51" s="200">
        <f>H51*K51</f>
        <v>24.627240000000008</v>
      </c>
    </row>
    <row r="52" spans="1:12" s="43" customFormat="1" ht="11.25" hidden="1" outlineLevel="4" x14ac:dyDescent="0.2">
      <c r="A52" s="35"/>
      <c r="B52" s="36" t="s">
        <v>24</v>
      </c>
      <c r="C52" s="76"/>
      <c r="D52" s="37" t="s">
        <v>432</v>
      </c>
      <c r="E52" s="38"/>
      <c r="F52" s="39">
        <v>0</v>
      </c>
      <c r="G52" s="40"/>
      <c r="H52" s="41"/>
      <c r="I52" s="196"/>
      <c r="J52" s="42"/>
      <c r="K52" s="201"/>
      <c r="L52" s="201"/>
    </row>
    <row r="53" spans="1:12" s="43" customFormat="1" ht="11.25" hidden="1" outlineLevel="4" x14ac:dyDescent="0.2">
      <c r="A53" s="35"/>
      <c r="B53" s="36" t="s">
        <v>24</v>
      </c>
      <c r="C53" s="76"/>
      <c r="D53" s="37" t="s">
        <v>316</v>
      </c>
      <c r="E53" s="38"/>
      <c r="F53" s="39">
        <v>0</v>
      </c>
      <c r="G53" s="40"/>
      <c r="H53" s="41"/>
      <c r="I53" s="196"/>
      <c r="J53" s="42"/>
      <c r="K53" s="201"/>
      <c r="L53" s="201"/>
    </row>
    <row r="54" spans="1:12" s="43" customFormat="1" ht="11.25" hidden="1" outlineLevel="4" x14ac:dyDescent="0.2">
      <c r="A54" s="35"/>
      <c r="B54" s="36" t="s">
        <v>24</v>
      </c>
      <c r="C54" s="76"/>
      <c r="D54" s="37" t="s">
        <v>304</v>
      </c>
      <c r="E54" s="38"/>
      <c r="F54" s="39">
        <v>0</v>
      </c>
      <c r="G54" s="40"/>
      <c r="H54" s="41"/>
      <c r="I54" s="196"/>
      <c r="J54" s="42"/>
      <c r="K54" s="201"/>
      <c r="L54" s="201"/>
    </row>
    <row r="55" spans="1:12" s="43" customFormat="1" ht="11.25" hidden="1" outlineLevel="4" x14ac:dyDescent="0.2">
      <c r="A55" s="35"/>
      <c r="B55" s="36" t="s">
        <v>24</v>
      </c>
      <c r="C55" s="76"/>
      <c r="D55" s="37" t="s">
        <v>339</v>
      </c>
      <c r="E55" s="38"/>
      <c r="F55" s="39">
        <v>2.8325</v>
      </c>
      <c r="G55" s="40"/>
      <c r="H55" s="41"/>
      <c r="I55" s="196"/>
      <c r="J55" s="42"/>
      <c r="K55" s="201"/>
      <c r="L55" s="201"/>
    </row>
    <row r="56" spans="1:12" s="43" customFormat="1" ht="11.25" hidden="1" outlineLevel="4" x14ac:dyDescent="0.2">
      <c r="A56" s="35"/>
      <c r="B56" s="36" t="s">
        <v>24</v>
      </c>
      <c r="C56" s="76"/>
      <c r="D56" s="37" t="s">
        <v>477</v>
      </c>
      <c r="E56" s="38"/>
      <c r="F56" s="39">
        <v>0</v>
      </c>
      <c r="G56" s="40"/>
      <c r="H56" s="41"/>
      <c r="I56" s="196"/>
      <c r="J56" s="42"/>
      <c r="K56" s="201"/>
      <c r="L56" s="201"/>
    </row>
    <row r="57" spans="1:12" s="43" customFormat="1" ht="11.25" hidden="1" outlineLevel="4" x14ac:dyDescent="0.2">
      <c r="A57" s="35"/>
      <c r="B57" s="36" t="s">
        <v>24</v>
      </c>
      <c r="C57" s="76"/>
      <c r="D57" s="37" t="s">
        <v>382</v>
      </c>
      <c r="E57" s="38"/>
      <c r="F57" s="39">
        <v>1.3425000000000002</v>
      </c>
      <c r="G57" s="40"/>
      <c r="H57" s="41"/>
      <c r="I57" s="196"/>
      <c r="J57" s="42"/>
      <c r="K57" s="201"/>
      <c r="L57" s="201"/>
    </row>
    <row r="58" spans="1:12" s="43" customFormat="1" ht="11.25" hidden="1" outlineLevel="4" x14ac:dyDescent="0.2">
      <c r="A58" s="35"/>
      <c r="B58" s="36" t="s">
        <v>24</v>
      </c>
      <c r="C58" s="76"/>
      <c r="D58" s="37" t="s">
        <v>311</v>
      </c>
      <c r="E58" s="38"/>
      <c r="F58" s="39">
        <v>0</v>
      </c>
      <c r="G58" s="40"/>
      <c r="H58" s="41"/>
      <c r="I58" s="196"/>
      <c r="J58" s="42"/>
      <c r="K58" s="201"/>
      <c r="L58" s="201"/>
    </row>
    <row r="59" spans="1:12" s="43" customFormat="1" ht="11.25" hidden="1" outlineLevel="4" x14ac:dyDescent="0.2">
      <c r="A59" s="35"/>
      <c r="B59" s="36" t="s">
        <v>24</v>
      </c>
      <c r="C59" s="76"/>
      <c r="D59" s="37" t="s">
        <v>383</v>
      </c>
      <c r="E59" s="38"/>
      <c r="F59" s="39">
        <v>3.2425000000000006</v>
      </c>
      <c r="G59" s="40"/>
      <c r="H59" s="41"/>
      <c r="I59" s="196"/>
      <c r="J59" s="42"/>
      <c r="K59" s="201"/>
      <c r="L59" s="201"/>
    </row>
    <row r="60" spans="1:12" s="43" customFormat="1" ht="11.25" hidden="1" outlineLevel="4" x14ac:dyDescent="0.2">
      <c r="A60" s="35"/>
      <c r="B60" s="36" t="s">
        <v>24</v>
      </c>
      <c r="C60" s="76"/>
      <c r="D60" s="37" t="s">
        <v>2</v>
      </c>
      <c r="E60" s="38"/>
      <c r="F60" s="39">
        <v>7.4175000000000013</v>
      </c>
      <c r="G60" s="40"/>
      <c r="H60" s="41"/>
      <c r="I60" s="196"/>
      <c r="J60" s="42"/>
      <c r="K60" s="201"/>
      <c r="L60" s="201"/>
    </row>
    <row r="61" spans="1:12" s="43" customFormat="1" ht="11.25" hidden="1" outlineLevel="4" x14ac:dyDescent="0.2">
      <c r="A61" s="35"/>
      <c r="B61" s="36" t="s">
        <v>24</v>
      </c>
      <c r="C61" s="76"/>
      <c r="D61" s="37" t="s">
        <v>457</v>
      </c>
      <c r="E61" s="38"/>
      <c r="F61" s="39">
        <v>0</v>
      </c>
      <c r="G61" s="40"/>
      <c r="H61" s="41"/>
      <c r="I61" s="196"/>
      <c r="J61" s="42"/>
      <c r="K61" s="201"/>
      <c r="L61" s="201"/>
    </row>
    <row r="62" spans="1:12" s="43" customFormat="1" ht="11.25" hidden="1" outlineLevel="4" x14ac:dyDescent="0.2">
      <c r="A62" s="35"/>
      <c r="B62" s="36" t="s">
        <v>24</v>
      </c>
      <c r="C62" s="76"/>
      <c r="D62" s="37" t="s">
        <v>385</v>
      </c>
      <c r="E62" s="38"/>
      <c r="F62" s="39">
        <v>3.8400000000000007</v>
      </c>
      <c r="G62" s="40"/>
      <c r="H62" s="41"/>
      <c r="I62" s="196"/>
      <c r="J62" s="42"/>
      <c r="K62" s="201"/>
      <c r="L62" s="201"/>
    </row>
    <row r="63" spans="1:12" s="43" customFormat="1" ht="11.25" hidden="1" outlineLevel="4" x14ac:dyDescent="0.2">
      <c r="A63" s="35"/>
      <c r="B63" s="36" t="s">
        <v>24</v>
      </c>
      <c r="C63" s="76"/>
      <c r="D63" s="37" t="s">
        <v>333</v>
      </c>
      <c r="E63" s="38"/>
      <c r="F63" s="39">
        <v>0.14399999999999999</v>
      </c>
      <c r="G63" s="40"/>
      <c r="H63" s="41"/>
      <c r="I63" s="196"/>
      <c r="J63" s="42"/>
      <c r="K63" s="201"/>
      <c r="L63" s="201"/>
    </row>
    <row r="64" spans="1:12" s="43" customFormat="1" ht="11.25" hidden="1" outlineLevel="4" x14ac:dyDescent="0.2">
      <c r="A64" s="35"/>
      <c r="B64" s="36" t="s">
        <v>24</v>
      </c>
      <c r="C64" s="76"/>
      <c r="D64" s="37" t="s">
        <v>2</v>
      </c>
      <c r="E64" s="38"/>
      <c r="F64" s="39">
        <v>3.9840000000000009</v>
      </c>
      <c r="G64" s="40"/>
      <c r="H64" s="41"/>
      <c r="I64" s="196"/>
      <c r="J64" s="42"/>
      <c r="K64" s="201"/>
      <c r="L64" s="201"/>
    </row>
    <row r="65" spans="1:12" s="52" customFormat="1" ht="12.75" hidden="1" customHeight="1" outlineLevel="4" x14ac:dyDescent="0.2">
      <c r="A65" s="44"/>
      <c r="B65" s="45"/>
      <c r="C65" s="46"/>
      <c r="D65" s="47"/>
      <c r="E65" s="48"/>
      <c r="F65" s="49"/>
      <c r="G65" s="50"/>
      <c r="H65" s="49"/>
      <c r="I65" s="197"/>
      <c r="J65" s="51"/>
      <c r="K65" s="202"/>
      <c r="L65" s="202"/>
    </row>
    <row r="66" spans="1:12" s="33" customFormat="1" ht="22.5" customHeight="1" outlineLevel="1" x14ac:dyDescent="0.2">
      <c r="A66" s="26"/>
      <c r="B66" s="27" t="s">
        <v>23</v>
      </c>
      <c r="C66" s="75" t="s">
        <v>641</v>
      </c>
      <c r="D66" s="28" t="s">
        <v>642</v>
      </c>
      <c r="E66" s="29"/>
      <c r="F66" s="30"/>
      <c r="G66" s="31"/>
      <c r="H66" s="30"/>
      <c r="I66" s="198"/>
      <c r="J66" s="32">
        <f>SUBTOTAL(9,J67:J102)</f>
        <v>0</v>
      </c>
      <c r="K66" s="203"/>
      <c r="L66" s="203">
        <f>SUBTOTAL(9,L67:L102)</f>
        <v>108.57129845227256</v>
      </c>
    </row>
    <row r="67" spans="1:12" s="34" customFormat="1" ht="12" outlineLevel="2" collapsed="1" x14ac:dyDescent="0.2">
      <c r="A67" s="66">
        <v>1</v>
      </c>
      <c r="B67" s="67" t="s">
        <v>7</v>
      </c>
      <c r="C67" s="68" t="s">
        <v>168</v>
      </c>
      <c r="D67" s="69" t="s">
        <v>1465</v>
      </c>
      <c r="E67" s="71" t="s">
        <v>11</v>
      </c>
      <c r="F67" s="72">
        <v>9.3892891338576003</v>
      </c>
      <c r="G67" s="65">
        <v>0</v>
      </c>
      <c r="H67" s="72">
        <f>F67*(1+G67/100)</f>
        <v>9.3892891338576003</v>
      </c>
      <c r="I67" s="195"/>
      <c r="J67" s="73">
        <f>H67*I67</f>
        <v>0</v>
      </c>
      <c r="K67" s="200">
        <v>2.33</v>
      </c>
      <c r="L67" s="200">
        <f>H67*K67</f>
        <v>21.87704368188821</v>
      </c>
    </row>
    <row r="68" spans="1:12" s="43" customFormat="1" ht="11.25" hidden="1" outlineLevel="4" x14ac:dyDescent="0.2">
      <c r="A68" s="35"/>
      <c r="B68" s="36" t="s">
        <v>24</v>
      </c>
      <c r="C68" s="76"/>
      <c r="D68" s="37" t="s">
        <v>526</v>
      </c>
      <c r="E68" s="38"/>
      <c r="F68" s="39">
        <v>0</v>
      </c>
      <c r="G68" s="40"/>
      <c r="H68" s="41"/>
      <c r="I68" s="196"/>
      <c r="J68" s="42"/>
      <c r="K68" s="201"/>
      <c r="L68" s="201"/>
    </row>
    <row r="69" spans="1:12" s="43" customFormat="1" ht="11.25" hidden="1" outlineLevel="4" x14ac:dyDescent="0.2">
      <c r="A69" s="35"/>
      <c r="B69" s="36" t="s">
        <v>24</v>
      </c>
      <c r="C69" s="76"/>
      <c r="D69" s="37" t="s">
        <v>429</v>
      </c>
      <c r="E69" s="38"/>
      <c r="F69" s="39">
        <v>4.7560891338575999</v>
      </c>
      <c r="G69" s="40"/>
      <c r="H69" s="41"/>
      <c r="I69" s="196"/>
      <c r="J69" s="42"/>
      <c r="K69" s="201"/>
      <c r="L69" s="201"/>
    </row>
    <row r="70" spans="1:12" s="43" customFormat="1" ht="11.25" hidden="1" outlineLevel="4" x14ac:dyDescent="0.2">
      <c r="A70" s="35"/>
      <c r="B70" s="36" t="s">
        <v>24</v>
      </c>
      <c r="C70" s="76"/>
      <c r="D70" s="37" t="s">
        <v>407</v>
      </c>
      <c r="E70" s="38"/>
      <c r="F70" s="39">
        <v>0</v>
      </c>
      <c r="G70" s="40"/>
      <c r="H70" s="41"/>
      <c r="I70" s="196"/>
      <c r="J70" s="42"/>
      <c r="K70" s="201"/>
      <c r="L70" s="201"/>
    </row>
    <row r="71" spans="1:12" s="43" customFormat="1" ht="11.25" hidden="1" outlineLevel="4" x14ac:dyDescent="0.2">
      <c r="A71" s="35"/>
      <c r="B71" s="36" t="s">
        <v>24</v>
      </c>
      <c r="C71" s="76"/>
      <c r="D71" s="37" t="s">
        <v>375</v>
      </c>
      <c r="E71" s="38"/>
      <c r="F71" s="39">
        <v>4.6332000000000004</v>
      </c>
      <c r="G71" s="40"/>
      <c r="H71" s="41"/>
      <c r="I71" s="196"/>
      <c r="J71" s="42"/>
      <c r="K71" s="201"/>
      <c r="L71" s="201"/>
    </row>
    <row r="72" spans="1:12" s="34" customFormat="1" ht="12" outlineLevel="2" collapsed="1" x14ac:dyDescent="0.2">
      <c r="A72" s="66">
        <v>2</v>
      </c>
      <c r="B72" s="67" t="s">
        <v>7</v>
      </c>
      <c r="C72" s="68" t="s">
        <v>169</v>
      </c>
      <c r="D72" s="69" t="s">
        <v>1466</v>
      </c>
      <c r="E72" s="71" t="s">
        <v>11</v>
      </c>
      <c r="F72" s="72">
        <v>34.742400000000018</v>
      </c>
      <c r="G72" s="65">
        <v>0</v>
      </c>
      <c r="H72" s="72">
        <f>F72*(1+G72/100)</f>
        <v>34.742400000000018</v>
      </c>
      <c r="I72" s="195"/>
      <c r="J72" s="73">
        <f>H72*I72</f>
        <v>0</v>
      </c>
      <c r="K72" s="200">
        <v>2.3199999999999998</v>
      </c>
      <c r="L72" s="200">
        <f>H72*K72</f>
        <v>80.602368000000041</v>
      </c>
    </row>
    <row r="73" spans="1:12" s="43" customFormat="1" ht="11.25" hidden="1" outlineLevel="4" x14ac:dyDescent="0.2">
      <c r="A73" s="35"/>
      <c r="B73" s="36" t="s">
        <v>24</v>
      </c>
      <c r="C73" s="76"/>
      <c r="D73" s="37" t="s">
        <v>344</v>
      </c>
      <c r="E73" s="38"/>
      <c r="F73" s="39">
        <v>0</v>
      </c>
      <c r="G73" s="40"/>
      <c r="H73" s="41"/>
      <c r="I73" s="196"/>
      <c r="J73" s="42"/>
      <c r="K73" s="201"/>
      <c r="L73" s="201"/>
    </row>
    <row r="74" spans="1:12" s="43" customFormat="1" ht="11.25" hidden="1" outlineLevel="4" x14ac:dyDescent="0.2">
      <c r="A74" s="35"/>
      <c r="B74" s="36" t="s">
        <v>24</v>
      </c>
      <c r="C74" s="76"/>
      <c r="D74" s="37" t="s">
        <v>28</v>
      </c>
      <c r="E74" s="38"/>
      <c r="F74" s="39">
        <v>0</v>
      </c>
      <c r="G74" s="40"/>
      <c r="H74" s="41"/>
      <c r="I74" s="196"/>
      <c r="J74" s="42"/>
      <c r="K74" s="201"/>
      <c r="L74" s="201"/>
    </row>
    <row r="75" spans="1:12" s="43" customFormat="1" ht="11.25" hidden="1" outlineLevel="4" x14ac:dyDescent="0.2">
      <c r="A75" s="35"/>
      <c r="B75" s="36" t="s">
        <v>24</v>
      </c>
      <c r="C75" s="76"/>
      <c r="D75" s="37" t="s">
        <v>377</v>
      </c>
      <c r="E75" s="38"/>
      <c r="F75" s="39">
        <v>13.516800000000005</v>
      </c>
      <c r="G75" s="40"/>
      <c r="H75" s="41"/>
      <c r="I75" s="196"/>
      <c r="J75" s="42"/>
      <c r="K75" s="201"/>
      <c r="L75" s="201"/>
    </row>
    <row r="76" spans="1:12" s="43" customFormat="1" ht="11.25" hidden="1" outlineLevel="4" x14ac:dyDescent="0.2">
      <c r="A76" s="35"/>
      <c r="B76" s="36" t="s">
        <v>24</v>
      </c>
      <c r="C76" s="76"/>
      <c r="D76" s="37" t="s">
        <v>29</v>
      </c>
      <c r="E76" s="38"/>
      <c r="F76" s="39">
        <v>0</v>
      </c>
      <c r="G76" s="40"/>
      <c r="H76" s="41"/>
      <c r="I76" s="196"/>
      <c r="J76" s="42"/>
      <c r="K76" s="201"/>
      <c r="L76" s="201"/>
    </row>
    <row r="77" spans="1:12" s="43" customFormat="1" ht="11.25" hidden="1" outlineLevel="4" x14ac:dyDescent="0.2">
      <c r="A77" s="35"/>
      <c r="B77" s="36" t="s">
        <v>24</v>
      </c>
      <c r="C77" s="76"/>
      <c r="D77" s="37" t="s">
        <v>378</v>
      </c>
      <c r="E77" s="38"/>
      <c r="F77" s="39">
        <v>20.275200000000009</v>
      </c>
      <c r="G77" s="40"/>
      <c r="H77" s="41"/>
      <c r="I77" s="196"/>
      <c r="J77" s="42"/>
      <c r="K77" s="201"/>
      <c r="L77" s="201"/>
    </row>
    <row r="78" spans="1:12" s="43" customFormat="1" ht="11.25" hidden="1" outlineLevel="4" x14ac:dyDescent="0.2">
      <c r="A78" s="35"/>
      <c r="B78" s="36" t="s">
        <v>24</v>
      </c>
      <c r="C78" s="76"/>
      <c r="D78" s="37" t="s">
        <v>30</v>
      </c>
      <c r="E78" s="38"/>
      <c r="F78" s="39">
        <v>0</v>
      </c>
      <c r="G78" s="40"/>
      <c r="H78" s="41"/>
      <c r="I78" s="196"/>
      <c r="J78" s="42"/>
      <c r="K78" s="201"/>
      <c r="L78" s="201"/>
    </row>
    <row r="79" spans="1:12" s="43" customFormat="1" ht="11.25" hidden="1" outlineLevel="4" x14ac:dyDescent="0.2">
      <c r="A79" s="35"/>
      <c r="B79" s="36" t="s">
        <v>24</v>
      </c>
      <c r="C79" s="76"/>
      <c r="D79" s="37" t="s">
        <v>374</v>
      </c>
      <c r="E79" s="38"/>
      <c r="F79" s="39">
        <v>0.95040000000000002</v>
      </c>
      <c r="G79" s="40"/>
      <c r="H79" s="41"/>
      <c r="I79" s="196"/>
      <c r="J79" s="42"/>
      <c r="K79" s="201"/>
      <c r="L79" s="201"/>
    </row>
    <row r="80" spans="1:12" s="34" customFormat="1" ht="12" outlineLevel="2" collapsed="1" x14ac:dyDescent="0.2">
      <c r="A80" s="66">
        <v>3</v>
      </c>
      <c r="B80" s="67" t="s">
        <v>7</v>
      </c>
      <c r="C80" s="68" t="s">
        <v>170</v>
      </c>
      <c r="D80" s="69" t="s">
        <v>643</v>
      </c>
      <c r="E80" s="71" t="s">
        <v>5</v>
      </c>
      <c r="F80" s="72">
        <v>0.21990000000000001</v>
      </c>
      <c r="G80" s="65">
        <v>0</v>
      </c>
      <c r="H80" s="72">
        <f>F80*(1+G80/100)</f>
        <v>0.21990000000000001</v>
      </c>
      <c r="I80" s="195"/>
      <c r="J80" s="73">
        <f>H80*I80</f>
        <v>0</v>
      </c>
      <c r="K80" s="200">
        <v>1.06</v>
      </c>
      <c r="L80" s="200">
        <f>H80*K80</f>
        <v>0.23309400000000002</v>
      </c>
    </row>
    <row r="81" spans="1:12" s="43" customFormat="1" ht="11.25" hidden="1" outlineLevel="4" x14ac:dyDescent="0.2">
      <c r="A81" s="35"/>
      <c r="B81" s="36" t="s">
        <v>24</v>
      </c>
      <c r="C81" s="76"/>
      <c r="D81" s="37" t="s">
        <v>347</v>
      </c>
      <c r="E81" s="38"/>
      <c r="F81" s="39">
        <v>0</v>
      </c>
      <c r="G81" s="40"/>
      <c r="H81" s="41"/>
      <c r="I81" s="196"/>
      <c r="J81" s="42"/>
      <c r="K81" s="201"/>
      <c r="L81" s="201"/>
    </row>
    <row r="82" spans="1:12" s="43" customFormat="1" ht="11.25" hidden="1" outlineLevel="4" x14ac:dyDescent="0.2">
      <c r="A82" s="35"/>
      <c r="B82" s="36" t="s">
        <v>24</v>
      </c>
      <c r="C82" s="76"/>
      <c r="D82" s="37" t="s">
        <v>294</v>
      </c>
      <c r="E82" s="38"/>
      <c r="F82" s="39">
        <v>0.21990000000000001</v>
      </c>
      <c r="G82" s="40"/>
      <c r="H82" s="41"/>
      <c r="I82" s="196"/>
      <c r="J82" s="42"/>
      <c r="K82" s="201"/>
      <c r="L82" s="201"/>
    </row>
    <row r="83" spans="1:12" s="34" customFormat="1" ht="12" outlineLevel="2" collapsed="1" x14ac:dyDescent="0.2">
      <c r="A83" s="66">
        <v>4</v>
      </c>
      <c r="B83" s="67" t="s">
        <v>7</v>
      </c>
      <c r="C83" s="68" t="s">
        <v>171</v>
      </c>
      <c r="D83" s="69" t="s">
        <v>644</v>
      </c>
      <c r="E83" s="71" t="s">
        <v>5</v>
      </c>
      <c r="F83" s="72">
        <v>0.12612599999999999</v>
      </c>
      <c r="G83" s="65">
        <v>0</v>
      </c>
      <c r="H83" s="72">
        <f>F83*(1+G83/100)</f>
        <v>0.12612599999999999</v>
      </c>
      <c r="I83" s="195"/>
      <c r="J83" s="73">
        <f>H83*I83</f>
        <v>0</v>
      </c>
      <c r="K83" s="200">
        <v>1.05</v>
      </c>
      <c r="L83" s="200">
        <f>H83*K83</f>
        <v>0.1324323</v>
      </c>
    </row>
    <row r="84" spans="1:12" s="43" customFormat="1" ht="11.25" hidden="1" outlineLevel="4" x14ac:dyDescent="0.2">
      <c r="A84" s="35"/>
      <c r="B84" s="36" t="s">
        <v>24</v>
      </c>
      <c r="C84" s="76"/>
      <c r="D84" s="37" t="s">
        <v>347</v>
      </c>
      <c r="E84" s="38"/>
      <c r="F84" s="39">
        <v>0</v>
      </c>
      <c r="G84" s="40"/>
      <c r="H84" s="41"/>
      <c r="I84" s="196"/>
      <c r="J84" s="42"/>
      <c r="K84" s="201"/>
      <c r="L84" s="201"/>
    </row>
    <row r="85" spans="1:12" s="43" customFormat="1" ht="11.25" hidden="1" outlineLevel="4" x14ac:dyDescent="0.2">
      <c r="A85" s="35"/>
      <c r="B85" s="36" t="s">
        <v>24</v>
      </c>
      <c r="C85" s="76"/>
      <c r="D85" s="37" t="s">
        <v>340</v>
      </c>
      <c r="E85" s="38"/>
      <c r="F85" s="39">
        <v>0.12612599999999999</v>
      </c>
      <c r="G85" s="40"/>
      <c r="H85" s="41"/>
      <c r="I85" s="196"/>
      <c r="J85" s="42"/>
      <c r="K85" s="201"/>
      <c r="L85" s="201"/>
    </row>
    <row r="86" spans="1:12" s="34" customFormat="1" ht="12" outlineLevel="2" collapsed="1" x14ac:dyDescent="0.2">
      <c r="A86" s="66">
        <v>5</v>
      </c>
      <c r="B86" s="67" t="s">
        <v>7</v>
      </c>
      <c r="C86" s="68" t="s">
        <v>172</v>
      </c>
      <c r="D86" s="69" t="s">
        <v>514</v>
      </c>
      <c r="E86" s="71" t="s">
        <v>8</v>
      </c>
      <c r="F86" s="72">
        <v>5112.8218485574216</v>
      </c>
      <c r="G86" s="65">
        <v>12</v>
      </c>
      <c r="H86" s="72">
        <f>F86*(1+G86/100)</f>
        <v>5726.360470384313</v>
      </c>
      <c r="I86" s="195"/>
      <c r="J86" s="73">
        <f>H86*I86</f>
        <v>0</v>
      </c>
      <c r="K86" s="200">
        <v>1E-3</v>
      </c>
      <c r="L86" s="200">
        <f>H86*K86</f>
        <v>5.7263604703843134</v>
      </c>
    </row>
    <row r="87" spans="1:12" s="43" customFormat="1" ht="11.25" hidden="1" outlineLevel="4" x14ac:dyDescent="0.2">
      <c r="A87" s="35"/>
      <c r="B87" s="36" t="s">
        <v>24</v>
      </c>
      <c r="C87" s="76"/>
      <c r="D87" s="37" t="s">
        <v>111</v>
      </c>
      <c r="E87" s="38"/>
      <c r="F87" s="39">
        <v>0</v>
      </c>
      <c r="G87" s="40"/>
      <c r="H87" s="41"/>
      <c r="I87" s="196"/>
      <c r="J87" s="42"/>
      <c r="K87" s="201"/>
      <c r="L87" s="201"/>
    </row>
    <row r="88" spans="1:12" s="43" customFormat="1" ht="11.25" hidden="1" outlineLevel="4" x14ac:dyDescent="0.2">
      <c r="A88" s="35"/>
      <c r="B88" s="36" t="s">
        <v>24</v>
      </c>
      <c r="C88" s="76"/>
      <c r="D88" s="37" t="s">
        <v>389</v>
      </c>
      <c r="E88" s="38"/>
      <c r="F88" s="39">
        <v>0</v>
      </c>
      <c r="G88" s="40"/>
      <c r="H88" s="41"/>
      <c r="I88" s="196"/>
      <c r="J88" s="42"/>
      <c r="K88" s="201"/>
      <c r="L88" s="201"/>
    </row>
    <row r="89" spans="1:12" s="43" customFormat="1" ht="11.25" hidden="1" outlineLevel="4" x14ac:dyDescent="0.2">
      <c r="A89" s="35"/>
      <c r="B89" s="36" t="s">
        <v>24</v>
      </c>
      <c r="C89" s="76"/>
      <c r="D89" s="37" t="s">
        <v>308</v>
      </c>
      <c r="E89" s="38"/>
      <c r="F89" s="39">
        <v>350.4</v>
      </c>
      <c r="G89" s="40"/>
      <c r="H89" s="41"/>
      <c r="I89" s="196"/>
      <c r="J89" s="42"/>
      <c r="K89" s="201"/>
      <c r="L89" s="201"/>
    </row>
    <row r="90" spans="1:12" s="43" customFormat="1" ht="11.25" hidden="1" outlineLevel="4" x14ac:dyDescent="0.2">
      <c r="A90" s="35"/>
      <c r="B90" s="36" t="s">
        <v>24</v>
      </c>
      <c r="C90" s="76"/>
      <c r="D90" s="37" t="s">
        <v>394</v>
      </c>
      <c r="E90" s="38"/>
      <c r="F90" s="39">
        <v>0</v>
      </c>
      <c r="G90" s="40"/>
      <c r="H90" s="41"/>
      <c r="I90" s="196"/>
      <c r="J90" s="42"/>
      <c r="K90" s="201"/>
      <c r="L90" s="201"/>
    </row>
    <row r="91" spans="1:12" s="43" customFormat="1" ht="11.25" hidden="1" outlineLevel="4" x14ac:dyDescent="0.2">
      <c r="A91" s="35"/>
      <c r="B91" s="36" t="s">
        <v>24</v>
      </c>
      <c r="C91" s="76"/>
      <c r="D91" s="37" t="s">
        <v>309</v>
      </c>
      <c r="E91" s="38"/>
      <c r="F91" s="39">
        <v>595.80000000000007</v>
      </c>
      <c r="G91" s="40"/>
      <c r="H91" s="41"/>
      <c r="I91" s="196"/>
      <c r="J91" s="42"/>
      <c r="K91" s="201"/>
      <c r="L91" s="201"/>
    </row>
    <row r="92" spans="1:12" s="43" customFormat="1" ht="11.25" hidden="1" outlineLevel="4" x14ac:dyDescent="0.2">
      <c r="A92" s="35"/>
      <c r="B92" s="36" t="s">
        <v>24</v>
      </c>
      <c r="C92" s="76"/>
      <c r="D92" s="37" t="s">
        <v>388</v>
      </c>
      <c r="E92" s="38"/>
      <c r="F92" s="39">
        <v>0</v>
      </c>
      <c r="G92" s="40"/>
      <c r="H92" s="41"/>
      <c r="I92" s="196"/>
      <c r="J92" s="42"/>
      <c r="K92" s="201"/>
      <c r="L92" s="201"/>
    </row>
    <row r="93" spans="1:12" s="43" customFormat="1" ht="11.25" hidden="1" outlineLevel="4" x14ac:dyDescent="0.2">
      <c r="A93" s="35"/>
      <c r="B93" s="36" t="s">
        <v>24</v>
      </c>
      <c r="C93" s="76"/>
      <c r="D93" s="37" t="s">
        <v>299</v>
      </c>
      <c r="E93" s="38"/>
      <c r="F93" s="39">
        <v>35.04</v>
      </c>
      <c r="G93" s="40"/>
      <c r="H93" s="41"/>
      <c r="I93" s="196"/>
      <c r="J93" s="42"/>
      <c r="K93" s="201"/>
      <c r="L93" s="201"/>
    </row>
    <row r="94" spans="1:12" s="43" customFormat="1" ht="11.25" hidden="1" outlineLevel="4" x14ac:dyDescent="0.2">
      <c r="A94" s="35"/>
      <c r="B94" s="36" t="s">
        <v>24</v>
      </c>
      <c r="C94" s="76"/>
      <c r="D94" s="37" t="s">
        <v>379</v>
      </c>
      <c r="E94" s="38"/>
      <c r="F94" s="39">
        <v>0</v>
      </c>
      <c r="G94" s="40"/>
      <c r="H94" s="41"/>
      <c r="I94" s="196"/>
      <c r="J94" s="42"/>
      <c r="K94" s="201"/>
      <c r="L94" s="201"/>
    </row>
    <row r="95" spans="1:12" s="43" customFormat="1" ht="11.25" hidden="1" outlineLevel="4" x14ac:dyDescent="0.2">
      <c r="A95" s="35"/>
      <c r="B95" s="36" t="s">
        <v>24</v>
      </c>
      <c r="C95" s="76"/>
      <c r="D95" s="37" t="s">
        <v>401</v>
      </c>
      <c r="E95" s="38"/>
      <c r="F95" s="39">
        <v>389.82789086670243</v>
      </c>
      <c r="G95" s="40"/>
      <c r="H95" s="41"/>
      <c r="I95" s="196"/>
      <c r="J95" s="42"/>
      <c r="K95" s="201"/>
      <c r="L95" s="201"/>
    </row>
    <row r="96" spans="1:12" s="43" customFormat="1" ht="11.25" hidden="1" outlineLevel="4" x14ac:dyDescent="0.2">
      <c r="A96" s="35"/>
      <c r="B96" s="36" t="s">
        <v>24</v>
      </c>
      <c r="C96" s="76"/>
      <c r="D96" s="37" t="s">
        <v>380</v>
      </c>
      <c r="E96" s="38"/>
      <c r="F96" s="39">
        <v>0</v>
      </c>
      <c r="G96" s="40"/>
      <c r="H96" s="41"/>
      <c r="I96" s="196"/>
      <c r="J96" s="42"/>
      <c r="K96" s="201"/>
      <c r="L96" s="201"/>
    </row>
    <row r="97" spans="1:12" s="43" customFormat="1" ht="11.25" hidden="1" outlineLevel="4" x14ac:dyDescent="0.2">
      <c r="A97" s="35"/>
      <c r="B97" s="36" t="s">
        <v>24</v>
      </c>
      <c r="C97" s="76"/>
      <c r="D97" s="37" t="s">
        <v>387</v>
      </c>
      <c r="E97" s="38"/>
      <c r="F97" s="39">
        <v>644.55395769071993</v>
      </c>
      <c r="G97" s="40"/>
      <c r="H97" s="41"/>
      <c r="I97" s="196"/>
      <c r="J97" s="42"/>
      <c r="K97" s="201"/>
      <c r="L97" s="201"/>
    </row>
    <row r="98" spans="1:12" s="43" customFormat="1" ht="11.25" hidden="1" outlineLevel="4" x14ac:dyDescent="0.2">
      <c r="A98" s="35"/>
      <c r="B98" s="36" t="s">
        <v>24</v>
      </c>
      <c r="C98" s="76"/>
      <c r="D98" s="37" t="s">
        <v>416</v>
      </c>
      <c r="E98" s="38"/>
      <c r="F98" s="39">
        <v>0</v>
      </c>
      <c r="G98" s="40"/>
      <c r="H98" s="41"/>
      <c r="I98" s="196"/>
      <c r="J98" s="42"/>
      <c r="K98" s="201"/>
      <c r="L98" s="201"/>
    </row>
    <row r="99" spans="1:12" s="43" customFormat="1" ht="11.25" hidden="1" outlineLevel="4" x14ac:dyDescent="0.2">
      <c r="A99" s="35"/>
      <c r="B99" s="36" t="s">
        <v>24</v>
      </c>
      <c r="C99" s="76"/>
      <c r="D99" s="37" t="s">
        <v>360</v>
      </c>
      <c r="E99" s="38"/>
      <c r="F99" s="39">
        <v>0</v>
      </c>
      <c r="G99" s="40"/>
      <c r="H99" s="41"/>
      <c r="I99" s="196"/>
      <c r="J99" s="42"/>
      <c r="K99" s="201"/>
      <c r="L99" s="201"/>
    </row>
    <row r="100" spans="1:12" s="43" customFormat="1" ht="11.25" hidden="1" outlineLevel="4" x14ac:dyDescent="0.2">
      <c r="A100" s="35"/>
      <c r="B100" s="36" t="s">
        <v>24</v>
      </c>
      <c r="C100" s="76"/>
      <c r="D100" s="37" t="s">
        <v>437</v>
      </c>
      <c r="E100" s="38"/>
      <c r="F100" s="39">
        <v>763.61999999999989</v>
      </c>
      <c r="G100" s="40"/>
      <c r="H100" s="41"/>
      <c r="I100" s="196"/>
      <c r="J100" s="42"/>
      <c r="K100" s="201"/>
      <c r="L100" s="201"/>
    </row>
    <row r="101" spans="1:12" s="43" customFormat="1" ht="11.25" hidden="1" outlineLevel="4" x14ac:dyDescent="0.2">
      <c r="A101" s="35"/>
      <c r="B101" s="36" t="s">
        <v>24</v>
      </c>
      <c r="C101" s="76"/>
      <c r="D101" s="37" t="s">
        <v>476</v>
      </c>
      <c r="E101" s="38"/>
      <c r="F101" s="39">
        <v>2333.58</v>
      </c>
      <c r="G101" s="40"/>
      <c r="H101" s="41"/>
      <c r="I101" s="196"/>
      <c r="J101" s="42"/>
      <c r="K101" s="201"/>
      <c r="L101" s="201"/>
    </row>
    <row r="102" spans="1:12" s="52" customFormat="1" ht="12.75" hidden="1" customHeight="1" outlineLevel="4" x14ac:dyDescent="0.2">
      <c r="A102" s="44"/>
      <c r="B102" s="45"/>
      <c r="C102" s="46"/>
      <c r="D102" s="47"/>
      <c r="E102" s="48"/>
      <c r="F102" s="49"/>
      <c r="G102" s="50"/>
      <c r="H102" s="49"/>
      <c r="I102" s="197"/>
      <c r="J102" s="51"/>
      <c r="K102" s="202"/>
      <c r="L102" s="202"/>
    </row>
    <row r="103" spans="1:12" s="33" customFormat="1" ht="22.5" customHeight="1" outlineLevel="1" x14ac:dyDescent="0.2">
      <c r="A103" s="26"/>
      <c r="B103" s="27" t="s">
        <v>23</v>
      </c>
      <c r="C103" s="75" t="s">
        <v>645</v>
      </c>
      <c r="D103" s="28" t="s">
        <v>646</v>
      </c>
      <c r="E103" s="29"/>
      <c r="F103" s="30"/>
      <c r="G103" s="31"/>
      <c r="H103" s="30"/>
      <c r="I103" s="198"/>
      <c r="J103" s="32">
        <f>SUBTOTAL(9,J104:J112)</f>
        <v>0</v>
      </c>
      <c r="K103" s="203"/>
      <c r="L103" s="203">
        <f>SUBTOTAL(9,L104:L112)</f>
        <v>338.06349999999998</v>
      </c>
    </row>
    <row r="104" spans="1:12" s="34" customFormat="1" ht="36" outlineLevel="2" collapsed="1" x14ac:dyDescent="0.2">
      <c r="A104" s="66">
        <v>1</v>
      </c>
      <c r="B104" s="67" t="s">
        <v>7</v>
      </c>
      <c r="C104" s="68" t="s">
        <v>180</v>
      </c>
      <c r="D104" s="69" t="s">
        <v>1428</v>
      </c>
      <c r="E104" s="71" t="s">
        <v>11</v>
      </c>
      <c r="F104" s="72">
        <v>155.07499999999999</v>
      </c>
      <c r="G104" s="65">
        <v>0</v>
      </c>
      <c r="H104" s="72">
        <f>F104*(1+G104/100)</f>
        <v>155.07499999999999</v>
      </c>
      <c r="I104" s="195"/>
      <c r="J104" s="73">
        <f>H104*I104</f>
        <v>0</v>
      </c>
      <c r="K104" s="200">
        <v>2.1800000000000002</v>
      </c>
      <c r="L104" s="200">
        <f>H104*K104</f>
        <v>338.06349999999998</v>
      </c>
    </row>
    <row r="105" spans="1:12" s="43" customFormat="1" ht="11.25" hidden="1" outlineLevel="4" x14ac:dyDescent="0.2">
      <c r="A105" s="35"/>
      <c r="B105" s="36" t="s">
        <v>24</v>
      </c>
      <c r="C105" s="76"/>
      <c r="D105" s="37" t="s">
        <v>316</v>
      </c>
      <c r="E105" s="38"/>
      <c r="F105" s="39">
        <v>0</v>
      </c>
      <c r="G105" s="40"/>
      <c r="H105" s="41"/>
      <c r="I105" s="40"/>
      <c r="J105" s="42"/>
      <c r="K105" s="201"/>
      <c r="L105" s="201"/>
    </row>
    <row r="106" spans="1:12" s="43" customFormat="1" ht="11.25" hidden="1" outlineLevel="4" x14ac:dyDescent="0.2">
      <c r="A106" s="35"/>
      <c r="B106" s="36" t="s">
        <v>24</v>
      </c>
      <c r="C106" s="76"/>
      <c r="D106" s="37" t="s">
        <v>304</v>
      </c>
      <c r="E106" s="38"/>
      <c r="F106" s="39">
        <v>0</v>
      </c>
      <c r="G106" s="40"/>
      <c r="H106" s="41"/>
      <c r="I106" s="40"/>
      <c r="J106" s="42"/>
      <c r="K106" s="201"/>
      <c r="L106" s="201"/>
    </row>
    <row r="107" spans="1:12" s="43" customFormat="1" ht="11.25" hidden="1" outlineLevel="4" x14ac:dyDescent="0.2">
      <c r="A107" s="35"/>
      <c r="B107" s="36" t="s">
        <v>24</v>
      </c>
      <c r="C107" s="76"/>
      <c r="D107" s="37" t="s">
        <v>277</v>
      </c>
      <c r="E107" s="38"/>
      <c r="F107" s="39">
        <v>48.15</v>
      </c>
      <c r="G107" s="40"/>
      <c r="H107" s="41"/>
      <c r="I107" s="40"/>
      <c r="J107" s="42"/>
      <c r="K107" s="201"/>
      <c r="L107" s="201"/>
    </row>
    <row r="108" spans="1:12" s="43" customFormat="1" ht="11.25" hidden="1" outlineLevel="4" x14ac:dyDescent="0.2">
      <c r="A108" s="35"/>
      <c r="B108" s="36" t="s">
        <v>24</v>
      </c>
      <c r="C108" s="76"/>
      <c r="D108" s="37" t="s">
        <v>477</v>
      </c>
      <c r="E108" s="38"/>
      <c r="F108" s="39">
        <v>0</v>
      </c>
      <c r="G108" s="40"/>
      <c r="H108" s="41"/>
      <c r="I108" s="40"/>
      <c r="J108" s="42"/>
      <c r="K108" s="201"/>
      <c r="L108" s="201"/>
    </row>
    <row r="109" spans="1:12" s="43" customFormat="1" ht="11.25" hidden="1" outlineLevel="4" x14ac:dyDescent="0.2">
      <c r="A109" s="35"/>
      <c r="B109" s="36" t="s">
        <v>24</v>
      </c>
      <c r="C109" s="76"/>
      <c r="D109" s="37" t="s">
        <v>338</v>
      </c>
      <c r="E109" s="38"/>
      <c r="F109" s="39">
        <v>18</v>
      </c>
      <c r="G109" s="40"/>
      <c r="H109" s="41"/>
      <c r="I109" s="40"/>
      <c r="J109" s="42"/>
      <c r="K109" s="201"/>
      <c r="L109" s="201"/>
    </row>
    <row r="110" spans="1:12" s="43" customFormat="1" ht="11.25" hidden="1" outlineLevel="4" x14ac:dyDescent="0.2">
      <c r="A110" s="35"/>
      <c r="B110" s="36" t="s">
        <v>24</v>
      </c>
      <c r="C110" s="76"/>
      <c r="D110" s="37" t="s">
        <v>311</v>
      </c>
      <c r="E110" s="38"/>
      <c r="F110" s="39">
        <v>0</v>
      </c>
      <c r="G110" s="40"/>
      <c r="H110" s="41"/>
      <c r="I110" s="40"/>
      <c r="J110" s="42"/>
      <c r="K110" s="201"/>
      <c r="L110" s="201"/>
    </row>
    <row r="111" spans="1:12" s="43" customFormat="1" ht="11.25" hidden="1" outlineLevel="4" x14ac:dyDescent="0.2">
      <c r="A111" s="35"/>
      <c r="B111" s="36" t="s">
        <v>24</v>
      </c>
      <c r="C111" s="76"/>
      <c r="D111" s="37" t="s">
        <v>398</v>
      </c>
      <c r="E111" s="38"/>
      <c r="F111" s="39">
        <v>88.924999999999997</v>
      </c>
      <c r="G111" s="40"/>
      <c r="H111" s="41"/>
      <c r="I111" s="40"/>
      <c r="J111" s="42"/>
      <c r="K111" s="201"/>
      <c r="L111" s="201"/>
    </row>
    <row r="112" spans="1:12" s="52" customFormat="1" ht="12.75" hidden="1" customHeight="1" outlineLevel="4" x14ac:dyDescent="0.2">
      <c r="A112" s="44"/>
      <c r="B112" s="45"/>
      <c r="C112" s="46"/>
      <c r="D112" s="47"/>
      <c r="E112" s="48"/>
      <c r="F112" s="49"/>
      <c r="G112" s="50"/>
      <c r="H112" s="49"/>
      <c r="I112" s="50"/>
      <c r="J112" s="51"/>
      <c r="K112" s="202"/>
      <c r="L112" s="202"/>
    </row>
    <row r="113" spans="1:12" s="33" customFormat="1" ht="22.5" customHeight="1" outlineLevel="1" x14ac:dyDescent="0.2">
      <c r="A113" s="26"/>
      <c r="B113" s="27" t="s">
        <v>23</v>
      </c>
      <c r="C113" s="75" t="s">
        <v>556</v>
      </c>
      <c r="D113" s="28" t="s">
        <v>557</v>
      </c>
      <c r="E113" s="29"/>
      <c r="F113" s="30"/>
      <c r="G113" s="31"/>
      <c r="H113" s="30"/>
      <c r="I113" s="31"/>
      <c r="J113" s="32">
        <f>SUBTOTAL(9,J114:J123)</f>
        <v>0</v>
      </c>
      <c r="K113" s="203"/>
      <c r="L113" s="203">
        <f>SUBTOTAL(9,L114:L123)</f>
        <v>11.000337050000002</v>
      </c>
    </row>
    <row r="114" spans="1:12" s="34" customFormat="1" ht="24" outlineLevel="2" collapsed="1" x14ac:dyDescent="0.2">
      <c r="A114" s="66">
        <v>1</v>
      </c>
      <c r="B114" s="67" t="s">
        <v>7</v>
      </c>
      <c r="C114" s="68" t="s">
        <v>193</v>
      </c>
      <c r="D114" s="69" t="s">
        <v>1388</v>
      </c>
      <c r="E114" s="71" t="s">
        <v>11</v>
      </c>
      <c r="F114" s="72">
        <v>4.4422190000000006</v>
      </c>
      <c r="G114" s="65">
        <v>0</v>
      </c>
      <c r="H114" s="72">
        <f>F114*(1+G114/100)</f>
        <v>4.4422190000000006</v>
      </c>
      <c r="I114" s="195"/>
      <c r="J114" s="73">
        <f>H114*I114</f>
        <v>0</v>
      </c>
      <c r="K114" s="200">
        <v>2.4500000000000002</v>
      </c>
      <c r="L114" s="200">
        <f>H114*K114</f>
        <v>10.883436550000003</v>
      </c>
    </row>
    <row r="115" spans="1:12" s="43" customFormat="1" ht="11.25" hidden="1" outlineLevel="4" x14ac:dyDescent="0.2">
      <c r="A115" s="35"/>
      <c r="B115" s="36" t="s">
        <v>24</v>
      </c>
      <c r="C115" s="76"/>
      <c r="D115" s="37" t="s">
        <v>495</v>
      </c>
      <c r="E115" s="38"/>
      <c r="F115" s="39">
        <v>0</v>
      </c>
      <c r="G115" s="40"/>
      <c r="H115" s="41"/>
      <c r="I115" s="196"/>
      <c r="J115" s="42"/>
      <c r="K115" s="201"/>
      <c r="L115" s="201"/>
    </row>
    <row r="116" spans="1:12" s="43" customFormat="1" ht="11.25" hidden="1" outlineLevel="4" x14ac:dyDescent="0.2">
      <c r="A116" s="35"/>
      <c r="B116" s="36" t="s">
        <v>24</v>
      </c>
      <c r="C116" s="76"/>
      <c r="D116" s="37" t="s">
        <v>451</v>
      </c>
      <c r="E116" s="38"/>
      <c r="F116" s="39">
        <v>2.1427440000000004</v>
      </c>
      <c r="G116" s="40"/>
      <c r="H116" s="41"/>
      <c r="I116" s="196"/>
      <c r="J116" s="42"/>
      <c r="K116" s="201"/>
      <c r="L116" s="201"/>
    </row>
    <row r="117" spans="1:12" s="43" customFormat="1" ht="11.25" hidden="1" outlineLevel="4" x14ac:dyDescent="0.2">
      <c r="A117" s="35"/>
      <c r="B117" s="36" t="s">
        <v>24</v>
      </c>
      <c r="C117" s="76"/>
      <c r="D117" s="37" t="s">
        <v>471</v>
      </c>
      <c r="E117" s="38"/>
      <c r="F117" s="39">
        <v>2.2994750000000002</v>
      </c>
      <c r="G117" s="40"/>
      <c r="H117" s="41"/>
      <c r="I117" s="196"/>
      <c r="J117" s="42"/>
      <c r="K117" s="201"/>
      <c r="L117" s="201"/>
    </row>
    <row r="118" spans="1:12" s="34" customFormat="1" ht="24" outlineLevel="2" collapsed="1" x14ac:dyDescent="0.2">
      <c r="A118" s="66">
        <v>2</v>
      </c>
      <c r="B118" s="67" t="s">
        <v>7</v>
      </c>
      <c r="C118" s="68" t="s">
        <v>195</v>
      </c>
      <c r="D118" s="69" t="s">
        <v>558</v>
      </c>
      <c r="E118" s="71" t="s">
        <v>10</v>
      </c>
      <c r="F118" s="72">
        <v>11.690049999999999</v>
      </c>
      <c r="G118" s="65">
        <v>0</v>
      </c>
      <c r="H118" s="72">
        <f>F118*(1+G118/100)</f>
        <v>11.690049999999999</v>
      </c>
      <c r="I118" s="195"/>
      <c r="J118" s="73">
        <f>H118*I118</f>
        <v>0</v>
      </c>
      <c r="K118" s="200">
        <v>0.01</v>
      </c>
      <c r="L118" s="200">
        <f>H118*K118</f>
        <v>0.11690049999999999</v>
      </c>
    </row>
    <row r="119" spans="1:12" s="43" customFormat="1" ht="11.25" hidden="1" outlineLevel="4" x14ac:dyDescent="0.2">
      <c r="A119" s="35"/>
      <c r="B119" s="36" t="s">
        <v>24</v>
      </c>
      <c r="C119" s="76"/>
      <c r="D119" s="37" t="s">
        <v>495</v>
      </c>
      <c r="E119" s="38"/>
      <c r="F119" s="39">
        <v>0</v>
      </c>
      <c r="G119" s="40"/>
      <c r="H119" s="41"/>
      <c r="I119" s="196"/>
      <c r="J119" s="42"/>
      <c r="K119" s="201"/>
      <c r="L119" s="201"/>
    </row>
    <row r="120" spans="1:12" s="43" customFormat="1" ht="11.25" hidden="1" outlineLevel="4" x14ac:dyDescent="0.2">
      <c r="A120" s="35"/>
      <c r="B120" s="36" t="s">
        <v>24</v>
      </c>
      <c r="C120" s="76"/>
      <c r="D120" s="37" t="s">
        <v>434</v>
      </c>
      <c r="E120" s="38"/>
      <c r="F120" s="39">
        <v>5.6387999999999998</v>
      </c>
      <c r="G120" s="40"/>
      <c r="H120" s="41"/>
      <c r="I120" s="196"/>
      <c r="J120" s="42"/>
      <c r="K120" s="201"/>
      <c r="L120" s="201"/>
    </row>
    <row r="121" spans="1:12" s="43" customFormat="1" ht="11.25" hidden="1" outlineLevel="4" x14ac:dyDescent="0.2">
      <c r="A121" s="35"/>
      <c r="B121" s="36" t="s">
        <v>24</v>
      </c>
      <c r="C121" s="76"/>
      <c r="D121" s="37" t="s">
        <v>448</v>
      </c>
      <c r="E121" s="38"/>
      <c r="F121" s="39">
        <v>6.0512499999999996</v>
      </c>
      <c r="G121" s="40"/>
      <c r="H121" s="41"/>
      <c r="I121" s="196"/>
      <c r="J121" s="42"/>
      <c r="K121" s="201"/>
      <c r="L121" s="201"/>
    </row>
    <row r="122" spans="1:12" s="34" customFormat="1" ht="24" outlineLevel="2" collapsed="1" x14ac:dyDescent="0.2">
      <c r="A122" s="66">
        <v>3</v>
      </c>
      <c r="B122" s="67" t="s">
        <v>7</v>
      </c>
      <c r="C122" s="68" t="s">
        <v>196</v>
      </c>
      <c r="D122" s="69" t="s">
        <v>559</v>
      </c>
      <c r="E122" s="71" t="s">
        <v>10</v>
      </c>
      <c r="F122" s="72">
        <v>11.69</v>
      </c>
      <c r="G122" s="65">
        <v>0</v>
      </c>
      <c r="H122" s="72">
        <f>F122*(1+G122/100)</f>
        <v>11.69</v>
      </c>
      <c r="I122" s="195"/>
      <c r="J122" s="73">
        <f>H122*I122</f>
        <v>0</v>
      </c>
      <c r="K122" s="200"/>
      <c r="L122" s="200">
        <f>H122*K122</f>
        <v>0</v>
      </c>
    </row>
    <row r="123" spans="1:12" s="52" customFormat="1" ht="12.75" hidden="1" customHeight="1" outlineLevel="4" x14ac:dyDescent="0.2">
      <c r="A123" s="44"/>
      <c r="B123" s="45"/>
      <c r="C123" s="46"/>
      <c r="D123" s="47"/>
      <c r="E123" s="48"/>
      <c r="F123" s="49"/>
      <c r="G123" s="50"/>
      <c r="H123" s="49"/>
      <c r="I123" s="197"/>
      <c r="J123" s="51"/>
      <c r="K123" s="202"/>
      <c r="L123" s="202"/>
    </row>
    <row r="124" spans="1:12" s="33" customFormat="1" ht="22.5" customHeight="1" outlineLevel="1" x14ac:dyDescent="0.2">
      <c r="A124" s="26"/>
      <c r="B124" s="27" t="s">
        <v>23</v>
      </c>
      <c r="C124" s="75" t="s">
        <v>647</v>
      </c>
      <c r="D124" s="28" t="s">
        <v>648</v>
      </c>
      <c r="E124" s="29"/>
      <c r="F124" s="30"/>
      <c r="G124" s="31"/>
      <c r="H124" s="30"/>
      <c r="I124" s="198"/>
      <c r="J124" s="32">
        <f>SUBTOTAL(9,J125:J169)</f>
        <v>0</v>
      </c>
      <c r="K124" s="203"/>
      <c r="L124" s="203">
        <f>SUBTOTAL(9,L125:L169)</f>
        <v>84.275284999999997</v>
      </c>
    </row>
    <row r="125" spans="1:12" s="34" customFormat="1" ht="24" outlineLevel="2" collapsed="1" x14ac:dyDescent="0.2">
      <c r="A125" s="66">
        <v>1</v>
      </c>
      <c r="B125" s="67" t="s">
        <v>7</v>
      </c>
      <c r="C125" s="68" t="s">
        <v>201</v>
      </c>
      <c r="D125" s="69" t="s">
        <v>649</v>
      </c>
      <c r="E125" s="71" t="s">
        <v>10</v>
      </c>
      <c r="F125" s="72">
        <v>191.59649999999999</v>
      </c>
      <c r="G125" s="65">
        <v>0</v>
      </c>
      <c r="H125" s="72">
        <f>F125*(1+G125/100)</f>
        <v>191.59649999999999</v>
      </c>
      <c r="I125" s="195"/>
      <c r="J125" s="73">
        <f>H125*I125</f>
        <v>0</v>
      </c>
      <c r="K125" s="200">
        <v>0.1</v>
      </c>
      <c r="L125" s="200">
        <f>H125*K125</f>
        <v>19.159649999999999</v>
      </c>
    </row>
    <row r="126" spans="1:12" s="43" customFormat="1" ht="11.25" hidden="1" outlineLevel="4" x14ac:dyDescent="0.2">
      <c r="A126" s="35"/>
      <c r="B126" s="36" t="s">
        <v>24</v>
      </c>
      <c r="C126" s="76"/>
      <c r="D126" s="37" t="s">
        <v>440</v>
      </c>
      <c r="E126" s="38"/>
      <c r="F126" s="39">
        <v>0</v>
      </c>
      <c r="G126" s="40"/>
      <c r="H126" s="41"/>
      <c r="I126" s="196"/>
      <c r="J126" s="42"/>
      <c r="K126" s="201"/>
      <c r="L126" s="201"/>
    </row>
    <row r="127" spans="1:12" s="43" customFormat="1" ht="11.25" hidden="1" outlineLevel="4" x14ac:dyDescent="0.2">
      <c r="A127" s="35"/>
      <c r="B127" s="36" t="s">
        <v>24</v>
      </c>
      <c r="C127" s="76"/>
      <c r="D127" s="37" t="s">
        <v>218</v>
      </c>
      <c r="E127" s="38"/>
      <c r="F127" s="39">
        <v>74.864999999999995</v>
      </c>
      <c r="G127" s="40"/>
      <c r="H127" s="41"/>
      <c r="I127" s="196"/>
      <c r="J127" s="42"/>
      <c r="K127" s="201"/>
      <c r="L127" s="201"/>
    </row>
    <row r="128" spans="1:12" s="43" customFormat="1" ht="11.25" hidden="1" outlineLevel="4" x14ac:dyDescent="0.2">
      <c r="A128" s="35"/>
      <c r="B128" s="36" t="s">
        <v>24</v>
      </c>
      <c r="C128" s="76"/>
      <c r="D128" s="37" t="s">
        <v>52</v>
      </c>
      <c r="E128" s="38"/>
      <c r="F128" s="39">
        <v>30.3</v>
      </c>
      <c r="G128" s="40"/>
      <c r="H128" s="41"/>
      <c r="I128" s="196"/>
      <c r="J128" s="42"/>
      <c r="K128" s="201"/>
      <c r="L128" s="201"/>
    </row>
    <row r="129" spans="1:12" s="43" customFormat="1" ht="11.25" hidden="1" outlineLevel="4" x14ac:dyDescent="0.2">
      <c r="A129" s="35"/>
      <c r="B129" s="36" t="s">
        <v>24</v>
      </c>
      <c r="C129" s="76"/>
      <c r="D129" s="37" t="s">
        <v>141</v>
      </c>
      <c r="E129" s="38"/>
      <c r="F129" s="39">
        <v>5.625</v>
      </c>
      <c r="G129" s="40"/>
      <c r="H129" s="41"/>
      <c r="I129" s="196"/>
      <c r="J129" s="42"/>
      <c r="K129" s="201"/>
      <c r="L129" s="201"/>
    </row>
    <row r="130" spans="1:12" s="43" customFormat="1" ht="11.25" hidden="1" outlineLevel="4" x14ac:dyDescent="0.2">
      <c r="A130" s="35"/>
      <c r="B130" s="36" t="s">
        <v>24</v>
      </c>
      <c r="C130" s="76"/>
      <c r="D130" s="37" t="s">
        <v>276</v>
      </c>
      <c r="E130" s="38"/>
      <c r="F130" s="39">
        <v>28.831500000000002</v>
      </c>
      <c r="G130" s="40"/>
      <c r="H130" s="41"/>
      <c r="I130" s="196"/>
      <c r="J130" s="42"/>
      <c r="K130" s="201"/>
      <c r="L130" s="201"/>
    </row>
    <row r="131" spans="1:12" s="43" customFormat="1" ht="11.25" hidden="1" outlineLevel="4" x14ac:dyDescent="0.2">
      <c r="A131" s="35"/>
      <c r="B131" s="36" t="s">
        <v>24</v>
      </c>
      <c r="C131" s="76"/>
      <c r="D131" s="37" t="s">
        <v>2</v>
      </c>
      <c r="E131" s="38"/>
      <c r="F131" s="39">
        <v>139.6215</v>
      </c>
      <c r="G131" s="40"/>
      <c r="H131" s="41"/>
      <c r="I131" s="196"/>
      <c r="J131" s="42"/>
      <c r="K131" s="201"/>
      <c r="L131" s="201"/>
    </row>
    <row r="132" spans="1:12" s="43" customFormat="1" ht="11.25" hidden="1" outlineLevel="4" x14ac:dyDescent="0.2">
      <c r="A132" s="35"/>
      <c r="B132" s="36" t="s">
        <v>24</v>
      </c>
      <c r="C132" s="76"/>
      <c r="D132" s="37" t="s">
        <v>366</v>
      </c>
      <c r="E132" s="38"/>
      <c r="F132" s="39">
        <v>0</v>
      </c>
      <c r="G132" s="40"/>
      <c r="H132" s="41"/>
      <c r="I132" s="196"/>
      <c r="J132" s="42"/>
      <c r="K132" s="201"/>
      <c r="L132" s="201"/>
    </row>
    <row r="133" spans="1:12" s="43" customFormat="1" ht="11.25" hidden="1" outlineLevel="4" x14ac:dyDescent="0.2">
      <c r="A133" s="35"/>
      <c r="B133" s="36" t="s">
        <v>24</v>
      </c>
      <c r="C133" s="76"/>
      <c r="D133" s="37" t="s">
        <v>271</v>
      </c>
      <c r="E133" s="38"/>
      <c r="F133" s="39">
        <v>51.974999999999994</v>
      </c>
      <c r="G133" s="40"/>
      <c r="H133" s="41"/>
      <c r="I133" s="196"/>
      <c r="J133" s="42"/>
      <c r="K133" s="201"/>
      <c r="L133" s="201"/>
    </row>
    <row r="134" spans="1:12" s="43" customFormat="1" ht="11.25" hidden="1" outlineLevel="4" x14ac:dyDescent="0.2">
      <c r="A134" s="35"/>
      <c r="B134" s="36" t="s">
        <v>24</v>
      </c>
      <c r="C134" s="76"/>
      <c r="D134" s="37" t="s">
        <v>2</v>
      </c>
      <c r="E134" s="38"/>
      <c r="F134" s="39">
        <v>51.974999999999994</v>
      </c>
      <c r="G134" s="40"/>
      <c r="H134" s="41"/>
      <c r="I134" s="196"/>
      <c r="J134" s="42"/>
      <c r="K134" s="201"/>
      <c r="L134" s="201"/>
    </row>
    <row r="135" spans="1:12" s="34" customFormat="1" ht="24" outlineLevel="2" collapsed="1" x14ac:dyDescent="0.2">
      <c r="A135" s="66">
        <v>2</v>
      </c>
      <c r="B135" s="67" t="s">
        <v>7</v>
      </c>
      <c r="C135" s="68" t="s">
        <v>202</v>
      </c>
      <c r="D135" s="69" t="s">
        <v>650</v>
      </c>
      <c r="E135" s="71" t="s">
        <v>10</v>
      </c>
      <c r="F135" s="72">
        <v>64.756500000000003</v>
      </c>
      <c r="G135" s="65">
        <v>0</v>
      </c>
      <c r="H135" s="72">
        <f>F135*(1+G135/100)</f>
        <v>64.756500000000003</v>
      </c>
      <c r="I135" s="195"/>
      <c r="J135" s="73">
        <f>H135*I135</f>
        <v>0</v>
      </c>
      <c r="K135" s="200">
        <v>0.2</v>
      </c>
      <c r="L135" s="200">
        <f>H135*K135</f>
        <v>12.951300000000002</v>
      </c>
    </row>
    <row r="136" spans="1:12" s="43" customFormat="1" ht="11.25" hidden="1" outlineLevel="4" x14ac:dyDescent="0.2">
      <c r="A136" s="35"/>
      <c r="B136" s="36" t="s">
        <v>24</v>
      </c>
      <c r="C136" s="76"/>
      <c r="D136" s="37" t="s">
        <v>440</v>
      </c>
      <c r="E136" s="38"/>
      <c r="F136" s="39">
        <v>0</v>
      </c>
      <c r="G136" s="40"/>
      <c r="H136" s="41"/>
      <c r="I136" s="196"/>
      <c r="J136" s="42"/>
      <c r="K136" s="201"/>
      <c r="L136" s="201"/>
    </row>
    <row r="137" spans="1:12" s="43" customFormat="1" ht="11.25" hidden="1" outlineLevel="4" x14ac:dyDescent="0.2">
      <c r="A137" s="35"/>
      <c r="B137" s="36" t="s">
        <v>24</v>
      </c>
      <c r="C137" s="76"/>
      <c r="D137" s="37" t="s">
        <v>492</v>
      </c>
      <c r="E137" s="38"/>
      <c r="F137" s="39">
        <v>30.3</v>
      </c>
      <c r="G137" s="40"/>
      <c r="H137" s="41"/>
      <c r="I137" s="196"/>
      <c r="J137" s="42"/>
      <c r="K137" s="201"/>
      <c r="L137" s="201"/>
    </row>
    <row r="138" spans="1:12" s="43" customFormat="1" ht="11.25" hidden="1" outlineLevel="4" x14ac:dyDescent="0.2">
      <c r="A138" s="35"/>
      <c r="B138" s="36" t="s">
        <v>24</v>
      </c>
      <c r="C138" s="76"/>
      <c r="D138" s="37" t="s">
        <v>508</v>
      </c>
      <c r="E138" s="38"/>
      <c r="F138" s="39">
        <v>34.456500000000005</v>
      </c>
      <c r="G138" s="40"/>
      <c r="H138" s="41"/>
      <c r="I138" s="196"/>
      <c r="J138" s="42"/>
      <c r="K138" s="201"/>
      <c r="L138" s="201"/>
    </row>
    <row r="139" spans="1:12" s="43" customFormat="1" ht="11.25" hidden="1" outlineLevel="4" x14ac:dyDescent="0.2">
      <c r="A139" s="35"/>
      <c r="B139" s="36" t="s">
        <v>24</v>
      </c>
      <c r="C139" s="76"/>
      <c r="D139" s="37" t="s">
        <v>2</v>
      </c>
      <c r="E139" s="38"/>
      <c r="F139" s="39">
        <v>64.756500000000003</v>
      </c>
      <c r="G139" s="40"/>
      <c r="H139" s="41"/>
      <c r="I139" s="196"/>
      <c r="J139" s="42"/>
      <c r="K139" s="201"/>
      <c r="L139" s="201"/>
    </row>
    <row r="140" spans="1:12" s="34" customFormat="1" ht="24" outlineLevel="2" collapsed="1" x14ac:dyDescent="0.2">
      <c r="A140" s="66">
        <v>3</v>
      </c>
      <c r="B140" s="67" t="s">
        <v>7</v>
      </c>
      <c r="C140" s="68" t="s">
        <v>203</v>
      </c>
      <c r="D140" s="69" t="s">
        <v>651</v>
      </c>
      <c r="E140" s="71" t="s">
        <v>10</v>
      </c>
      <c r="F140" s="72">
        <v>51.974999999999994</v>
      </c>
      <c r="G140" s="65">
        <v>0</v>
      </c>
      <c r="H140" s="72">
        <f>F140*(1+G140/100)</f>
        <v>51.974999999999994</v>
      </c>
      <c r="I140" s="195"/>
      <c r="J140" s="73">
        <f>H140*I140</f>
        <v>0</v>
      </c>
      <c r="K140" s="200">
        <v>0.26</v>
      </c>
      <c r="L140" s="200">
        <f>H140*K140</f>
        <v>13.513499999999999</v>
      </c>
    </row>
    <row r="141" spans="1:12" s="43" customFormat="1" ht="11.25" hidden="1" outlineLevel="4" x14ac:dyDescent="0.2">
      <c r="A141" s="35"/>
      <c r="B141" s="36" t="s">
        <v>24</v>
      </c>
      <c r="C141" s="76"/>
      <c r="D141" s="37" t="s">
        <v>366</v>
      </c>
      <c r="E141" s="38"/>
      <c r="F141" s="39">
        <v>0</v>
      </c>
      <c r="G141" s="40"/>
      <c r="H141" s="41"/>
      <c r="I141" s="196"/>
      <c r="J141" s="42"/>
      <c r="K141" s="201"/>
      <c r="L141" s="201"/>
    </row>
    <row r="142" spans="1:12" s="43" customFormat="1" ht="11.25" hidden="1" outlineLevel="4" x14ac:dyDescent="0.2">
      <c r="A142" s="35"/>
      <c r="B142" s="36" t="s">
        <v>24</v>
      </c>
      <c r="C142" s="76"/>
      <c r="D142" s="37" t="s">
        <v>271</v>
      </c>
      <c r="E142" s="38"/>
      <c r="F142" s="39">
        <v>51.974999999999994</v>
      </c>
      <c r="G142" s="40"/>
      <c r="H142" s="41"/>
      <c r="I142" s="196"/>
      <c r="J142" s="42"/>
      <c r="K142" s="201"/>
      <c r="L142" s="201"/>
    </row>
    <row r="143" spans="1:12" s="43" customFormat="1" ht="11.25" hidden="1" outlineLevel="4" x14ac:dyDescent="0.2">
      <c r="A143" s="35"/>
      <c r="B143" s="36" t="s">
        <v>24</v>
      </c>
      <c r="C143" s="76"/>
      <c r="D143" s="37" t="s">
        <v>2</v>
      </c>
      <c r="E143" s="38"/>
      <c r="F143" s="39">
        <v>51.974999999999994</v>
      </c>
      <c r="G143" s="40"/>
      <c r="H143" s="41"/>
      <c r="I143" s="196"/>
      <c r="J143" s="42"/>
      <c r="K143" s="201"/>
      <c r="L143" s="201"/>
    </row>
    <row r="144" spans="1:12" s="34" customFormat="1" ht="24" outlineLevel="2" collapsed="1" x14ac:dyDescent="0.2">
      <c r="A144" s="66">
        <v>4</v>
      </c>
      <c r="B144" s="67" t="s">
        <v>7</v>
      </c>
      <c r="C144" s="68" t="s">
        <v>204</v>
      </c>
      <c r="D144" s="69" t="s">
        <v>652</v>
      </c>
      <c r="E144" s="71" t="s">
        <v>10</v>
      </c>
      <c r="F144" s="72">
        <v>11.599499999999999</v>
      </c>
      <c r="G144" s="65">
        <v>0</v>
      </c>
      <c r="H144" s="72">
        <f>F144*(1+G144/100)</f>
        <v>11.599499999999999</v>
      </c>
      <c r="I144" s="195"/>
      <c r="J144" s="73">
        <f>H144*I144</f>
        <v>0</v>
      </c>
      <c r="K144" s="200">
        <v>0.3</v>
      </c>
      <c r="L144" s="200">
        <f>H144*K144</f>
        <v>3.4798499999999994</v>
      </c>
    </row>
    <row r="145" spans="1:12" s="43" customFormat="1" ht="11.25" hidden="1" outlineLevel="4" x14ac:dyDescent="0.2">
      <c r="A145" s="35"/>
      <c r="B145" s="36" t="s">
        <v>24</v>
      </c>
      <c r="C145" s="76"/>
      <c r="D145" s="37" t="s">
        <v>518</v>
      </c>
      <c r="E145" s="38"/>
      <c r="F145" s="39">
        <v>0</v>
      </c>
      <c r="G145" s="40"/>
      <c r="H145" s="41"/>
      <c r="I145" s="196"/>
      <c r="J145" s="42"/>
      <c r="K145" s="201"/>
      <c r="L145" s="201"/>
    </row>
    <row r="146" spans="1:12" s="43" customFormat="1" ht="11.25" hidden="1" outlineLevel="4" x14ac:dyDescent="0.2">
      <c r="A146" s="35"/>
      <c r="B146" s="36" t="s">
        <v>24</v>
      </c>
      <c r="C146" s="76"/>
      <c r="D146" s="37" t="s">
        <v>282</v>
      </c>
      <c r="E146" s="38"/>
      <c r="F146" s="39">
        <v>11.599499999999999</v>
      </c>
      <c r="G146" s="40"/>
      <c r="H146" s="41"/>
      <c r="I146" s="196"/>
      <c r="J146" s="42"/>
      <c r="K146" s="201"/>
      <c r="L146" s="201"/>
    </row>
    <row r="147" spans="1:12" s="34" customFormat="1" ht="24" outlineLevel="2" collapsed="1" x14ac:dyDescent="0.2">
      <c r="A147" s="66">
        <v>5</v>
      </c>
      <c r="B147" s="67" t="s">
        <v>7</v>
      </c>
      <c r="C147" s="68" t="s">
        <v>205</v>
      </c>
      <c r="D147" s="69" t="s">
        <v>653</v>
      </c>
      <c r="E147" s="71" t="s">
        <v>10</v>
      </c>
      <c r="F147" s="72">
        <v>11.78</v>
      </c>
      <c r="G147" s="65">
        <v>0</v>
      </c>
      <c r="H147" s="72">
        <f>F147*(1+G147/100)</f>
        <v>11.78</v>
      </c>
      <c r="I147" s="195"/>
      <c r="J147" s="73">
        <f>H147*I147</f>
        <v>0</v>
      </c>
      <c r="K147" s="200">
        <v>0.4</v>
      </c>
      <c r="L147" s="200">
        <f>H147*K147</f>
        <v>4.7119999999999997</v>
      </c>
    </row>
    <row r="148" spans="1:12" s="43" customFormat="1" ht="11.25" hidden="1" outlineLevel="4" x14ac:dyDescent="0.2">
      <c r="A148" s="35"/>
      <c r="B148" s="36" t="s">
        <v>24</v>
      </c>
      <c r="C148" s="76"/>
      <c r="D148" s="37" t="s">
        <v>517</v>
      </c>
      <c r="E148" s="38"/>
      <c r="F148" s="39">
        <v>0</v>
      </c>
      <c r="G148" s="40"/>
      <c r="H148" s="41"/>
      <c r="I148" s="196"/>
      <c r="J148" s="42"/>
      <c r="K148" s="201"/>
      <c r="L148" s="201"/>
    </row>
    <row r="149" spans="1:12" s="43" customFormat="1" ht="11.25" hidden="1" outlineLevel="4" x14ac:dyDescent="0.2">
      <c r="A149" s="35"/>
      <c r="B149" s="36" t="s">
        <v>24</v>
      </c>
      <c r="C149" s="76"/>
      <c r="D149" s="37" t="s">
        <v>145</v>
      </c>
      <c r="E149" s="38"/>
      <c r="F149" s="39">
        <v>11.78</v>
      </c>
      <c r="G149" s="40"/>
      <c r="H149" s="41"/>
      <c r="I149" s="196"/>
      <c r="J149" s="42"/>
      <c r="K149" s="201"/>
      <c r="L149" s="201"/>
    </row>
    <row r="150" spans="1:12" s="34" customFormat="1" ht="24" outlineLevel="2" collapsed="1" x14ac:dyDescent="0.2">
      <c r="A150" s="66">
        <v>6</v>
      </c>
      <c r="B150" s="67" t="s">
        <v>7</v>
      </c>
      <c r="C150" s="68" t="s">
        <v>228</v>
      </c>
      <c r="D150" s="69" t="s">
        <v>535</v>
      </c>
      <c r="E150" s="71" t="s">
        <v>10</v>
      </c>
      <c r="F150" s="72">
        <v>191.59649999999999</v>
      </c>
      <c r="G150" s="65">
        <v>0</v>
      </c>
      <c r="H150" s="72">
        <f>F150*(1+G150/100)</f>
        <v>191.59649999999999</v>
      </c>
      <c r="I150" s="195"/>
      <c r="J150" s="73">
        <f>H150*I150</f>
        <v>0</v>
      </c>
      <c r="K150" s="200">
        <v>0.1</v>
      </c>
      <c r="L150" s="200">
        <f>H150*K150</f>
        <v>19.159649999999999</v>
      </c>
    </row>
    <row r="151" spans="1:12" s="43" customFormat="1" ht="11.25" hidden="1" outlineLevel="4" x14ac:dyDescent="0.2">
      <c r="A151" s="35"/>
      <c r="B151" s="36" t="s">
        <v>24</v>
      </c>
      <c r="C151" s="76"/>
      <c r="D151" s="37" t="s">
        <v>440</v>
      </c>
      <c r="E151" s="38"/>
      <c r="F151" s="39">
        <v>0</v>
      </c>
      <c r="G151" s="40"/>
      <c r="H151" s="41"/>
      <c r="I151" s="196"/>
      <c r="J151" s="42"/>
      <c r="K151" s="201"/>
      <c r="L151" s="201"/>
    </row>
    <row r="152" spans="1:12" s="43" customFormat="1" ht="11.25" hidden="1" outlineLevel="4" x14ac:dyDescent="0.2">
      <c r="A152" s="35"/>
      <c r="B152" s="36" t="s">
        <v>24</v>
      </c>
      <c r="C152" s="76"/>
      <c r="D152" s="37" t="s">
        <v>218</v>
      </c>
      <c r="E152" s="38"/>
      <c r="F152" s="39">
        <v>74.864999999999995</v>
      </c>
      <c r="G152" s="40"/>
      <c r="H152" s="41"/>
      <c r="I152" s="196"/>
      <c r="J152" s="42"/>
      <c r="K152" s="201"/>
      <c r="L152" s="201"/>
    </row>
    <row r="153" spans="1:12" s="43" customFormat="1" ht="11.25" hidden="1" outlineLevel="4" x14ac:dyDescent="0.2">
      <c r="A153" s="35"/>
      <c r="B153" s="36" t="s">
        <v>24</v>
      </c>
      <c r="C153" s="76"/>
      <c r="D153" s="37" t="s">
        <v>52</v>
      </c>
      <c r="E153" s="38"/>
      <c r="F153" s="39">
        <v>30.3</v>
      </c>
      <c r="G153" s="40"/>
      <c r="H153" s="41"/>
      <c r="I153" s="196"/>
      <c r="J153" s="42"/>
      <c r="K153" s="201"/>
      <c r="L153" s="201"/>
    </row>
    <row r="154" spans="1:12" s="43" customFormat="1" ht="11.25" hidden="1" outlineLevel="4" x14ac:dyDescent="0.2">
      <c r="A154" s="35"/>
      <c r="B154" s="36" t="s">
        <v>24</v>
      </c>
      <c r="C154" s="76"/>
      <c r="D154" s="37" t="s">
        <v>141</v>
      </c>
      <c r="E154" s="38"/>
      <c r="F154" s="39">
        <v>5.625</v>
      </c>
      <c r="G154" s="40"/>
      <c r="H154" s="41"/>
      <c r="I154" s="196"/>
      <c r="J154" s="42"/>
      <c r="K154" s="201"/>
      <c r="L154" s="201"/>
    </row>
    <row r="155" spans="1:12" s="43" customFormat="1" ht="11.25" hidden="1" outlineLevel="4" x14ac:dyDescent="0.2">
      <c r="A155" s="35"/>
      <c r="B155" s="36" t="s">
        <v>24</v>
      </c>
      <c r="C155" s="76"/>
      <c r="D155" s="37" t="s">
        <v>276</v>
      </c>
      <c r="E155" s="38"/>
      <c r="F155" s="39">
        <v>28.831500000000002</v>
      </c>
      <c r="G155" s="40"/>
      <c r="H155" s="41"/>
      <c r="I155" s="196"/>
      <c r="J155" s="42"/>
      <c r="K155" s="201"/>
      <c r="L155" s="201"/>
    </row>
    <row r="156" spans="1:12" s="43" customFormat="1" ht="11.25" hidden="1" outlineLevel="4" x14ac:dyDescent="0.2">
      <c r="A156" s="35"/>
      <c r="B156" s="36" t="s">
        <v>24</v>
      </c>
      <c r="C156" s="76"/>
      <c r="D156" s="37" t="s">
        <v>2</v>
      </c>
      <c r="E156" s="38"/>
      <c r="F156" s="39">
        <v>139.6215</v>
      </c>
      <c r="G156" s="40"/>
      <c r="H156" s="41"/>
      <c r="I156" s="196"/>
      <c r="J156" s="42"/>
      <c r="K156" s="201"/>
      <c r="L156" s="201"/>
    </row>
    <row r="157" spans="1:12" s="43" customFormat="1" ht="11.25" hidden="1" outlineLevel="4" x14ac:dyDescent="0.2">
      <c r="A157" s="35"/>
      <c r="B157" s="36" t="s">
        <v>24</v>
      </c>
      <c r="C157" s="76"/>
      <c r="D157" s="37" t="s">
        <v>366</v>
      </c>
      <c r="E157" s="38"/>
      <c r="F157" s="39">
        <v>0</v>
      </c>
      <c r="G157" s="40"/>
      <c r="H157" s="41"/>
      <c r="I157" s="196"/>
      <c r="J157" s="42"/>
      <c r="K157" s="201"/>
      <c r="L157" s="201"/>
    </row>
    <row r="158" spans="1:12" s="43" customFormat="1" ht="11.25" hidden="1" outlineLevel="4" x14ac:dyDescent="0.2">
      <c r="A158" s="35"/>
      <c r="B158" s="36" t="s">
        <v>24</v>
      </c>
      <c r="C158" s="76"/>
      <c r="D158" s="37" t="s">
        <v>271</v>
      </c>
      <c r="E158" s="38"/>
      <c r="F158" s="39">
        <v>51.974999999999994</v>
      </c>
      <c r="G158" s="40"/>
      <c r="H158" s="41"/>
      <c r="I158" s="196"/>
      <c r="J158" s="42"/>
      <c r="K158" s="201"/>
      <c r="L158" s="201"/>
    </row>
    <row r="159" spans="1:12" s="43" customFormat="1" ht="11.25" hidden="1" outlineLevel="4" x14ac:dyDescent="0.2">
      <c r="A159" s="35"/>
      <c r="B159" s="36" t="s">
        <v>24</v>
      </c>
      <c r="C159" s="76"/>
      <c r="D159" s="37" t="s">
        <v>2</v>
      </c>
      <c r="E159" s="38"/>
      <c r="F159" s="39">
        <v>51.974999999999994</v>
      </c>
      <c r="G159" s="40"/>
      <c r="H159" s="41"/>
      <c r="I159" s="196"/>
      <c r="J159" s="42"/>
      <c r="K159" s="201"/>
      <c r="L159" s="201"/>
    </row>
    <row r="160" spans="1:12" s="34" customFormat="1" ht="36" outlineLevel="2" x14ac:dyDescent="0.2">
      <c r="A160" s="66">
        <v>7</v>
      </c>
      <c r="B160" s="67" t="s">
        <v>7</v>
      </c>
      <c r="C160" s="68" t="s">
        <v>197</v>
      </c>
      <c r="D160" s="69" t="s">
        <v>654</v>
      </c>
      <c r="E160" s="71" t="s">
        <v>4</v>
      </c>
      <c r="F160" s="72">
        <v>72.2</v>
      </c>
      <c r="G160" s="65">
        <v>0</v>
      </c>
      <c r="H160" s="72">
        <f>F160*(1+G160/100)</f>
        <v>72.2</v>
      </c>
      <c r="I160" s="195"/>
      <c r="J160" s="73">
        <f>H160*I160</f>
        <v>0</v>
      </c>
      <c r="K160" s="200">
        <v>0.03</v>
      </c>
      <c r="L160" s="200">
        <f>H160*K160</f>
        <v>2.1659999999999999</v>
      </c>
    </row>
    <row r="161" spans="1:12" s="34" customFormat="1" ht="12" outlineLevel="2" collapsed="1" x14ac:dyDescent="0.2">
      <c r="A161" s="66">
        <v>8</v>
      </c>
      <c r="B161" s="67" t="s">
        <v>7</v>
      </c>
      <c r="C161" s="68" t="s">
        <v>86</v>
      </c>
      <c r="D161" s="69" t="s">
        <v>519</v>
      </c>
      <c r="E161" s="71" t="s">
        <v>4</v>
      </c>
      <c r="F161" s="72">
        <v>62.525000000000006</v>
      </c>
      <c r="G161" s="65">
        <v>2</v>
      </c>
      <c r="H161" s="72">
        <f>F161*(1+G161/100)</f>
        <v>63.775500000000008</v>
      </c>
      <c r="I161" s="195"/>
      <c r="J161" s="73">
        <f>H161*I161</f>
        <v>0</v>
      </c>
      <c r="K161" s="200">
        <v>0.12</v>
      </c>
      <c r="L161" s="200">
        <f>H161*K161</f>
        <v>7.6530600000000009</v>
      </c>
    </row>
    <row r="162" spans="1:12" s="43" customFormat="1" ht="11.25" hidden="1" outlineLevel="4" x14ac:dyDescent="0.2">
      <c r="A162" s="35"/>
      <c r="B162" s="36" t="s">
        <v>24</v>
      </c>
      <c r="C162" s="76"/>
      <c r="D162" s="37" t="s">
        <v>313</v>
      </c>
      <c r="E162" s="38"/>
      <c r="F162" s="39">
        <v>0</v>
      </c>
      <c r="G162" s="40"/>
      <c r="H162" s="41"/>
      <c r="I162" s="196"/>
      <c r="J162" s="42"/>
      <c r="K162" s="201"/>
      <c r="L162" s="201"/>
    </row>
    <row r="163" spans="1:12" s="43" customFormat="1" ht="11.25" hidden="1" outlineLevel="4" x14ac:dyDescent="0.2">
      <c r="A163" s="35"/>
      <c r="B163" s="36" t="s">
        <v>24</v>
      </c>
      <c r="C163" s="76"/>
      <c r="D163" s="37" t="s">
        <v>126</v>
      </c>
      <c r="E163" s="38"/>
      <c r="F163" s="39">
        <v>30.524999999999999</v>
      </c>
      <c r="G163" s="40"/>
      <c r="H163" s="41"/>
      <c r="I163" s="196"/>
      <c r="J163" s="42"/>
      <c r="K163" s="201"/>
      <c r="L163" s="201"/>
    </row>
    <row r="164" spans="1:12" s="43" customFormat="1" ht="11.25" hidden="1" outlineLevel="4" x14ac:dyDescent="0.2">
      <c r="A164" s="35"/>
      <c r="B164" s="36" t="s">
        <v>24</v>
      </c>
      <c r="C164" s="76"/>
      <c r="D164" s="37" t="s">
        <v>312</v>
      </c>
      <c r="E164" s="38"/>
      <c r="F164" s="39">
        <v>0</v>
      </c>
      <c r="G164" s="40"/>
      <c r="H164" s="41"/>
      <c r="I164" s="196"/>
      <c r="J164" s="42"/>
      <c r="K164" s="201"/>
      <c r="L164" s="201"/>
    </row>
    <row r="165" spans="1:12" s="43" customFormat="1" ht="11.25" hidden="1" outlineLevel="4" x14ac:dyDescent="0.2">
      <c r="A165" s="35"/>
      <c r="B165" s="36" t="s">
        <v>24</v>
      </c>
      <c r="C165" s="76"/>
      <c r="D165" s="37" t="s">
        <v>285</v>
      </c>
      <c r="E165" s="38"/>
      <c r="F165" s="39">
        <v>32</v>
      </c>
      <c r="G165" s="40"/>
      <c r="H165" s="41"/>
      <c r="I165" s="196"/>
      <c r="J165" s="42"/>
      <c r="K165" s="201"/>
      <c r="L165" s="201"/>
    </row>
    <row r="166" spans="1:12" s="34" customFormat="1" ht="12" outlineLevel="2" collapsed="1" x14ac:dyDescent="0.2">
      <c r="A166" s="66">
        <v>9</v>
      </c>
      <c r="B166" s="67" t="s">
        <v>7</v>
      </c>
      <c r="C166" s="68" t="s">
        <v>87</v>
      </c>
      <c r="D166" s="69" t="s">
        <v>520</v>
      </c>
      <c r="E166" s="71" t="s">
        <v>4</v>
      </c>
      <c r="F166" s="72">
        <v>9.6750000000000007</v>
      </c>
      <c r="G166" s="65">
        <v>2</v>
      </c>
      <c r="H166" s="72">
        <f>F166*(1+G166/100)</f>
        <v>9.8685000000000009</v>
      </c>
      <c r="I166" s="195"/>
      <c r="J166" s="73">
        <f>H166*I166</f>
        <v>0</v>
      </c>
      <c r="K166" s="200">
        <v>0.15</v>
      </c>
      <c r="L166" s="200">
        <f>H166*K166</f>
        <v>1.480275</v>
      </c>
    </row>
    <row r="167" spans="1:12" s="43" customFormat="1" ht="11.25" hidden="1" outlineLevel="4" x14ac:dyDescent="0.2">
      <c r="A167" s="35"/>
      <c r="B167" s="36" t="s">
        <v>24</v>
      </c>
      <c r="C167" s="76"/>
      <c r="D167" s="37" t="s">
        <v>460</v>
      </c>
      <c r="E167" s="38"/>
      <c r="F167" s="39">
        <v>0</v>
      </c>
      <c r="G167" s="40"/>
      <c r="H167" s="41"/>
      <c r="I167" s="196"/>
      <c r="J167" s="42"/>
      <c r="K167" s="201"/>
      <c r="L167" s="201"/>
    </row>
    <row r="168" spans="1:12" s="43" customFormat="1" ht="11.25" hidden="1" outlineLevel="4" x14ac:dyDescent="0.2">
      <c r="A168" s="35"/>
      <c r="B168" s="36" t="s">
        <v>24</v>
      </c>
      <c r="C168" s="76"/>
      <c r="D168" s="37" t="s">
        <v>68</v>
      </c>
      <c r="E168" s="38"/>
      <c r="F168" s="39">
        <v>9.6750000000000007</v>
      </c>
      <c r="G168" s="40"/>
      <c r="H168" s="41"/>
      <c r="I168" s="196"/>
      <c r="J168" s="42"/>
      <c r="K168" s="201"/>
      <c r="L168" s="201"/>
    </row>
    <row r="169" spans="1:12" s="52" customFormat="1" ht="12.75" hidden="1" customHeight="1" outlineLevel="4" x14ac:dyDescent="0.2">
      <c r="A169" s="44"/>
      <c r="B169" s="45"/>
      <c r="C169" s="46"/>
      <c r="D169" s="47"/>
      <c r="E169" s="48"/>
      <c r="F169" s="49"/>
      <c r="G169" s="50"/>
      <c r="H169" s="49"/>
      <c r="I169" s="197"/>
      <c r="J169" s="51"/>
      <c r="K169" s="202"/>
      <c r="L169" s="202"/>
    </row>
    <row r="170" spans="1:12" s="33" customFormat="1" ht="22.5" customHeight="1" outlineLevel="1" x14ac:dyDescent="0.2">
      <c r="A170" s="26"/>
      <c r="B170" s="27" t="s">
        <v>23</v>
      </c>
      <c r="C170" s="75" t="s">
        <v>655</v>
      </c>
      <c r="D170" s="28" t="s">
        <v>656</v>
      </c>
      <c r="E170" s="29"/>
      <c r="F170" s="30"/>
      <c r="G170" s="31"/>
      <c r="H170" s="30"/>
      <c r="I170" s="198"/>
      <c r="J170" s="32">
        <f>SUBTOTAL(9,J171:J188)</f>
        <v>0</v>
      </c>
      <c r="K170" s="203"/>
      <c r="L170" s="203">
        <f>SUBTOTAL(9,L171:L188)</f>
        <v>3.7375344000000004</v>
      </c>
    </row>
    <row r="171" spans="1:12" s="34" customFormat="1" ht="24" outlineLevel="2" collapsed="1" x14ac:dyDescent="0.2">
      <c r="A171" s="66">
        <v>1</v>
      </c>
      <c r="B171" s="67" t="s">
        <v>7</v>
      </c>
      <c r="C171" s="68" t="s">
        <v>25</v>
      </c>
      <c r="D171" s="69" t="s">
        <v>532</v>
      </c>
      <c r="E171" s="71" t="s">
        <v>8</v>
      </c>
      <c r="F171" s="72">
        <v>1841.65</v>
      </c>
      <c r="G171" s="65">
        <v>12</v>
      </c>
      <c r="H171" s="72">
        <f>F171*(1+G171/100)</f>
        <v>2062.6480000000001</v>
      </c>
      <c r="I171" s="195"/>
      <c r="J171" s="73">
        <f>H171*I171</f>
        <v>0</v>
      </c>
      <c r="K171" s="200">
        <v>1E-3</v>
      </c>
      <c r="L171" s="200">
        <f>H171*K171</f>
        <v>2.0626480000000003</v>
      </c>
    </row>
    <row r="172" spans="1:12" s="43" customFormat="1" ht="11.25" hidden="1" outlineLevel="4" x14ac:dyDescent="0.2">
      <c r="A172" s="35"/>
      <c r="B172" s="36" t="s">
        <v>24</v>
      </c>
      <c r="C172" s="76"/>
      <c r="D172" s="37" t="s">
        <v>123</v>
      </c>
      <c r="E172" s="38"/>
      <c r="F172" s="39">
        <v>0</v>
      </c>
      <c r="G172" s="40"/>
      <c r="H172" s="41"/>
      <c r="I172" s="196"/>
      <c r="J172" s="42"/>
      <c r="K172" s="201"/>
      <c r="L172" s="201"/>
    </row>
    <row r="173" spans="1:12" s="43" customFormat="1" ht="11.25" hidden="1" outlineLevel="4" x14ac:dyDescent="0.2">
      <c r="A173" s="35"/>
      <c r="B173" s="36" t="s">
        <v>24</v>
      </c>
      <c r="C173" s="76"/>
      <c r="D173" s="37" t="s">
        <v>73</v>
      </c>
      <c r="E173" s="38"/>
      <c r="F173" s="39">
        <v>0</v>
      </c>
      <c r="G173" s="40"/>
      <c r="H173" s="41"/>
      <c r="I173" s="196"/>
      <c r="J173" s="42"/>
      <c r="K173" s="201"/>
      <c r="L173" s="201"/>
    </row>
    <row r="174" spans="1:12" s="43" customFormat="1" ht="11.25" hidden="1" outlineLevel="4" x14ac:dyDescent="0.2">
      <c r="A174" s="35"/>
      <c r="B174" s="36" t="s">
        <v>24</v>
      </c>
      <c r="C174" s="76"/>
      <c r="D174" s="37" t="s">
        <v>426</v>
      </c>
      <c r="E174" s="38"/>
      <c r="F174" s="39">
        <v>905.75999999999988</v>
      </c>
      <c r="G174" s="40"/>
      <c r="H174" s="41"/>
      <c r="I174" s="196"/>
      <c r="J174" s="42"/>
      <c r="K174" s="201"/>
      <c r="L174" s="201"/>
    </row>
    <row r="175" spans="1:12" s="43" customFormat="1" ht="11.25" hidden="1" outlineLevel="4" x14ac:dyDescent="0.2">
      <c r="A175" s="35"/>
      <c r="B175" s="36" t="s">
        <v>24</v>
      </c>
      <c r="C175" s="76"/>
      <c r="D175" s="37" t="s">
        <v>74</v>
      </c>
      <c r="E175" s="38"/>
      <c r="F175" s="39">
        <v>0</v>
      </c>
      <c r="G175" s="40"/>
      <c r="H175" s="41"/>
      <c r="I175" s="196"/>
      <c r="J175" s="42"/>
      <c r="K175" s="201"/>
      <c r="L175" s="201"/>
    </row>
    <row r="176" spans="1:12" s="43" customFormat="1" ht="11.25" hidden="1" outlineLevel="4" x14ac:dyDescent="0.2">
      <c r="A176" s="35"/>
      <c r="B176" s="36" t="s">
        <v>24</v>
      </c>
      <c r="C176" s="76"/>
      <c r="D176" s="37" t="s">
        <v>99</v>
      </c>
      <c r="E176" s="38"/>
      <c r="F176" s="39">
        <v>0</v>
      </c>
      <c r="G176" s="40"/>
      <c r="H176" s="41"/>
      <c r="I176" s="196"/>
      <c r="J176" s="42"/>
      <c r="K176" s="201"/>
      <c r="L176" s="201"/>
    </row>
    <row r="177" spans="1:12" s="43" customFormat="1" ht="11.25" hidden="1" outlineLevel="4" x14ac:dyDescent="0.2">
      <c r="A177" s="35"/>
      <c r="B177" s="36" t="s">
        <v>24</v>
      </c>
      <c r="C177" s="76"/>
      <c r="D177" s="37" t="s">
        <v>295</v>
      </c>
      <c r="E177" s="38"/>
      <c r="F177" s="39">
        <v>510.64</v>
      </c>
      <c r="G177" s="40"/>
      <c r="H177" s="41"/>
      <c r="I177" s="196"/>
      <c r="J177" s="42"/>
      <c r="K177" s="201"/>
      <c r="L177" s="201"/>
    </row>
    <row r="178" spans="1:12" s="43" customFormat="1" ht="11.25" hidden="1" outlineLevel="4" x14ac:dyDescent="0.2">
      <c r="A178" s="35"/>
      <c r="B178" s="36" t="s">
        <v>24</v>
      </c>
      <c r="C178" s="76"/>
      <c r="D178" s="37" t="s">
        <v>98</v>
      </c>
      <c r="E178" s="38"/>
      <c r="F178" s="39">
        <v>0</v>
      </c>
      <c r="G178" s="40"/>
      <c r="H178" s="41"/>
      <c r="I178" s="196"/>
      <c r="J178" s="42"/>
      <c r="K178" s="201"/>
      <c r="L178" s="201"/>
    </row>
    <row r="179" spans="1:12" s="43" customFormat="1" ht="11.25" hidden="1" outlineLevel="4" x14ac:dyDescent="0.2">
      <c r="A179" s="35"/>
      <c r="B179" s="36" t="s">
        <v>24</v>
      </c>
      <c r="C179" s="76"/>
      <c r="D179" s="37" t="s">
        <v>293</v>
      </c>
      <c r="E179" s="38"/>
      <c r="F179" s="39">
        <v>425.25</v>
      </c>
      <c r="G179" s="40"/>
      <c r="H179" s="41"/>
      <c r="I179" s="196"/>
      <c r="J179" s="42"/>
      <c r="K179" s="201"/>
      <c r="L179" s="201"/>
    </row>
    <row r="180" spans="1:12" s="34" customFormat="1" ht="24" outlineLevel="2" collapsed="1" x14ac:dyDescent="0.2">
      <c r="A180" s="66">
        <v>2</v>
      </c>
      <c r="B180" s="67" t="s">
        <v>7</v>
      </c>
      <c r="C180" s="68" t="s">
        <v>26</v>
      </c>
      <c r="D180" s="69" t="s">
        <v>530</v>
      </c>
      <c r="E180" s="71" t="s">
        <v>8</v>
      </c>
      <c r="F180" s="72">
        <v>605.88</v>
      </c>
      <c r="G180" s="65">
        <v>12</v>
      </c>
      <c r="H180" s="72">
        <f>F180*(1+G180/100)</f>
        <v>678.58560000000011</v>
      </c>
      <c r="I180" s="195"/>
      <c r="J180" s="73">
        <f>H180*I180</f>
        <v>0</v>
      </c>
      <c r="K180" s="200">
        <v>1E-3</v>
      </c>
      <c r="L180" s="200">
        <f>H180*K180</f>
        <v>0.67858560000000012</v>
      </c>
    </row>
    <row r="181" spans="1:12" s="43" customFormat="1" ht="11.25" hidden="1" outlineLevel="4" x14ac:dyDescent="0.2">
      <c r="A181" s="35"/>
      <c r="B181" s="36" t="s">
        <v>24</v>
      </c>
      <c r="C181" s="76"/>
      <c r="D181" s="37" t="s">
        <v>98</v>
      </c>
      <c r="E181" s="38"/>
      <c r="F181" s="39">
        <v>0</v>
      </c>
      <c r="G181" s="40"/>
      <c r="H181" s="41"/>
      <c r="I181" s="196"/>
      <c r="J181" s="42"/>
      <c r="K181" s="201"/>
      <c r="L181" s="201"/>
    </row>
    <row r="182" spans="1:12" s="43" customFormat="1" ht="11.25" hidden="1" outlineLevel="4" x14ac:dyDescent="0.2">
      <c r="A182" s="35"/>
      <c r="B182" s="36" t="s">
        <v>24</v>
      </c>
      <c r="C182" s="76"/>
      <c r="D182" s="37" t="s">
        <v>296</v>
      </c>
      <c r="E182" s="38"/>
      <c r="F182" s="39">
        <v>605.88</v>
      </c>
      <c r="G182" s="40"/>
      <c r="H182" s="41"/>
      <c r="I182" s="196"/>
      <c r="J182" s="42"/>
      <c r="K182" s="201"/>
      <c r="L182" s="201"/>
    </row>
    <row r="183" spans="1:12" s="34" customFormat="1" ht="24" outlineLevel="2" x14ac:dyDescent="0.2">
      <c r="A183" s="66">
        <v>3</v>
      </c>
      <c r="B183" s="67" t="s">
        <v>7</v>
      </c>
      <c r="C183" s="68" t="s">
        <v>48</v>
      </c>
      <c r="D183" s="69" t="s">
        <v>537</v>
      </c>
      <c r="E183" s="71" t="s">
        <v>32</v>
      </c>
      <c r="F183" s="72">
        <v>66</v>
      </c>
      <c r="G183" s="65">
        <v>0</v>
      </c>
      <c r="H183" s="72">
        <f>F183*(1+G183/100)</f>
        <v>66</v>
      </c>
      <c r="I183" s="195"/>
      <c r="J183" s="73">
        <f>H183*I183</f>
        <v>0</v>
      </c>
      <c r="K183" s="200">
        <v>5.0000000000000001E-3</v>
      </c>
      <c r="L183" s="200">
        <f>H183*K183</f>
        <v>0.33</v>
      </c>
    </row>
    <row r="184" spans="1:12" s="34" customFormat="1" ht="24" outlineLevel="2" collapsed="1" x14ac:dyDescent="0.2">
      <c r="A184" s="66">
        <v>4</v>
      </c>
      <c r="B184" s="67" t="s">
        <v>7</v>
      </c>
      <c r="C184" s="68" t="s">
        <v>27</v>
      </c>
      <c r="D184" s="69" t="s">
        <v>531</v>
      </c>
      <c r="E184" s="71" t="s">
        <v>8</v>
      </c>
      <c r="F184" s="72">
        <v>416.34</v>
      </c>
      <c r="G184" s="65">
        <v>12</v>
      </c>
      <c r="H184" s="72">
        <f>F184*(1+G184/100)</f>
        <v>466.30080000000004</v>
      </c>
      <c r="I184" s="195"/>
      <c r="J184" s="73">
        <f>H184*I184</f>
        <v>0</v>
      </c>
      <c r="K184" s="200">
        <v>1E-3</v>
      </c>
      <c r="L184" s="200">
        <f>H184*K184</f>
        <v>0.46630080000000007</v>
      </c>
    </row>
    <row r="185" spans="1:12" s="43" customFormat="1" ht="11.25" hidden="1" outlineLevel="4" x14ac:dyDescent="0.2">
      <c r="A185" s="35"/>
      <c r="B185" s="36" t="s">
        <v>24</v>
      </c>
      <c r="C185" s="76"/>
      <c r="D185" s="37" t="s">
        <v>98</v>
      </c>
      <c r="E185" s="38"/>
      <c r="F185" s="39">
        <v>0</v>
      </c>
      <c r="G185" s="40"/>
      <c r="H185" s="41"/>
      <c r="I185" s="196"/>
      <c r="J185" s="42"/>
      <c r="K185" s="201"/>
      <c r="L185" s="201"/>
    </row>
    <row r="186" spans="1:12" s="43" customFormat="1" ht="11.25" hidden="1" outlineLevel="4" x14ac:dyDescent="0.2">
      <c r="A186" s="35"/>
      <c r="B186" s="36" t="s">
        <v>24</v>
      </c>
      <c r="C186" s="76"/>
      <c r="D186" s="37" t="s">
        <v>421</v>
      </c>
      <c r="E186" s="38"/>
      <c r="F186" s="39">
        <v>416.34</v>
      </c>
      <c r="G186" s="40"/>
      <c r="H186" s="41"/>
      <c r="I186" s="196"/>
      <c r="J186" s="42"/>
      <c r="K186" s="201"/>
      <c r="L186" s="201"/>
    </row>
    <row r="187" spans="1:12" s="34" customFormat="1" ht="24" outlineLevel="2" collapsed="1" x14ac:dyDescent="0.2">
      <c r="A187" s="66">
        <v>5</v>
      </c>
      <c r="B187" s="67" t="s">
        <v>7</v>
      </c>
      <c r="C187" s="68" t="s">
        <v>49</v>
      </c>
      <c r="D187" s="69" t="s">
        <v>536</v>
      </c>
      <c r="E187" s="71" t="s">
        <v>32</v>
      </c>
      <c r="F187" s="72">
        <v>40</v>
      </c>
      <c r="G187" s="65">
        <v>0</v>
      </c>
      <c r="H187" s="72">
        <f>F187*(1+G187/100)</f>
        <v>40</v>
      </c>
      <c r="I187" s="195"/>
      <c r="J187" s="73">
        <f>H187*I187</f>
        <v>0</v>
      </c>
      <c r="K187" s="200">
        <v>5.0000000000000001E-3</v>
      </c>
      <c r="L187" s="200">
        <f>H187*K187</f>
        <v>0.2</v>
      </c>
    </row>
    <row r="188" spans="1:12" s="52" customFormat="1" ht="12.75" hidden="1" customHeight="1" outlineLevel="4" x14ac:dyDescent="0.2">
      <c r="A188" s="44"/>
      <c r="B188" s="45"/>
      <c r="C188" s="46"/>
      <c r="D188" s="47"/>
      <c r="E188" s="48"/>
      <c r="F188" s="49"/>
      <c r="G188" s="50"/>
      <c r="H188" s="49"/>
      <c r="I188" s="50"/>
      <c r="J188" s="51"/>
      <c r="K188" s="202"/>
      <c r="L188" s="202"/>
    </row>
    <row r="189" spans="1:12" s="33" customFormat="1" ht="22.5" customHeight="1" outlineLevel="1" x14ac:dyDescent="0.2">
      <c r="A189" s="26"/>
      <c r="B189" s="27" t="s">
        <v>23</v>
      </c>
      <c r="C189" s="75" t="s">
        <v>657</v>
      </c>
      <c r="D189" s="28" t="s">
        <v>658</v>
      </c>
      <c r="E189" s="29"/>
      <c r="F189" s="30"/>
      <c r="G189" s="31"/>
      <c r="H189" s="30"/>
      <c r="I189" s="31"/>
      <c r="J189" s="32">
        <f>SUBTOTAL(9,J190:J196)</f>
        <v>0</v>
      </c>
      <c r="K189" s="203"/>
      <c r="L189" s="203">
        <f>SUBTOTAL(9,L190:L196)</f>
        <v>3.4406999999999996</v>
      </c>
    </row>
    <row r="190" spans="1:12" s="34" customFormat="1" ht="36" outlineLevel="2" collapsed="1" x14ac:dyDescent="0.2">
      <c r="A190" s="66">
        <v>1</v>
      </c>
      <c r="B190" s="67" t="s">
        <v>7</v>
      </c>
      <c r="C190" s="68" t="s">
        <v>230</v>
      </c>
      <c r="D190" s="70" t="s">
        <v>538</v>
      </c>
      <c r="E190" s="71" t="s">
        <v>4</v>
      </c>
      <c r="F190" s="72">
        <v>114.69</v>
      </c>
      <c r="G190" s="65">
        <v>0</v>
      </c>
      <c r="H190" s="72">
        <f>F190*(1+G190/100)</f>
        <v>114.69</v>
      </c>
      <c r="I190" s="195"/>
      <c r="J190" s="73">
        <f>H190*I190</f>
        <v>0</v>
      </c>
      <c r="K190" s="200">
        <v>0.03</v>
      </c>
      <c r="L190" s="200">
        <f>H190*K190</f>
        <v>3.4406999999999996</v>
      </c>
    </row>
    <row r="191" spans="1:12" s="43" customFormat="1" ht="11.25" hidden="1" outlineLevel="4" x14ac:dyDescent="0.2">
      <c r="A191" s="35"/>
      <c r="B191" s="36" t="s">
        <v>24</v>
      </c>
      <c r="C191" s="76"/>
      <c r="D191" s="37" t="s">
        <v>442</v>
      </c>
      <c r="E191" s="38"/>
      <c r="F191" s="39">
        <v>0</v>
      </c>
      <c r="G191" s="40"/>
      <c r="H191" s="41"/>
      <c r="I191" s="196"/>
      <c r="J191" s="42"/>
      <c r="K191" s="201"/>
      <c r="L191" s="201"/>
    </row>
    <row r="192" spans="1:12" s="43" customFormat="1" ht="11.25" hidden="1" outlineLevel="4" x14ac:dyDescent="0.2">
      <c r="A192" s="35"/>
      <c r="B192" s="36" t="s">
        <v>24</v>
      </c>
      <c r="C192" s="76"/>
      <c r="D192" s="37" t="s">
        <v>400</v>
      </c>
      <c r="E192" s="38"/>
      <c r="F192" s="39">
        <v>0</v>
      </c>
      <c r="G192" s="40"/>
      <c r="H192" s="41"/>
      <c r="I192" s="196"/>
      <c r="J192" s="42"/>
      <c r="K192" s="201"/>
      <c r="L192" s="201"/>
    </row>
    <row r="193" spans="1:12" s="43" customFormat="1" ht="11.25" hidden="1" outlineLevel="4" x14ac:dyDescent="0.2">
      <c r="A193" s="35"/>
      <c r="B193" s="36" t="s">
        <v>24</v>
      </c>
      <c r="C193" s="76"/>
      <c r="D193" s="37" t="s">
        <v>53</v>
      </c>
      <c r="E193" s="38"/>
      <c r="F193" s="39">
        <v>31.33</v>
      </c>
      <c r="G193" s="40"/>
      <c r="H193" s="41"/>
      <c r="I193" s="196"/>
      <c r="J193" s="42"/>
      <c r="K193" s="201"/>
      <c r="L193" s="201"/>
    </row>
    <row r="194" spans="1:12" s="43" customFormat="1" ht="11.25" hidden="1" outlineLevel="4" x14ac:dyDescent="0.2">
      <c r="A194" s="35"/>
      <c r="B194" s="36" t="s">
        <v>24</v>
      </c>
      <c r="C194" s="76"/>
      <c r="D194" s="37" t="s">
        <v>496</v>
      </c>
      <c r="E194" s="38"/>
      <c r="F194" s="39">
        <v>0</v>
      </c>
      <c r="G194" s="40"/>
      <c r="H194" s="41"/>
      <c r="I194" s="196"/>
      <c r="J194" s="42"/>
      <c r="K194" s="201"/>
      <c r="L194" s="201"/>
    </row>
    <row r="195" spans="1:12" s="43" customFormat="1" ht="11.25" hidden="1" outlineLevel="4" x14ac:dyDescent="0.2">
      <c r="A195" s="35"/>
      <c r="B195" s="36" t="s">
        <v>24</v>
      </c>
      <c r="C195" s="76"/>
      <c r="D195" s="37" t="s">
        <v>67</v>
      </c>
      <c r="E195" s="38"/>
      <c r="F195" s="39">
        <v>83.36</v>
      </c>
      <c r="G195" s="40"/>
      <c r="H195" s="41"/>
      <c r="I195" s="196"/>
      <c r="J195" s="42"/>
      <c r="K195" s="201"/>
      <c r="L195" s="201"/>
    </row>
    <row r="196" spans="1:12" s="52" customFormat="1" ht="12.75" hidden="1" customHeight="1" outlineLevel="4" x14ac:dyDescent="0.2">
      <c r="A196" s="44"/>
      <c r="B196" s="45"/>
      <c r="C196" s="46"/>
      <c r="D196" s="47"/>
      <c r="E196" s="48"/>
      <c r="F196" s="49"/>
      <c r="G196" s="50"/>
      <c r="H196" s="49"/>
      <c r="I196" s="197"/>
      <c r="J196" s="51"/>
      <c r="K196" s="202"/>
      <c r="L196" s="202"/>
    </row>
    <row r="197" spans="1:12" s="33" customFormat="1" ht="22.5" customHeight="1" outlineLevel="1" x14ac:dyDescent="0.2">
      <c r="A197" s="26"/>
      <c r="B197" s="27" t="s">
        <v>23</v>
      </c>
      <c r="C197" s="75" t="s">
        <v>575</v>
      </c>
      <c r="D197" s="28" t="s">
        <v>576</v>
      </c>
      <c r="E197" s="29"/>
      <c r="F197" s="30"/>
      <c r="G197" s="31"/>
      <c r="H197" s="30"/>
      <c r="I197" s="198"/>
      <c r="J197" s="32">
        <f>SUBTOTAL(9,J198:J199)</f>
        <v>0</v>
      </c>
      <c r="K197" s="203"/>
      <c r="L197" s="203">
        <f>SUBTOTAL(9,L198:L199)</f>
        <v>0</v>
      </c>
    </row>
    <row r="198" spans="1:12" s="34" customFormat="1" ht="12" outlineLevel="2" x14ac:dyDescent="0.2">
      <c r="A198" s="66">
        <v>2</v>
      </c>
      <c r="B198" s="67" t="s">
        <v>7</v>
      </c>
      <c r="C198" s="68" t="s">
        <v>1467</v>
      </c>
      <c r="D198" s="69" t="s">
        <v>1468</v>
      </c>
      <c r="E198" s="71" t="s">
        <v>5</v>
      </c>
      <c r="F198" s="72">
        <v>573.71589490227245</v>
      </c>
      <c r="G198" s="65">
        <v>0</v>
      </c>
      <c r="H198" s="72">
        <f>F198*(1+G198/100)</f>
        <v>573.71589490227245</v>
      </c>
      <c r="I198" s="195"/>
      <c r="J198" s="73">
        <f>H198*I198</f>
        <v>0</v>
      </c>
      <c r="K198" s="200"/>
      <c r="L198" s="200">
        <f>H198*K198</f>
        <v>0</v>
      </c>
    </row>
    <row r="199" spans="1:12" s="52" customFormat="1" ht="12.75" customHeight="1" outlineLevel="3" x14ac:dyDescent="0.2">
      <c r="A199" s="44"/>
      <c r="B199" s="45"/>
      <c r="C199" s="46"/>
      <c r="D199" s="47"/>
      <c r="E199" s="48"/>
      <c r="F199" s="49"/>
      <c r="G199" s="50"/>
      <c r="H199" s="49"/>
      <c r="I199" s="50"/>
      <c r="J199" s="51"/>
      <c r="K199" s="202"/>
      <c r="L199" s="202"/>
    </row>
    <row r="200" spans="1:12" s="52" customFormat="1" ht="12.75" customHeight="1" outlineLevel="1" x14ac:dyDescent="0.2">
      <c r="A200" s="44"/>
      <c r="B200" s="45"/>
      <c r="C200" s="46"/>
      <c r="D200" s="47"/>
      <c r="E200" s="48"/>
      <c r="F200" s="49"/>
      <c r="G200" s="50"/>
      <c r="H200" s="49"/>
      <c r="I200" s="50"/>
      <c r="J200" s="51"/>
      <c r="K200" s="202"/>
      <c r="L200" s="202"/>
    </row>
    <row r="201" spans="1:12" s="25" customFormat="1" ht="17.25" customHeight="1" x14ac:dyDescent="0.2">
      <c r="A201" s="19"/>
      <c r="B201" s="20" t="s">
        <v>22</v>
      </c>
      <c r="C201" s="74" t="s">
        <v>578</v>
      </c>
      <c r="D201" s="21" t="s">
        <v>579</v>
      </c>
      <c r="E201" s="22"/>
      <c r="F201" s="23"/>
      <c r="G201" s="24"/>
      <c r="H201" s="23"/>
      <c r="I201" s="24"/>
      <c r="J201" s="8">
        <f>SUBTOTAL(9,J202:J231)</f>
        <v>0</v>
      </c>
      <c r="K201" s="204"/>
      <c r="L201" s="204">
        <f>SUBTOTAL(9,L202:L231)</f>
        <v>0</v>
      </c>
    </row>
    <row r="202" spans="1:12" s="33" customFormat="1" ht="22.5" customHeight="1" outlineLevel="1" x14ac:dyDescent="0.2">
      <c r="A202" s="26"/>
      <c r="B202" s="27" t="s">
        <v>23</v>
      </c>
      <c r="C202" s="75" t="s">
        <v>601</v>
      </c>
      <c r="D202" s="28" t="s">
        <v>602</v>
      </c>
      <c r="E202" s="29"/>
      <c r="F202" s="30"/>
      <c r="G202" s="31"/>
      <c r="H202" s="30"/>
      <c r="I202" s="31"/>
      <c r="J202" s="32">
        <f>SUBTOTAL(9,J203:J231)</f>
        <v>0</v>
      </c>
      <c r="K202" s="203"/>
      <c r="L202" s="203">
        <f>SUBTOTAL(9,L204:L231)</f>
        <v>0</v>
      </c>
    </row>
    <row r="203" spans="1:12" s="33" customFormat="1" ht="12" outlineLevel="2" x14ac:dyDescent="0.2">
      <c r="A203" s="26"/>
      <c r="B203" s="27"/>
      <c r="C203" s="75"/>
      <c r="D203" s="104" t="s">
        <v>665</v>
      </c>
      <c r="E203" s="29"/>
      <c r="F203" s="30"/>
      <c r="G203" s="31"/>
      <c r="H203" s="30"/>
      <c r="I203" s="31"/>
      <c r="J203" s="32"/>
      <c r="K203" s="203"/>
      <c r="L203" s="203"/>
    </row>
    <row r="204" spans="1:12" s="34" customFormat="1" ht="12" outlineLevel="2" collapsed="1" x14ac:dyDescent="0.2">
      <c r="A204" s="66">
        <v>1</v>
      </c>
      <c r="B204" s="67" t="s">
        <v>7</v>
      </c>
      <c r="C204" s="68" t="s">
        <v>73</v>
      </c>
      <c r="D204" s="69" t="s">
        <v>737</v>
      </c>
      <c r="E204" s="71"/>
      <c r="F204" s="72"/>
      <c r="G204" s="65"/>
      <c r="H204" s="72"/>
      <c r="I204" s="65"/>
      <c r="J204" s="73"/>
      <c r="K204" s="200"/>
      <c r="L204" s="200">
        <f t="shared" ref="L204:L229" si="0">H204*K204</f>
        <v>0</v>
      </c>
    </row>
    <row r="205" spans="1:12" s="34" customFormat="1" ht="12" outlineLevel="2" collapsed="1" x14ac:dyDescent="0.2">
      <c r="A205" s="66">
        <v>2</v>
      </c>
      <c r="B205" s="67"/>
      <c r="C205" s="68" t="s">
        <v>74</v>
      </c>
      <c r="D205" s="69" t="s">
        <v>738</v>
      </c>
      <c r="E205" s="71"/>
      <c r="F205" s="72"/>
      <c r="G205" s="65"/>
      <c r="H205" s="72"/>
      <c r="I205" s="65"/>
      <c r="J205" s="73"/>
      <c r="K205" s="200"/>
      <c r="L205" s="200">
        <f t="shared" si="0"/>
        <v>0</v>
      </c>
    </row>
    <row r="206" spans="1:12" s="34" customFormat="1" ht="12" outlineLevel="2" collapsed="1" x14ac:dyDescent="0.2">
      <c r="A206" s="66">
        <v>3</v>
      </c>
      <c r="B206" s="67"/>
      <c r="C206" s="68" t="s">
        <v>739</v>
      </c>
      <c r="D206" s="69" t="s">
        <v>740</v>
      </c>
      <c r="E206" s="71"/>
      <c r="F206" s="72"/>
      <c r="G206" s="65"/>
      <c r="H206" s="72"/>
      <c r="I206" s="65"/>
      <c r="J206" s="73"/>
      <c r="K206" s="200"/>
      <c r="L206" s="200">
        <f t="shared" si="0"/>
        <v>0</v>
      </c>
    </row>
    <row r="207" spans="1:12" s="34" customFormat="1" ht="12" outlineLevel="2" collapsed="1" x14ac:dyDescent="0.2">
      <c r="A207" s="66">
        <v>4</v>
      </c>
      <c r="B207" s="67"/>
      <c r="C207" s="68" t="s">
        <v>741</v>
      </c>
      <c r="D207" s="69" t="s">
        <v>742</v>
      </c>
      <c r="E207" s="71"/>
      <c r="F207" s="72"/>
      <c r="G207" s="65"/>
      <c r="H207" s="72"/>
      <c r="I207" s="65"/>
      <c r="J207" s="73"/>
      <c r="K207" s="200"/>
      <c r="L207" s="200">
        <f t="shared" si="0"/>
        <v>0</v>
      </c>
    </row>
    <row r="208" spans="1:12" s="34" customFormat="1" ht="12" outlineLevel="2" collapsed="1" x14ac:dyDescent="0.2">
      <c r="A208" s="66">
        <v>5</v>
      </c>
      <c r="B208" s="67"/>
      <c r="C208" s="68" t="s">
        <v>743</v>
      </c>
      <c r="D208" s="69" t="s">
        <v>744</v>
      </c>
      <c r="E208" s="71"/>
      <c r="F208" s="72"/>
      <c r="G208" s="65"/>
      <c r="H208" s="72"/>
      <c r="I208" s="65"/>
      <c r="J208" s="73"/>
      <c r="K208" s="200"/>
      <c r="L208" s="200">
        <f t="shared" si="0"/>
        <v>0</v>
      </c>
    </row>
    <row r="209" spans="1:12" s="34" customFormat="1" ht="12" outlineLevel="2" collapsed="1" x14ac:dyDescent="0.2">
      <c r="A209" s="66">
        <v>6</v>
      </c>
      <c r="B209" s="67"/>
      <c r="C209" s="68" t="s">
        <v>745</v>
      </c>
      <c r="D209" s="69" t="s">
        <v>746</v>
      </c>
      <c r="E209" s="71"/>
      <c r="F209" s="72"/>
      <c r="G209" s="65"/>
      <c r="H209" s="72"/>
      <c r="I209" s="65"/>
      <c r="J209" s="73"/>
      <c r="K209" s="200"/>
      <c r="L209" s="200">
        <f t="shared" si="0"/>
        <v>0</v>
      </c>
    </row>
    <row r="210" spans="1:12" s="34" customFormat="1" ht="24" outlineLevel="2" collapsed="1" x14ac:dyDescent="0.2">
      <c r="A210" s="66">
        <v>7</v>
      </c>
      <c r="B210" s="67"/>
      <c r="C210" s="68" t="s">
        <v>747</v>
      </c>
      <c r="D210" s="69" t="s">
        <v>748</v>
      </c>
      <c r="E210" s="71"/>
      <c r="F210" s="72"/>
      <c r="G210" s="65"/>
      <c r="H210" s="72"/>
      <c r="I210" s="65"/>
      <c r="J210" s="73"/>
      <c r="K210" s="200"/>
      <c r="L210" s="200">
        <f t="shared" si="0"/>
        <v>0</v>
      </c>
    </row>
    <row r="211" spans="1:12" s="34" customFormat="1" ht="24" outlineLevel="2" collapsed="1" x14ac:dyDescent="0.2">
      <c r="A211" s="66">
        <v>8</v>
      </c>
      <c r="B211" s="67"/>
      <c r="C211" s="68" t="s">
        <v>749</v>
      </c>
      <c r="D211" s="69" t="s">
        <v>750</v>
      </c>
      <c r="E211" s="71"/>
      <c r="F211" s="72"/>
      <c r="G211" s="65"/>
      <c r="H211" s="72"/>
      <c r="I211" s="65"/>
      <c r="J211" s="73"/>
      <c r="K211" s="200"/>
      <c r="L211" s="200">
        <f t="shared" si="0"/>
        <v>0</v>
      </c>
    </row>
    <row r="212" spans="1:12" s="34" customFormat="1" ht="24" outlineLevel="2" collapsed="1" x14ac:dyDescent="0.2">
      <c r="A212" s="66">
        <v>9</v>
      </c>
      <c r="B212" s="67"/>
      <c r="C212" s="68" t="s">
        <v>751</v>
      </c>
      <c r="D212" s="69" t="s">
        <v>752</v>
      </c>
      <c r="E212" s="71"/>
      <c r="F212" s="72"/>
      <c r="G212" s="65"/>
      <c r="H212" s="72"/>
      <c r="I212" s="65"/>
      <c r="J212" s="73"/>
      <c r="K212" s="200"/>
      <c r="L212" s="200">
        <f t="shared" si="0"/>
        <v>0</v>
      </c>
    </row>
    <row r="213" spans="1:12" s="34" customFormat="1" ht="12" outlineLevel="2" collapsed="1" x14ac:dyDescent="0.2">
      <c r="A213" s="66">
        <v>10</v>
      </c>
      <c r="B213" s="67"/>
      <c r="C213" s="68" t="s">
        <v>753</v>
      </c>
      <c r="D213" s="69" t="s">
        <v>754</v>
      </c>
      <c r="E213" s="71"/>
      <c r="F213" s="72"/>
      <c r="G213" s="65"/>
      <c r="H213" s="72"/>
      <c r="I213" s="65"/>
      <c r="J213" s="73"/>
      <c r="K213" s="200"/>
      <c r="L213" s="200">
        <f t="shared" si="0"/>
        <v>0</v>
      </c>
    </row>
    <row r="214" spans="1:12" s="34" customFormat="1" ht="12" outlineLevel="2" collapsed="1" x14ac:dyDescent="0.2">
      <c r="A214" s="66">
        <v>11</v>
      </c>
      <c r="B214" s="67"/>
      <c r="C214" s="68" t="s">
        <v>755</v>
      </c>
      <c r="D214" s="69" t="s">
        <v>756</v>
      </c>
      <c r="E214" s="71"/>
      <c r="F214" s="72"/>
      <c r="G214" s="65"/>
      <c r="H214" s="72"/>
      <c r="I214" s="65"/>
      <c r="J214" s="73"/>
      <c r="K214" s="200"/>
      <c r="L214" s="200">
        <f t="shared" si="0"/>
        <v>0</v>
      </c>
    </row>
    <row r="215" spans="1:12" s="34" customFormat="1" ht="48" outlineLevel="2" collapsed="1" x14ac:dyDescent="0.2">
      <c r="A215" s="66">
        <v>12</v>
      </c>
      <c r="B215" s="67"/>
      <c r="C215" s="68" t="s">
        <v>757</v>
      </c>
      <c r="D215" s="69" t="s">
        <v>758</v>
      </c>
      <c r="E215" s="71" t="s">
        <v>10</v>
      </c>
      <c r="F215" s="72">
        <v>46.2</v>
      </c>
      <c r="G215" s="65">
        <v>0</v>
      </c>
      <c r="H215" s="72">
        <f t="shared" ref="H215:H230" si="1">F215*(1+G215/100)</f>
        <v>46.2</v>
      </c>
      <c r="I215" s="65"/>
      <c r="J215" s="73">
        <f t="shared" ref="J215:J229" si="2">H215*I215</f>
        <v>0</v>
      </c>
      <c r="K215" s="200"/>
      <c r="L215" s="200">
        <f t="shared" si="0"/>
        <v>0</v>
      </c>
    </row>
    <row r="216" spans="1:12" s="34" customFormat="1" ht="48" outlineLevel="2" collapsed="1" x14ac:dyDescent="0.2">
      <c r="A216" s="66">
        <v>13</v>
      </c>
      <c r="B216" s="67"/>
      <c r="C216" s="68" t="s">
        <v>759</v>
      </c>
      <c r="D216" s="69" t="s">
        <v>760</v>
      </c>
      <c r="E216" s="71" t="s">
        <v>10</v>
      </c>
      <c r="F216" s="72">
        <v>65.099999999999994</v>
      </c>
      <c r="G216" s="65">
        <v>0</v>
      </c>
      <c r="H216" s="72">
        <f t="shared" si="1"/>
        <v>65.099999999999994</v>
      </c>
      <c r="I216" s="65"/>
      <c r="J216" s="73">
        <f t="shared" si="2"/>
        <v>0</v>
      </c>
      <c r="K216" s="200"/>
      <c r="L216" s="200">
        <f t="shared" si="0"/>
        <v>0</v>
      </c>
    </row>
    <row r="217" spans="1:12" s="34" customFormat="1" ht="60" outlineLevel="2" collapsed="1" x14ac:dyDescent="0.2">
      <c r="A217" s="66">
        <v>14</v>
      </c>
      <c r="B217" s="67"/>
      <c r="C217" s="68" t="s">
        <v>761</v>
      </c>
      <c r="D217" s="69" t="s">
        <v>762</v>
      </c>
      <c r="E217" s="71" t="s">
        <v>10</v>
      </c>
      <c r="F217" s="72">
        <v>41.1</v>
      </c>
      <c r="G217" s="65">
        <v>0</v>
      </c>
      <c r="H217" s="72">
        <f t="shared" si="1"/>
        <v>41.1</v>
      </c>
      <c r="I217" s="65"/>
      <c r="J217" s="73">
        <f t="shared" si="2"/>
        <v>0</v>
      </c>
      <c r="K217" s="200"/>
      <c r="L217" s="200">
        <f t="shared" si="0"/>
        <v>0</v>
      </c>
    </row>
    <row r="218" spans="1:12" s="34" customFormat="1" ht="24" outlineLevel="2" collapsed="1" x14ac:dyDescent="0.2">
      <c r="A218" s="66">
        <v>15</v>
      </c>
      <c r="B218" s="67"/>
      <c r="C218" s="68" t="s">
        <v>763</v>
      </c>
      <c r="D218" s="69" t="s">
        <v>764</v>
      </c>
      <c r="E218" s="71" t="s">
        <v>699</v>
      </c>
      <c r="F218" s="72">
        <v>142</v>
      </c>
      <c r="G218" s="65">
        <v>0</v>
      </c>
      <c r="H218" s="72">
        <f t="shared" si="1"/>
        <v>142</v>
      </c>
      <c r="I218" s="65"/>
      <c r="J218" s="73">
        <f t="shared" si="2"/>
        <v>0</v>
      </c>
      <c r="K218" s="200"/>
      <c r="L218" s="200">
        <f t="shared" si="0"/>
        <v>0</v>
      </c>
    </row>
    <row r="219" spans="1:12" s="34" customFormat="1" ht="24" outlineLevel="2" collapsed="1" x14ac:dyDescent="0.2">
      <c r="A219" s="66">
        <v>16</v>
      </c>
      <c r="B219" s="67"/>
      <c r="C219" s="68" t="s">
        <v>765</v>
      </c>
      <c r="D219" s="69" t="s">
        <v>764</v>
      </c>
      <c r="E219" s="71" t="s">
        <v>699</v>
      </c>
      <c r="F219" s="72">
        <v>7.8</v>
      </c>
      <c r="G219" s="65">
        <v>0</v>
      </c>
      <c r="H219" s="72">
        <f t="shared" si="1"/>
        <v>7.8</v>
      </c>
      <c r="I219" s="65"/>
      <c r="J219" s="73">
        <f t="shared" si="2"/>
        <v>0</v>
      </c>
      <c r="K219" s="200"/>
      <c r="L219" s="200">
        <f t="shared" si="0"/>
        <v>0</v>
      </c>
    </row>
    <row r="220" spans="1:12" s="34" customFormat="1" ht="36" outlineLevel="2" collapsed="1" x14ac:dyDescent="0.2">
      <c r="A220" s="66">
        <v>17</v>
      </c>
      <c r="B220" s="67"/>
      <c r="C220" s="68" t="s">
        <v>766</v>
      </c>
      <c r="D220" s="69" t="s">
        <v>767</v>
      </c>
      <c r="E220" s="71" t="s">
        <v>699</v>
      </c>
      <c r="F220" s="72">
        <v>61</v>
      </c>
      <c r="G220" s="65">
        <v>0</v>
      </c>
      <c r="H220" s="72">
        <f t="shared" si="1"/>
        <v>61</v>
      </c>
      <c r="I220" s="65"/>
      <c r="J220" s="73">
        <f t="shared" si="2"/>
        <v>0</v>
      </c>
      <c r="K220" s="200"/>
      <c r="L220" s="200">
        <f t="shared" si="0"/>
        <v>0</v>
      </c>
    </row>
    <row r="221" spans="1:12" s="34" customFormat="1" ht="12" outlineLevel="2" collapsed="1" x14ac:dyDescent="0.2">
      <c r="A221" s="66">
        <v>18</v>
      </c>
      <c r="B221" s="67"/>
      <c r="C221" s="68" t="s">
        <v>768</v>
      </c>
      <c r="D221" s="69" t="s">
        <v>769</v>
      </c>
      <c r="E221" s="71" t="s">
        <v>32</v>
      </c>
      <c r="F221" s="72">
        <v>4</v>
      </c>
      <c r="G221" s="65">
        <v>0</v>
      </c>
      <c r="H221" s="72">
        <f t="shared" si="1"/>
        <v>4</v>
      </c>
      <c r="I221" s="65"/>
      <c r="J221" s="73">
        <f t="shared" si="2"/>
        <v>0</v>
      </c>
      <c r="K221" s="200"/>
      <c r="L221" s="200">
        <f t="shared" si="0"/>
        <v>0</v>
      </c>
    </row>
    <row r="222" spans="1:12" s="34" customFormat="1" ht="12" outlineLevel="2" collapsed="1" x14ac:dyDescent="0.2">
      <c r="A222" s="66">
        <v>19</v>
      </c>
      <c r="B222" s="67"/>
      <c r="C222" s="68" t="s">
        <v>770</v>
      </c>
      <c r="D222" s="69" t="s">
        <v>771</v>
      </c>
      <c r="E222" s="71" t="s">
        <v>32</v>
      </c>
      <c r="F222" s="72">
        <v>5</v>
      </c>
      <c r="G222" s="65">
        <v>0</v>
      </c>
      <c r="H222" s="72">
        <f t="shared" si="1"/>
        <v>5</v>
      </c>
      <c r="I222" s="65"/>
      <c r="J222" s="73">
        <f t="shared" si="2"/>
        <v>0</v>
      </c>
      <c r="K222" s="200"/>
      <c r="L222" s="200">
        <f t="shared" si="0"/>
        <v>0</v>
      </c>
    </row>
    <row r="223" spans="1:12" s="34" customFormat="1" ht="12" outlineLevel="2" collapsed="1" x14ac:dyDescent="0.2">
      <c r="A223" s="66">
        <v>20</v>
      </c>
      <c r="B223" s="67"/>
      <c r="C223" s="68" t="s">
        <v>772</v>
      </c>
      <c r="D223" s="69" t="s">
        <v>1445</v>
      </c>
      <c r="E223" s="71" t="s">
        <v>32</v>
      </c>
      <c r="F223" s="72">
        <v>12</v>
      </c>
      <c r="G223" s="65">
        <v>0</v>
      </c>
      <c r="H223" s="72">
        <f t="shared" si="1"/>
        <v>12</v>
      </c>
      <c r="I223" s="65"/>
      <c r="J223" s="73">
        <f t="shared" si="2"/>
        <v>0</v>
      </c>
      <c r="K223" s="200"/>
      <c r="L223" s="200">
        <f t="shared" si="0"/>
        <v>0</v>
      </c>
    </row>
    <row r="224" spans="1:12" s="34" customFormat="1" ht="12" outlineLevel="2" collapsed="1" x14ac:dyDescent="0.2">
      <c r="A224" s="66">
        <v>21</v>
      </c>
      <c r="B224" s="67"/>
      <c r="C224" s="68" t="s">
        <v>773</v>
      </c>
      <c r="D224" s="69" t="s">
        <v>1446</v>
      </c>
      <c r="E224" s="71" t="s">
        <v>32</v>
      </c>
      <c r="F224" s="72">
        <v>12</v>
      </c>
      <c r="G224" s="65">
        <v>0</v>
      </c>
      <c r="H224" s="72">
        <f t="shared" si="1"/>
        <v>12</v>
      </c>
      <c r="I224" s="65"/>
      <c r="J224" s="73">
        <f t="shared" si="2"/>
        <v>0</v>
      </c>
      <c r="K224" s="200"/>
      <c r="L224" s="200">
        <f t="shared" si="0"/>
        <v>0</v>
      </c>
    </row>
    <row r="225" spans="1:12" s="34" customFormat="1" ht="24" outlineLevel="2" collapsed="1" x14ac:dyDescent="0.2">
      <c r="A225" s="66">
        <v>22</v>
      </c>
      <c r="B225" s="67"/>
      <c r="C225" s="68" t="s">
        <v>774</v>
      </c>
      <c r="D225" s="69" t="s">
        <v>775</v>
      </c>
      <c r="E225" s="71" t="s">
        <v>32</v>
      </c>
      <c r="F225" s="72">
        <v>1</v>
      </c>
      <c r="G225" s="65">
        <v>0</v>
      </c>
      <c r="H225" s="72">
        <f t="shared" si="1"/>
        <v>1</v>
      </c>
      <c r="I225" s="65"/>
      <c r="J225" s="73">
        <f t="shared" si="2"/>
        <v>0</v>
      </c>
      <c r="K225" s="200"/>
      <c r="L225" s="200">
        <f t="shared" si="0"/>
        <v>0</v>
      </c>
    </row>
    <row r="226" spans="1:12" s="34" customFormat="1" ht="12" outlineLevel="2" collapsed="1" x14ac:dyDescent="0.2">
      <c r="A226" s="66">
        <v>23</v>
      </c>
      <c r="B226" s="67"/>
      <c r="C226" s="68" t="s">
        <v>776</v>
      </c>
      <c r="D226" s="69" t="s">
        <v>777</v>
      </c>
      <c r="E226" s="71" t="s">
        <v>32</v>
      </c>
      <c r="F226" s="72">
        <v>2</v>
      </c>
      <c r="G226" s="65">
        <v>0</v>
      </c>
      <c r="H226" s="72">
        <f t="shared" si="1"/>
        <v>2</v>
      </c>
      <c r="I226" s="65"/>
      <c r="J226" s="73">
        <f t="shared" si="2"/>
        <v>0</v>
      </c>
      <c r="K226" s="200"/>
      <c r="L226" s="200">
        <f t="shared" si="0"/>
        <v>0</v>
      </c>
    </row>
    <row r="227" spans="1:12" s="34" customFormat="1" ht="12" outlineLevel="2" collapsed="1" x14ac:dyDescent="0.2">
      <c r="A227" s="66">
        <v>24</v>
      </c>
      <c r="B227" s="67"/>
      <c r="C227" s="68" t="s">
        <v>778</v>
      </c>
      <c r="D227" s="69" t="s">
        <v>779</v>
      </c>
      <c r="E227" s="71" t="s">
        <v>32</v>
      </c>
      <c r="F227" s="72">
        <v>1</v>
      </c>
      <c r="G227" s="65">
        <v>0</v>
      </c>
      <c r="H227" s="72">
        <f t="shared" si="1"/>
        <v>1</v>
      </c>
      <c r="I227" s="65"/>
      <c r="J227" s="73">
        <f t="shared" si="2"/>
        <v>0</v>
      </c>
      <c r="K227" s="200"/>
      <c r="L227" s="200">
        <f t="shared" si="0"/>
        <v>0</v>
      </c>
    </row>
    <row r="228" spans="1:12" s="34" customFormat="1" ht="12" outlineLevel="2" collapsed="1" x14ac:dyDescent="0.2">
      <c r="A228" s="66">
        <v>25</v>
      </c>
      <c r="B228" s="67"/>
      <c r="C228" s="68" t="s">
        <v>780</v>
      </c>
      <c r="D228" s="69" t="s">
        <v>781</v>
      </c>
      <c r="E228" s="71" t="s">
        <v>32</v>
      </c>
      <c r="F228" s="72">
        <v>1</v>
      </c>
      <c r="G228" s="65">
        <v>0</v>
      </c>
      <c r="H228" s="72">
        <f t="shared" si="1"/>
        <v>1</v>
      </c>
      <c r="I228" s="65"/>
      <c r="J228" s="73">
        <f t="shared" si="2"/>
        <v>0</v>
      </c>
      <c r="K228" s="200"/>
      <c r="L228" s="200">
        <f t="shared" si="0"/>
        <v>0</v>
      </c>
    </row>
    <row r="229" spans="1:12" s="34" customFormat="1" ht="12" outlineLevel="2" collapsed="1" x14ac:dyDescent="0.2">
      <c r="A229" s="66">
        <v>26</v>
      </c>
      <c r="B229" s="67"/>
      <c r="C229" s="68" t="s">
        <v>782</v>
      </c>
      <c r="D229" s="69" t="s">
        <v>783</v>
      </c>
      <c r="E229" s="71" t="s">
        <v>32</v>
      </c>
      <c r="F229" s="72">
        <v>1</v>
      </c>
      <c r="G229" s="65">
        <v>0</v>
      </c>
      <c r="H229" s="72">
        <f t="shared" si="1"/>
        <v>1</v>
      </c>
      <c r="I229" s="65"/>
      <c r="J229" s="73">
        <f t="shared" si="2"/>
        <v>0</v>
      </c>
      <c r="K229" s="200"/>
      <c r="L229" s="200">
        <f t="shared" si="0"/>
        <v>0</v>
      </c>
    </row>
    <row r="230" spans="1:12" s="34" customFormat="1" ht="24" outlineLevel="2" x14ac:dyDescent="0.2">
      <c r="A230" s="66">
        <v>27</v>
      </c>
      <c r="B230" s="67" t="s">
        <v>7</v>
      </c>
      <c r="C230" s="68" t="s">
        <v>254</v>
      </c>
      <c r="D230" s="69" t="s">
        <v>603</v>
      </c>
      <c r="E230" s="71" t="s">
        <v>0</v>
      </c>
      <c r="F230" s="72">
        <f>SUM(J204:J229)/100</f>
        <v>0</v>
      </c>
      <c r="G230" s="65">
        <v>0</v>
      </c>
      <c r="H230" s="72">
        <f t="shared" si="1"/>
        <v>0</v>
      </c>
      <c r="I230" s="65"/>
      <c r="J230" s="73">
        <f>H230*I230</f>
        <v>0</v>
      </c>
      <c r="K230" s="200"/>
      <c r="L230" s="200">
        <f>H230*K230</f>
        <v>0</v>
      </c>
    </row>
    <row r="231" spans="1:12" s="52" customFormat="1" ht="12.75" customHeight="1" outlineLevel="2" x14ac:dyDescent="0.2">
      <c r="A231" s="44"/>
      <c r="B231" s="45"/>
      <c r="C231" s="46"/>
      <c r="D231" s="47"/>
      <c r="E231" s="48"/>
      <c r="F231" s="49"/>
      <c r="G231" s="50"/>
      <c r="H231" s="49"/>
      <c r="I231" s="50"/>
      <c r="J231" s="51"/>
      <c r="K231" s="202"/>
      <c r="L231" s="202"/>
    </row>
    <row r="232" spans="1:12" ht="12.75" customHeight="1" x14ac:dyDescent="0.2">
      <c r="K232" s="206"/>
      <c r="L232" s="206"/>
    </row>
    <row r="233" spans="1:12" x14ac:dyDescent="0.2">
      <c r="K233" s="206"/>
      <c r="L233" s="206"/>
    </row>
  </sheetData>
  <conditionalFormatting sqref="A204:XFD230 A8:XFD8 A51:XFD51 A67:XFD67 A104:XFD104 A114:XFD114 A125:XFD125 A171:XFD171 A198:XFD198 A20:XFD20 A26:XFD26 A28:XFD28 A30:XFD31 A38:XFD38 A72:XFD72 A80:XFD80 A83:XFD83 A86:XFD86 A118:XFD118 A122:XFD122 A135:XFD135 A140:XFD140 A144:XFD144 A147:XFD147 A150:XFD150 A160:XFD161 A166:XFD166 A180:XFD180 A183:XFD184 A187:XFD187 A190:XFD190">
    <cfRule type="expression" dxfId="8" priority="24" stopIfTrue="1">
      <formula>$B8="H"</formula>
    </cfRule>
  </conditionalFormatting>
  <conditionalFormatting sqref="I204:L229">
    <cfRule type="expression" dxfId="7" priority="23" stopIfTrue="1">
      <formula>$B204="H"</formula>
    </cfRule>
  </conditionalFormatting>
  <conditionalFormatting sqref="F230">
    <cfRule type="expression" dxfId="6" priority="3" stopIfTrue="1">
      <formula>$B230="H"</formula>
    </cfRule>
  </conditionalFormatting>
  <pageMargins left="0.39370078740157483" right="0.39370078740157483" top="0.59055118110236227" bottom="0.59055118110236227" header="0.39370078740157483" footer="0.39370078740157483"/>
  <pageSetup paperSize="9" scale="84" fitToHeight="0" orientation="landscape" horizontalDpi="300" verticalDpi="300" r:id="rId1"/>
  <headerFooter alignWithMargins="0">
    <oddFooter>&amp;L&amp;8www.euroCALC.cz&amp;C&amp;8&amp;P z &amp;N&amp;R&amp;8&amp;A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65F1BDF-BFAE-4808-8E32-74C08440F548}">
            <xm:f>'S1_Stavební část'!$B40="H"</xm:f>
            <x14:dxf>
              <font>
                <strike val="0"/>
                <color indexed="16"/>
              </font>
            </x14:dxf>
          </x14:cfRule>
          <xm:sqref>A48:XFD49</xm:sqref>
        </x14:conditionalFormatting>
        <x14:conditionalFormatting xmlns:xm="http://schemas.microsoft.com/office/excel/2006/main">
          <x14:cfRule type="expression" priority="31" stopIfTrue="1" id="{365F1BDF-BFAE-4808-8E32-74C08440F548}">
            <xm:f>'S1_Stavební část'!$B37="H"</xm:f>
            <x14:dxf>
              <font>
                <strike val="0"/>
                <color indexed="16"/>
              </font>
            </x14:dxf>
          </x14:cfRule>
          <xm:sqref>A44:XFD44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outlinePr summaryBelow="0"/>
    <pageSetUpPr fitToPage="1"/>
  </sheetPr>
  <dimension ref="A1:G111"/>
  <sheetViews>
    <sheetView showGridLines="0" view="pageBreakPreview" zoomScaleNormal="100" zoomScaleSheetLayoutView="100" workbookViewId="0">
      <pane ySplit="3" topLeftCell="A4" activePane="bottomLeft" state="frozen"/>
      <selection activeCell="C15" sqref="C15"/>
      <selection pane="bottomLeft" activeCell="A4" sqref="A4"/>
    </sheetView>
  </sheetViews>
  <sheetFormatPr defaultRowHeight="12.75" outlineLevelRow="1" x14ac:dyDescent="0.2"/>
  <cols>
    <col min="1" max="1" width="5.140625" style="153" customWidth="1"/>
    <col min="2" max="2" width="12.7109375" style="153" customWidth="1"/>
    <col min="3" max="3" width="65" style="153" customWidth="1"/>
    <col min="4" max="4" width="4.28515625" style="153" customWidth="1"/>
    <col min="5" max="5" width="13.28515625" style="153" customWidth="1"/>
    <col min="6" max="6" width="15.5703125" style="153" customWidth="1"/>
    <col min="7" max="7" width="18.140625" style="153" customWidth="1"/>
    <col min="8" max="16384" width="9.140625" style="153"/>
  </cols>
  <sheetData>
    <row r="1" spans="1:7" s="112" customFormat="1" ht="21.6" customHeight="1" x14ac:dyDescent="0.25">
      <c r="A1" s="108"/>
      <c r="B1" s="109"/>
      <c r="C1" s="227" t="s">
        <v>1549</v>
      </c>
      <c r="D1" s="109"/>
      <c r="E1" s="110"/>
      <c r="F1" s="110"/>
      <c r="G1" s="111"/>
    </row>
    <row r="2" spans="1:7" s="113" customFormat="1" ht="21.6" customHeight="1" x14ac:dyDescent="0.25">
      <c r="A2" s="108"/>
      <c r="B2" s="109" t="s">
        <v>1555</v>
      </c>
      <c r="C2" s="230" t="s">
        <v>1561</v>
      </c>
      <c r="D2" s="109"/>
      <c r="E2" s="110"/>
      <c r="F2" s="110"/>
      <c r="G2" s="111"/>
    </row>
    <row r="3" spans="1:7" s="118" customFormat="1" ht="22.5" customHeight="1" thickBot="1" x14ac:dyDescent="0.25">
      <c r="A3" s="114" t="s">
        <v>125</v>
      </c>
      <c r="B3" s="115" t="s">
        <v>15</v>
      </c>
      <c r="C3" s="116" t="s">
        <v>71</v>
      </c>
      <c r="D3" s="117" t="s">
        <v>6</v>
      </c>
      <c r="E3" s="114" t="s">
        <v>287</v>
      </c>
      <c r="F3" s="114" t="s">
        <v>278</v>
      </c>
      <c r="G3" s="114" t="s">
        <v>38</v>
      </c>
    </row>
    <row r="5" spans="1:7" s="124" customFormat="1" ht="17.25" customHeight="1" x14ac:dyDescent="0.25">
      <c r="A5" s="119"/>
      <c r="B5" s="120" t="s">
        <v>659</v>
      </c>
      <c r="C5" s="242" t="s">
        <v>1561</v>
      </c>
      <c r="D5" s="121"/>
      <c r="E5" s="122"/>
      <c r="F5" s="122"/>
      <c r="G5" s="123">
        <f>SUBTOTAL(9,G6:G111)</f>
        <v>0</v>
      </c>
    </row>
    <row r="6" spans="1:7" s="132" customFormat="1" ht="16.5" customHeight="1" x14ac:dyDescent="0.2">
      <c r="A6" s="125"/>
      <c r="B6" s="126" t="s">
        <v>785</v>
      </c>
      <c r="C6" s="127" t="s">
        <v>541</v>
      </c>
      <c r="D6" s="128"/>
      <c r="E6" s="129"/>
      <c r="F6" s="130"/>
      <c r="G6" s="131">
        <f>SUBTOTAL(9,G7:G24)</f>
        <v>0</v>
      </c>
    </row>
    <row r="7" spans="1:7" s="139" customFormat="1" ht="12" outlineLevel="1" x14ac:dyDescent="0.2">
      <c r="A7" s="133">
        <v>1</v>
      </c>
      <c r="B7" s="134" t="s">
        <v>1185</v>
      </c>
      <c r="C7" s="135" t="s">
        <v>1469</v>
      </c>
      <c r="D7" s="136" t="s">
        <v>10</v>
      </c>
      <c r="E7" s="137">
        <v>9563</v>
      </c>
      <c r="F7" s="156"/>
      <c r="G7" s="138">
        <f>E7*F7</f>
        <v>0</v>
      </c>
    </row>
    <row r="8" spans="1:7" s="139" customFormat="1" ht="24" outlineLevel="1" x14ac:dyDescent="0.2">
      <c r="A8" s="133">
        <v>2</v>
      </c>
      <c r="B8" s="134" t="s">
        <v>1186</v>
      </c>
      <c r="C8" s="135" t="s">
        <v>1470</v>
      </c>
      <c r="D8" s="136" t="s">
        <v>5</v>
      </c>
      <c r="E8" s="137">
        <v>1.5</v>
      </c>
      <c r="F8" s="156"/>
      <c r="G8" s="138">
        <f t="shared" ref="G8:G23" si="0">E8*F8</f>
        <v>0</v>
      </c>
    </row>
    <row r="9" spans="1:7" s="139" customFormat="1" ht="24" outlineLevel="1" x14ac:dyDescent="0.2">
      <c r="A9" s="133">
        <v>3</v>
      </c>
      <c r="B9" s="134" t="s">
        <v>1187</v>
      </c>
      <c r="C9" s="135" t="s">
        <v>1188</v>
      </c>
      <c r="D9" s="136" t="s">
        <v>5</v>
      </c>
      <c r="E9" s="137">
        <v>0.05</v>
      </c>
      <c r="F9" s="156"/>
      <c r="G9" s="138">
        <f t="shared" si="0"/>
        <v>0</v>
      </c>
    </row>
    <row r="10" spans="1:7" s="139" customFormat="1" ht="12" outlineLevel="1" x14ac:dyDescent="0.2">
      <c r="A10" s="133">
        <v>4</v>
      </c>
      <c r="B10" s="134" t="s">
        <v>1189</v>
      </c>
      <c r="C10" s="135" t="s">
        <v>1190</v>
      </c>
      <c r="D10" s="136" t="s">
        <v>5</v>
      </c>
      <c r="E10" s="137">
        <v>3</v>
      </c>
      <c r="F10" s="156"/>
      <c r="G10" s="138">
        <f t="shared" si="0"/>
        <v>0</v>
      </c>
    </row>
    <row r="11" spans="1:7" s="139" customFormat="1" ht="12" outlineLevel="1" x14ac:dyDescent="0.2">
      <c r="A11" s="133">
        <v>5</v>
      </c>
      <c r="B11" s="134" t="s">
        <v>1191</v>
      </c>
      <c r="C11" s="135" t="s">
        <v>1192</v>
      </c>
      <c r="D11" s="136" t="s">
        <v>4</v>
      </c>
      <c r="E11" s="137">
        <v>180</v>
      </c>
      <c r="F11" s="156"/>
      <c r="G11" s="138">
        <f t="shared" si="0"/>
        <v>0</v>
      </c>
    </row>
    <row r="12" spans="1:7" s="139" customFormat="1" ht="24" outlineLevel="1" x14ac:dyDescent="0.2">
      <c r="A12" s="133">
        <v>6</v>
      </c>
      <c r="B12" s="134" t="s">
        <v>1193</v>
      </c>
      <c r="C12" s="135" t="s">
        <v>1194</v>
      </c>
      <c r="D12" s="136" t="s">
        <v>9</v>
      </c>
      <c r="E12" s="137">
        <v>65</v>
      </c>
      <c r="F12" s="156"/>
      <c r="G12" s="138">
        <f t="shared" si="0"/>
        <v>0</v>
      </c>
    </row>
    <row r="13" spans="1:7" s="139" customFormat="1" ht="12" outlineLevel="1" x14ac:dyDescent="0.2">
      <c r="A13" s="133">
        <v>7</v>
      </c>
      <c r="B13" s="134" t="s">
        <v>1195</v>
      </c>
      <c r="C13" s="135" t="s">
        <v>1196</v>
      </c>
      <c r="D13" s="136" t="s">
        <v>5</v>
      </c>
      <c r="E13" s="137">
        <v>42.704999999999998</v>
      </c>
      <c r="F13" s="156"/>
      <c r="G13" s="138">
        <f t="shared" si="0"/>
        <v>0</v>
      </c>
    </row>
    <row r="14" spans="1:7" s="139" customFormat="1" ht="12" outlineLevel="1" x14ac:dyDescent="0.2">
      <c r="A14" s="133">
        <v>8</v>
      </c>
      <c r="B14" s="134" t="s">
        <v>1197</v>
      </c>
      <c r="C14" s="135" t="s">
        <v>1198</v>
      </c>
      <c r="D14" s="136" t="s">
        <v>5</v>
      </c>
      <c r="E14" s="137">
        <v>42.704999999999998</v>
      </c>
      <c r="F14" s="156"/>
      <c r="G14" s="138">
        <f>(E14*F14)*10</f>
        <v>0</v>
      </c>
    </row>
    <row r="15" spans="1:7" s="139" customFormat="1" ht="12" outlineLevel="1" x14ac:dyDescent="0.2">
      <c r="A15" s="133">
        <v>9</v>
      </c>
      <c r="B15" s="134" t="s">
        <v>1199</v>
      </c>
      <c r="C15" s="135" t="s">
        <v>1200</v>
      </c>
      <c r="D15" s="136" t="s">
        <v>5</v>
      </c>
      <c r="E15" s="137">
        <v>42.704999999999998</v>
      </c>
      <c r="F15" s="156"/>
      <c r="G15" s="138">
        <f t="shared" si="0"/>
        <v>0</v>
      </c>
    </row>
    <row r="16" spans="1:7" s="139" customFormat="1" ht="24" outlineLevel="1" x14ac:dyDescent="0.2">
      <c r="A16" s="133">
        <v>10</v>
      </c>
      <c r="B16" s="134" t="s">
        <v>1201</v>
      </c>
      <c r="C16" s="135" t="s">
        <v>1202</v>
      </c>
      <c r="D16" s="136" t="s">
        <v>10</v>
      </c>
      <c r="E16" s="137">
        <v>7386</v>
      </c>
      <c r="F16" s="156"/>
      <c r="G16" s="138">
        <f t="shared" si="0"/>
        <v>0</v>
      </c>
    </row>
    <row r="17" spans="1:7" s="139" customFormat="1" ht="36" outlineLevel="1" x14ac:dyDescent="0.2">
      <c r="A17" s="133">
        <v>11</v>
      </c>
      <c r="B17" s="134" t="s">
        <v>1203</v>
      </c>
      <c r="C17" s="135" t="s">
        <v>1204</v>
      </c>
      <c r="D17" s="136" t="s">
        <v>10</v>
      </c>
      <c r="E17" s="137">
        <v>2177</v>
      </c>
      <c r="F17" s="156"/>
      <c r="G17" s="138">
        <f t="shared" si="0"/>
        <v>0</v>
      </c>
    </row>
    <row r="18" spans="1:7" s="139" customFormat="1" ht="12" outlineLevel="1" x14ac:dyDescent="0.2">
      <c r="A18" s="133">
        <v>12</v>
      </c>
      <c r="B18" s="134" t="s">
        <v>1205</v>
      </c>
      <c r="C18" s="135" t="s">
        <v>1206</v>
      </c>
      <c r="D18" s="136" t="s">
        <v>9</v>
      </c>
      <c r="E18" s="137">
        <v>86</v>
      </c>
      <c r="F18" s="156"/>
      <c r="G18" s="138">
        <f t="shared" si="0"/>
        <v>0</v>
      </c>
    </row>
    <row r="19" spans="1:7" s="139" customFormat="1" ht="12" outlineLevel="1" x14ac:dyDescent="0.2">
      <c r="A19" s="133">
        <v>13</v>
      </c>
      <c r="B19" s="134" t="s">
        <v>1207</v>
      </c>
      <c r="C19" s="135" t="s">
        <v>1208</v>
      </c>
      <c r="D19" s="136" t="s">
        <v>9</v>
      </c>
      <c r="E19" s="137">
        <v>60</v>
      </c>
      <c r="F19" s="156"/>
      <c r="G19" s="138">
        <f t="shared" si="0"/>
        <v>0</v>
      </c>
    </row>
    <row r="20" spans="1:7" s="139" customFormat="1" ht="12" outlineLevel="1" x14ac:dyDescent="0.2">
      <c r="A20" s="133">
        <v>14</v>
      </c>
      <c r="B20" s="134" t="s">
        <v>1209</v>
      </c>
      <c r="C20" s="135" t="s">
        <v>1210</v>
      </c>
      <c r="D20" s="136" t="s">
        <v>9</v>
      </c>
      <c r="E20" s="137">
        <v>26</v>
      </c>
      <c r="F20" s="156"/>
      <c r="G20" s="138">
        <f t="shared" si="0"/>
        <v>0</v>
      </c>
    </row>
    <row r="21" spans="1:7" s="139" customFormat="1" ht="12" outlineLevel="1" x14ac:dyDescent="0.2">
      <c r="A21" s="133">
        <v>15</v>
      </c>
      <c r="B21" s="134" t="s">
        <v>1211</v>
      </c>
      <c r="C21" s="135" t="s">
        <v>1212</v>
      </c>
      <c r="D21" s="136" t="s">
        <v>11</v>
      </c>
      <c r="E21" s="137">
        <v>71</v>
      </c>
      <c r="F21" s="156"/>
      <c r="G21" s="138">
        <f t="shared" si="0"/>
        <v>0</v>
      </c>
    </row>
    <row r="22" spans="1:7" s="139" customFormat="1" ht="12" outlineLevel="1" x14ac:dyDescent="0.2">
      <c r="A22" s="133">
        <v>16</v>
      </c>
      <c r="B22" s="134" t="s">
        <v>1213</v>
      </c>
      <c r="C22" s="135" t="s">
        <v>1214</v>
      </c>
      <c r="D22" s="136" t="s">
        <v>5</v>
      </c>
      <c r="E22" s="137">
        <v>20</v>
      </c>
      <c r="F22" s="156"/>
      <c r="G22" s="138">
        <f t="shared" si="0"/>
        <v>0</v>
      </c>
    </row>
    <row r="23" spans="1:7" s="139" customFormat="1" ht="12" outlineLevel="1" x14ac:dyDescent="0.2">
      <c r="A23" s="133">
        <v>17</v>
      </c>
      <c r="B23" s="134" t="s">
        <v>1215</v>
      </c>
      <c r="C23" s="135" t="s">
        <v>1216</v>
      </c>
      <c r="D23" s="136" t="s">
        <v>5</v>
      </c>
      <c r="E23" s="137">
        <v>4</v>
      </c>
      <c r="F23" s="156"/>
      <c r="G23" s="138">
        <f t="shared" si="0"/>
        <v>0</v>
      </c>
    </row>
    <row r="24" spans="1:7" s="151" customFormat="1" ht="12" outlineLevel="1" x14ac:dyDescent="0.2">
      <c r="A24" s="144"/>
      <c r="B24" s="145"/>
      <c r="C24" s="146"/>
      <c r="D24" s="147"/>
      <c r="E24" s="148">
        <v>180</v>
      </c>
      <c r="F24" s="149"/>
      <c r="G24" s="150"/>
    </row>
    <row r="25" spans="1:7" s="132" customFormat="1" ht="16.5" customHeight="1" x14ac:dyDescent="0.2">
      <c r="A25" s="125"/>
      <c r="B25" s="126" t="s">
        <v>785</v>
      </c>
      <c r="C25" s="127" t="s">
        <v>1217</v>
      </c>
      <c r="D25" s="128"/>
      <c r="E25" s="129"/>
      <c r="F25" s="130"/>
      <c r="G25" s="131">
        <f>SUBTOTAL(9,G26:G28)</f>
        <v>0</v>
      </c>
    </row>
    <row r="26" spans="1:7" s="139" customFormat="1" ht="36" outlineLevel="1" x14ac:dyDescent="0.2">
      <c r="A26" s="133">
        <v>1</v>
      </c>
      <c r="B26" s="134" t="s">
        <v>1218</v>
      </c>
      <c r="C26" s="152" t="s">
        <v>1219</v>
      </c>
      <c r="D26" s="141" t="s">
        <v>10</v>
      </c>
      <c r="E26" s="142">
        <v>7386</v>
      </c>
      <c r="F26" s="143"/>
      <c r="G26" s="138">
        <f>E26*F26</f>
        <v>0</v>
      </c>
    </row>
    <row r="27" spans="1:7" s="139" customFormat="1" ht="36" outlineLevel="1" x14ac:dyDescent="0.2">
      <c r="A27" s="133">
        <v>2</v>
      </c>
      <c r="B27" s="134" t="s">
        <v>1220</v>
      </c>
      <c r="C27" s="135" t="s">
        <v>1221</v>
      </c>
      <c r="D27" s="136" t="s">
        <v>10</v>
      </c>
      <c r="E27" s="137">
        <v>2177</v>
      </c>
      <c r="F27" s="143"/>
      <c r="G27" s="138">
        <f t="shared" ref="G27" si="1">E27*F27</f>
        <v>0</v>
      </c>
    </row>
    <row r="28" spans="1:7" s="151" customFormat="1" ht="12" outlineLevel="1" x14ac:dyDescent="0.2">
      <c r="A28" s="144"/>
      <c r="B28" s="145"/>
      <c r="C28" s="146"/>
      <c r="D28" s="147"/>
      <c r="E28" s="148"/>
      <c r="F28" s="149"/>
      <c r="G28" s="150"/>
    </row>
    <row r="29" spans="1:7" s="132" customFormat="1" ht="16.5" customHeight="1" x14ac:dyDescent="0.2">
      <c r="A29" s="125"/>
      <c r="B29" s="126" t="s">
        <v>785</v>
      </c>
      <c r="C29" s="127" t="s">
        <v>1222</v>
      </c>
      <c r="D29" s="128"/>
      <c r="E29" s="129"/>
      <c r="F29" s="130"/>
      <c r="G29" s="131">
        <f>SUBTOTAL(9,G30:G32)</f>
        <v>0</v>
      </c>
    </row>
    <row r="30" spans="1:7" s="139" customFormat="1" ht="24" outlineLevel="1" x14ac:dyDescent="0.2">
      <c r="A30" s="133">
        <v>1</v>
      </c>
      <c r="B30" s="134" t="s">
        <v>1223</v>
      </c>
      <c r="C30" s="140" t="s">
        <v>1224</v>
      </c>
      <c r="D30" s="141" t="s">
        <v>10</v>
      </c>
      <c r="E30" s="142">
        <v>9563</v>
      </c>
      <c r="F30" s="143"/>
      <c r="G30" s="138">
        <f>E30*F30</f>
        <v>0</v>
      </c>
    </row>
    <row r="31" spans="1:7" s="139" customFormat="1" ht="12" outlineLevel="1" x14ac:dyDescent="0.2">
      <c r="A31" s="133">
        <v>2</v>
      </c>
      <c r="B31" s="134" t="s">
        <v>1225</v>
      </c>
      <c r="C31" s="135" t="s">
        <v>1226</v>
      </c>
      <c r="D31" s="136" t="s">
        <v>1227</v>
      </c>
      <c r="E31" s="137">
        <v>8</v>
      </c>
      <c r="F31" s="143"/>
      <c r="G31" s="138">
        <f t="shared" ref="G31" si="2">E31*F31</f>
        <v>0</v>
      </c>
    </row>
    <row r="32" spans="1:7" s="151" customFormat="1" ht="12" outlineLevel="1" x14ac:dyDescent="0.2">
      <c r="A32" s="144"/>
      <c r="B32" s="145"/>
      <c r="C32" s="146"/>
      <c r="D32" s="147"/>
      <c r="E32" s="148"/>
      <c r="F32" s="149"/>
      <c r="G32" s="150"/>
    </row>
    <row r="33" spans="1:7" s="132" customFormat="1" ht="16.5" customHeight="1" x14ac:dyDescent="0.2">
      <c r="A33" s="125"/>
      <c r="B33" s="126" t="s">
        <v>1228</v>
      </c>
      <c r="C33" s="127" t="s">
        <v>1229</v>
      </c>
      <c r="D33" s="128"/>
      <c r="E33" s="129"/>
      <c r="F33" s="130"/>
      <c r="G33" s="131">
        <f>SUBTOTAL(9,G34:G63)</f>
        <v>0</v>
      </c>
    </row>
    <row r="34" spans="1:7" s="139" customFormat="1" ht="12" outlineLevel="1" x14ac:dyDescent="0.2">
      <c r="A34" s="133">
        <v>1</v>
      </c>
      <c r="B34" s="134" t="s">
        <v>1230</v>
      </c>
      <c r="C34" s="152" t="s">
        <v>1231</v>
      </c>
      <c r="D34" s="141" t="s">
        <v>10</v>
      </c>
      <c r="E34" s="142">
        <v>72</v>
      </c>
      <c r="F34" s="143"/>
      <c r="G34" s="138">
        <f>E34*F34</f>
        <v>0</v>
      </c>
    </row>
    <row r="35" spans="1:7" s="139" customFormat="1" ht="12" outlineLevel="1" x14ac:dyDescent="0.2">
      <c r="A35" s="133">
        <v>2</v>
      </c>
      <c r="B35" s="134" t="s">
        <v>1232</v>
      </c>
      <c r="C35" s="135" t="s">
        <v>1233</v>
      </c>
      <c r="D35" s="136" t="s">
        <v>10</v>
      </c>
      <c r="E35" s="137">
        <v>72</v>
      </c>
      <c r="F35" s="143"/>
      <c r="G35" s="138">
        <f t="shared" ref="G35:G62" si="3">E35*F35</f>
        <v>0</v>
      </c>
    </row>
    <row r="36" spans="1:7" s="139" customFormat="1" ht="24" outlineLevel="1" x14ac:dyDescent="0.2">
      <c r="A36" s="133">
        <v>3</v>
      </c>
      <c r="B36" s="134" t="s">
        <v>1234</v>
      </c>
      <c r="C36" s="135" t="s">
        <v>1235</v>
      </c>
      <c r="D36" s="136" t="s">
        <v>4</v>
      </c>
      <c r="E36" s="137">
        <v>308</v>
      </c>
      <c r="F36" s="143"/>
      <c r="G36" s="138">
        <f t="shared" si="3"/>
        <v>0</v>
      </c>
    </row>
    <row r="37" spans="1:7" s="139" customFormat="1" ht="12" outlineLevel="1" x14ac:dyDescent="0.2">
      <c r="A37" s="133">
        <v>4</v>
      </c>
      <c r="B37" s="134" t="s">
        <v>1236</v>
      </c>
      <c r="C37" s="135" t="s">
        <v>1237</v>
      </c>
      <c r="D37" s="136" t="s">
        <v>9</v>
      </c>
      <c r="E37" s="137">
        <v>143</v>
      </c>
      <c r="F37" s="143"/>
      <c r="G37" s="138">
        <f t="shared" si="3"/>
        <v>0</v>
      </c>
    </row>
    <row r="38" spans="1:7" s="139" customFormat="1" ht="12" outlineLevel="1" x14ac:dyDescent="0.2">
      <c r="A38" s="133">
        <v>5</v>
      </c>
      <c r="B38" s="134" t="s">
        <v>1238</v>
      </c>
      <c r="C38" s="135" t="s">
        <v>1239</v>
      </c>
      <c r="D38" s="136" t="s">
        <v>9</v>
      </c>
      <c r="E38" s="137">
        <v>10</v>
      </c>
      <c r="F38" s="143"/>
      <c r="G38" s="138">
        <f t="shared" si="3"/>
        <v>0</v>
      </c>
    </row>
    <row r="39" spans="1:7" s="139" customFormat="1" ht="24" outlineLevel="1" x14ac:dyDescent="0.2">
      <c r="A39" s="133">
        <v>6</v>
      </c>
      <c r="B39" s="134" t="s">
        <v>1240</v>
      </c>
      <c r="C39" s="135" t="s">
        <v>1241</v>
      </c>
      <c r="D39" s="136" t="s">
        <v>9</v>
      </c>
      <c r="E39" s="137">
        <v>143</v>
      </c>
      <c r="F39" s="143"/>
      <c r="G39" s="138">
        <f t="shared" si="3"/>
        <v>0</v>
      </c>
    </row>
    <row r="40" spans="1:7" s="139" customFormat="1" ht="12" outlineLevel="1" x14ac:dyDescent="0.2">
      <c r="A40" s="133">
        <v>7</v>
      </c>
      <c r="B40" s="134" t="s">
        <v>1242</v>
      </c>
      <c r="C40" s="135" t="s">
        <v>1243</v>
      </c>
      <c r="D40" s="136" t="s">
        <v>9</v>
      </c>
      <c r="E40" s="137">
        <v>2214</v>
      </c>
      <c r="F40" s="143"/>
      <c r="G40" s="138">
        <f t="shared" si="3"/>
        <v>0</v>
      </c>
    </row>
    <row r="41" spans="1:7" s="139" customFormat="1" ht="24" outlineLevel="1" x14ac:dyDescent="0.2">
      <c r="A41" s="133">
        <v>8</v>
      </c>
      <c r="B41" s="134" t="s">
        <v>1244</v>
      </c>
      <c r="C41" s="135" t="s">
        <v>1245</v>
      </c>
      <c r="D41" s="136" t="s">
        <v>9</v>
      </c>
      <c r="E41" s="137">
        <v>56</v>
      </c>
      <c r="F41" s="143"/>
      <c r="G41" s="138">
        <f t="shared" si="3"/>
        <v>0</v>
      </c>
    </row>
    <row r="42" spans="1:7" s="139" customFormat="1" ht="24" outlineLevel="1" x14ac:dyDescent="0.2">
      <c r="A42" s="133">
        <v>9</v>
      </c>
      <c r="B42" s="134" t="s">
        <v>1246</v>
      </c>
      <c r="C42" s="135" t="s">
        <v>1247</v>
      </c>
      <c r="D42" s="136" t="s">
        <v>9</v>
      </c>
      <c r="E42" s="137">
        <v>10</v>
      </c>
      <c r="F42" s="143"/>
      <c r="G42" s="138">
        <f t="shared" si="3"/>
        <v>0</v>
      </c>
    </row>
    <row r="43" spans="1:7" s="139" customFormat="1" ht="12" outlineLevel="1" x14ac:dyDescent="0.2">
      <c r="A43" s="133">
        <v>10</v>
      </c>
      <c r="B43" s="134" t="s">
        <v>1248</v>
      </c>
      <c r="C43" s="135" t="s">
        <v>1249</v>
      </c>
      <c r="D43" s="136" t="s">
        <v>9</v>
      </c>
      <c r="E43" s="137">
        <v>10</v>
      </c>
      <c r="F43" s="143"/>
      <c r="G43" s="138">
        <f t="shared" si="3"/>
        <v>0</v>
      </c>
    </row>
    <row r="44" spans="1:7" s="139" customFormat="1" ht="12" outlineLevel="1" x14ac:dyDescent="0.2">
      <c r="A44" s="133">
        <v>11</v>
      </c>
      <c r="B44" s="134" t="s">
        <v>1250</v>
      </c>
      <c r="C44" s="135" t="s">
        <v>1251</v>
      </c>
      <c r="D44" s="136" t="s">
        <v>1252</v>
      </c>
      <c r="E44" s="137">
        <v>10</v>
      </c>
      <c r="F44" s="143"/>
      <c r="G44" s="138">
        <f t="shared" si="3"/>
        <v>0</v>
      </c>
    </row>
    <row r="45" spans="1:7" s="139" customFormat="1" ht="12" outlineLevel="1" x14ac:dyDescent="0.2">
      <c r="A45" s="133">
        <v>12</v>
      </c>
      <c r="B45" s="134" t="s">
        <v>1253</v>
      </c>
      <c r="C45" s="135" t="s">
        <v>1254</v>
      </c>
      <c r="D45" s="136" t="s">
        <v>4</v>
      </c>
      <c r="E45" s="137">
        <v>15</v>
      </c>
      <c r="F45" s="143"/>
      <c r="G45" s="138">
        <f t="shared" si="3"/>
        <v>0</v>
      </c>
    </row>
    <row r="46" spans="1:7" s="139" customFormat="1" ht="12" outlineLevel="1" x14ac:dyDescent="0.2">
      <c r="A46" s="133">
        <v>13</v>
      </c>
      <c r="B46" s="134" t="s">
        <v>1255</v>
      </c>
      <c r="C46" s="135" t="s">
        <v>1256</v>
      </c>
      <c r="D46" s="136" t="s">
        <v>5</v>
      </c>
      <c r="E46" s="137">
        <v>4.9259999999999998E-2</v>
      </c>
      <c r="F46" s="143"/>
      <c r="G46" s="138">
        <f t="shared" si="3"/>
        <v>0</v>
      </c>
    </row>
    <row r="47" spans="1:7" s="139" customFormat="1" ht="12" outlineLevel="1" x14ac:dyDescent="0.2">
      <c r="A47" s="133">
        <v>14</v>
      </c>
      <c r="B47" s="134" t="s">
        <v>1257</v>
      </c>
      <c r="C47" s="135" t="s">
        <v>1258</v>
      </c>
      <c r="D47" s="136" t="s">
        <v>5</v>
      </c>
      <c r="E47" s="137">
        <v>4.9000000000000002E-2</v>
      </c>
      <c r="F47" s="143"/>
      <c r="G47" s="138">
        <f t="shared" si="3"/>
        <v>0</v>
      </c>
    </row>
    <row r="48" spans="1:7" s="139" customFormat="1" ht="24" outlineLevel="1" x14ac:dyDescent="0.2">
      <c r="A48" s="133">
        <v>15</v>
      </c>
      <c r="B48" s="134" t="s">
        <v>1259</v>
      </c>
      <c r="C48" s="135" t="s">
        <v>1260</v>
      </c>
      <c r="D48" s="136" t="s">
        <v>10</v>
      </c>
      <c r="E48" s="137">
        <v>349</v>
      </c>
      <c r="F48" s="143"/>
      <c r="G48" s="138">
        <f t="shared" si="3"/>
        <v>0</v>
      </c>
    </row>
    <row r="49" spans="1:7" s="139" customFormat="1" ht="36" outlineLevel="1" x14ac:dyDescent="0.2">
      <c r="A49" s="133">
        <v>16</v>
      </c>
      <c r="B49" s="134" t="s">
        <v>1261</v>
      </c>
      <c r="C49" s="135" t="s">
        <v>1262</v>
      </c>
      <c r="D49" s="136" t="s">
        <v>5</v>
      </c>
      <c r="E49" s="137">
        <v>21</v>
      </c>
      <c r="F49" s="143"/>
      <c r="G49" s="138">
        <f t="shared" si="3"/>
        <v>0</v>
      </c>
    </row>
    <row r="50" spans="1:7" s="139" customFormat="1" ht="12" outlineLevel="1" x14ac:dyDescent="0.2">
      <c r="A50" s="133">
        <v>17</v>
      </c>
      <c r="B50" s="134" t="s">
        <v>1263</v>
      </c>
      <c r="C50" s="135" t="s">
        <v>1264</v>
      </c>
      <c r="D50" s="136" t="s">
        <v>11</v>
      </c>
      <c r="E50" s="137">
        <v>57.599999999999994</v>
      </c>
      <c r="F50" s="143"/>
      <c r="G50" s="138">
        <f t="shared" si="3"/>
        <v>0</v>
      </c>
    </row>
    <row r="51" spans="1:7" s="139" customFormat="1" ht="12" outlineLevel="1" x14ac:dyDescent="0.2">
      <c r="A51" s="133">
        <v>18</v>
      </c>
      <c r="B51" s="134" t="s">
        <v>1265</v>
      </c>
      <c r="C51" s="135" t="s">
        <v>1266</v>
      </c>
      <c r="D51" s="136" t="s">
        <v>11</v>
      </c>
      <c r="E51" s="137">
        <v>49.36</v>
      </c>
      <c r="F51" s="143"/>
      <c r="G51" s="138">
        <f t="shared" si="3"/>
        <v>0</v>
      </c>
    </row>
    <row r="52" spans="1:7" s="139" customFormat="1" ht="12" outlineLevel="1" x14ac:dyDescent="0.2">
      <c r="A52" s="133">
        <v>19</v>
      </c>
      <c r="B52" s="134" t="s">
        <v>1267</v>
      </c>
      <c r="C52" s="135" t="s">
        <v>1268</v>
      </c>
      <c r="D52" s="136" t="s">
        <v>11</v>
      </c>
      <c r="E52" s="137">
        <v>49.36</v>
      </c>
      <c r="F52" s="143"/>
      <c r="G52" s="138">
        <f t="shared" si="3"/>
        <v>0</v>
      </c>
    </row>
    <row r="53" spans="1:7" s="139" customFormat="1" ht="12" outlineLevel="1" x14ac:dyDescent="0.2">
      <c r="A53" s="133">
        <v>20</v>
      </c>
      <c r="B53" s="134" t="s">
        <v>1269</v>
      </c>
      <c r="C53" s="135" t="s">
        <v>1270</v>
      </c>
      <c r="D53" s="136" t="s">
        <v>11</v>
      </c>
      <c r="E53" s="137">
        <v>49.36</v>
      </c>
      <c r="F53" s="143"/>
      <c r="G53" s="138">
        <f t="shared" si="3"/>
        <v>0</v>
      </c>
    </row>
    <row r="54" spans="1:7" s="139" customFormat="1" ht="12" outlineLevel="1" x14ac:dyDescent="0.2">
      <c r="A54" s="133">
        <v>21</v>
      </c>
      <c r="B54" s="134" t="s">
        <v>1271</v>
      </c>
      <c r="C54" s="135" t="s">
        <v>1272</v>
      </c>
      <c r="D54" s="136" t="s">
        <v>9</v>
      </c>
      <c r="E54" s="137">
        <v>10</v>
      </c>
      <c r="F54" s="143"/>
      <c r="G54" s="138">
        <f t="shared" si="3"/>
        <v>0</v>
      </c>
    </row>
    <row r="55" spans="1:7" s="139" customFormat="1" ht="12" outlineLevel="1" x14ac:dyDescent="0.2">
      <c r="A55" s="133">
        <v>22</v>
      </c>
      <c r="B55" s="134" t="s">
        <v>1273</v>
      </c>
      <c r="C55" s="135" t="s">
        <v>1274</v>
      </c>
      <c r="D55" s="136" t="s">
        <v>9</v>
      </c>
      <c r="E55" s="137">
        <v>3</v>
      </c>
      <c r="F55" s="143"/>
      <c r="G55" s="138">
        <f t="shared" si="3"/>
        <v>0</v>
      </c>
    </row>
    <row r="56" spans="1:7" s="139" customFormat="1" ht="12" outlineLevel="1" x14ac:dyDescent="0.2">
      <c r="A56" s="133">
        <v>23</v>
      </c>
      <c r="B56" s="134" t="s">
        <v>1275</v>
      </c>
      <c r="C56" s="135" t="s">
        <v>1276</v>
      </c>
      <c r="D56" s="136" t="s">
        <v>9</v>
      </c>
      <c r="E56" s="137">
        <v>56</v>
      </c>
      <c r="F56" s="143"/>
      <c r="G56" s="138">
        <f t="shared" si="3"/>
        <v>0</v>
      </c>
    </row>
    <row r="57" spans="1:7" s="139" customFormat="1" ht="12" outlineLevel="1" x14ac:dyDescent="0.2">
      <c r="A57" s="133">
        <v>24</v>
      </c>
      <c r="B57" s="134" t="s">
        <v>1277</v>
      </c>
      <c r="C57" s="135" t="s">
        <v>1278</v>
      </c>
      <c r="D57" s="136" t="s">
        <v>9</v>
      </c>
      <c r="E57" s="137">
        <v>2470</v>
      </c>
      <c r="F57" s="143"/>
      <c r="G57" s="138">
        <f t="shared" si="3"/>
        <v>0</v>
      </c>
    </row>
    <row r="58" spans="1:7" s="139" customFormat="1" ht="12" outlineLevel="1" x14ac:dyDescent="0.2">
      <c r="A58" s="133">
        <v>25</v>
      </c>
      <c r="B58" s="134" t="s">
        <v>1279</v>
      </c>
      <c r="C58" s="135" t="s">
        <v>1280</v>
      </c>
      <c r="D58" s="136" t="s">
        <v>9</v>
      </c>
      <c r="E58" s="137">
        <v>57</v>
      </c>
      <c r="F58" s="143"/>
      <c r="G58" s="138">
        <f t="shared" si="3"/>
        <v>0</v>
      </c>
    </row>
    <row r="59" spans="1:7" s="139" customFormat="1" ht="12" outlineLevel="1" x14ac:dyDescent="0.2">
      <c r="A59" s="133">
        <v>26</v>
      </c>
      <c r="B59" s="134" t="s">
        <v>1281</v>
      </c>
      <c r="C59" s="135" t="s">
        <v>1282</v>
      </c>
      <c r="D59" s="136" t="s">
        <v>9</v>
      </c>
      <c r="E59" s="137">
        <v>86</v>
      </c>
      <c r="F59" s="143"/>
      <c r="G59" s="138">
        <f t="shared" si="3"/>
        <v>0</v>
      </c>
    </row>
    <row r="60" spans="1:7" s="139" customFormat="1" ht="12" outlineLevel="1" x14ac:dyDescent="0.2">
      <c r="A60" s="133">
        <v>27</v>
      </c>
      <c r="B60" s="134" t="s">
        <v>1283</v>
      </c>
      <c r="C60" s="135" t="s">
        <v>1284</v>
      </c>
      <c r="D60" s="136" t="s">
        <v>9</v>
      </c>
      <c r="E60" s="137">
        <v>10</v>
      </c>
      <c r="F60" s="143"/>
      <c r="G60" s="138">
        <f t="shared" si="3"/>
        <v>0</v>
      </c>
    </row>
    <row r="61" spans="1:7" s="139" customFormat="1" ht="12" outlineLevel="1" x14ac:dyDescent="0.2">
      <c r="A61" s="133">
        <v>28</v>
      </c>
      <c r="B61" s="134" t="s">
        <v>1285</v>
      </c>
      <c r="C61" s="135" t="s">
        <v>1286</v>
      </c>
      <c r="D61" s="136" t="s">
        <v>9</v>
      </c>
      <c r="E61" s="137">
        <v>10</v>
      </c>
      <c r="F61" s="143"/>
      <c r="G61" s="138">
        <f t="shared" si="3"/>
        <v>0</v>
      </c>
    </row>
    <row r="62" spans="1:7" s="139" customFormat="1" ht="12" outlineLevel="1" x14ac:dyDescent="0.2">
      <c r="A62" s="133">
        <v>29</v>
      </c>
      <c r="B62" s="134" t="s">
        <v>1287</v>
      </c>
      <c r="C62" s="135" t="s">
        <v>1288</v>
      </c>
      <c r="D62" s="136" t="s">
        <v>5</v>
      </c>
      <c r="E62" s="137">
        <v>0.1</v>
      </c>
      <c r="F62" s="143"/>
      <c r="G62" s="138">
        <f t="shared" si="3"/>
        <v>0</v>
      </c>
    </row>
    <row r="63" spans="1:7" s="151" customFormat="1" ht="12" outlineLevel="1" x14ac:dyDescent="0.2">
      <c r="A63" s="144"/>
      <c r="B63" s="145"/>
      <c r="C63" s="146"/>
      <c r="D63" s="147"/>
      <c r="E63" s="148"/>
      <c r="F63" s="149"/>
      <c r="G63" s="150"/>
    </row>
    <row r="64" spans="1:7" s="132" customFormat="1" ht="16.5" customHeight="1" x14ac:dyDescent="0.2">
      <c r="A64" s="125"/>
      <c r="B64" s="126" t="s">
        <v>1228</v>
      </c>
      <c r="C64" s="127" t="s">
        <v>1289</v>
      </c>
      <c r="D64" s="128"/>
      <c r="E64" s="129"/>
      <c r="F64" s="130"/>
      <c r="G64" s="131">
        <f>SUBTOTAL(9,G65:G79)</f>
        <v>0</v>
      </c>
    </row>
    <row r="65" spans="1:7" s="139" customFormat="1" ht="12" outlineLevel="1" x14ac:dyDescent="0.2">
      <c r="A65" s="133">
        <v>1</v>
      </c>
      <c r="B65" s="134" t="s">
        <v>1230</v>
      </c>
      <c r="C65" s="152" t="s">
        <v>1290</v>
      </c>
      <c r="D65" s="141" t="s">
        <v>10</v>
      </c>
      <c r="E65" s="142">
        <v>4897</v>
      </c>
      <c r="F65" s="143"/>
      <c r="G65" s="138">
        <f>(E65*F65)*2</f>
        <v>0</v>
      </c>
    </row>
    <row r="66" spans="1:7" s="139" customFormat="1" ht="12" outlineLevel="1" x14ac:dyDescent="0.2">
      <c r="A66" s="133">
        <v>2</v>
      </c>
      <c r="B66" s="134" t="s">
        <v>1291</v>
      </c>
      <c r="C66" s="135" t="s">
        <v>1292</v>
      </c>
      <c r="D66" s="136" t="s">
        <v>10</v>
      </c>
      <c r="E66" s="137">
        <v>4897</v>
      </c>
      <c r="F66" s="143"/>
      <c r="G66" s="138">
        <f t="shared" ref="G66:G78" si="4">E66*F66</f>
        <v>0</v>
      </c>
    </row>
    <row r="67" spans="1:7" s="139" customFormat="1" ht="12" outlineLevel="1" x14ac:dyDescent="0.2">
      <c r="A67" s="133">
        <v>3</v>
      </c>
      <c r="B67" s="134" t="s">
        <v>1293</v>
      </c>
      <c r="C67" s="135" t="s">
        <v>1294</v>
      </c>
      <c r="D67" s="136" t="s">
        <v>10</v>
      </c>
      <c r="E67" s="137">
        <v>2177</v>
      </c>
      <c r="F67" s="143"/>
      <c r="G67" s="138">
        <f t="shared" si="4"/>
        <v>0</v>
      </c>
    </row>
    <row r="68" spans="1:7" s="139" customFormat="1" ht="12" outlineLevel="1" x14ac:dyDescent="0.2">
      <c r="A68" s="133">
        <v>4</v>
      </c>
      <c r="B68" s="134" t="s">
        <v>1295</v>
      </c>
      <c r="C68" s="135" t="s">
        <v>1296</v>
      </c>
      <c r="D68" s="136" t="s">
        <v>10</v>
      </c>
      <c r="E68" s="137">
        <v>2177</v>
      </c>
      <c r="F68" s="143"/>
      <c r="G68" s="138">
        <f t="shared" si="4"/>
        <v>0</v>
      </c>
    </row>
    <row r="69" spans="1:7" s="139" customFormat="1" ht="12" outlineLevel="1" x14ac:dyDescent="0.2">
      <c r="A69" s="133">
        <v>5</v>
      </c>
      <c r="B69" s="134" t="s">
        <v>1297</v>
      </c>
      <c r="C69" s="135" t="s">
        <v>1298</v>
      </c>
      <c r="D69" s="136" t="s">
        <v>10</v>
      </c>
      <c r="E69" s="137">
        <v>4897</v>
      </c>
      <c r="F69" s="143"/>
      <c r="G69" s="138">
        <f t="shared" si="4"/>
        <v>0</v>
      </c>
    </row>
    <row r="70" spans="1:7" s="139" customFormat="1" ht="24" outlineLevel="1" x14ac:dyDescent="0.2">
      <c r="A70" s="133">
        <v>6</v>
      </c>
      <c r="B70" s="134" t="s">
        <v>1299</v>
      </c>
      <c r="C70" s="135" t="s">
        <v>1300</v>
      </c>
      <c r="D70" s="136" t="s">
        <v>10</v>
      </c>
      <c r="E70" s="137">
        <v>2177</v>
      </c>
      <c r="F70" s="143"/>
      <c r="G70" s="138">
        <f t="shared" si="4"/>
        <v>0</v>
      </c>
    </row>
    <row r="71" spans="1:7" s="139" customFormat="1" ht="24" outlineLevel="1" x14ac:dyDescent="0.2">
      <c r="A71" s="133">
        <v>7</v>
      </c>
      <c r="B71" s="134" t="s">
        <v>1301</v>
      </c>
      <c r="C71" s="135" t="s">
        <v>1302</v>
      </c>
      <c r="D71" s="136" t="s">
        <v>10</v>
      </c>
      <c r="E71" s="137">
        <v>460</v>
      </c>
      <c r="F71" s="143"/>
      <c r="G71" s="138">
        <f t="shared" si="4"/>
        <v>0</v>
      </c>
    </row>
    <row r="72" spans="1:7" s="139" customFormat="1" ht="24" outlineLevel="1" x14ac:dyDescent="0.2">
      <c r="A72" s="133">
        <v>8</v>
      </c>
      <c r="B72" s="134" t="s">
        <v>1303</v>
      </c>
      <c r="C72" s="135" t="s">
        <v>1304</v>
      </c>
      <c r="D72" s="136" t="s">
        <v>10</v>
      </c>
      <c r="E72" s="137">
        <v>135</v>
      </c>
      <c r="F72" s="143"/>
      <c r="G72" s="138">
        <f t="shared" si="4"/>
        <v>0</v>
      </c>
    </row>
    <row r="73" spans="1:7" s="139" customFormat="1" ht="12" outlineLevel="1" x14ac:dyDescent="0.2">
      <c r="A73" s="133">
        <v>9</v>
      </c>
      <c r="B73" s="134" t="s">
        <v>1305</v>
      </c>
      <c r="C73" s="135" t="s">
        <v>1306</v>
      </c>
      <c r="D73" s="136" t="s">
        <v>10</v>
      </c>
      <c r="E73" s="137">
        <v>4897</v>
      </c>
      <c r="F73" s="143"/>
      <c r="G73" s="138">
        <f t="shared" si="4"/>
        <v>0</v>
      </c>
    </row>
    <row r="74" spans="1:7" s="139" customFormat="1" ht="12" outlineLevel="1" x14ac:dyDescent="0.2">
      <c r="A74" s="133">
        <v>10</v>
      </c>
      <c r="B74" s="134" t="s">
        <v>1307</v>
      </c>
      <c r="C74" s="135" t="s">
        <v>1308</v>
      </c>
      <c r="D74" s="136"/>
      <c r="E74" s="137">
        <v>2177</v>
      </c>
      <c r="F74" s="143"/>
      <c r="G74" s="138">
        <f t="shared" si="4"/>
        <v>0</v>
      </c>
    </row>
    <row r="75" spans="1:7" s="139" customFormat="1" ht="12" outlineLevel="1" x14ac:dyDescent="0.2">
      <c r="A75" s="133">
        <v>11</v>
      </c>
      <c r="B75" s="134" t="s">
        <v>1309</v>
      </c>
      <c r="C75" s="135" t="s">
        <v>1310</v>
      </c>
      <c r="D75" s="136" t="s">
        <v>8</v>
      </c>
      <c r="E75" s="137">
        <v>11.5</v>
      </c>
      <c r="F75" s="143"/>
      <c r="G75" s="138">
        <f t="shared" si="4"/>
        <v>0</v>
      </c>
    </row>
    <row r="76" spans="1:7" s="139" customFormat="1" ht="24" outlineLevel="1" x14ac:dyDescent="0.2">
      <c r="A76" s="133">
        <v>12</v>
      </c>
      <c r="B76" s="134" t="s">
        <v>1311</v>
      </c>
      <c r="C76" s="135" t="s">
        <v>1312</v>
      </c>
      <c r="D76" s="136" t="s">
        <v>8</v>
      </c>
      <c r="E76" s="137">
        <v>3.38</v>
      </c>
      <c r="F76" s="143"/>
      <c r="G76" s="138">
        <f t="shared" si="4"/>
        <v>0</v>
      </c>
    </row>
    <row r="77" spans="1:7" s="139" customFormat="1" ht="12" outlineLevel="1" x14ac:dyDescent="0.2">
      <c r="A77" s="133">
        <v>13</v>
      </c>
      <c r="B77" s="134" t="s">
        <v>1313</v>
      </c>
      <c r="C77" s="135" t="s">
        <v>1314</v>
      </c>
      <c r="D77" s="136" t="s">
        <v>8</v>
      </c>
      <c r="E77" s="137">
        <v>14.148</v>
      </c>
      <c r="F77" s="143"/>
      <c r="G77" s="138">
        <f t="shared" si="4"/>
        <v>0</v>
      </c>
    </row>
    <row r="78" spans="1:7" s="139" customFormat="1" ht="12" outlineLevel="1" x14ac:dyDescent="0.2">
      <c r="A78" s="133">
        <v>14</v>
      </c>
      <c r="B78" s="134" t="s">
        <v>1315</v>
      </c>
      <c r="C78" s="135" t="s">
        <v>1288</v>
      </c>
      <c r="D78" s="136" t="s">
        <v>5</v>
      </c>
      <c r="E78" s="137">
        <v>1.8</v>
      </c>
      <c r="F78" s="143"/>
      <c r="G78" s="138">
        <f t="shared" si="4"/>
        <v>0</v>
      </c>
    </row>
    <row r="79" spans="1:7" s="151" customFormat="1" ht="12" outlineLevel="1" x14ac:dyDescent="0.2">
      <c r="A79" s="144"/>
      <c r="B79" s="145"/>
      <c r="C79" s="146"/>
      <c r="D79" s="147"/>
      <c r="E79" s="148"/>
      <c r="F79" s="149"/>
      <c r="G79" s="150"/>
    </row>
    <row r="80" spans="1:7" s="132" customFormat="1" ht="16.5" customHeight="1" x14ac:dyDescent="0.2">
      <c r="A80" s="125"/>
      <c r="B80" s="126" t="s">
        <v>1316</v>
      </c>
      <c r="C80" s="127" t="s">
        <v>1317</v>
      </c>
      <c r="D80" s="128"/>
      <c r="E80" s="129"/>
      <c r="F80" s="130"/>
      <c r="G80" s="131">
        <f>SUBTOTAL(9,G81:G88)</f>
        <v>0</v>
      </c>
    </row>
    <row r="81" spans="1:7" s="139" customFormat="1" ht="24" outlineLevel="1" x14ac:dyDescent="0.2">
      <c r="A81" s="133">
        <v>1</v>
      </c>
      <c r="B81" s="134" t="s">
        <v>1318</v>
      </c>
      <c r="C81" s="152" t="s">
        <v>1319</v>
      </c>
      <c r="D81" s="141" t="s">
        <v>4</v>
      </c>
      <c r="E81" s="142">
        <v>487</v>
      </c>
      <c r="F81" s="143"/>
      <c r="G81" s="138">
        <f>E81*F81</f>
        <v>0</v>
      </c>
    </row>
    <row r="82" spans="1:7" s="139" customFormat="1" ht="12" outlineLevel="1" x14ac:dyDescent="0.2">
      <c r="A82" s="133">
        <v>2</v>
      </c>
      <c r="B82" s="134" t="s">
        <v>1320</v>
      </c>
      <c r="C82" s="152" t="s">
        <v>1321</v>
      </c>
      <c r="D82" s="141" t="s">
        <v>4</v>
      </c>
      <c r="E82" s="142">
        <v>487</v>
      </c>
      <c r="F82" s="143"/>
      <c r="G82" s="138">
        <f t="shared" ref="G82:G87" si="5">E82*F82</f>
        <v>0</v>
      </c>
    </row>
    <row r="83" spans="1:7" s="139" customFormat="1" ht="36" outlineLevel="1" x14ac:dyDescent="0.2">
      <c r="A83" s="133">
        <v>3</v>
      </c>
      <c r="B83" s="134" t="s">
        <v>1261</v>
      </c>
      <c r="C83" s="135" t="s">
        <v>1322</v>
      </c>
      <c r="D83" s="136" t="s">
        <v>5</v>
      </c>
      <c r="E83" s="137">
        <v>2.2290000000000001</v>
      </c>
      <c r="F83" s="143"/>
      <c r="G83" s="138">
        <f t="shared" si="5"/>
        <v>0</v>
      </c>
    </row>
    <row r="84" spans="1:7" s="139" customFormat="1" ht="24" outlineLevel="1" x14ac:dyDescent="0.2">
      <c r="A84" s="133">
        <v>4</v>
      </c>
      <c r="B84" s="134" t="s">
        <v>1323</v>
      </c>
      <c r="C84" s="135" t="s">
        <v>1324</v>
      </c>
      <c r="D84" s="136" t="s">
        <v>11</v>
      </c>
      <c r="E84" s="137">
        <v>87.66</v>
      </c>
      <c r="F84" s="143"/>
      <c r="G84" s="138">
        <f t="shared" si="5"/>
        <v>0</v>
      </c>
    </row>
    <row r="85" spans="1:7" s="139" customFormat="1" ht="24" outlineLevel="1" x14ac:dyDescent="0.2">
      <c r="A85" s="133">
        <v>5</v>
      </c>
      <c r="B85" s="134" t="s">
        <v>1325</v>
      </c>
      <c r="C85" s="135" t="s">
        <v>1326</v>
      </c>
      <c r="D85" s="136" t="s">
        <v>10</v>
      </c>
      <c r="E85" s="137">
        <v>430</v>
      </c>
      <c r="F85" s="143"/>
      <c r="G85" s="138">
        <f t="shared" si="5"/>
        <v>0</v>
      </c>
    </row>
    <row r="86" spans="1:7" s="139" customFormat="1" ht="36" outlineLevel="1" x14ac:dyDescent="0.2">
      <c r="A86" s="133">
        <v>6</v>
      </c>
      <c r="B86" s="134" t="s">
        <v>1261</v>
      </c>
      <c r="C86" s="135" t="s">
        <v>1262</v>
      </c>
      <c r="D86" s="136" t="s">
        <v>5</v>
      </c>
      <c r="E86" s="137">
        <v>21</v>
      </c>
      <c r="F86" s="143"/>
      <c r="G86" s="138">
        <f t="shared" si="5"/>
        <v>0</v>
      </c>
    </row>
    <row r="87" spans="1:7" s="139" customFormat="1" ht="12" outlineLevel="1" x14ac:dyDescent="0.2">
      <c r="A87" s="133">
        <v>7</v>
      </c>
      <c r="B87" s="134" t="s">
        <v>1327</v>
      </c>
      <c r="C87" s="135" t="s">
        <v>1328</v>
      </c>
      <c r="D87" s="136" t="s">
        <v>11</v>
      </c>
      <c r="E87" s="137">
        <v>44</v>
      </c>
      <c r="F87" s="143"/>
      <c r="G87" s="138">
        <f t="shared" si="5"/>
        <v>0</v>
      </c>
    </row>
    <row r="88" spans="1:7" s="151" customFormat="1" ht="12" outlineLevel="1" x14ac:dyDescent="0.2">
      <c r="A88" s="144"/>
      <c r="B88" s="145"/>
      <c r="C88" s="146"/>
      <c r="D88" s="147"/>
      <c r="E88" s="148"/>
      <c r="F88" s="149"/>
      <c r="G88" s="150"/>
    </row>
    <row r="89" spans="1:7" s="132" customFormat="1" ht="16.5" customHeight="1" x14ac:dyDescent="0.2">
      <c r="A89" s="125"/>
      <c r="B89" s="126" t="s">
        <v>1329</v>
      </c>
      <c r="C89" s="127" t="s">
        <v>1330</v>
      </c>
      <c r="D89" s="128"/>
      <c r="E89" s="129"/>
      <c r="F89" s="130"/>
      <c r="G89" s="131">
        <f>SUBTOTAL(9,G90:G111)</f>
        <v>0</v>
      </c>
    </row>
    <row r="90" spans="1:7" s="139" customFormat="1" ht="24" outlineLevel="1" x14ac:dyDescent="0.2">
      <c r="A90" s="133">
        <v>1</v>
      </c>
      <c r="B90" s="134" t="s">
        <v>1331</v>
      </c>
      <c r="C90" s="135" t="s">
        <v>1332</v>
      </c>
      <c r="D90" s="136" t="s">
        <v>10</v>
      </c>
      <c r="E90" s="137">
        <v>4897</v>
      </c>
      <c r="F90" s="194"/>
      <c r="G90" s="138">
        <f>(E90*F90)*4</f>
        <v>0</v>
      </c>
    </row>
    <row r="91" spans="1:7" s="139" customFormat="1" ht="24" outlineLevel="1" x14ac:dyDescent="0.2">
      <c r="A91" s="133">
        <v>2</v>
      </c>
      <c r="B91" s="134" t="s">
        <v>1333</v>
      </c>
      <c r="C91" s="135" t="s">
        <v>1334</v>
      </c>
      <c r="D91" s="136" t="s">
        <v>10</v>
      </c>
      <c r="E91" s="137">
        <v>2177</v>
      </c>
      <c r="F91" s="194"/>
      <c r="G91" s="138">
        <f>(E91*F91)*4</f>
        <v>0</v>
      </c>
    </row>
    <row r="92" spans="1:7" s="139" customFormat="1" ht="12" outlineLevel="1" x14ac:dyDescent="0.2">
      <c r="A92" s="133">
        <v>3</v>
      </c>
      <c r="B92" s="134" t="s">
        <v>1335</v>
      </c>
      <c r="C92" s="135" t="s">
        <v>1336</v>
      </c>
      <c r="D92" s="136" t="s">
        <v>5</v>
      </c>
      <c r="E92" s="137">
        <v>1.5</v>
      </c>
      <c r="F92" s="194"/>
      <c r="G92" s="138">
        <f>(E92*F92)*4</f>
        <v>0</v>
      </c>
    </row>
    <row r="93" spans="1:7" s="139" customFormat="1" ht="24" outlineLevel="1" x14ac:dyDescent="0.2">
      <c r="A93" s="133">
        <v>4</v>
      </c>
      <c r="B93" s="134" t="s">
        <v>1337</v>
      </c>
      <c r="C93" s="135" t="s">
        <v>1338</v>
      </c>
      <c r="D93" s="136" t="s">
        <v>10</v>
      </c>
      <c r="E93" s="137">
        <v>595</v>
      </c>
      <c r="F93" s="194"/>
      <c r="G93" s="138">
        <f>(E93*F93)*16</f>
        <v>0</v>
      </c>
    </row>
    <row r="94" spans="1:7" s="139" customFormat="1" ht="12" outlineLevel="1" x14ac:dyDescent="0.2">
      <c r="A94" s="133">
        <v>5</v>
      </c>
      <c r="B94" s="134" t="s">
        <v>1339</v>
      </c>
      <c r="C94" s="135" t="s">
        <v>1340</v>
      </c>
      <c r="D94" s="136" t="s">
        <v>5</v>
      </c>
      <c r="E94" s="137">
        <v>0.1</v>
      </c>
      <c r="F94" s="194"/>
      <c r="G94" s="138">
        <f>(E94*F94)*16</f>
        <v>0</v>
      </c>
    </row>
    <row r="95" spans="1:7" s="139" customFormat="1" ht="24" outlineLevel="1" x14ac:dyDescent="0.2">
      <c r="A95" s="133">
        <v>6</v>
      </c>
      <c r="B95" s="134" t="s">
        <v>1341</v>
      </c>
      <c r="C95" s="135" t="s">
        <v>1342</v>
      </c>
      <c r="D95" s="136" t="s">
        <v>10</v>
      </c>
      <c r="E95" s="137">
        <v>595</v>
      </c>
      <c r="F95" s="194"/>
      <c r="G95" s="138">
        <f>(E95*F95)*4</f>
        <v>0</v>
      </c>
    </row>
    <row r="96" spans="1:7" s="139" customFormat="1" ht="12" outlineLevel="1" x14ac:dyDescent="0.2">
      <c r="A96" s="133">
        <v>7</v>
      </c>
      <c r="B96" s="134" t="s">
        <v>1343</v>
      </c>
      <c r="C96" s="135" t="s">
        <v>1344</v>
      </c>
      <c r="D96" s="136" t="s">
        <v>1227</v>
      </c>
      <c r="E96" s="137">
        <v>0.23799999999999999</v>
      </c>
      <c r="F96" s="194"/>
      <c r="G96" s="138">
        <f t="shared" ref="G96:G104" si="6">(E96*F96)*4</f>
        <v>0</v>
      </c>
    </row>
    <row r="97" spans="1:7" s="139" customFormat="1" ht="12" outlineLevel="1" x14ac:dyDescent="0.2">
      <c r="A97" s="133">
        <v>8</v>
      </c>
      <c r="B97" s="134" t="s">
        <v>1265</v>
      </c>
      <c r="C97" s="135" t="s">
        <v>1345</v>
      </c>
      <c r="D97" s="136" t="s">
        <v>11</v>
      </c>
      <c r="E97" s="137">
        <v>1.7999999999999999E-2</v>
      </c>
      <c r="F97" s="194"/>
      <c r="G97" s="138">
        <f t="shared" si="6"/>
        <v>0</v>
      </c>
    </row>
    <row r="98" spans="1:7" s="139" customFormat="1" ht="12" outlineLevel="1" x14ac:dyDescent="0.2">
      <c r="A98" s="133">
        <v>9</v>
      </c>
      <c r="B98" s="134" t="s">
        <v>1267</v>
      </c>
      <c r="C98" s="135" t="s">
        <v>1346</v>
      </c>
      <c r="D98" s="136" t="s">
        <v>11</v>
      </c>
      <c r="E98" s="137">
        <v>1.7999999999999999E-2</v>
      </c>
      <c r="F98" s="194"/>
      <c r="G98" s="138">
        <f t="shared" si="6"/>
        <v>0</v>
      </c>
    </row>
    <row r="99" spans="1:7" s="139" customFormat="1" ht="12" outlineLevel="1" x14ac:dyDescent="0.2">
      <c r="A99" s="133">
        <v>10</v>
      </c>
      <c r="B99" s="134" t="s">
        <v>1269</v>
      </c>
      <c r="C99" s="135" t="s">
        <v>1347</v>
      </c>
      <c r="D99" s="136" t="s">
        <v>11</v>
      </c>
      <c r="E99" s="137">
        <v>1.7999999999999999E-2</v>
      </c>
      <c r="F99" s="194"/>
      <c r="G99" s="138">
        <f t="shared" si="6"/>
        <v>0</v>
      </c>
    </row>
    <row r="100" spans="1:7" s="139" customFormat="1" ht="24" outlineLevel="1" x14ac:dyDescent="0.2">
      <c r="A100" s="133">
        <v>11</v>
      </c>
      <c r="B100" s="134" t="s">
        <v>1348</v>
      </c>
      <c r="C100" s="135" t="s">
        <v>1349</v>
      </c>
      <c r="D100" s="136" t="s">
        <v>10</v>
      </c>
      <c r="E100" s="137">
        <v>615</v>
      </c>
      <c r="F100" s="194"/>
      <c r="G100" s="138">
        <f t="shared" si="6"/>
        <v>0</v>
      </c>
    </row>
    <row r="101" spans="1:7" s="139" customFormat="1" ht="24" outlineLevel="1" x14ac:dyDescent="0.2">
      <c r="A101" s="133">
        <v>12</v>
      </c>
      <c r="B101" s="134" t="s">
        <v>1350</v>
      </c>
      <c r="C101" s="135" t="s">
        <v>1351</v>
      </c>
      <c r="D101" s="136" t="s">
        <v>10</v>
      </c>
      <c r="E101" s="137">
        <v>572</v>
      </c>
      <c r="F101" s="194"/>
      <c r="G101" s="138">
        <f t="shared" si="6"/>
        <v>0</v>
      </c>
    </row>
    <row r="102" spans="1:7" s="139" customFormat="1" ht="12" outlineLevel="1" x14ac:dyDescent="0.2">
      <c r="A102" s="133">
        <v>13</v>
      </c>
      <c r="B102" s="134" t="s">
        <v>1352</v>
      </c>
      <c r="C102" s="135" t="s">
        <v>1353</v>
      </c>
      <c r="D102" s="136" t="s">
        <v>10</v>
      </c>
      <c r="E102" s="137">
        <v>10</v>
      </c>
      <c r="F102" s="194"/>
      <c r="G102" s="138">
        <f t="shared" si="6"/>
        <v>0</v>
      </c>
    </row>
    <row r="103" spans="1:7" s="139" customFormat="1" ht="12" outlineLevel="1" x14ac:dyDescent="0.2">
      <c r="A103" s="133">
        <v>14</v>
      </c>
      <c r="B103" s="134" t="s">
        <v>1354</v>
      </c>
      <c r="C103" s="135" t="s">
        <v>1355</v>
      </c>
      <c r="D103" s="136" t="s">
        <v>10</v>
      </c>
      <c r="E103" s="137">
        <v>257</v>
      </c>
      <c r="F103" s="194"/>
      <c r="G103" s="138">
        <f>(E103*F103)*4</f>
        <v>0</v>
      </c>
    </row>
    <row r="104" spans="1:7" s="139" customFormat="1" ht="12" outlineLevel="1" x14ac:dyDescent="0.2">
      <c r="A104" s="133">
        <v>15</v>
      </c>
      <c r="B104" s="134"/>
      <c r="C104" s="135" t="s">
        <v>1336</v>
      </c>
      <c r="D104" s="136" t="s">
        <v>5</v>
      </c>
      <c r="E104" s="137">
        <v>1.2</v>
      </c>
      <c r="F104" s="194"/>
      <c r="G104" s="138">
        <f t="shared" si="6"/>
        <v>0</v>
      </c>
    </row>
    <row r="105" spans="1:7" s="139" customFormat="1" ht="24" outlineLevel="1" x14ac:dyDescent="0.2">
      <c r="A105" s="133">
        <v>16</v>
      </c>
      <c r="B105" s="134" t="s">
        <v>1263</v>
      </c>
      <c r="C105" s="135" t="s">
        <v>1356</v>
      </c>
      <c r="D105" s="136" t="s">
        <v>11</v>
      </c>
      <c r="E105" s="137">
        <v>3.86</v>
      </c>
      <c r="F105" s="194"/>
      <c r="G105" s="138">
        <f>(E105*F105)*5</f>
        <v>0</v>
      </c>
    </row>
    <row r="106" spans="1:7" s="139" customFormat="1" ht="24" outlineLevel="1" x14ac:dyDescent="0.2">
      <c r="A106" s="133">
        <v>17</v>
      </c>
      <c r="B106" s="134" t="s">
        <v>1263</v>
      </c>
      <c r="C106" s="135" t="s">
        <v>1357</v>
      </c>
      <c r="D106" s="136" t="s">
        <v>11</v>
      </c>
      <c r="E106" s="137">
        <v>45.4</v>
      </c>
      <c r="F106" s="194"/>
      <c r="G106" s="138">
        <f t="shared" ref="G106:G110" si="7">(E106*F106)*5</f>
        <v>0</v>
      </c>
    </row>
    <row r="107" spans="1:7" s="139" customFormat="1" ht="12" outlineLevel="1" x14ac:dyDescent="0.2">
      <c r="A107" s="133">
        <v>18</v>
      </c>
      <c r="B107" s="134" t="s">
        <v>1265</v>
      </c>
      <c r="C107" s="135" t="s">
        <v>1358</v>
      </c>
      <c r="D107" s="136" t="s">
        <v>11</v>
      </c>
      <c r="E107" s="137">
        <v>49.26</v>
      </c>
      <c r="F107" s="194"/>
      <c r="G107" s="138">
        <f>(E107*F107)*5</f>
        <v>0</v>
      </c>
    </row>
    <row r="108" spans="1:7" s="139" customFormat="1" ht="24" outlineLevel="1" x14ac:dyDescent="0.2">
      <c r="A108" s="133">
        <v>19</v>
      </c>
      <c r="B108" s="134" t="s">
        <v>1267</v>
      </c>
      <c r="C108" s="135" t="s">
        <v>1359</v>
      </c>
      <c r="D108" s="136" t="s">
        <v>11</v>
      </c>
      <c r="E108" s="137">
        <v>49.26</v>
      </c>
      <c r="F108" s="194"/>
      <c r="G108" s="138">
        <f t="shared" si="7"/>
        <v>0</v>
      </c>
    </row>
    <row r="109" spans="1:7" s="139" customFormat="1" ht="12" outlineLevel="1" x14ac:dyDescent="0.2">
      <c r="A109" s="133">
        <v>20</v>
      </c>
      <c r="B109" s="134" t="s">
        <v>1269</v>
      </c>
      <c r="C109" s="135" t="s">
        <v>1360</v>
      </c>
      <c r="D109" s="136" t="s">
        <v>11</v>
      </c>
      <c r="E109" s="137">
        <v>49.26</v>
      </c>
      <c r="F109" s="194"/>
      <c r="G109" s="138">
        <f t="shared" si="7"/>
        <v>0</v>
      </c>
    </row>
    <row r="110" spans="1:7" s="139" customFormat="1" ht="12" outlineLevel="1" x14ac:dyDescent="0.2">
      <c r="A110" s="133">
        <v>21</v>
      </c>
      <c r="B110" s="134" t="s">
        <v>1361</v>
      </c>
      <c r="C110" s="135" t="s">
        <v>1362</v>
      </c>
      <c r="D110" s="136" t="s">
        <v>5</v>
      </c>
      <c r="E110" s="137">
        <v>1.5</v>
      </c>
      <c r="F110" s="194"/>
      <c r="G110" s="138">
        <f t="shared" si="7"/>
        <v>0</v>
      </c>
    </row>
    <row r="111" spans="1:7" s="151" customFormat="1" ht="12" outlineLevel="1" x14ac:dyDescent="0.2">
      <c r="A111" s="144"/>
      <c r="B111" s="145"/>
      <c r="C111" s="146"/>
      <c r="D111" s="147"/>
      <c r="E111" s="148"/>
      <c r="F111" s="149"/>
      <c r="G111" s="150"/>
    </row>
  </sheetData>
  <pageMargins left="0.70866141732283472" right="0.70866141732283472" top="0.78740157480314965" bottom="0.51181102362204722" header="0.31496062992125984" footer="0.23622047244094491"/>
  <pageSetup paperSize="9" scale="99" fitToHeight="500" orientation="landscape" r:id="rId1"/>
  <headerFooter>
    <oddFooter>&amp;C&amp;9&amp;P / &amp;N&amp;R&amp;A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outlinePr summaryBelow="0"/>
    <pageSetUpPr fitToPage="1"/>
  </sheetPr>
  <dimension ref="A1:G14"/>
  <sheetViews>
    <sheetView showGridLines="0" view="pageBreakPreview" zoomScaleNormal="100" zoomScaleSheetLayoutView="100" workbookViewId="0">
      <pane ySplit="3" topLeftCell="A4" activePane="bottomLeft" state="frozen"/>
      <selection activeCell="C15" sqref="C15"/>
      <selection pane="bottomLeft" activeCell="A4" sqref="A4"/>
    </sheetView>
  </sheetViews>
  <sheetFormatPr defaultRowHeight="12.75" outlineLevelRow="1" x14ac:dyDescent="0.2"/>
  <cols>
    <col min="1" max="1" width="5.140625" style="153" customWidth="1"/>
    <col min="2" max="2" width="12.7109375" style="153" customWidth="1"/>
    <col min="3" max="3" width="65" style="153" customWidth="1"/>
    <col min="4" max="4" width="4.28515625" style="153" customWidth="1"/>
    <col min="5" max="5" width="13.28515625" style="153" customWidth="1"/>
    <col min="6" max="6" width="15.5703125" style="153" customWidth="1"/>
    <col min="7" max="7" width="18.140625" style="153" customWidth="1"/>
    <col min="8" max="16384" width="9.140625" style="153"/>
  </cols>
  <sheetData>
    <row r="1" spans="1:7" s="112" customFormat="1" ht="21.6" customHeight="1" x14ac:dyDescent="0.25">
      <c r="A1" s="108"/>
      <c r="B1" s="109"/>
      <c r="C1" s="227" t="s">
        <v>1549</v>
      </c>
      <c r="D1" s="109"/>
      <c r="E1" s="110"/>
      <c r="F1" s="110"/>
      <c r="G1" s="111"/>
    </row>
    <row r="2" spans="1:7" s="113" customFormat="1" ht="21.6" customHeight="1" x14ac:dyDescent="0.25">
      <c r="A2" s="108"/>
      <c r="B2" s="109" t="s">
        <v>1556</v>
      </c>
      <c r="C2" s="230" t="s">
        <v>1562</v>
      </c>
      <c r="D2" s="109"/>
      <c r="E2" s="110"/>
      <c r="F2" s="110"/>
      <c r="G2" s="111"/>
    </row>
    <row r="3" spans="1:7" s="118" customFormat="1" ht="22.5" customHeight="1" thickBot="1" x14ac:dyDescent="0.25">
      <c r="A3" s="114" t="s">
        <v>125</v>
      </c>
      <c r="B3" s="115" t="s">
        <v>15</v>
      </c>
      <c r="C3" s="116" t="s">
        <v>71</v>
      </c>
      <c r="D3" s="117" t="s">
        <v>6</v>
      </c>
      <c r="E3" s="114" t="s">
        <v>287</v>
      </c>
      <c r="F3" s="114" t="s">
        <v>278</v>
      </c>
      <c r="G3" s="114" t="s">
        <v>38</v>
      </c>
    </row>
    <row r="5" spans="1:7" s="124" customFormat="1" ht="17.25" customHeight="1" x14ac:dyDescent="0.25">
      <c r="A5" s="119"/>
      <c r="B5" s="120">
        <v>959</v>
      </c>
      <c r="C5" s="120" t="s">
        <v>1562</v>
      </c>
      <c r="D5" s="121"/>
      <c r="E5" s="122"/>
      <c r="F5" s="122"/>
      <c r="G5" s="123">
        <f>SUBTOTAL(9,G6:G14)</f>
        <v>0</v>
      </c>
    </row>
    <row r="6" spans="1:7" s="132" customFormat="1" ht="16.5" customHeight="1" x14ac:dyDescent="0.2">
      <c r="A6" s="125"/>
      <c r="B6" s="126" t="s">
        <v>1364</v>
      </c>
      <c r="C6" s="127" t="s">
        <v>1363</v>
      </c>
      <c r="D6" s="128"/>
      <c r="E6" s="129"/>
      <c r="F6" s="130"/>
      <c r="G6" s="131">
        <f>SUBTOTAL(9,G7:G14)</f>
        <v>0</v>
      </c>
    </row>
    <row r="7" spans="1:7" s="139" customFormat="1" ht="24" outlineLevel="1" x14ac:dyDescent="0.2">
      <c r="A7" s="133">
        <v>1</v>
      </c>
      <c r="B7" s="134" t="s">
        <v>1448</v>
      </c>
      <c r="C7" s="152" t="s">
        <v>1366</v>
      </c>
      <c r="D7" s="141" t="s">
        <v>32</v>
      </c>
      <c r="E7" s="142">
        <v>20</v>
      </c>
      <c r="F7" s="143"/>
      <c r="G7" s="138">
        <f t="shared" ref="G7:G12" si="0">E7*F7</f>
        <v>0</v>
      </c>
    </row>
    <row r="8" spans="1:7" s="139" customFormat="1" ht="12" outlineLevel="1" x14ac:dyDescent="0.2">
      <c r="A8" s="133">
        <v>2</v>
      </c>
      <c r="B8" s="134" t="s">
        <v>1367</v>
      </c>
      <c r="C8" s="135" t="s">
        <v>1368</v>
      </c>
      <c r="D8" s="136" t="s">
        <v>11</v>
      </c>
      <c r="E8" s="137">
        <v>0.18</v>
      </c>
      <c r="F8" s="143"/>
      <c r="G8" s="138">
        <f t="shared" si="0"/>
        <v>0</v>
      </c>
    </row>
    <row r="9" spans="1:7" s="139" customFormat="1" ht="12" outlineLevel="1" x14ac:dyDescent="0.2">
      <c r="A9" s="133">
        <v>3</v>
      </c>
      <c r="B9" s="134" t="s">
        <v>1449</v>
      </c>
      <c r="C9" s="135" t="s">
        <v>1471</v>
      </c>
      <c r="D9" s="136" t="s">
        <v>32</v>
      </c>
      <c r="E9" s="137">
        <v>20</v>
      </c>
      <c r="F9" s="143"/>
      <c r="G9" s="138">
        <f t="shared" si="0"/>
        <v>0</v>
      </c>
    </row>
    <row r="10" spans="1:7" s="139" customFormat="1" ht="12" outlineLevel="1" x14ac:dyDescent="0.2">
      <c r="A10" s="133">
        <v>4</v>
      </c>
      <c r="B10" s="134" t="s">
        <v>1371</v>
      </c>
      <c r="C10" s="135" t="s">
        <v>1473</v>
      </c>
      <c r="D10" s="136" t="s">
        <v>9</v>
      </c>
      <c r="E10" s="137">
        <v>5</v>
      </c>
      <c r="F10" s="194"/>
      <c r="G10" s="138">
        <f t="shared" si="0"/>
        <v>0</v>
      </c>
    </row>
    <row r="11" spans="1:7" s="139" customFormat="1" ht="12" outlineLevel="1" x14ac:dyDescent="0.2">
      <c r="A11" s="133">
        <v>5</v>
      </c>
      <c r="B11" s="134" t="s">
        <v>1365</v>
      </c>
      <c r="C11" s="152" t="s">
        <v>1472</v>
      </c>
      <c r="D11" s="141" t="s">
        <v>9</v>
      </c>
      <c r="E11" s="142">
        <v>5</v>
      </c>
      <c r="F11" s="143"/>
      <c r="G11" s="138">
        <f>E11*F11</f>
        <v>0</v>
      </c>
    </row>
    <row r="12" spans="1:7" s="139" customFormat="1" ht="12" outlineLevel="1" x14ac:dyDescent="0.2">
      <c r="A12" s="133">
        <v>6</v>
      </c>
      <c r="B12" s="134" t="s">
        <v>1372</v>
      </c>
      <c r="C12" s="135" t="s">
        <v>1474</v>
      </c>
      <c r="D12" s="136" t="s">
        <v>9</v>
      </c>
      <c r="E12" s="137">
        <v>5</v>
      </c>
      <c r="F12" s="194"/>
      <c r="G12" s="138">
        <f t="shared" si="0"/>
        <v>0</v>
      </c>
    </row>
    <row r="13" spans="1:7" s="139" customFormat="1" ht="12" outlineLevel="1" x14ac:dyDescent="0.2">
      <c r="A13" s="133">
        <v>7</v>
      </c>
      <c r="B13" s="134" t="s">
        <v>1369</v>
      </c>
      <c r="C13" s="135" t="s">
        <v>1370</v>
      </c>
      <c r="D13" s="136" t="s">
        <v>9</v>
      </c>
      <c r="E13" s="137">
        <v>5</v>
      </c>
      <c r="F13" s="143"/>
      <c r="G13" s="138">
        <f>E13*F13</f>
        <v>0</v>
      </c>
    </row>
    <row r="14" spans="1:7" s="151" customFormat="1" ht="12" outlineLevel="1" x14ac:dyDescent="0.2">
      <c r="A14" s="144"/>
      <c r="B14" s="145"/>
      <c r="C14" s="146"/>
      <c r="D14" s="147"/>
      <c r="E14" s="148"/>
      <c r="F14" s="149"/>
      <c r="G14" s="150"/>
    </row>
  </sheetData>
  <pageMargins left="0.70866141732283472" right="0.70866141732283472" top="0.78740157480314965" bottom="0.51181102362204722" header="0.31496062992125984" footer="0.23622047244094491"/>
  <pageSetup paperSize="9" scale="99" fitToHeight="500" orientation="landscape" r:id="rId1"/>
  <headerFooter>
    <oddFooter>&amp;C&amp;9&amp;P / &amp;N&amp;R&amp;A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outlinePr summaryBelow="0"/>
    <pageSetUpPr fitToPage="1"/>
  </sheetPr>
  <dimension ref="A1:G83"/>
  <sheetViews>
    <sheetView showGridLines="0" view="pageBreakPreview" zoomScaleNormal="100" zoomScaleSheetLayoutView="100" workbookViewId="0">
      <pane ySplit="3" topLeftCell="A4" activePane="bottomLeft" state="frozen"/>
      <selection activeCell="C15" sqref="C15"/>
      <selection pane="bottomLeft" activeCell="A4" sqref="A4"/>
    </sheetView>
  </sheetViews>
  <sheetFormatPr defaultRowHeight="12.75" outlineLevelRow="1" x14ac:dyDescent="0.2"/>
  <cols>
    <col min="1" max="1" width="5.140625" style="153" customWidth="1"/>
    <col min="2" max="2" width="12.7109375" style="153" customWidth="1"/>
    <col min="3" max="3" width="57.85546875" style="153" customWidth="1"/>
    <col min="4" max="4" width="4.28515625" style="153" customWidth="1"/>
    <col min="5" max="5" width="13.28515625" style="153" customWidth="1"/>
    <col min="6" max="6" width="15.5703125" style="153" customWidth="1"/>
    <col min="7" max="7" width="18.140625" style="153" customWidth="1"/>
    <col min="8" max="16384" width="9.140625" style="153"/>
  </cols>
  <sheetData>
    <row r="1" spans="1:7" s="112" customFormat="1" ht="21.6" customHeight="1" x14ac:dyDescent="0.25">
      <c r="A1" s="108"/>
      <c r="B1" s="109"/>
      <c r="C1" s="227" t="s">
        <v>1549</v>
      </c>
      <c r="D1" s="109"/>
      <c r="E1" s="110"/>
      <c r="F1" s="110"/>
      <c r="G1" s="111"/>
    </row>
    <row r="2" spans="1:7" s="113" customFormat="1" ht="32.25" customHeight="1" x14ac:dyDescent="0.25">
      <c r="A2" s="108"/>
      <c r="B2" s="109" t="s">
        <v>1557</v>
      </c>
      <c r="C2" s="240" t="s">
        <v>1563</v>
      </c>
      <c r="D2" s="109"/>
      <c r="E2" s="110"/>
      <c r="F2" s="110"/>
      <c r="G2" s="111"/>
    </row>
    <row r="3" spans="1:7" s="118" customFormat="1" ht="22.5" customHeight="1" thickBot="1" x14ac:dyDescent="0.25">
      <c r="A3" s="114" t="s">
        <v>125</v>
      </c>
      <c r="B3" s="115" t="s">
        <v>15</v>
      </c>
      <c r="C3" s="116" t="s">
        <v>71</v>
      </c>
      <c r="D3" s="117" t="s">
        <v>6</v>
      </c>
      <c r="E3" s="114" t="s">
        <v>287</v>
      </c>
      <c r="F3" s="114" t="s">
        <v>278</v>
      </c>
      <c r="G3" s="114" t="s">
        <v>38</v>
      </c>
    </row>
    <row r="5" spans="1:7" s="124" customFormat="1" ht="17.25" customHeight="1" x14ac:dyDescent="0.25">
      <c r="A5" s="119"/>
      <c r="B5" s="120">
        <v>744</v>
      </c>
      <c r="C5" s="120" t="s">
        <v>1563</v>
      </c>
      <c r="D5" s="121"/>
      <c r="E5" s="122"/>
      <c r="F5" s="122"/>
      <c r="G5" s="123">
        <f>SUBTOTAL(9,G6:G83)</f>
        <v>0</v>
      </c>
    </row>
    <row r="6" spans="1:7" s="132" customFormat="1" ht="16.5" customHeight="1" x14ac:dyDescent="0.2">
      <c r="A6" s="125"/>
      <c r="B6" s="127" t="s">
        <v>1078</v>
      </c>
      <c r="C6" s="127" t="s">
        <v>933</v>
      </c>
      <c r="D6" s="128"/>
      <c r="E6" s="129"/>
      <c r="F6" s="130"/>
      <c r="G6" s="131">
        <f>SUBTOTAL(9,G7:G10)</f>
        <v>0</v>
      </c>
    </row>
    <row r="7" spans="1:7" s="139" customFormat="1" ht="12" outlineLevel="1" x14ac:dyDescent="0.2">
      <c r="A7" s="133">
        <v>1</v>
      </c>
      <c r="B7" s="134">
        <v>561255</v>
      </c>
      <c r="C7" s="135" t="s">
        <v>1079</v>
      </c>
      <c r="D7" s="136" t="s">
        <v>9</v>
      </c>
      <c r="E7" s="137">
        <v>2</v>
      </c>
      <c r="F7" s="156"/>
      <c r="G7" s="138">
        <f>E7*F7</f>
        <v>0</v>
      </c>
    </row>
    <row r="8" spans="1:7" s="139" customFormat="1" ht="12" outlineLevel="1" x14ac:dyDescent="0.2">
      <c r="A8" s="133">
        <v>2</v>
      </c>
      <c r="B8" s="134">
        <v>572325</v>
      </c>
      <c r="C8" s="135" t="s">
        <v>1080</v>
      </c>
      <c r="D8" s="136" t="s">
        <v>9</v>
      </c>
      <c r="E8" s="137">
        <v>2</v>
      </c>
      <c r="F8" s="156"/>
      <c r="G8" s="138">
        <f t="shared" ref="G8:G9" si="0">E8*F8</f>
        <v>0</v>
      </c>
    </row>
    <row r="9" spans="1:7" s="139" customFormat="1" ht="12" outlineLevel="1" x14ac:dyDescent="0.2">
      <c r="A9" s="133">
        <v>3</v>
      </c>
      <c r="B9" s="134">
        <v>533032</v>
      </c>
      <c r="C9" s="135" t="s">
        <v>1081</v>
      </c>
      <c r="D9" s="136" t="s">
        <v>9</v>
      </c>
      <c r="E9" s="137">
        <v>2</v>
      </c>
      <c r="F9" s="156"/>
      <c r="G9" s="138">
        <f t="shared" si="0"/>
        <v>0</v>
      </c>
    </row>
    <row r="10" spans="1:7" s="151" customFormat="1" ht="12" outlineLevel="1" x14ac:dyDescent="0.2">
      <c r="A10" s="144"/>
      <c r="B10" s="145"/>
      <c r="C10" s="146"/>
      <c r="D10" s="147"/>
      <c r="E10" s="148"/>
      <c r="F10" s="149"/>
      <c r="G10" s="150"/>
    </row>
    <row r="11" spans="1:7" s="132" customFormat="1" ht="16.5" customHeight="1" x14ac:dyDescent="0.2">
      <c r="A11" s="125"/>
      <c r="B11" s="127" t="s">
        <v>1082</v>
      </c>
      <c r="C11" s="127" t="s">
        <v>968</v>
      </c>
      <c r="D11" s="128"/>
      <c r="E11" s="129"/>
      <c r="F11" s="130"/>
      <c r="G11" s="131">
        <f>SUBTOTAL(9,G12:G25)</f>
        <v>0</v>
      </c>
    </row>
    <row r="12" spans="1:7" s="139" customFormat="1" ht="12" outlineLevel="1" x14ac:dyDescent="0.2">
      <c r="A12" s="133">
        <v>1</v>
      </c>
      <c r="B12" s="134">
        <v>579313</v>
      </c>
      <c r="C12" s="152" t="s">
        <v>1083</v>
      </c>
      <c r="D12" s="141" t="s">
        <v>9</v>
      </c>
      <c r="E12" s="142">
        <v>3</v>
      </c>
      <c r="F12" s="143"/>
      <c r="G12" s="138">
        <f>E12*F12</f>
        <v>0</v>
      </c>
    </row>
    <row r="13" spans="1:7" s="139" customFormat="1" ht="12" outlineLevel="1" x14ac:dyDescent="0.2">
      <c r="A13" s="133">
        <v>2</v>
      </c>
      <c r="B13" s="134">
        <v>579292</v>
      </c>
      <c r="C13" s="135" t="s">
        <v>1084</v>
      </c>
      <c r="D13" s="136" t="s">
        <v>9</v>
      </c>
      <c r="E13" s="137">
        <v>3</v>
      </c>
      <c r="F13" s="143"/>
      <c r="G13" s="138">
        <f t="shared" ref="G13:G24" si="1">E13*F13</f>
        <v>0</v>
      </c>
    </row>
    <row r="14" spans="1:7" s="139" customFormat="1" ht="12" outlineLevel="1" x14ac:dyDescent="0.2">
      <c r="A14" s="133">
        <v>3</v>
      </c>
      <c r="B14" s="134">
        <v>593281</v>
      </c>
      <c r="C14" s="135" t="s">
        <v>1085</v>
      </c>
      <c r="D14" s="136" t="s">
        <v>9</v>
      </c>
      <c r="E14" s="137">
        <v>2</v>
      </c>
      <c r="F14" s="143"/>
      <c r="G14" s="138">
        <f t="shared" si="1"/>
        <v>0</v>
      </c>
    </row>
    <row r="15" spans="1:7" s="139" customFormat="1" ht="12" outlineLevel="1" x14ac:dyDescent="0.2">
      <c r="A15" s="133">
        <v>4</v>
      </c>
      <c r="B15" s="134">
        <v>101105</v>
      </c>
      <c r="C15" s="135" t="s">
        <v>996</v>
      </c>
      <c r="D15" s="136" t="s">
        <v>4</v>
      </c>
      <c r="E15" s="137">
        <v>24</v>
      </c>
      <c r="F15" s="143"/>
      <c r="G15" s="138">
        <f t="shared" si="1"/>
        <v>0</v>
      </c>
    </row>
    <row r="16" spans="1:7" s="139" customFormat="1" ht="12" outlineLevel="1" x14ac:dyDescent="0.2">
      <c r="A16" s="133">
        <v>5</v>
      </c>
      <c r="B16" s="134">
        <v>101210</v>
      </c>
      <c r="C16" s="135" t="s">
        <v>1086</v>
      </c>
      <c r="D16" s="136" t="s">
        <v>4</v>
      </c>
      <c r="E16" s="137">
        <v>70</v>
      </c>
      <c r="F16" s="143"/>
      <c r="G16" s="138">
        <f t="shared" si="1"/>
        <v>0</v>
      </c>
    </row>
    <row r="17" spans="1:7" s="139" customFormat="1" ht="12" outlineLevel="1" x14ac:dyDescent="0.2">
      <c r="A17" s="133">
        <v>6</v>
      </c>
      <c r="B17" s="134">
        <v>321505</v>
      </c>
      <c r="C17" s="135" t="s">
        <v>1087</v>
      </c>
      <c r="D17" s="136" t="s">
        <v>4</v>
      </c>
      <c r="E17" s="137">
        <v>100</v>
      </c>
      <c r="F17" s="143"/>
      <c r="G17" s="138">
        <f t="shared" si="1"/>
        <v>0</v>
      </c>
    </row>
    <row r="18" spans="1:7" s="139" customFormat="1" ht="12" outlineLevel="1" x14ac:dyDescent="0.2">
      <c r="A18" s="133">
        <v>7</v>
      </c>
      <c r="B18" s="134">
        <v>191510</v>
      </c>
      <c r="C18" s="135" t="s">
        <v>1088</v>
      </c>
      <c r="D18" s="136" t="s">
        <v>9</v>
      </c>
      <c r="E18" s="137">
        <v>7</v>
      </c>
      <c r="F18" s="143"/>
      <c r="G18" s="138">
        <f t="shared" si="1"/>
        <v>0</v>
      </c>
    </row>
    <row r="19" spans="1:7" s="139" customFormat="1" ht="12" outlineLevel="1" x14ac:dyDescent="0.2">
      <c r="A19" s="133">
        <v>8</v>
      </c>
      <c r="B19" s="134">
        <v>190110</v>
      </c>
      <c r="C19" s="135" t="s">
        <v>1089</v>
      </c>
      <c r="D19" s="136" t="s">
        <v>9</v>
      </c>
      <c r="E19" s="137">
        <v>28</v>
      </c>
      <c r="F19" s="143"/>
      <c r="G19" s="138">
        <f t="shared" si="1"/>
        <v>0</v>
      </c>
    </row>
    <row r="20" spans="1:7" s="139" customFormat="1" ht="12" outlineLevel="1" x14ac:dyDescent="0.2">
      <c r="A20" s="133">
        <v>9</v>
      </c>
      <c r="B20" s="134">
        <v>295011</v>
      </c>
      <c r="C20" s="135" t="s">
        <v>1017</v>
      </c>
      <c r="D20" s="136" t="s">
        <v>4</v>
      </c>
      <c r="E20" s="137">
        <v>65</v>
      </c>
      <c r="F20" s="143"/>
      <c r="G20" s="138">
        <f t="shared" si="1"/>
        <v>0</v>
      </c>
    </row>
    <row r="21" spans="1:7" s="139" customFormat="1" ht="12" outlineLevel="1" x14ac:dyDescent="0.2">
      <c r="A21" s="133">
        <v>10</v>
      </c>
      <c r="B21" s="134">
        <v>295413</v>
      </c>
      <c r="C21" s="135" t="s">
        <v>1090</v>
      </c>
      <c r="D21" s="136" t="s">
        <v>9</v>
      </c>
      <c r="E21" s="137">
        <v>2</v>
      </c>
      <c r="F21" s="143"/>
      <c r="G21" s="138">
        <f t="shared" si="1"/>
        <v>0</v>
      </c>
    </row>
    <row r="22" spans="1:7" s="139" customFormat="1" ht="12" outlineLevel="1" x14ac:dyDescent="0.2">
      <c r="A22" s="133">
        <v>11</v>
      </c>
      <c r="B22" s="134">
        <v>295076</v>
      </c>
      <c r="C22" s="135" t="s">
        <v>1091</v>
      </c>
      <c r="D22" s="136" t="s">
        <v>9</v>
      </c>
      <c r="E22" s="137">
        <v>4</v>
      </c>
      <c r="F22" s="143"/>
      <c r="G22" s="138">
        <f t="shared" si="1"/>
        <v>0</v>
      </c>
    </row>
    <row r="23" spans="1:7" s="139" customFormat="1" ht="12" outlineLevel="1" x14ac:dyDescent="0.2">
      <c r="A23" s="133">
        <v>12</v>
      </c>
      <c r="B23" s="134">
        <v>295882</v>
      </c>
      <c r="C23" s="135" t="s">
        <v>1092</v>
      </c>
      <c r="D23" s="136" t="s">
        <v>9</v>
      </c>
      <c r="E23" s="137">
        <v>2</v>
      </c>
      <c r="F23" s="143"/>
      <c r="G23" s="138">
        <f t="shared" si="1"/>
        <v>0</v>
      </c>
    </row>
    <row r="24" spans="1:7" s="139" customFormat="1" ht="12" outlineLevel="1" x14ac:dyDescent="0.2">
      <c r="A24" s="133">
        <v>13</v>
      </c>
      <c r="B24" s="134">
        <v>298151</v>
      </c>
      <c r="C24" s="135" t="s">
        <v>1093</v>
      </c>
      <c r="D24" s="136" t="s">
        <v>9</v>
      </c>
      <c r="E24" s="137">
        <v>7</v>
      </c>
      <c r="F24" s="143"/>
      <c r="G24" s="138">
        <f t="shared" si="1"/>
        <v>0</v>
      </c>
    </row>
    <row r="25" spans="1:7" s="151" customFormat="1" ht="12" outlineLevel="1" x14ac:dyDescent="0.2">
      <c r="A25" s="144"/>
      <c r="B25" s="145"/>
      <c r="C25" s="146"/>
      <c r="D25" s="147"/>
      <c r="E25" s="148"/>
      <c r="F25" s="149"/>
      <c r="G25" s="150"/>
    </row>
    <row r="26" spans="1:7" s="132" customFormat="1" ht="16.5" customHeight="1" x14ac:dyDescent="0.2">
      <c r="A26" s="125"/>
      <c r="B26" s="127" t="s">
        <v>1094</v>
      </c>
      <c r="C26" s="127" t="s">
        <v>1095</v>
      </c>
      <c r="D26" s="128"/>
      <c r="E26" s="129"/>
      <c r="F26" s="130"/>
      <c r="G26" s="131">
        <f>SUBTOTAL(9,G27:G28)</f>
        <v>0</v>
      </c>
    </row>
    <row r="27" spans="1:7" s="139" customFormat="1" ht="12" outlineLevel="1" x14ac:dyDescent="0.2">
      <c r="A27" s="133">
        <v>1</v>
      </c>
      <c r="B27" s="134">
        <v>25105</v>
      </c>
      <c r="C27" s="152" t="s">
        <v>1096</v>
      </c>
      <c r="D27" s="141" t="s">
        <v>8</v>
      </c>
      <c r="E27" s="142">
        <v>2</v>
      </c>
      <c r="F27" s="143"/>
      <c r="G27" s="138">
        <f>E27*F27</f>
        <v>0</v>
      </c>
    </row>
    <row r="28" spans="1:7" s="151" customFormat="1" ht="12" outlineLevel="1" x14ac:dyDescent="0.2">
      <c r="A28" s="144"/>
      <c r="B28" s="145"/>
      <c r="C28" s="146"/>
      <c r="D28" s="147"/>
      <c r="E28" s="148"/>
      <c r="F28" s="149"/>
      <c r="G28" s="150"/>
    </row>
    <row r="29" spans="1:7" s="132" customFormat="1" ht="16.5" customHeight="1" x14ac:dyDescent="0.2">
      <c r="A29" s="125"/>
      <c r="B29" s="127" t="s">
        <v>1097</v>
      </c>
      <c r="C29" s="127" t="s">
        <v>1098</v>
      </c>
      <c r="D29" s="128"/>
      <c r="E29" s="129"/>
      <c r="F29" s="130"/>
      <c r="G29" s="131">
        <f>SUBTOTAL(9,G30:G39)</f>
        <v>0</v>
      </c>
    </row>
    <row r="30" spans="1:7" s="139" customFormat="1" ht="12" outlineLevel="1" x14ac:dyDescent="0.2">
      <c r="A30" s="133">
        <v>1</v>
      </c>
      <c r="B30" s="134">
        <v>46114</v>
      </c>
      <c r="C30" s="152" t="s">
        <v>1099</v>
      </c>
      <c r="D30" s="141" t="s">
        <v>11</v>
      </c>
      <c r="E30" s="142">
        <v>1.05</v>
      </c>
      <c r="F30" s="143"/>
      <c r="G30" s="138">
        <f>E30*F30</f>
        <v>0</v>
      </c>
    </row>
    <row r="31" spans="1:7" s="139" customFormat="1" ht="12" outlineLevel="1" x14ac:dyDescent="0.2">
      <c r="A31" s="133">
        <v>2</v>
      </c>
      <c r="B31" s="134">
        <v>46363</v>
      </c>
      <c r="C31" s="135" t="s">
        <v>1100</v>
      </c>
      <c r="D31" s="136" t="s">
        <v>9</v>
      </c>
      <c r="E31" s="137">
        <v>45</v>
      </c>
      <c r="F31" s="143"/>
      <c r="G31" s="138">
        <f t="shared" ref="G31:G38" si="2">E31*F31</f>
        <v>0</v>
      </c>
    </row>
    <row r="32" spans="1:7" s="139" customFormat="1" ht="12" outlineLevel="1" x14ac:dyDescent="0.2">
      <c r="A32" s="133">
        <v>3</v>
      </c>
      <c r="B32" s="134">
        <v>46383</v>
      </c>
      <c r="C32" s="135" t="s">
        <v>1101</v>
      </c>
      <c r="D32" s="136" t="s">
        <v>4</v>
      </c>
      <c r="E32" s="137">
        <v>15</v>
      </c>
      <c r="F32" s="143"/>
      <c r="G32" s="138">
        <f t="shared" si="2"/>
        <v>0</v>
      </c>
    </row>
    <row r="33" spans="1:7" s="139" customFormat="1" ht="12" outlineLevel="1" x14ac:dyDescent="0.2">
      <c r="A33" s="133">
        <v>4</v>
      </c>
      <c r="B33" s="134">
        <v>46112</v>
      </c>
      <c r="C33" s="135" t="s">
        <v>1102</v>
      </c>
      <c r="D33" s="136" t="s">
        <v>11</v>
      </c>
      <c r="E33" s="137">
        <v>24.3</v>
      </c>
      <c r="F33" s="143"/>
      <c r="G33" s="138">
        <f t="shared" si="2"/>
        <v>0</v>
      </c>
    </row>
    <row r="34" spans="1:7" s="139" customFormat="1" ht="12" outlineLevel="1" x14ac:dyDescent="0.2">
      <c r="A34" s="133">
        <v>5</v>
      </c>
      <c r="B34" s="134">
        <v>46133</v>
      </c>
      <c r="C34" s="135" t="s">
        <v>1103</v>
      </c>
      <c r="D34" s="136" t="s">
        <v>11</v>
      </c>
      <c r="E34" s="137">
        <v>5.2</v>
      </c>
      <c r="F34" s="143"/>
      <c r="G34" s="138">
        <f t="shared" si="2"/>
        <v>0</v>
      </c>
    </row>
    <row r="35" spans="1:7" s="139" customFormat="1" ht="12" outlineLevel="1" x14ac:dyDescent="0.2">
      <c r="A35" s="133">
        <v>6</v>
      </c>
      <c r="B35" s="134">
        <v>46383</v>
      </c>
      <c r="C35" s="135" t="s">
        <v>1101</v>
      </c>
      <c r="D35" s="136" t="s">
        <v>4</v>
      </c>
      <c r="E35" s="137">
        <v>50</v>
      </c>
      <c r="F35" s="143"/>
      <c r="G35" s="138">
        <f t="shared" si="2"/>
        <v>0</v>
      </c>
    </row>
    <row r="36" spans="1:7" s="139" customFormat="1" ht="12" outlineLevel="1" x14ac:dyDescent="0.2">
      <c r="A36" s="133">
        <v>7</v>
      </c>
      <c r="B36" s="134">
        <v>46525</v>
      </c>
      <c r="C36" s="135" t="s">
        <v>1104</v>
      </c>
      <c r="D36" s="136" t="s">
        <v>9</v>
      </c>
      <c r="E36" s="137">
        <v>8</v>
      </c>
      <c r="F36" s="143"/>
      <c r="G36" s="138">
        <f t="shared" si="2"/>
        <v>0</v>
      </c>
    </row>
    <row r="37" spans="1:7" s="139" customFormat="1" ht="12" outlineLevel="1" x14ac:dyDescent="0.2">
      <c r="A37" s="133">
        <v>8</v>
      </c>
      <c r="B37" s="134">
        <v>46134</v>
      </c>
      <c r="C37" s="135" t="s">
        <v>1105</v>
      </c>
      <c r="D37" s="136" t="s">
        <v>11</v>
      </c>
      <c r="E37" s="137">
        <v>2.82</v>
      </c>
      <c r="F37" s="143"/>
      <c r="G37" s="138">
        <f t="shared" si="2"/>
        <v>0</v>
      </c>
    </row>
    <row r="38" spans="1:7" s="139" customFormat="1" ht="12" outlineLevel="1" x14ac:dyDescent="0.2">
      <c r="A38" s="133">
        <v>9</v>
      </c>
      <c r="B38" s="134">
        <v>46456</v>
      </c>
      <c r="C38" s="135" t="s">
        <v>1106</v>
      </c>
      <c r="D38" s="136" t="s">
        <v>9</v>
      </c>
      <c r="E38" s="137">
        <v>2</v>
      </c>
      <c r="F38" s="143"/>
      <c r="G38" s="138">
        <f t="shared" si="2"/>
        <v>0</v>
      </c>
    </row>
    <row r="39" spans="1:7" s="151" customFormat="1" ht="12" outlineLevel="1" x14ac:dyDescent="0.2">
      <c r="A39" s="144"/>
      <c r="B39" s="145"/>
      <c r="C39" s="146"/>
      <c r="D39" s="147"/>
      <c r="E39" s="148"/>
      <c r="F39" s="149"/>
      <c r="G39" s="150"/>
    </row>
    <row r="40" spans="1:7" s="132" customFormat="1" ht="16.5" customHeight="1" x14ac:dyDescent="0.2">
      <c r="A40" s="125"/>
      <c r="B40" s="127" t="s">
        <v>1107</v>
      </c>
      <c r="C40" s="127" t="s">
        <v>1024</v>
      </c>
      <c r="D40" s="128"/>
      <c r="E40" s="129"/>
      <c r="F40" s="130"/>
      <c r="G40" s="131">
        <f>SUBTOTAL(9,G41:G52)</f>
        <v>0</v>
      </c>
    </row>
    <row r="41" spans="1:7" s="139" customFormat="1" ht="12" outlineLevel="1" x14ac:dyDescent="0.2">
      <c r="A41" s="133">
        <v>1</v>
      </c>
      <c r="B41" s="134">
        <v>210204011</v>
      </c>
      <c r="C41" s="140" t="s">
        <v>1108</v>
      </c>
      <c r="D41" s="141" t="s">
        <v>9</v>
      </c>
      <c r="E41" s="142">
        <v>2</v>
      </c>
      <c r="F41" s="143"/>
      <c r="G41" s="138">
        <f>E41*F41</f>
        <v>0</v>
      </c>
    </row>
    <row r="42" spans="1:7" s="139" customFormat="1" ht="12" outlineLevel="1" x14ac:dyDescent="0.2">
      <c r="A42" s="133">
        <v>2</v>
      </c>
      <c r="B42" s="134">
        <v>210204103</v>
      </c>
      <c r="C42" s="135" t="s">
        <v>1109</v>
      </c>
      <c r="D42" s="136" t="s">
        <v>9</v>
      </c>
      <c r="E42" s="137">
        <v>2</v>
      </c>
      <c r="F42" s="143"/>
      <c r="G42" s="138">
        <f t="shared" ref="G42:G51" si="3">E42*F42</f>
        <v>0</v>
      </c>
    </row>
    <row r="43" spans="1:7" s="139" customFormat="1" ht="12" outlineLevel="1" x14ac:dyDescent="0.2">
      <c r="A43" s="133">
        <v>3</v>
      </c>
      <c r="B43" s="134">
        <v>210204203</v>
      </c>
      <c r="C43" s="135" t="s">
        <v>1110</v>
      </c>
      <c r="D43" s="136" t="s">
        <v>9</v>
      </c>
      <c r="E43" s="137">
        <v>3</v>
      </c>
      <c r="F43" s="143"/>
      <c r="G43" s="138">
        <f t="shared" si="3"/>
        <v>0</v>
      </c>
    </row>
    <row r="44" spans="1:7" s="139" customFormat="1" ht="12" outlineLevel="1" x14ac:dyDescent="0.2">
      <c r="A44" s="133">
        <v>4</v>
      </c>
      <c r="B44" s="134">
        <v>210810008</v>
      </c>
      <c r="C44" s="135" t="s">
        <v>1111</v>
      </c>
      <c r="D44" s="136" t="s">
        <v>4</v>
      </c>
      <c r="E44" s="137">
        <v>24</v>
      </c>
      <c r="F44" s="143"/>
      <c r="G44" s="138">
        <f t="shared" si="3"/>
        <v>0</v>
      </c>
    </row>
    <row r="45" spans="1:7" s="139" customFormat="1" ht="12" outlineLevel="1" x14ac:dyDescent="0.2">
      <c r="A45" s="133">
        <v>5</v>
      </c>
      <c r="B45" s="134">
        <v>210810081</v>
      </c>
      <c r="C45" s="135" t="s">
        <v>1112</v>
      </c>
      <c r="D45" s="136" t="s">
        <v>4</v>
      </c>
      <c r="E45" s="137">
        <v>70</v>
      </c>
      <c r="F45" s="143"/>
      <c r="G45" s="138">
        <f t="shared" si="3"/>
        <v>0</v>
      </c>
    </row>
    <row r="46" spans="1:7" s="139" customFormat="1" ht="12" outlineLevel="1" x14ac:dyDescent="0.2">
      <c r="A46" s="133">
        <v>6</v>
      </c>
      <c r="B46" s="134">
        <v>210010125</v>
      </c>
      <c r="C46" s="135" t="s">
        <v>1113</v>
      </c>
      <c r="D46" s="136" t="s">
        <v>4</v>
      </c>
      <c r="E46" s="137">
        <v>100</v>
      </c>
      <c r="F46" s="143"/>
      <c r="G46" s="138">
        <f t="shared" si="3"/>
        <v>0</v>
      </c>
    </row>
    <row r="47" spans="1:7" s="139" customFormat="1" ht="12" outlineLevel="1" x14ac:dyDescent="0.2">
      <c r="A47" s="133">
        <v>7</v>
      </c>
      <c r="B47" s="134">
        <v>210100252</v>
      </c>
      <c r="C47" s="135" t="s">
        <v>1114</v>
      </c>
      <c r="D47" s="136" t="s">
        <v>9</v>
      </c>
      <c r="E47" s="137">
        <v>7</v>
      </c>
      <c r="F47" s="143"/>
      <c r="G47" s="138">
        <f t="shared" si="3"/>
        <v>0</v>
      </c>
    </row>
    <row r="48" spans="1:7" s="139" customFormat="1" ht="12" outlineLevel="1" x14ac:dyDescent="0.2">
      <c r="A48" s="133">
        <v>8</v>
      </c>
      <c r="B48" s="134">
        <v>210220002</v>
      </c>
      <c r="C48" s="135" t="s">
        <v>1115</v>
      </c>
      <c r="D48" s="136" t="s">
        <v>4</v>
      </c>
      <c r="E48" s="137">
        <v>65</v>
      </c>
      <c r="F48" s="143"/>
      <c r="G48" s="138">
        <f t="shared" si="3"/>
        <v>0</v>
      </c>
    </row>
    <row r="49" spans="1:7" s="139" customFormat="1" ht="12" outlineLevel="1" x14ac:dyDescent="0.2">
      <c r="A49" s="133">
        <v>9</v>
      </c>
      <c r="B49" s="134">
        <v>210220301</v>
      </c>
      <c r="C49" s="135" t="s">
        <v>1116</v>
      </c>
      <c r="D49" s="136" t="s">
        <v>9</v>
      </c>
      <c r="E49" s="137">
        <v>2</v>
      </c>
      <c r="F49" s="143"/>
      <c r="G49" s="138">
        <f t="shared" si="3"/>
        <v>0</v>
      </c>
    </row>
    <row r="50" spans="1:7" s="139" customFormat="1" ht="12" outlineLevel="1" x14ac:dyDescent="0.2">
      <c r="A50" s="133">
        <v>10</v>
      </c>
      <c r="B50" s="134">
        <v>210220401</v>
      </c>
      <c r="C50" s="135" t="s">
        <v>1117</v>
      </c>
      <c r="D50" s="136" t="s">
        <v>9</v>
      </c>
      <c r="E50" s="137">
        <v>2</v>
      </c>
      <c r="F50" s="143"/>
      <c r="G50" s="138">
        <f t="shared" si="3"/>
        <v>0</v>
      </c>
    </row>
    <row r="51" spans="1:7" s="139" customFormat="1" ht="12" outlineLevel="1" x14ac:dyDescent="0.2">
      <c r="A51" s="133">
        <v>11</v>
      </c>
      <c r="B51" s="134">
        <v>210220401</v>
      </c>
      <c r="C51" s="135" t="s">
        <v>1117</v>
      </c>
      <c r="D51" s="136" t="s">
        <v>9</v>
      </c>
      <c r="E51" s="137">
        <v>7</v>
      </c>
      <c r="F51" s="143"/>
      <c r="G51" s="138">
        <f t="shared" si="3"/>
        <v>0</v>
      </c>
    </row>
    <row r="52" spans="1:7" s="151" customFormat="1" ht="12" outlineLevel="1" x14ac:dyDescent="0.2">
      <c r="A52" s="144"/>
      <c r="B52" s="145"/>
      <c r="C52" s="146"/>
      <c r="D52" s="147"/>
      <c r="E52" s="148"/>
      <c r="F52" s="149"/>
      <c r="G52" s="150"/>
    </row>
    <row r="53" spans="1:7" s="132" customFormat="1" ht="16.5" customHeight="1" x14ac:dyDescent="0.2">
      <c r="A53" s="125"/>
      <c r="B53" s="127" t="s">
        <v>1118</v>
      </c>
      <c r="C53" s="127" t="s">
        <v>541</v>
      </c>
      <c r="D53" s="128"/>
      <c r="E53" s="129"/>
      <c r="F53" s="130"/>
      <c r="G53" s="131">
        <f>SUBTOTAL(9,G54:G70)</f>
        <v>0</v>
      </c>
    </row>
    <row r="54" spans="1:7" s="139" customFormat="1" ht="12" outlineLevel="1" x14ac:dyDescent="0.2">
      <c r="A54" s="133">
        <v>1</v>
      </c>
      <c r="B54" s="134">
        <v>460200144</v>
      </c>
      <c r="C54" s="140" t="s">
        <v>1119</v>
      </c>
      <c r="D54" s="141" t="s">
        <v>4</v>
      </c>
      <c r="E54" s="142">
        <v>15</v>
      </c>
      <c r="F54" s="143"/>
      <c r="G54" s="138">
        <f>E54*F54</f>
        <v>0</v>
      </c>
    </row>
    <row r="55" spans="1:7" s="139" customFormat="1" ht="12" outlineLevel="1" x14ac:dyDescent="0.2">
      <c r="A55" s="133">
        <v>2</v>
      </c>
      <c r="B55" s="134">
        <v>460420489</v>
      </c>
      <c r="C55" s="135" t="s">
        <v>1120</v>
      </c>
      <c r="D55" s="136" t="s">
        <v>4</v>
      </c>
      <c r="E55" s="137">
        <v>15</v>
      </c>
      <c r="F55" s="143"/>
      <c r="G55" s="138">
        <f t="shared" ref="G55:G69" si="4">E55*F55</f>
        <v>0</v>
      </c>
    </row>
    <row r="56" spans="1:7" s="139" customFormat="1" ht="12" outlineLevel="1" x14ac:dyDescent="0.2">
      <c r="A56" s="133">
        <v>3</v>
      </c>
      <c r="B56" s="134">
        <v>460490012</v>
      </c>
      <c r="C56" s="135" t="s">
        <v>1121</v>
      </c>
      <c r="D56" s="136" t="s">
        <v>4</v>
      </c>
      <c r="E56" s="137">
        <v>15</v>
      </c>
      <c r="F56" s="143"/>
      <c r="G56" s="138">
        <f t="shared" si="4"/>
        <v>0</v>
      </c>
    </row>
    <row r="57" spans="1:7" s="139" customFormat="1" ht="12" outlineLevel="1" x14ac:dyDescent="0.2">
      <c r="A57" s="133">
        <v>4</v>
      </c>
      <c r="B57" s="134">
        <v>460560144</v>
      </c>
      <c r="C57" s="135" t="s">
        <v>1122</v>
      </c>
      <c r="D57" s="136" t="s">
        <v>4</v>
      </c>
      <c r="E57" s="137">
        <v>15</v>
      </c>
      <c r="F57" s="143"/>
      <c r="G57" s="138">
        <f t="shared" si="4"/>
        <v>0</v>
      </c>
    </row>
    <row r="58" spans="1:7" s="139" customFormat="1" ht="12" outlineLevel="1" x14ac:dyDescent="0.2">
      <c r="A58" s="133">
        <v>5</v>
      </c>
      <c r="B58" s="134">
        <v>460600001</v>
      </c>
      <c r="C58" s="135" t="s">
        <v>1123</v>
      </c>
      <c r="D58" s="136" t="s">
        <v>11</v>
      </c>
      <c r="E58" s="137">
        <v>1.05</v>
      </c>
      <c r="F58" s="143"/>
      <c r="G58" s="138">
        <f t="shared" si="4"/>
        <v>0</v>
      </c>
    </row>
    <row r="59" spans="1:7" s="139" customFormat="1" ht="12" outlineLevel="1" x14ac:dyDescent="0.2">
      <c r="A59" s="133">
        <v>6</v>
      </c>
      <c r="B59" s="134">
        <v>460620014</v>
      </c>
      <c r="C59" s="135" t="s">
        <v>1124</v>
      </c>
      <c r="D59" s="136" t="s">
        <v>10</v>
      </c>
      <c r="E59" s="137">
        <v>5.25</v>
      </c>
      <c r="F59" s="143"/>
      <c r="G59" s="138">
        <f t="shared" si="4"/>
        <v>0</v>
      </c>
    </row>
    <row r="60" spans="1:7" s="139" customFormat="1" ht="12" outlineLevel="1" x14ac:dyDescent="0.2">
      <c r="A60" s="133">
        <v>7</v>
      </c>
      <c r="B60" s="134">
        <v>460200304</v>
      </c>
      <c r="C60" s="135" t="s">
        <v>1125</v>
      </c>
      <c r="D60" s="136" t="s">
        <v>4</v>
      </c>
      <c r="E60" s="137">
        <v>50</v>
      </c>
      <c r="F60" s="143"/>
      <c r="G60" s="138">
        <f t="shared" si="4"/>
        <v>0</v>
      </c>
    </row>
    <row r="61" spans="1:7" s="139" customFormat="1" ht="12" outlineLevel="1" x14ac:dyDescent="0.2">
      <c r="A61" s="133">
        <v>8</v>
      </c>
      <c r="B61" s="134">
        <v>460490012</v>
      </c>
      <c r="C61" s="135" t="s">
        <v>1121</v>
      </c>
      <c r="D61" s="136" t="s">
        <v>4</v>
      </c>
      <c r="E61" s="137">
        <v>50</v>
      </c>
      <c r="F61" s="143"/>
      <c r="G61" s="138">
        <f t="shared" si="4"/>
        <v>0</v>
      </c>
    </row>
    <row r="62" spans="1:7" s="139" customFormat="1" ht="12" outlineLevel="1" x14ac:dyDescent="0.2">
      <c r="A62" s="133">
        <v>9</v>
      </c>
      <c r="B62" s="134">
        <v>460510031</v>
      </c>
      <c r="C62" s="135" t="s">
        <v>1126</v>
      </c>
      <c r="D62" s="136" t="s">
        <v>4</v>
      </c>
      <c r="E62" s="137">
        <v>50</v>
      </c>
      <c r="F62" s="143"/>
      <c r="G62" s="138">
        <f t="shared" si="4"/>
        <v>0</v>
      </c>
    </row>
    <row r="63" spans="1:7" s="139" customFormat="1" ht="12" outlineLevel="1" x14ac:dyDescent="0.2">
      <c r="A63" s="133">
        <v>10</v>
      </c>
      <c r="B63" s="134">
        <v>460600001</v>
      </c>
      <c r="C63" s="135" t="s">
        <v>1123</v>
      </c>
      <c r="D63" s="136" t="s">
        <v>11</v>
      </c>
      <c r="E63" s="137">
        <v>30</v>
      </c>
      <c r="F63" s="143"/>
      <c r="G63" s="138">
        <f t="shared" si="4"/>
        <v>0</v>
      </c>
    </row>
    <row r="64" spans="1:7" s="139" customFormat="1" ht="12" outlineLevel="1" x14ac:dyDescent="0.2">
      <c r="A64" s="133">
        <v>11</v>
      </c>
      <c r="B64" s="134">
        <v>460620014</v>
      </c>
      <c r="C64" s="135" t="s">
        <v>1124</v>
      </c>
      <c r="D64" s="136" t="s">
        <v>10</v>
      </c>
      <c r="E64" s="137">
        <v>25</v>
      </c>
      <c r="F64" s="143"/>
      <c r="G64" s="138">
        <f t="shared" si="4"/>
        <v>0</v>
      </c>
    </row>
    <row r="65" spans="1:7" s="139" customFormat="1" ht="12" outlineLevel="1" x14ac:dyDescent="0.2">
      <c r="A65" s="133">
        <v>12</v>
      </c>
      <c r="B65" s="134">
        <v>460650015</v>
      </c>
      <c r="C65" s="135" t="s">
        <v>1127</v>
      </c>
      <c r="D65" s="136" t="s">
        <v>11</v>
      </c>
      <c r="E65" s="137">
        <v>24.3</v>
      </c>
      <c r="F65" s="143"/>
      <c r="G65" s="138">
        <f t="shared" si="4"/>
        <v>0</v>
      </c>
    </row>
    <row r="66" spans="1:7" s="139" customFormat="1" ht="12" outlineLevel="1" x14ac:dyDescent="0.2">
      <c r="A66" s="133">
        <v>13</v>
      </c>
      <c r="B66" s="134">
        <v>460650017</v>
      </c>
      <c r="C66" s="135" t="s">
        <v>1128</v>
      </c>
      <c r="D66" s="136" t="s">
        <v>11</v>
      </c>
      <c r="E66" s="137">
        <v>5.2</v>
      </c>
      <c r="F66" s="143"/>
      <c r="G66" s="138">
        <f t="shared" si="4"/>
        <v>0</v>
      </c>
    </row>
    <row r="67" spans="1:7" s="139" customFormat="1" ht="12" outlineLevel="1" x14ac:dyDescent="0.2">
      <c r="A67" s="133">
        <v>14</v>
      </c>
      <c r="B67" s="134">
        <v>460100003</v>
      </c>
      <c r="C67" s="135" t="s">
        <v>1129</v>
      </c>
      <c r="D67" s="136" t="s">
        <v>9</v>
      </c>
      <c r="E67" s="137">
        <v>2</v>
      </c>
      <c r="F67" s="143"/>
      <c r="G67" s="138">
        <f t="shared" si="4"/>
        <v>0</v>
      </c>
    </row>
    <row r="68" spans="1:7" s="139" customFormat="1" ht="12" outlineLevel="1" x14ac:dyDescent="0.2">
      <c r="A68" s="133">
        <v>15</v>
      </c>
      <c r="B68" s="134">
        <v>460050704</v>
      </c>
      <c r="C68" s="135" t="s">
        <v>1130</v>
      </c>
      <c r="D68" s="136" t="s">
        <v>11</v>
      </c>
      <c r="E68" s="137">
        <v>3</v>
      </c>
      <c r="F68" s="143"/>
      <c r="G68" s="138">
        <f t="shared" si="4"/>
        <v>0</v>
      </c>
    </row>
    <row r="69" spans="1:7" s="139" customFormat="1" ht="12" outlineLevel="1" x14ac:dyDescent="0.2">
      <c r="A69" s="133">
        <v>16</v>
      </c>
      <c r="B69" s="134">
        <v>460600001</v>
      </c>
      <c r="C69" s="135" t="s">
        <v>1123</v>
      </c>
      <c r="D69" s="136" t="s">
        <v>11</v>
      </c>
      <c r="E69" s="137">
        <v>3</v>
      </c>
      <c r="F69" s="143"/>
      <c r="G69" s="138">
        <f t="shared" si="4"/>
        <v>0</v>
      </c>
    </row>
    <row r="70" spans="1:7" s="151" customFormat="1" ht="12" outlineLevel="1" x14ac:dyDescent="0.2">
      <c r="A70" s="144"/>
      <c r="B70" s="145"/>
      <c r="C70" s="146"/>
      <c r="D70" s="147"/>
      <c r="E70" s="148"/>
      <c r="F70" s="149"/>
      <c r="G70" s="150"/>
    </row>
    <row r="71" spans="1:7" s="132" customFormat="1" ht="16.5" customHeight="1" x14ac:dyDescent="0.2">
      <c r="A71" s="125"/>
      <c r="B71" s="127" t="s">
        <v>1131</v>
      </c>
      <c r="C71" s="127" t="s">
        <v>664</v>
      </c>
      <c r="D71" s="128"/>
      <c r="E71" s="129"/>
      <c r="F71" s="130"/>
      <c r="G71" s="131">
        <f>SUBTOTAL(9,G72:G83)</f>
        <v>0</v>
      </c>
    </row>
    <row r="72" spans="1:7" s="139" customFormat="1" ht="12" outlineLevel="1" x14ac:dyDescent="0.2">
      <c r="A72" s="133">
        <v>1</v>
      </c>
      <c r="B72" s="134">
        <v>218009001</v>
      </c>
      <c r="C72" s="152" t="s">
        <v>1065</v>
      </c>
      <c r="D72" s="141" t="s">
        <v>9</v>
      </c>
      <c r="E72" s="142">
        <v>2</v>
      </c>
      <c r="F72" s="143"/>
      <c r="G72" s="138">
        <f t="shared" ref="G72:G82" si="5">E72*F72</f>
        <v>0</v>
      </c>
    </row>
    <row r="73" spans="1:7" s="139" customFormat="1" ht="12" outlineLevel="1" x14ac:dyDescent="0.2">
      <c r="A73" s="133">
        <v>2</v>
      </c>
      <c r="B73" s="134">
        <v>218009011</v>
      </c>
      <c r="C73" s="135" t="s">
        <v>1064</v>
      </c>
      <c r="D73" s="136" t="s">
        <v>9</v>
      </c>
      <c r="E73" s="137">
        <v>2</v>
      </c>
      <c r="F73" s="143"/>
      <c r="G73" s="138">
        <f t="shared" si="5"/>
        <v>0</v>
      </c>
    </row>
    <row r="74" spans="1:7" s="139" customFormat="1" ht="12" outlineLevel="1" x14ac:dyDescent="0.2">
      <c r="A74" s="133">
        <v>3</v>
      </c>
      <c r="B74" s="134" t="s">
        <v>1132</v>
      </c>
      <c r="C74" s="135" t="s">
        <v>1067</v>
      </c>
      <c r="D74" s="136" t="s">
        <v>31</v>
      </c>
      <c r="E74" s="137">
        <v>1</v>
      </c>
      <c r="F74" s="143"/>
      <c r="G74" s="138">
        <f t="shared" si="5"/>
        <v>0</v>
      </c>
    </row>
    <row r="75" spans="1:7" s="139" customFormat="1" ht="12" outlineLevel="1" x14ac:dyDescent="0.2">
      <c r="A75" s="133">
        <v>4</v>
      </c>
      <c r="B75" s="134" t="s">
        <v>1133</v>
      </c>
      <c r="C75" s="135" t="s">
        <v>1069</v>
      </c>
      <c r="D75" s="136" t="s">
        <v>31</v>
      </c>
      <c r="E75" s="137">
        <v>1</v>
      </c>
      <c r="F75" s="143"/>
      <c r="G75" s="138">
        <f t="shared" si="5"/>
        <v>0</v>
      </c>
    </row>
    <row r="76" spans="1:7" s="139" customFormat="1" ht="12" outlineLevel="1" x14ac:dyDescent="0.2">
      <c r="A76" s="133">
        <v>5</v>
      </c>
      <c r="B76" s="134" t="s">
        <v>1134</v>
      </c>
      <c r="C76" s="135" t="s">
        <v>1071</v>
      </c>
      <c r="D76" s="136" t="s">
        <v>31</v>
      </c>
      <c r="E76" s="137">
        <v>1</v>
      </c>
      <c r="F76" s="143"/>
      <c r="G76" s="138">
        <f t="shared" si="5"/>
        <v>0</v>
      </c>
    </row>
    <row r="77" spans="1:7" s="139" customFormat="1" ht="12" outlineLevel="1" x14ac:dyDescent="0.2">
      <c r="A77" s="133">
        <v>6</v>
      </c>
      <c r="B77" s="134" t="s">
        <v>1135</v>
      </c>
      <c r="C77" s="135" t="s">
        <v>1073</v>
      </c>
      <c r="D77" s="136" t="s">
        <v>31</v>
      </c>
      <c r="E77" s="137">
        <v>1</v>
      </c>
      <c r="F77" s="143"/>
      <c r="G77" s="138">
        <f t="shared" si="5"/>
        <v>0</v>
      </c>
    </row>
    <row r="78" spans="1:7" s="139" customFormat="1" ht="12" outlineLevel="1" x14ac:dyDescent="0.2">
      <c r="A78" s="133">
        <v>7</v>
      </c>
      <c r="B78" s="134" t="s">
        <v>1136</v>
      </c>
      <c r="C78" s="135" t="s">
        <v>1075</v>
      </c>
      <c r="D78" s="136" t="s">
        <v>31</v>
      </c>
      <c r="E78" s="137">
        <v>1</v>
      </c>
      <c r="F78" s="143"/>
      <c r="G78" s="138">
        <f t="shared" si="5"/>
        <v>0</v>
      </c>
    </row>
    <row r="79" spans="1:7" s="139" customFormat="1" ht="12" outlineLevel="1" x14ac:dyDescent="0.2">
      <c r="A79" s="133">
        <v>8</v>
      </c>
      <c r="B79" s="134" t="s">
        <v>1137</v>
      </c>
      <c r="C79" s="135" t="s">
        <v>1138</v>
      </c>
      <c r="D79" s="136" t="s">
        <v>31</v>
      </c>
      <c r="E79" s="137">
        <v>1</v>
      </c>
      <c r="F79" s="143"/>
      <c r="G79" s="138">
        <f t="shared" si="5"/>
        <v>0</v>
      </c>
    </row>
    <row r="80" spans="1:7" s="139" customFormat="1" ht="12" outlineLevel="1" x14ac:dyDescent="0.2">
      <c r="A80" s="133">
        <v>9</v>
      </c>
      <c r="B80" s="134" t="s">
        <v>1139</v>
      </c>
      <c r="C80" s="135" t="s">
        <v>1077</v>
      </c>
      <c r="D80" s="136" t="s">
        <v>31</v>
      </c>
      <c r="E80" s="137">
        <v>1</v>
      </c>
      <c r="F80" s="143"/>
      <c r="G80" s="138">
        <f t="shared" si="5"/>
        <v>0</v>
      </c>
    </row>
    <row r="81" spans="1:7" s="139" customFormat="1" ht="12" outlineLevel="1" x14ac:dyDescent="0.2">
      <c r="A81" s="133">
        <v>10</v>
      </c>
      <c r="B81" s="134" t="s">
        <v>1140</v>
      </c>
      <c r="C81" s="135" t="s">
        <v>1141</v>
      </c>
      <c r="D81" s="136" t="s">
        <v>31</v>
      </c>
      <c r="E81" s="137">
        <v>1</v>
      </c>
      <c r="F81" s="143"/>
      <c r="G81" s="138">
        <f t="shared" si="5"/>
        <v>0</v>
      </c>
    </row>
    <row r="82" spans="1:7" s="139" customFormat="1" ht="48" outlineLevel="1" x14ac:dyDescent="0.2">
      <c r="A82" s="133">
        <v>10</v>
      </c>
      <c r="B82" s="134" t="s">
        <v>1142</v>
      </c>
      <c r="C82" s="135" t="s">
        <v>1143</v>
      </c>
      <c r="D82" s="136" t="s">
        <v>31</v>
      </c>
      <c r="E82" s="137">
        <v>1</v>
      </c>
      <c r="F82" s="143"/>
      <c r="G82" s="138">
        <f t="shared" si="5"/>
        <v>0</v>
      </c>
    </row>
    <row r="83" spans="1:7" s="151" customFormat="1" ht="12" outlineLevel="1" x14ac:dyDescent="0.2">
      <c r="A83" s="144"/>
      <c r="B83" s="145"/>
      <c r="C83" s="146"/>
      <c r="D83" s="147"/>
      <c r="E83" s="148"/>
      <c r="F83" s="149"/>
      <c r="G83" s="150"/>
    </row>
  </sheetData>
  <pageMargins left="0.70866141732283472" right="0.70866141732283472" top="0.78740157480314965" bottom="0.51181102362204722" header="0.31496062992125984" footer="0.23622047244094491"/>
  <pageSetup paperSize="9" fitToHeight="500" orientation="landscape" r:id="rId1"/>
  <headerFooter>
    <oddFooter>&amp;C&amp;9&amp;P / &amp;N&amp;R&amp;A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outlinePr summaryBelow="0"/>
    <pageSetUpPr fitToPage="1"/>
  </sheetPr>
  <dimension ref="A1:J13"/>
  <sheetViews>
    <sheetView showGridLines="0"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RowHeight="12.75" outlineLevelRow="1" x14ac:dyDescent="0.2"/>
  <cols>
    <col min="1" max="1" width="5.42578125" style="53" customWidth="1"/>
    <col min="2" max="2" width="4.7109375" style="54" hidden="1" customWidth="1"/>
    <col min="3" max="3" width="14.28515625" style="55" customWidth="1"/>
    <col min="4" max="4" width="58.140625" style="56" customWidth="1"/>
    <col min="5" max="5" width="5.5703125" style="57" customWidth="1"/>
    <col min="6" max="6" width="13.7109375" style="58" customWidth="1"/>
    <col min="7" max="7" width="6.85546875" style="59" bestFit="1" customWidth="1"/>
    <col min="8" max="8" width="10.28515625" style="58" customWidth="1"/>
    <col min="9" max="9" width="14" style="59" bestFit="1" customWidth="1"/>
    <col min="10" max="10" width="15.7109375" style="60" customWidth="1"/>
    <col min="11" max="16384" width="9.140625" style="18"/>
  </cols>
  <sheetData>
    <row r="1" spans="1:10" s="112" customFormat="1" ht="21.6" customHeight="1" x14ac:dyDescent="0.25">
      <c r="A1" s="108"/>
      <c r="B1" s="109"/>
      <c r="D1" s="227" t="s">
        <v>1549</v>
      </c>
      <c r="E1" s="110"/>
      <c r="F1" s="110"/>
      <c r="G1" s="111"/>
    </row>
    <row r="2" spans="1:10" s="113" customFormat="1" ht="21.6" customHeight="1" x14ac:dyDescent="0.25">
      <c r="A2" s="108"/>
      <c r="B2" s="109"/>
      <c r="D2" s="240" t="s">
        <v>454</v>
      </c>
      <c r="E2" s="110"/>
      <c r="F2" s="110"/>
      <c r="G2" s="111"/>
    </row>
    <row r="3" spans="1:10" s="234" customFormat="1" ht="28.5" customHeight="1" x14ac:dyDescent="0.2">
      <c r="A3" s="233" t="s">
        <v>125</v>
      </c>
      <c r="B3" s="231"/>
      <c r="C3" s="232" t="s">
        <v>15</v>
      </c>
      <c r="D3" s="235" t="s">
        <v>279</v>
      </c>
      <c r="E3" s="233" t="s">
        <v>6</v>
      </c>
      <c r="F3" s="233" t="s">
        <v>408</v>
      </c>
      <c r="G3" s="233" t="s">
        <v>124</v>
      </c>
      <c r="H3" s="233" t="s">
        <v>287</v>
      </c>
      <c r="I3" s="233" t="s">
        <v>278</v>
      </c>
      <c r="J3" s="233" t="s">
        <v>38</v>
      </c>
    </row>
    <row r="4" spans="1:10" s="153" customFormat="1" ht="23.25" customHeight="1" x14ac:dyDescent="0.2">
      <c r="A4" s="154"/>
      <c r="B4" s="126"/>
      <c r="C4" s="155"/>
      <c r="D4" s="128"/>
      <c r="E4" s="154"/>
      <c r="F4" s="154"/>
      <c r="G4" s="154"/>
    </row>
    <row r="5" spans="1:10" s="81" customFormat="1" ht="20.25" customHeight="1" x14ac:dyDescent="0.25">
      <c r="A5" s="82"/>
      <c r="B5" s="83" t="s">
        <v>21</v>
      </c>
      <c r="C5" s="84"/>
      <c r="D5" s="85" t="s">
        <v>454</v>
      </c>
      <c r="E5" s="86"/>
      <c r="F5" s="87"/>
      <c r="G5" s="88"/>
      <c r="H5" s="87"/>
      <c r="I5" s="88"/>
      <c r="J5" s="89">
        <f>SUBTOTAL(9,J6:J13)</f>
        <v>0</v>
      </c>
    </row>
    <row r="6" spans="1:10" s="25" customFormat="1" ht="17.25" customHeight="1" x14ac:dyDescent="0.2">
      <c r="A6" s="19"/>
      <c r="B6" s="20" t="s">
        <v>22</v>
      </c>
      <c r="C6" s="74" t="s">
        <v>660</v>
      </c>
      <c r="D6" s="21" t="s">
        <v>454</v>
      </c>
      <c r="E6" s="22"/>
      <c r="F6" s="23"/>
      <c r="G6" s="24"/>
      <c r="H6" s="23"/>
      <c r="I6" s="24"/>
      <c r="J6" s="8">
        <f>SUBTOTAL(9,J7:J12)</f>
        <v>0</v>
      </c>
    </row>
    <row r="7" spans="1:10" s="33" customFormat="1" ht="22.5" customHeight="1" x14ac:dyDescent="0.2">
      <c r="A7" s="26"/>
      <c r="B7" s="27" t="s">
        <v>23</v>
      </c>
      <c r="C7" s="75" t="s">
        <v>661</v>
      </c>
      <c r="D7" s="28" t="s">
        <v>662</v>
      </c>
      <c r="E7" s="29"/>
      <c r="F7" s="30"/>
      <c r="G7" s="31"/>
      <c r="H7" s="30"/>
      <c r="I7" s="31"/>
      <c r="J7" s="32">
        <f>SUBTOTAL(9,J8:J8)</f>
        <v>0</v>
      </c>
    </row>
    <row r="8" spans="1:10" s="34" customFormat="1" ht="12" outlineLevel="1" x14ac:dyDescent="0.2">
      <c r="A8" s="66">
        <v>1</v>
      </c>
      <c r="B8" s="67" t="s">
        <v>7</v>
      </c>
      <c r="C8" s="68" t="s">
        <v>72</v>
      </c>
      <c r="D8" s="69" t="s">
        <v>431</v>
      </c>
      <c r="E8" s="71" t="s">
        <v>1447</v>
      </c>
      <c r="F8" s="72">
        <v>1</v>
      </c>
      <c r="G8" s="65">
        <v>0</v>
      </c>
      <c r="H8" s="72">
        <f t="shared" ref="H8" si="0">F8*(1+G8/100)</f>
        <v>1</v>
      </c>
      <c r="I8" s="65"/>
      <c r="J8" s="73">
        <f>H8*I8</f>
        <v>0</v>
      </c>
    </row>
    <row r="9" spans="1:10" s="33" customFormat="1" ht="22.5" customHeight="1" x14ac:dyDescent="0.2">
      <c r="A9" s="26"/>
      <c r="B9" s="27" t="s">
        <v>23</v>
      </c>
      <c r="C9" s="75" t="s">
        <v>663</v>
      </c>
      <c r="D9" s="28" t="s">
        <v>664</v>
      </c>
      <c r="E9" s="29"/>
      <c r="F9" s="30"/>
      <c r="G9" s="31"/>
      <c r="H9" s="30"/>
      <c r="I9" s="241"/>
      <c r="J9" s="32">
        <f>SUBTOTAL(9,J10:J11)</f>
        <v>0</v>
      </c>
    </row>
    <row r="10" spans="1:10" s="34" customFormat="1" ht="12" outlineLevel="1" x14ac:dyDescent="0.2">
      <c r="A10" s="66">
        <v>1</v>
      </c>
      <c r="B10" s="67" t="s">
        <v>7</v>
      </c>
      <c r="C10" s="68" t="s">
        <v>69</v>
      </c>
      <c r="D10" s="69" t="s">
        <v>474</v>
      </c>
      <c r="E10" s="71" t="s">
        <v>1447</v>
      </c>
      <c r="F10" s="72">
        <v>1</v>
      </c>
      <c r="G10" s="65">
        <v>0</v>
      </c>
      <c r="H10" s="72">
        <f t="shared" ref="H10:H11" si="1">F10*(1+G10/100)</f>
        <v>1</v>
      </c>
      <c r="I10" s="65"/>
      <c r="J10" s="73">
        <f>H10*I10</f>
        <v>0</v>
      </c>
    </row>
    <row r="11" spans="1:10" s="34" customFormat="1" ht="12" outlineLevel="1" x14ac:dyDescent="0.2">
      <c r="A11" s="66">
        <v>3</v>
      </c>
      <c r="B11" s="67" t="s">
        <v>7</v>
      </c>
      <c r="C11" s="68" t="s">
        <v>70</v>
      </c>
      <c r="D11" s="69" t="s">
        <v>500</v>
      </c>
      <c r="E11" s="71" t="s">
        <v>1447</v>
      </c>
      <c r="F11" s="72">
        <v>1</v>
      </c>
      <c r="G11" s="65">
        <v>0</v>
      </c>
      <c r="H11" s="72">
        <f t="shared" si="1"/>
        <v>1</v>
      </c>
      <c r="I11" s="65"/>
      <c r="J11" s="73">
        <f>H11*I11</f>
        <v>0</v>
      </c>
    </row>
    <row r="12" spans="1:10" s="52" customFormat="1" ht="12.75" customHeight="1" x14ac:dyDescent="0.2">
      <c r="A12" s="44"/>
      <c r="B12" s="45"/>
      <c r="C12" s="46"/>
      <c r="D12" s="47"/>
      <c r="E12" s="48"/>
      <c r="F12" s="49"/>
      <c r="G12" s="50"/>
      <c r="H12" s="49"/>
      <c r="I12" s="50"/>
      <c r="J12" s="51"/>
    </row>
    <row r="13" spans="1:10" ht="12.75" customHeight="1" x14ac:dyDescent="0.2"/>
  </sheetData>
  <conditionalFormatting sqref="A8:XFD8 A10:XFD11">
    <cfRule type="expression" dxfId="3" priority="22" stopIfTrue="1">
      <formula>$B8="H"</formula>
    </cfRule>
  </conditionalFormatting>
  <pageMargins left="0.39370078740157483" right="0.39370078740157483" top="0.59055118110236227" bottom="0.59055118110236227" header="0.39370078740157483" footer="0.39370078740157483"/>
  <pageSetup paperSize="9" scale="98" fitToHeight="0" orientation="landscape" horizontalDpi="300" verticalDpi="300" r:id="rId1"/>
  <headerFooter alignWithMargins="0">
    <oddFooter>&amp;L&amp;8www.euroCALC.cz&amp;C&amp;8&amp;P z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zoomScale="115" zoomScaleNormal="115" zoomScaleSheetLayoutView="115" workbookViewId="0"/>
  </sheetViews>
  <sheetFormatPr defaultRowHeight="12" x14ac:dyDescent="0.2"/>
  <cols>
    <col min="1" max="1" width="9.140625" style="244"/>
    <col min="2" max="2" width="55" style="244" customWidth="1"/>
    <col min="3" max="3" width="10.5703125" style="245" customWidth="1"/>
    <col min="4" max="4" width="15" style="245" customWidth="1"/>
    <col min="5" max="5" width="9.140625" style="245"/>
    <col min="6" max="16384" width="9.140625" style="244"/>
  </cols>
  <sheetData>
    <row r="1" spans="1:5" ht="15.75" x14ac:dyDescent="0.25">
      <c r="B1" s="227" t="s">
        <v>1549</v>
      </c>
    </row>
    <row r="2" spans="1:5" ht="15.75" x14ac:dyDescent="0.25">
      <c r="B2" s="227" t="s">
        <v>1476</v>
      </c>
    </row>
    <row r="3" spans="1:5" s="246" customFormat="1" ht="12.75" x14ac:dyDescent="0.2">
      <c r="C3" s="278" t="s">
        <v>1477</v>
      </c>
      <c r="D3" s="279"/>
      <c r="E3" s="247"/>
    </row>
    <row r="4" spans="1:5" ht="24" x14ac:dyDescent="0.2">
      <c r="C4" s="248" t="s">
        <v>1478</v>
      </c>
      <c r="D4" s="249" t="s">
        <v>1479</v>
      </c>
    </row>
    <row r="5" spans="1:5" x14ac:dyDescent="0.2">
      <c r="A5" s="254"/>
      <c r="B5" s="282" t="s">
        <v>1480</v>
      </c>
      <c r="C5" s="255">
        <v>294</v>
      </c>
      <c r="D5" s="256">
        <v>281.04000000000002</v>
      </c>
    </row>
    <row r="6" spans="1:5" x14ac:dyDescent="0.2">
      <c r="A6" s="257"/>
      <c r="B6" s="258" t="s">
        <v>1481</v>
      </c>
      <c r="C6" s="259">
        <v>13.2</v>
      </c>
      <c r="D6" s="260">
        <v>7</v>
      </c>
    </row>
    <row r="7" spans="1:5" x14ac:dyDescent="0.2">
      <c r="A7" s="257"/>
      <c r="B7" s="258" t="s">
        <v>1482</v>
      </c>
      <c r="C7" s="259">
        <v>5.8</v>
      </c>
      <c r="D7" s="260">
        <v>5.7</v>
      </c>
    </row>
    <row r="8" spans="1:5" x14ac:dyDescent="0.2">
      <c r="A8" s="257"/>
      <c r="B8" s="258" t="s">
        <v>1483</v>
      </c>
      <c r="C8" s="259">
        <v>90</v>
      </c>
      <c r="D8" s="260">
        <v>85.92</v>
      </c>
    </row>
    <row r="9" spans="1:5" x14ac:dyDescent="0.2">
      <c r="A9" s="257"/>
      <c r="B9" s="258" t="s">
        <v>1484</v>
      </c>
      <c r="C9" s="261">
        <f>175+163+13.4</f>
        <v>351.4</v>
      </c>
      <c r="D9" s="262">
        <f>395+7</f>
        <v>402</v>
      </c>
    </row>
    <row r="10" spans="1:5" x14ac:dyDescent="0.2">
      <c r="A10" s="250"/>
      <c r="B10" s="251" t="s">
        <v>1485</v>
      </c>
      <c r="C10" s="252">
        <f>68.728+81.11</f>
        <v>149.83799999999999</v>
      </c>
      <c r="D10" s="253">
        <f>57.255+28.27</f>
        <v>85.525000000000006</v>
      </c>
    </row>
    <row r="11" spans="1:5" s="268" customFormat="1" ht="21" customHeight="1" x14ac:dyDescent="0.2">
      <c r="A11" s="263"/>
      <c r="B11" s="264" t="s">
        <v>1486</v>
      </c>
      <c r="C11" s="265">
        <f>SUBTOTAL(9,C5:C10)</f>
        <v>904.23799999999994</v>
      </c>
      <c r="D11" s="266">
        <f>SUBTOTAL(9,D5:D10)</f>
        <v>867.18500000000006</v>
      </c>
      <c r="E11" s="267"/>
    </row>
    <row r="12" spans="1:5" s="269" customFormat="1" ht="24.75" customHeight="1" x14ac:dyDescent="0.2">
      <c r="B12" s="270" t="s">
        <v>1487</v>
      </c>
      <c r="C12" s="271"/>
      <c r="D12" s="272">
        <f>C11-D11</f>
        <v>37.052999999999884</v>
      </c>
      <c r="E12" s="273"/>
    </row>
  </sheetData>
  <mergeCells count="1">
    <mergeCell ref="C3:D3"/>
  </mergeCells>
  <conditionalFormatting sqref="C11:D11">
    <cfRule type="expression" dxfId="2" priority="7" stopIfTrue="1">
      <formula>$B11="H"</formula>
    </cfRule>
  </conditionalFormatting>
  <conditionalFormatting sqref="C9:D10">
    <cfRule type="expression" dxfId="1" priority="4" stopIfTrue="1">
      <formula>$B9="H"</formula>
    </cfRule>
  </conditionalFormatting>
  <conditionalFormatting sqref="D12">
    <cfRule type="expression" dxfId="0" priority="3" stopIfTrue="1">
      <formula>#REF!="H"</formula>
    </cfRule>
  </conditionalFormatting>
  <pageMargins left="0.70866141732283472" right="0.70866141732283472" top="0.78740157480314965" bottom="0.78740157480314965" header="0.31496062992125984" footer="0.31496062992125984"/>
  <pageSetup orientation="landscape" r:id="rId1"/>
  <headerFooter>
    <oddFooter>&amp;C&amp;"Arial,Obyčejné"&amp;9Stránka &amp;P z &amp;N&amp;R&amp;"Arial,Obyčejné"&amp;9Bilance zemin pro část A a 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21"/>
  <sheetViews>
    <sheetView showGridLines="0" tabSelected="1" view="pageBreakPreview" zoomScaleNormal="100" zoomScaleSheetLayoutView="100" workbookViewId="0">
      <pane ySplit="4" topLeftCell="A5" activePane="bottomLeft" state="frozen"/>
      <selection activeCell="V1" sqref="V1:X65536"/>
      <selection pane="bottomLeft" activeCell="A5" sqref="A5"/>
    </sheetView>
  </sheetViews>
  <sheetFormatPr defaultRowHeight="12.75" outlineLevelRow="1" x14ac:dyDescent="0.2"/>
  <cols>
    <col min="1" max="1" width="11.140625" style="3" customWidth="1"/>
    <col min="2" max="2" width="58.28515625" style="17" customWidth="1"/>
    <col min="3" max="3" width="15.7109375" style="1" customWidth="1"/>
    <col min="4" max="4" width="16.140625" style="1" hidden="1" customWidth="1"/>
    <col min="5" max="5" width="11.28515625" style="2" bestFit="1" customWidth="1"/>
    <col min="6" max="16384" width="9.140625" style="2"/>
  </cols>
  <sheetData>
    <row r="1" spans="1:4" s="229" customFormat="1" ht="17.25" customHeight="1" x14ac:dyDescent="0.25">
      <c r="A1" s="226"/>
      <c r="B1" s="227" t="s">
        <v>1549</v>
      </c>
      <c r="C1" s="228"/>
    </row>
    <row r="2" spans="1:4" s="229" customFormat="1" ht="26.25" customHeight="1" x14ac:dyDescent="0.25">
      <c r="A2" s="226"/>
      <c r="B2" s="230"/>
      <c r="C2" s="228"/>
    </row>
    <row r="3" spans="1:4" s="229" customFormat="1" ht="26.25" customHeight="1" x14ac:dyDescent="0.25">
      <c r="A3" s="226"/>
      <c r="B3" s="230" t="s">
        <v>1409</v>
      </c>
      <c r="C3" s="228"/>
    </row>
    <row r="4" spans="1:4" s="234" customFormat="1" ht="28.5" customHeight="1" x14ac:dyDescent="0.2">
      <c r="A4" s="231" t="s">
        <v>15</v>
      </c>
      <c r="B4" s="232" t="s">
        <v>279</v>
      </c>
      <c r="C4" s="233" t="s">
        <v>38</v>
      </c>
    </row>
    <row r="5" spans="1:4" x14ac:dyDescent="0.2">
      <c r="B5" s="5"/>
      <c r="C5" s="6"/>
      <c r="D5" s="6"/>
    </row>
    <row r="6" spans="1:4" s="98" customFormat="1" ht="26.25" customHeight="1" x14ac:dyDescent="0.25">
      <c r="A6" s="99"/>
      <c r="B6" s="99" t="s">
        <v>1410</v>
      </c>
      <c r="C6" s="89">
        <f>SUBTOTAL(9,C7:C14)</f>
        <v>0</v>
      </c>
      <c r="D6" s="100" t="e">
        <f>SUBTOTAL(9,D7:D14)</f>
        <v>#REF!</v>
      </c>
    </row>
    <row r="7" spans="1:4" s="9" customFormat="1" ht="16.5" customHeight="1" outlineLevel="1" x14ac:dyDescent="0.2">
      <c r="A7" s="101" t="s">
        <v>1550</v>
      </c>
      <c r="B7" s="101" t="s">
        <v>1429</v>
      </c>
      <c r="C7" s="102">
        <f>S1_Rekapitulace!C31</f>
        <v>0</v>
      </c>
      <c r="D7" s="103" t="e">
        <f>SUBTOTAL(9,D10:D14)</f>
        <v>#REF!</v>
      </c>
    </row>
    <row r="8" spans="1:4" s="9" customFormat="1" ht="16.5" customHeight="1" outlineLevel="1" x14ac:dyDescent="0.2">
      <c r="A8" s="101" t="s">
        <v>1551</v>
      </c>
      <c r="B8" s="101" t="s">
        <v>1513</v>
      </c>
      <c r="C8" s="102">
        <f>'S2_Přípojka kanalizace'!G6</f>
        <v>0</v>
      </c>
      <c r="D8" s="103" t="e">
        <f>IF('S1_Stavební část'!#REF!=0,"",'S1_Stavební část'!#REF!)</f>
        <v>#REF!</v>
      </c>
    </row>
    <row r="9" spans="1:4" s="9" customFormat="1" ht="16.5" customHeight="1" outlineLevel="1" x14ac:dyDescent="0.2">
      <c r="A9" s="101" t="s">
        <v>1552</v>
      </c>
      <c r="B9" s="101" t="s">
        <v>1524</v>
      </c>
      <c r="C9" s="102">
        <f>'S3_Přípojka vodovodu'!G6</f>
        <v>0</v>
      </c>
      <c r="D9" s="103" t="e">
        <f>IF('S1_Stavební část'!#REF!=0,"",'S1_Stavební část'!#REF!)</f>
        <v>#REF!</v>
      </c>
    </row>
    <row r="10" spans="1:4" s="9" customFormat="1" ht="16.5" customHeight="1" outlineLevel="1" x14ac:dyDescent="0.2">
      <c r="A10" s="101" t="s">
        <v>1553</v>
      </c>
      <c r="B10" s="101" t="s">
        <v>1559</v>
      </c>
      <c r="C10" s="102">
        <f>S4_Rekapitulace!C15</f>
        <v>0</v>
      </c>
      <c r="D10" s="103" t="e">
        <f>IF('S1_Stavební část'!#REF!=0,"",'S1_Stavební část'!#REF!)</f>
        <v>#REF!</v>
      </c>
    </row>
    <row r="11" spans="1:4" s="9" customFormat="1" ht="16.5" customHeight="1" outlineLevel="1" x14ac:dyDescent="0.2">
      <c r="A11" s="101" t="s">
        <v>1554</v>
      </c>
      <c r="B11" s="101" t="s">
        <v>1567</v>
      </c>
      <c r="C11" s="102">
        <f>S5_Rekapitulace!C20</f>
        <v>0</v>
      </c>
      <c r="D11" s="103">
        <f>IF('S1_Stavební část'!$L$7=0,"",'S1_Stavební část'!$L$7)</f>
        <v>173.11329546899998</v>
      </c>
    </row>
    <row r="12" spans="1:4" s="9" customFormat="1" ht="16.5" customHeight="1" outlineLevel="1" x14ac:dyDescent="0.2">
      <c r="A12" s="101" t="s">
        <v>1555</v>
      </c>
      <c r="B12" s="101" t="s">
        <v>1566</v>
      </c>
      <c r="C12" s="102">
        <f>'S6_Sadové úpravy'!G5</f>
        <v>0</v>
      </c>
      <c r="D12" s="103">
        <f>IF('S1_Stavební část'!$L$93=0,"",'S1_Stavební část'!$L$93)</f>
        <v>7.6845799999999986</v>
      </c>
    </row>
    <row r="13" spans="1:4" s="9" customFormat="1" ht="16.5" customHeight="1" outlineLevel="1" x14ac:dyDescent="0.2">
      <c r="A13" s="101" t="s">
        <v>1556</v>
      </c>
      <c r="B13" s="101" t="s">
        <v>1565</v>
      </c>
      <c r="C13" s="102">
        <f>S7_Mobiliář!G5</f>
        <v>0</v>
      </c>
      <c r="D13" s="103">
        <f>IF('S1_Stavební část'!$L$107=0,"",'S1_Stavební část'!$L$107)</f>
        <v>68.461501949999985</v>
      </c>
    </row>
    <row r="14" spans="1:4" s="9" customFormat="1" ht="16.5" customHeight="1" outlineLevel="1" x14ac:dyDescent="0.2">
      <c r="A14" s="101" t="s">
        <v>1557</v>
      </c>
      <c r="B14" s="101" t="s">
        <v>1564</v>
      </c>
      <c r="C14" s="102">
        <f>S8_VO!G5</f>
        <v>0</v>
      </c>
      <c r="D14" s="103">
        <f>IF('S1_Stavební část'!$L$169=0,"",'S1_Stavební část'!$L$169)</f>
        <v>5.1573613750000007</v>
      </c>
    </row>
    <row r="15" spans="1:4" s="98" customFormat="1" ht="26.25" customHeight="1" x14ac:dyDescent="0.25">
      <c r="A15" s="99"/>
      <c r="B15" s="99" t="s">
        <v>454</v>
      </c>
      <c r="C15" s="89">
        <f>SUBTOTAL(9,C16:C17)</f>
        <v>0</v>
      </c>
      <c r="D15" s="100" t="e">
        <f>SUBTOTAL(9,D16:D18)</f>
        <v>#REF!</v>
      </c>
    </row>
    <row r="16" spans="1:4" s="9" customFormat="1" ht="16.5" customHeight="1" outlineLevel="1" x14ac:dyDescent="0.2">
      <c r="A16" s="101" t="s">
        <v>661</v>
      </c>
      <c r="B16" s="101" t="s">
        <v>662</v>
      </c>
      <c r="C16" s="102">
        <f>'VN+ON'!J7</f>
        <v>0</v>
      </c>
      <c r="D16" s="103" t="e">
        <f>IF('S1_Stavební část'!#REF!=0,"",'S1_Stavební část'!#REF!)</f>
        <v>#REF!</v>
      </c>
    </row>
    <row r="17" spans="1:6" s="9" customFormat="1" ht="16.5" customHeight="1" outlineLevel="1" x14ac:dyDescent="0.2">
      <c r="A17" s="101" t="s">
        <v>1568</v>
      </c>
      <c r="B17" s="101" t="s">
        <v>664</v>
      </c>
      <c r="C17" s="102">
        <f>'VN+ON'!J9</f>
        <v>0</v>
      </c>
      <c r="D17" s="103" t="e">
        <f>IF('S1_Stavební část'!#REF!=0,"",'S1_Stavební část'!#REF!)</f>
        <v>#REF!</v>
      </c>
    </row>
    <row r="18" spans="1:6" ht="13.5" outlineLevel="1" thickBot="1" x14ac:dyDescent="0.25">
      <c r="A18" s="10"/>
      <c r="B18" s="11"/>
      <c r="C18" s="12"/>
      <c r="D18" s="12"/>
    </row>
    <row r="19" spans="1:6" s="13" customFormat="1" ht="24" customHeight="1" x14ac:dyDescent="0.25">
      <c r="A19" s="220"/>
      <c r="B19" s="221" t="s">
        <v>1406</v>
      </c>
      <c r="C19" s="222">
        <f>SUBTOTAL(9,C6:C18)</f>
        <v>0</v>
      </c>
      <c r="E19" s="280"/>
      <c r="F19" s="280"/>
    </row>
    <row r="20" spans="1:6" s="13" customFormat="1" ht="24" customHeight="1" thickBot="1" x14ac:dyDescent="0.3">
      <c r="A20" s="223"/>
      <c r="B20" s="224" t="s">
        <v>1407</v>
      </c>
      <c r="C20" s="225">
        <f>C19*0.21</f>
        <v>0</v>
      </c>
    </row>
    <row r="21" spans="1:6" s="13" customFormat="1" ht="24" customHeight="1" x14ac:dyDescent="0.25">
      <c r="A21" s="220"/>
      <c r="B21" s="221" t="s">
        <v>1408</v>
      </c>
      <c r="C21" s="222">
        <f>SUBTOTAL(9,C6:C20)</f>
        <v>0</v>
      </c>
    </row>
  </sheetData>
  <phoneticPr fontId="0" type="noConversion"/>
  <pageMargins left="0.94" right="0.39370078740157483" top="0.59055118110236227" bottom="0.59055118110236227" header="0.39370078740157483" footer="0.39370078740157483"/>
  <pageSetup paperSize="9" fitToHeight="0" orientation="portrait" horizontalDpi="300" verticalDpi="300" r:id="rId1"/>
  <headerFooter alignWithMargins="0">
    <oddFooter>&amp;L&amp;8www.euroCALC.cz&amp;C&amp;8&amp;P z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outlinePr summaryBelow="0"/>
    <pageSetUpPr fitToPage="1"/>
  </sheetPr>
  <dimension ref="A1:D31"/>
  <sheetViews>
    <sheetView showGridLines="0" view="pageBreakPreview" zoomScaleNormal="100" zoomScaleSheetLayoutView="100" workbookViewId="0">
      <pane ySplit="4" topLeftCell="A5" activePane="bottomLeft" state="frozen"/>
      <selection activeCell="A4" sqref="A4"/>
      <selection pane="bottomLeft" activeCell="A5" sqref="A5"/>
    </sheetView>
  </sheetViews>
  <sheetFormatPr defaultRowHeight="12.75" outlineLevelRow="2" x14ac:dyDescent="0.2"/>
  <cols>
    <col min="1" max="1" width="9.42578125" style="3" customWidth="1"/>
    <col min="2" max="2" width="62.140625" style="17" customWidth="1"/>
    <col min="3" max="3" width="15.7109375" style="1" customWidth="1"/>
    <col min="4" max="4" width="16.140625" style="1" hidden="1" customWidth="1"/>
    <col min="5" max="16384" width="9.140625" style="2"/>
  </cols>
  <sheetData>
    <row r="1" spans="1:4" s="229" customFormat="1" ht="17.25" customHeight="1" x14ac:dyDescent="0.25">
      <c r="A1" s="226"/>
      <c r="B1" s="227" t="s">
        <v>1549</v>
      </c>
      <c r="C1" s="228"/>
    </row>
    <row r="2" spans="1:4" s="229" customFormat="1" ht="26.25" customHeight="1" x14ac:dyDescent="0.25">
      <c r="A2" s="226"/>
      <c r="B2" s="230"/>
      <c r="C2" s="228"/>
    </row>
    <row r="3" spans="1:4" s="229" customFormat="1" ht="26.25" customHeight="1" x14ac:dyDescent="0.25">
      <c r="A3" s="226"/>
      <c r="B3" s="230" t="s">
        <v>1451</v>
      </c>
      <c r="C3" s="228"/>
    </row>
    <row r="4" spans="1:4" s="234" customFormat="1" ht="28.5" customHeight="1" x14ac:dyDescent="0.2">
      <c r="A4" s="231" t="s">
        <v>15</v>
      </c>
      <c r="B4" s="232" t="s">
        <v>71</v>
      </c>
      <c r="C4" s="233" t="s">
        <v>38</v>
      </c>
    </row>
    <row r="5" spans="1:4" s="234" customFormat="1" ht="19.5" customHeight="1" x14ac:dyDescent="0.2">
      <c r="A5" s="236"/>
      <c r="B5" s="237"/>
      <c r="C5" s="238"/>
    </row>
    <row r="6" spans="1:4" s="98" customFormat="1" ht="26.25" customHeight="1" x14ac:dyDescent="0.25">
      <c r="A6" s="294" t="s">
        <v>1550</v>
      </c>
      <c r="B6" s="99" t="str">
        <f>IF('S1_Stavební část'!$D$5=0,"",'S1_Stavební část'!$D$5)</f>
        <v>REVITALIZACE NAUČNÉ STEZKY "AMERIKA" - stavební část</v>
      </c>
      <c r="C6" s="89"/>
      <c r="D6" s="100">
        <f>SUBTOTAL(9,D7:D29)</f>
        <v>428.43621286899997</v>
      </c>
    </row>
    <row r="7" spans="1:4" s="7" customFormat="1" ht="21.75" customHeight="1" outlineLevel="1" x14ac:dyDescent="0.2">
      <c r="A7" s="62" t="str">
        <f>IF('S1_Stavební část'!$C$6=0,"",'S1_Stavební část'!$C$6)</f>
        <v>H</v>
      </c>
      <c r="B7" s="62" t="str">
        <f>IF('S1_Stavební část'!$D$6=0,"",'S1_Stavební část'!$D$6)</f>
        <v>Oddíly prací HSV</v>
      </c>
      <c r="C7" s="63">
        <f>SUBTOTAL(9,C8:C16)</f>
        <v>0</v>
      </c>
      <c r="D7" s="64">
        <f>SUBTOTAL(9,D8:D16)</f>
        <v>413.14084231399994</v>
      </c>
    </row>
    <row r="8" spans="1:4" s="9" customFormat="1" ht="16.5" customHeight="1" outlineLevel="2" x14ac:dyDescent="0.2">
      <c r="A8" s="101" t="str">
        <f>IF('S1_Stavební část'!$C$7=0,"",'S1_Stavební část'!$C$7)</f>
        <v>0032</v>
      </c>
      <c r="B8" s="101" t="str">
        <f>IF('S1_Stavební část'!$D$7=0,"",'S1_Stavební část'!$D$7)</f>
        <v>Svislé konstrukce železobetonové</v>
      </c>
      <c r="C8" s="102" t="str">
        <f>IF('S1_Stavební část'!$J$7=0,"",'S1_Stavební část'!$J$7)</f>
        <v/>
      </c>
      <c r="D8" s="103">
        <f>IF('S1_Stavební část'!$L$7=0,"",'S1_Stavební část'!$L$7)</f>
        <v>173.11329546899998</v>
      </c>
    </row>
    <row r="9" spans="1:4" s="9" customFormat="1" ht="16.5" customHeight="1" outlineLevel="2" x14ac:dyDescent="0.2">
      <c r="A9" s="101" t="str">
        <f>IF('S1_Stavební část'!$C$93=0,"",'S1_Stavební část'!$C$93)</f>
        <v>0034</v>
      </c>
      <c r="B9" s="101" t="str">
        <f>IF('S1_Stavební část'!$D$93=0,"",'S1_Stavební část'!$D$93)</f>
        <v>Příčky</v>
      </c>
      <c r="C9" s="102" t="str">
        <f>IF('S1_Stavební část'!$J$93=0,"",'S1_Stavební část'!$J$93)</f>
        <v/>
      </c>
      <c r="D9" s="103">
        <f>IF('S1_Stavební část'!$L$93=0,"",'S1_Stavební část'!$L$93)</f>
        <v>7.6845799999999986</v>
      </c>
    </row>
    <row r="10" spans="1:4" s="9" customFormat="1" ht="16.5" customHeight="1" outlineLevel="2" x14ac:dyDescent="0.2">
      <c r="A10" s="101" t="str">
        <f>IF('S1_Stavební část'!$C$107=0,"",'S1_Stavební část'!$C$107)</f>
        <v>0041</v>
      </c>
      <c r="B10" s="101" t="str">
        <f>IF('S1_Stavební část'!$D$107=0,"",'S1_Stavební část'!$D$107)</f>
        <v>Stropy a stropní konstrukce (pozemní stavby)</v>
      </c>
      <c r="C10" s="102" t="str">
        <f>IF('S1_Stavební část'!$J$107=0,"",'S1_Stavební část'!$J$107)</f>
        <v/>
      </c>
      <c r="D10" s="103">
        <f>IF('S1_Stavební část'!$L$107=0,"",'S1_Stavební část'!$L$107)</f>
        <v>68.461501949999985</v>
      </c>
    </row>
    <row r="11" spans="1:4" s="9" customFormat="1" ht="16.5" customHeight="1" outlineLevel="2" x14ac:dyDescent="0.2">
      <c r="A11" s="101" t="str">
        <f>IF('S1_Stavební část'!$C$169=0,"",'S1_Stavební část'!$C$169)</f>
        <v>0043</v>
      </c>
      <c r="B11" s="101" t="str">
        <f>IF('S1_Stavební část'!$D$169=0,"",'S1_Stavební část'!$D$169)</f>
        <v>Schodiště</v>
      </c>
      <c r="C11" s="102" t="str">
        <f>IF('S1_Stavební část'!$J$169=0,"",'S1_Stavební část'!$J$169)</f>
        <v/>
      </c>
      <c r="D11" s="103">
        <f>IF('S1_Stavební část'!$L$169=0,"",'S1_Stavební část'!$L$169)</f>
        <v>5.1573613750000007</v>
      </c>
    </row>
    <row r="12" spans="1:4" s="9" customFormat="1" ht="16.5" customHeight="1" outlineLevel="2" x14ac:dyDescent="0.2">
      <c r="A12" s="101" t="str">
        <f>IF('S1_Stavební část'!$C$185=0,"",'S1_Stavební část'!$C$185)</f>
        <v>0061</v>
      </c>
      <c r="B12" s="101" t="str">
        <f>IF('S1_Stavební část'!$D$185=0,"",'S1_Stavební část'!$D$185)</f>
        <v>Úprava povrchů vnitřní</v>
      </c>
      <c r="C12" s="102" t="str">
        <f>IF('S1_Stavební část'!$J$185=0,"",'S1_Stavební část'!$J$185)</f>
        <v/>
      </c>
      <c r="D12" s="103">
        <f>IF('S1_Stavební část'!$L$185=0,"",'S1_Stavební část'!$L$185)</f>
        <v>2.1350423200000002</v>
      </c>
    </row>
    <row r="13" spans="1:4" s="9" customFormat="1" ht="16.5" customHeight="1" outlineLevel="2" x14ac:dyDescent="0.2">
      <c r="A13" s="101" t="str">
        <f>IF('S1_Stavební část'!$C$221=0,"",'S1_Stavební část'!$C$221)</f>
        <v>0062</v>
      </c>
      <c r="B13" s="101" t="str">
        <f>IF('S1_Stavební část'!$D$221=0,"",'S1_Stavební část'!$D$221)</f>
        <v>Úprava povrchů vnější</v>
      </c>
      <c r="C13" s="102" t="str">
        <f>IF('S1_Stavební část'!$J$221=0,"",'S1_Stavební část'!$J$221)</f>
        <v/>
      </c>
      <c r="D13" s="103">
        <f>IF('S1_Stavební část'!$L$221=0,"",'S1_Stavební část'!$L$221)</f>
        <v>156.5816174</v>
      </c>
    </row>
    <row r="14" spans="1:4" s="9" customFormat="1" ht="16.5" customHeight="1" outlineLevel="2" x14ac:dyDescent="0.2">
      <c r="A14" s="101" t="str">
        <f>IF('S1_Stavební část'!$C$242=0,"",'S1_Stavební část'!$C$242)</f>
        <v>0094</v>
      </c>
      <c r="B14" s="101" t="str">
        <f>IF('S1_Stavební část'!$D$242=0,"",'S1_Stavební část'!$D$242)</f>
        <v>Lešení, systémové bednění a stavební výtahy</v>
      </c>
      <c r="C14" s="102" t="str">
        <f>IF('S1_Stavební část'!$J$242=0,"",'S1_Stavební část'!$J$242)</f>
        <v/>
      </c>
      <c r="D14" s="103">
        <f>IF('S1_Stavební část'!$L$242=0,"",'S1_Stavební část'!$L$242)</f>
        <v>1.2037999999999999E-3</v>
      </c>
    </row>
    <row r="15" spans="1:4" s="9" customFormat="1" ht="16.5" customHeight="1" outlineLevel="2" x14ac:dyDescent="0.2">
      <c r="A15" s="101" t="str">
        <f>IF('S1_Stavební část'!$C$264=0,"",'S1_Stavební část'!$C$264)</f>
        <v>0095</v>
      </c>
      <c r="B15" s="101" t="str">
        <f>IF('S1_Stavební část'!$D$264=0,"",'S1_Stavební část'!$D$264)</f>
        <v>Dokončovací konstrukce a práce pozemních staveb</v>
      </c>
      <c r="C15" s="102" t="str">
        <f>IF('S1_Stavební část'!$J$264=0,"",'S1_Stavební část'!$J$264)</f>
        <v/>
      </c>
      <c r="D15" s="103">
        <f>IF('S1_Stavební část'!$L$264=0,"",'S1_Stavební část'!$L$264)</f>
        <v>6.2400000000000008E-3</v>
      </c>
    </row>
    <row r="16" spans="1:4" s="9" customFormat="1" ht="16.5" customHeight="1" outlineLevel="2" x14ac:dyDescent="0.2">
      <c r="A16" s="101" t="str">
        <f>IF('S1_Stavební část'!$C$268=0,"",'S1_Stavební část'!$C$268)</f>
        <v>099.</v>
      </c>
      <c r="B16" s="101" t="str">
        <f>IF('S1_Stavební část'!$D$268=0,"",'S1_Stavební část'!$D$268)</f>
        <v>Přesun hmot HSV</v>
      </c>
      <c r="C16" s="102" t="str">
        <f>IF('S1_Stavební část'!$J$268=0,"",'S1_Stavební část'!$J$268)</f>
        <v/>
      </c>
      <c r="D16" s="103" t="str">
        <f>IF('S1_Stavební část'!$L$268=0,"",'S1_Stavební část'!$L$268)</f>
        <v/>
      </c>
    </row>
    <row r="17" spans="1:4" s="7" customFormat="1" ht="21.75" customHeight="1" outlineLevel="1" x14ac:dyDescent="0.2">
      <c r="A17" s="62" t="str">
        <f>IF('S1_Stavební část'!$C$272=0,"",'S1_Stavební část'!$C$272)</f>
        <v>P</v>
      </c>
      <c r="B17" s="62" t="str">
        <f>IF('S1_Stavební část'!$D$272=0,"",'S1_Stavební část'!$D$272)</f>
        <v>Oddíly prací PSV</v>
      </c>
      <c r="C17" s="63">
        <f>SUBTOTAL(9,C18:C27)</f>
        <v>0</v>
      </c>
      <c r="D17" s="64">
        <f>SUBTOTAL(9,D18:D27)</f>
        <v>15.295370555</v>
      </c>
    </row>
    <row r="18" spans="1:4" s="9" customFormat="1" ht="16.5" customHeight="1" outlineLevel="2" x14ac:dyDescent="0.2">
      <c r="A18" s="101" t="str">
        <f>IF('S1_Stavební část'!$C$274=0,"",'S1_Stavební část'!$C$274)</f>
        <v>712.</v>
      </c>
      <c r="B18" s="101" t="str">
        <f>IF('S1_Stavební část'!$D$274=0,"",'S1_Stavební část'!$D$274)</f>
        <v>Povlakové krytiny</v>
      </c>
      <c r="C18" s="102" t="str">
        <f>IF('S1_Stavební část'!$J$274=0,"",'S1_Stavební část'!$J$274)</f>
        <v/>
      </c>
      <c r="D18" s="103">
        <f>IF('S1_Stavební část'!$L$274=0,"",'S1_Stavební část'!$L$274)</f>
        <v>12.324493400000001</v>
      </c>
    </row>
    <row r="19" spans="1:4" s="9" customFormat="1" ht="16.5" customHeight="1" outlineLevel="2" x14ac:dyDescent="0.2">
      <c r="A19" s="101" t="str">
        <f>IF('S1_Stavební část'!$C$330=0,"",'S1_Stavební část'!$C$330)</f>
        <v>713.</v>
      </c>
      <c r="B19" s="101" t="str">
        <f>IF('S1_Stavební část'!$D$330=0,"",'S1_Stavební část'!$D$330)</f>
        <v>Izolace tepelné</v>
      </c>
      <c r="C19" s="102" t="str">
        <f>IF('S1_Stavební část'!$J$330=0,"",'S1_Stavební část'!$J$330)</f>
        <v/>
      </c>
      <c r="D19" s="103">
        <f>IF('S1_Stavební část'!$L$330=0,"",'S1_Stavební část'!$L$330)</f>
        <v>2.469598725</v>
      </c>
    </row>
    <row r="20" spans="1:4" s="9" customFormat="1" ht="16.5" customHeight="1" outlineLevel="2" x14ac:dyDescent="0.2">
      <c r="A20" s="101" t="str">
        <f>IF('S1_Stavební část'!$C$350=0,"",'S1_Stavební část'!$C$350)</f>
        <v>7631</v>
      </c>
      <c r="B20" s="101" t="str">
        <f>IF('S1_Stavební část'!$D$350=0,"",'S1_Stavební část'!$D$350)</f>
        <v>Konstrukce montované - sádrokartonové</v>
      </c>
      <c r="C20" s="102" t="str">
        <f>IF('S1_Stavební část'!$J$350=0,"",'S1_Stavební část'!$J$350)</f>
        <v/>
      </c>
      <c r="D20" s="103">
        <f>IF('S1_Stavební část'!$L$350=0,"",'S1_Stavební část'!$L$350)</f>
        <v>9.2600000000000002E-2</v>
      </c>
    </row>
    <row r="21" spans="1:4" s="9" customFormat="1" ht="16.5" customHeight="1" outlineLevel="2" x14ac:dyDescent="0.2">
      <c r="A21" s="101" t="str">
        <f>IF('S1_Stavební část'!$C$362=0,"",'S1_Stavební část'!$C$362)</f>
        <v>764.</v>
      </c>
      <c r="B21" s="101" t="str">
        <f>IF('S1_Stavební část'!$D$362=0,"",'S1_Stavební část'!$D$362)</f>
        <v>Konstrukce klempířské</v>
      </c>
      <c r="C21" s="102" t="str">
        <f>IF('S1_Stavební část'!$J$362=0,"",'S1_Stavební část'!$J$362)</f>
        <v/>
      </c>
      <c r="D21" s="103" t="str">
        <f>IF('S1_Stavební část'!$L$362=0,"",'S1_Stavební část'!$L$362)</f>
        <v/>
      </c>
    </row>
    <row r="22" spans="1:4" s="9" customFormat="1" ht="16.5" customHeight="1" outlineLevel="2" x14ac:dyDescent="0.2">
      <c r="A22" s="101" t="str">
        <f>IF('S1_Stavební část'!$C$367=0,"",'S1_Stavební část'!$C$367)</f>
        <v>7663</v>
      </c>
      <c r="B22" s="101" t="str">
        <f>IF('S1_Stavební část'!$D$367=0,"",'S1_Stavební část'!$D$367)</f>
        <v>Dveře vnitřní</v>
      </c>
      <c r="C22" s="102" t="str">
        <f>IF('S1_Stavební část'!$J$367=0,"",'S1_Stavební část'!$J$367)</f>
        <v/>
      </c>
      <c r="D22" s="103" t="str">
        <f>IF('S1_Stavební část'!$L$367=0,"",'S1_Stavební část'!$L$367)</f>
        <v/>
      </c>
    </row>
    <row r="23" spans="1:4" s="9" customFormat="1" ht="16.5" customHeight="1" outlineLevel="2" x14ac:dyDescent="0.2">
      <c r="A23" s="101" t="str">
        <f>IF('S1_Stavební část'!$C$391=0,"",'S1_Stavební část'!$C$391)</f>
        <v>767.</v>
      </c>
      <c r="B23" s="101" t="str">
        <f>IF('S1_Stavební část'!$D$391=0,"",'S1_Stavební část'!$D$391)</f>
        <v>Konstrukce zámečnické</v>
      </c>
      <c r="C23" s="102" t="str">
        <f>IF('S1_Stavební část'!$J$391=0,"",'S1_Stavební část'!$J$391)</f>
        <v/>
      </c>
      <c r="D23" s="103" t="str">
        <f>IF('S1_Stavební část'!$L$391=0,"",'S1_Stavební část'!$L$391)</f>
        <v/>
      </c>
    </row>
    <row r="24" spans="1:4" s="9" customFormat="1" ht="16.5" customHeight="1" outlineLevel="2" x14ac:dyDescent="0.2">
      <c r="A24" s="101" t="str">
        <f>IF('S1_Stavební část'!$C$415=0,"",'S1_Stavební část'!$C$415)</f>
        <v>7672</v>
      </c>
      <c r="B24" s="101" t="str">
        <f>IF('S1_Stavební část'!$D$415=0,"",'S1_Stavební část'!$D$415)</f>
        <v>Dveře vnější</v>
      </c>
      <c r="C24" s="102" t="str">
        <f>IF('S1_Stavební část'!$J$415=0,"",'S1_Stavební část'!$J$415)</f>
        <v/>
      </c>
      <c r="D24" s="103" t="str">
        <f>IF('S1_Stavební část'!$L$415=0,"",'S1_Stavební část'!$L$415)</f>
        <v/>
      </c>
    </row>
    <row r="25" spans="1:4" s="9" customFormat="1" ht="16.5" customHeight="1" outlineLevel="2" x14ac:dyDescent="0.2">
      <c r="A25" s="101" t="str">
        <f>IF('S1_Stavební část'!$C$421=0,"",'S1_Stavební část'!$C$421)</f>
        <v>769.</v>
      </c>
      <c r="B25" s="101" t="str">
        <f>IF('S1_Stavební část'!$D$421=0,"",'S1_Stavební část'!$D$421)</f>
        <v>Ostatní výrobky</v>
      </c>
      <c r="C25" s="102" t="str">
        <f>IF('S1_Stavební část'!$J$421=0,"",'S1_Stavební část'!$J$421)</f>
        <v/>
      </c>
      <c r="D25" s="103" t="str">
        <f>IF('S1_Stavební část'!$L$421=0,"",'S1_Stavební část'!$L$421)</f>
        <v/>
      </c>
    </row>
    <row r="26" spans="1:4" s="9" customFormat="1" ht="16.5" customHeight="1" outlineLevel="2" x14ac:dyDescent="0.2">
      <c r="A26" s="101" t="str">
        <f>IF('S1_Stavební část'!$C$431=0,"",'S1_Stavební část'!$C$431)</f>
        <v>781.</v>
      </c>
      <c r="B26" s="101" t="str">
        <f>IF('S1_Stavební část'!$D$431=0,"",'S1_Stavební část'!$D$431)</f>
        <v>Obklady keramické</v>
      </c>
      <c r="C26" s="102" t="str">
        <f>IF('S1_Stavební část'!$J$431=0,"",'S1_Stavební část'!$J$431)</f>
        <v/>
      </c>
      <c r="D26" s="103">
        <f>IF('S1_Stavební část'!$L$431=0,"",'S1_Stavební část'!$L$431)</f>
        <v>0.39264204999999996</v>
      </c>
    </row>
    <row r="27" spans="1:4" s="9" customFormat="1" ht="16.5" customHeight="1" outlineLevel="2" x14ac:dyDescent="0.2">
      <c r="A27" s="101" t="str">
        <f>IF('S1_Stavební část'!$C$472=0,"",'S1_Stavební část'!$C$472)</f>
        <v>7841</v>
      </c>
      <c r="B27" s="101" t="str">
        <f>IF('S1_Stavební část'!$D$472=0,"",'S1_Stavební část'!$D$472)</f>
        <v>Malby a nátěry</v>
      </c>
      <c r="C27" s="102" t="str">
        <f>IF('S1_Stavební část'!$J$472=0,"",'S1_Stavební část'!$J$472)</f>
        <v/>
      </c>
      <c r="D27" s="103">
        <f>IF('S1_Stavební část'!$L$472=0,"",'S1_Stavební část'!$L$472)</f>
        <v>1.6036379999999999E-2</v>
      </c>
    </row>
    <row r="28" spans="1:4" s="7" customFormat="1" ht="21.75" customHeight="1" outlineLevel="1" x14ac:dyDescent="0.2">
      <c r="A28" s="62" t="str">
        <f>IF('S1_Stavební část'!$C$494=0,"",'S1_Stavební část'!$C$494)</f>
        <v>T</v>
      </c>
      <c r="B28" s="62" t="str">
        <f>IF('S1_Stavební část'!$D$494=0,"",'S1_Stavební část'!$D$494)</f>
        <v>Technické zařízení budov</v>
      </c>
      <c r="C28" s="63">
        <f>SUBTOTAL(9,C29:C29)</f>
        <v>0</v>
      </c>
      <c r="D28" s="64">
        <f>SUBTOTAL(9,D29:D29)</f>
        <v>0</v>
      </c>
    </row>
    <row r="29" spans="1:4" s="9" customFormat="1" ht="16.5" customHeight="1" outlineLevel="2" x14ac:dyDescent="0.2">
      <c r="A29" s="101" t="str">
        <f>IF('S1_Stavební část'!$C$495=0,"",'S1_Stavební část'!$C$495)</f>
        <v>TZ1.</v>
      </c>
      <c r="B29" s="101" t="str">
        <f>IF('S1_Stavební část'!$D$495=0,"",'S1_Stavební část'!$D$495)</f>
        <v>Stavební instalace</v>
      </c>
      <c r="C29" s="102" t="str">
        <f>IF('S1_Stavební část'!$J$495=0,"",'S1_Stavební část'!$J$495)</f>
        <v/>
      </c>
      <c r="D29" s="103" t="str">
        <f>IF('S1_Stavební část'!$L$495=0,"",'S1_Stavební část'!$L$495)</f>
        <v/>
      </c>
    </row>
    <row r="30" spans="1:4" outlineLevel="2" x14ac:dyDescent="0.2">
      <c r="A30" s="10"/>
      <c r="B30" s="11"/>
      <c r="C30" s="12"/>
      <c r="D30" s="12"/>
    </row>
    <row r="31" spans="1:4" s="13" customFormat="1" ht="24" customHeight="1" x14ac:dyDescent="0.25">
      <c r="A31" s="14"/>
      <c r="B31" s="15" t="s">
        <v>337</v>
      </c>
      <c r="C31" s="16">
        <f>SUBTOTAL(9,C6:C30)</f>
        <v>0</v>
      </c>
    </row>
  </sheetData>
  <pageMargins left="0.66" right="0.39370078740157483" top="0.59055118110236227" bottom="0.59055118110236227" header="0.39370078740157483" footer="0.39370078740157483"/>
  <pageSetup paperSize="9" fitToHeight="0" orientation="portrait" horizontalDpi="300" verticalDpi="300" r:id="rId1"/>
  <headerFooter alignWithMargins="0">
    <oddFooter>&amp;L&amp;8www.euroCALC.cz&amp;C&amp;8&amp;P z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8" tint="0.79998168889431442"/>
    <outlinePr summaryBelow="0"/>
  </sheetPr>
  <dimension ref="A1:M503"/>
  <sheetViews>
    <sheetView showGridLines="0" view="pageBreakPreview" zoomScaleNormal="100" zoomScaleSheetLayoutView="10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 outlineLevelRow="4" x14ac:dyDescent="0.2"/>
  <cols>
    <col min="1" max="1" width="5.42578125" style="53" customWidth="1"/>
    <col min="2" max="2" width="4.7109375" style="54" hidden="1" customWidth="1"/>
    <col min="3" max="3" width="13.7109375" style="55" bestFit="1" customWidth="1"/>
    <col min="4" max="4" width="72.5703125" style="56" customWidth="1"/>
    <col min="5" max="5" width="5.5703125" style="57" customWidth="1"/>
    <col min="6" max="6" width="11.5703125" style="58" customWidth="1"/>
    <col min="7" max="7" width="6.85546875" style="59" bestFit="1" customWidth="1"/>
    <col min="8" max="8" width="14.140625" style="58" customWidth="1"/>
    <col min="9" max="9" width="12.42578125" style="59" customWidth="1"/>
    <col min="10" max="10" width="14.5703125" style="60" customWidth="1"/>
    <col min="11" max="11" width="11.42578125" style="61" hidden="1" customWidth="1"/>
    <col min="12" max="12" width="14.28515625" style="59" hidden="1" customWidth="1"/>
    <col min="13" max="16384" width="9.140625" style="18"/>
  </cols>
  <sheetData>
    <row r="1" spans="1:12" s="229" customFormat="1" ht="17.25" customHeight="1" x14ac:dyDescent="0.25">
      <c r="A1" s="226"/>
      <c r="C1" s="228"/>
      <c r="D1" s="227" t="s">
        <v>1549</v>
      </c>
    </row>
    <row r="2" spans="1:12" s="229" customFormat="1" ht="26.25" customHeight="1" x14ac:dyDescent="0.25">
      <c r="A2" s="226"/>
      <c r="C2" s="228"/>
      <c r="D2" s="230" t="s">
        <v>1558</v>
      </c>
    </row>
    <row r="3" spans="1:12" s="234" customFormat="1" ht="28.5" customHeight="1" x14ac:dyDescent="0.2">
      <c r="A3" s="233" t="s">
        <v>125</v>
      </c>
      <c r="B3" s="231"/>
      <c r="C3" s="232" t="s">
        <v>15</v>
      </c>
      <c r="D3" s="235" t="s">
        <v>279</v>
      </c>
      <c r="E3" s="233" t="s">
        <v>6</v>
      </c>
      <c r="F3" s="243" t="s">
        <v>408</v>
      </c>
      <c r="G3" s="233" t="s">
        <v>124</v>
      </c>
      <c r="H3" s="233" t="s">
        <v>287</v>
      </c>
      <c r="I3" s="233" t="s">
        <v>278</v>
      </c>
      <c r="J3" s="233" t="s">
        <v>38</v>
      </c>
    </row>
    <row r="4" spans="1:12" x14ac:dyDescent="0.2">
      <c r="A4" s="77"/>
      <c r="B4" s="78"/>
      <c r="C4" s="79"/>
      <c r="D4" s="80"/>
      <c r="E4" s="4"/>
      <c r="F4" s="77"/>
      <c r="G4" s="77"/>
      <c r="H4" s="77"/>
      <c r="I4" s="77"/>
      <c r="J4" s="77"/>
      <c r="K4" s="77"/>
      <c r="L4" s="77"/>
    </row>
    <row r="5" spans="1:12" s="81" customFormat="1" ht="20.25" customHeight="1" x14ac:dyDescent="0.25">
      <c r="A5" s="82"/>
      <c r="B5" s="83" t="s">
        <v>21</v>
      </c>
      <c r="C5" s="84" t="s">
        <v>1550</v>
      </c>
      <c r="D5" s="85" t="s">
        <v>1569</v>
      </c>
      <c r="E5" s="86"/>
      <c r="F5" s="87"/>
      <c r="G5" s="88"/>
      <c r="H5" s="87"/>
      <c r="I5" s="88"/>
      <c r="J5" s="89">
        <f>SUBTOTAL(9,J6:J501)</f>
        <v>0</v>
      </c>
      <c r="K5" s="207"/>
      <c r="L5" s="207">
        <f>SUBTOTAL(9,L6:L501)</f>
        <v>428.43621286900003</v>
      </c>
    </row>
    <row r="6" spans="1:12" s="25" customFormat="1" ht="17.25" customHeight="1" x14ac:dyDescent="0.2">
      <c r="A6" s="19"/>
      <c r="B6" s="20" t="s">
        <v>22</v>
      </c>
      <c r="C6" s="74" t="s">
        <v>3</v>
      </c>
      <c r="D6" s="21" t="s">
        <v>539</v>
      </c>
      <c r="E6" s="22"/>
      <c r="F6" s="23"/>
      <c r="G6" s="24"/>
      <c r="H6" s="23"/>
      <c r="I6" s="24"/>
      <c r="J6" s="8">
        <f>SUBTOTAL(9,J7:J271)</f>
        <v>0</v>
      </c>
      <c r="K6" s="204"/>
      <c r="L6" s="204">
        <f>SUBTOTAL(9,L7:L271)</f>
        <v>413.14084231399994</v>
      </c>
    </row>
    <row r="7" spans="1:12" s="33" customFormat="1" ht="22.5" customHeight="1" outlineLevel="1" x14ac:dyDescent="0.2">
      <c r="A7" s="26"/>
      <c r="B7" s="27" t="s">
        <v>23</v>
      </c>
      <c r="C7" s="75" t="s">
        <v>544</v>
      </c>
      <c r="D7" s="28" t="s">
        <v>545</v>
      </c>
      <c r="E7" s="29"/>
      <c r="F7" s="30"/>
      <c r="G7" s="31"/>
      <c r="H7" s="30"/>
      <c r="I7" s="198"/>
      <c r="J7" s="32">
        <f>SUBTOTAL(9,J8:J92)</f>
        <v>0</v>
      </c>
      <c r="K7" s="203"/>
      <c r="L7" s="203">
        <f>SUBTOTAL(9,L8:L92)</f>
        <v>173.11329546899998</v>
      </c>
    </row>
    <row r="8" spans="1:12" s="34" customFormat="1" ht="24" outlineLevel="2" collapsed="1" x14ac:dyDescent="0.2">
      <c r="A8" s="66">
        <v>1</v>
      </c>
      <c r="B8" s="67" t="s">
        <v>7</v>
      </c>
      <c r="C8" s="68" t="s">
        <v>173</v>
      </c>
      <c r="D8" s="69" t="s">
        <v>1383</v>
      </c>
      <c r="E8" s="71" t="s">
        <v>11</v>
      </c>
      <c r="F8" s="72">
        <v>3</v>
      </c>
      <c r="G8" s="65">
        <v>0</v>
      </c>
      <c r="H8" s="199">
        <f>F8*(1+G8/100)</f>
        <v>3</v>
      </c>
      <c r="I8" s="195"/>
      <c r="J8" s="73">
        <f>H8*I8</f>
        <v>0</v>
      </c>
      <c r="K8" s="200">
        <v>2.4500000000000002</v>
      </c>
      <c r="L8" s="200">
        <f>H8*K8</f>
        <v>7.3500000000000005</v>
      </c>
    </row>
    <row r="9" spans="1:12" s="43" customFormat="1" ht="11.25" hidden="1" outlineLevel="4" x14ac:dyDescent="0.2">
      <c r="A9" s="35"/>
      <c r="B9" s="36" t="s">
        <v>24</v>
      </c>
      <c r="C9" s="76"/>
      <c r="D9" s="37" t="s">
        <v>456</v>
      </c>
      <c r="E9" s="38"/>
      <c r="F9" s="39">
        <v>0</v>
      </c>
      <c r="G9" s="40"/>
      <c r="H9" s="41"/>
      <c r="I9" s="196"/>
      <c r="J9" s="42"/>
      <c r="K9" s="201"/>
      <c r="L9" s="201"/>
    </row>
    <row r="10" spans="1:12" s="43" customFormat="1" ht="11.25" hidden="1" outlineLevel="4" x14ac:dyDescent="0.2">
      <c r="A10" s="35"/>
      <c r="B10" s="36" t="s">
        <v>24</v>
      </c>
      <c r="C10" s="76"/>
      <c r="D10" s="37" t="s">
        <v>42</v>
      </c>
      <c r="E10" s="38"/>
      <c r="F10" s="39">
        <v>0</v>
      </c>
      <c r="G10" s="40"/>
      <c r="H10" s="41"/>
      <c r="I10" s="196"/>
      <c r="J10" s="42"/>
      <c r="K10" s="201"/>
      <c r="L10" s="201"/>
    </row>
    <row r="11" spans="1:12" s="43" customFormat="1" ht="11.25" hidden="1" outlineLevel="4" x14ac:dyDescent="0.2">
      <c r="A11" s="35"/>
      <c r="B11" s="36" t="s">
        <v>24</v>
      </c>
      <c r="C11" s="76"/>
      <c r="D11" s="37" t="s">
        <v>183</v>
      </c>
      <c r="E11" s="38"/>
      <c r="F11" s="39">
        <v>1.05</v>
      </c>
      <c r="G11" s="40"/>
      <c r="H11" s="41"/>
      <c r="I11" s="196"/>
      <c r="J11" s="42"/>
      <c r="K11" s="201"/>
      <c r="L11" s="201"/>
    </row>
    <row r="12" spans="1:12" s="43" customFormat="1" ht="11.25" hidden="1" outlineLevel="4" x14ac:dyDescent="0.2">
      <c r="A12" s="35"/>
      <c r="B12" s="36" t="s">
        <v>24</v>
      </c>
      <c r="C12" s="76"/>
      <c r="D12" s="37" t="s">
        <v>43</v>
      </c>
      <c r="E12" s="38"/>
      <c r="F12" s="39">
        <v>0</v>
      </c>
      <c r="G12" s="40"/>
      <c r="H12" s="41"/>
      <c r="I12" s="196"/>
      <c r="J12" s="42"/>
      <c r="K12" s="201"/>
      <c r="L12" s="201"/>
    </row>
    <row r="13" spans="1:12" s="43" customFormat="1" ht="11.25" hidden="1" outlineLevel="4" x14ac:dyDescent="0.2">
      <c r="A13" s="35"/>
      <c r="B13" s="36" t="s">
        <v>24</v>
      </c>
      <c r="C13" s="76"/>
      <c r="D13" s="37" t="s">
        <v>146</v>
      </c>
      <c r="E13" s="38"/>
      <c r="F13" s="39">
        <v>0.31200000000000006</v>
      </c>
      <c r="G13" s="40"/>
      <c r="H13" s="41"/>
      <c r="I13" s="196"/>
      <c r="J13" s="42"/>
      <c r="K13" s="201"/>
      <c r="L13" s="201"/>
    </row>
    <row r="14" spans="1:12" s="43" customFormat="1" ht="11.25" hidden="1" outlineLevel="4" x14ac:dyDescent="0.2">
      <c r="A14" s="35"/>
      <c r="B14" s="36" t="s">
        <v>24</v>
      </c>
      <c r="C14" s="76"/>
      <c r="D14" s="37" t="s">
        <v>44</v>
      </c>
      <c r="E14" s="38"/>
      <c r="F14" s="39">
        <v>0</v>
      </c>
      <c r="G14" s="40"/>
      <c r="H14" s="41"/>
      <c r="I14" s="196"/>
      <c r="J14" s="42"/>
      <c r="K14" s="201"/>
      <c r="L14" s="201"/>
    </row>
    <row r="15" spans="1:12" s="43" customFormat="1" ht="11.25" hidden="1" outlineLevel="4" x14ac:dyDescent="0.2">
      <c r="A15" s="35"/>
      <c r="B15" s="36" t="s">
        <v>24</v>
      </c>
      <c r="C15" s="76"/>
      <c r="D15" s="37" t="s">
        <v>215</v>
      </c>
      <c r="E15" s="38"/>
      <c r="F15" s="39">
        <v>1.3260000000000001</v>
      </c>
      <c r="G15" s="40"/>
      <c r="H15" s="41"/>
      <c r="I15" s="196"/>
      <c r="J15" s="42"/>
      <c r="K15" s="201"/>
      <c r="L15" s="201"/>
    </row>
    <row r="16" spans="1:12" s="43" customFormat="1" ht="11.25" hidden="1" outlineLevel="4" x14ac:dyDescent="0.2">
      <c r="A16" s="35"/>
      <c r="B16" s="36" t="s">
        <v>24</v>
      </c>
      <c r="C16" s="76"/>
      <c r="D16" s="37" t="s">
        <v>45</v>
      </c>
      <c r="E16" s="38"/>
      <c r="F16" s="39">
        <v>0</v>
      </c>
      <c r="G16" s="40"/>
      <c r="H16" s="41"/>
      <c r="I16" s="196"/>
      <c r="J16" s="42"/>
      <c r="K16" s="201"/>
      <c r="L16" s="201"/>
    </row>
    <row r="17" spans="1:12" s="43" customFormat="1" ht="11.25" hidden="1" outlineLevel="4" x14ac:dyDescent="0.2">
      <c r="A17" s="35"/>
      <c r="B17" s="36" t="s">
        <v>24</v>
      </c>
      <c r="C17" s="76"/>
      <c r="D17" s="37" t="s">
        <v>146</v>
      </c>
      <c r="E17" s="38"/>
      <c r="F17" s="39">
        <v>0.31200000000000006</v>
      </c>
      <c r="G17" s="40"/>
      <c r="H17" s="41"/>
      <c r="I17" s="196"/>
      <c r="J17" s="42"/>
      <c r="K17" s="201"/>
      <c r="L17" s="201"/>
    </row>
    <row r="18" spans="1:12" s="34" customFormat="1" ht="24" outlineLevel="2" collapsed="1" x14ac:dyDescent="0.2">
      <c r="A18" s="66">
        <v>2</v>
      </c>
      <c r="B18" s="67" t="s">
        <v>7</v>
      </c>
      <c r="C18" s="68" t="s">
        <v>174</v>
      </c>
      <c r="D18" s="69" t="s">
        <v>1452</v>
      </c>
      <c r="E18" s="71" t="s">
        <v>11</v>
      </c>
      <c r="F18" s="72">
        <v>65.05749999999999</v>
      </c>
      <c r="G18" s="65">
        <v>0</v>
      </c>
      <c r="H18" s="199">
        <f>F18*(1+G18/100)</f>
        <v>65.05749999999999</v>
      </c>
      <c r="I18" s="195"/>
      <c r="J18" s="73">
        <f>H18*I18</f>
        <v>0</v>
      </c>
      <c r="K18" s="200">
        <v>2.4500000000000002</v>
      </c>
      <c r="L18" s="200">
        <f>H18*K18</f>
        <v>159.39087499999999</v>
      </c>
    </row>
    <row r="19" spans="1:12" s="43" customFormat="1" ht="11.25" hidden="1" outlineLevel="4" x14ac:dyDescent="0.2">
      <c r="A19" s="35"/>
      <c r="B19" s="36" t="s">
        <v>24</v>
      </c>
      <c r="C19" s="76"/>
      <c r="D19" s="37" t="s">
        <v>456</v>
      </c>
      <c r="E19" s="38"/>
      <c r="F19" s="39">
        <v>0</v>
      </c>
      <c r="G19" s="40"/>
      <c r="H19" s="41"/>
      <c r="I19" s="196"/>
      <c r="J19" s="42"/>
      <c r="K19" s="201"/>
      <c r="L19" s="201"/>
    </row>
    <row r="20" spans="1:12" s="43" customFormat="1" ht="11.25" hidden="1" outlineLevel="4" x14ac:dyDescent="0.2">
      <c r="A20" s="35"/>
      <c r="B20" s="36" t="s">
        <v>24</v>
      </c>
      <c r="C20" s="76"/>
      <c r="D20" s="37" t="s">
        <v>16</v>
      </c>
      <c r="E20" s="38"/>
      <c r="F20" s="39">
        <v>0</v>
      </c>
      <c r="G20" s="40"/>
      <c r="H20" s="41"/>
      <c r="I20" s="196"/>
      <c r="J20" s="42"/>
      <c r="K20" s="201"/>
      <c r="L20" s="201"/>
    </row>
    <row r="21" spans="1:12" s="43" customFormat="1" ht="11.25" hidden="1" outlineLevel="4" x14ac:dyDescent="0.2">
      <c r="A21" s="35"/>
      <c r="B21" s="36" t="s">
        <v>24</v>
      </c>
      <c r="C21" s="76"/>
      <c r="D21" s="37" t="s">
        <v>198</v>
      </c>
      <c r="E21" s="38"/>
      <c r="F21" s="39">
        <v>1.2625</v>
      </c>
      <c r="G21" s="40"/>
      <c r="H21" s="41"/>
      <c r="I21" s="196"/>
      <c r="J21" s="42"/>
      <c r="K21" s="201"/>
      <c r="L21" s="201"/>
    </row>
    <row r="22" spans="1:12" s="43" customFormat="1" ht="11.25" hidden="1" outlineLevel="4" x14ac:dyDescent="0.2">
      <c r="A22" s="35"/>
      <c r="B22" s="36" t="s">
        <v>24</v>
      </c>
      <c r="C22" s="76"/>
      <c r="D22" s="37" t="s">
        <v>200</v>
      </c>
      <c r="E22" s="38"/>
      <c r="F22" s="39">
        <v>1.425</v>
      </c>
      <c r="G22" s="40"/>
      <c r="H22" s="41"/>
      <c r="I22" s="196"/>
      <c r="J22" s="42"/>
      <c r="K22" s="201"/>
      <c r="L22" s="201"/>
    </row>
    <row r="23" spans="1:12" s="43" customFormat="1" ht="11.25" hidden="1" outlineLevel="4" x14ac:dyDescent="0.2">
      <c r="A23" s="35"/>
      <c r="B23" s="36" t="s">
        <v>24</v>
      </c>
      <c r="C23" s="76"/>
      <c r="D23" s="37" t="s">
        <v>17</v>
      </c>
      <c r="E23" s="38"/>
      <c r="F23" s="39">
        <v>0</v>
      </c>
      <c r="G23" s="40"/>
      <c r="H23" s="41"/>
      <c r="I23" s="196"/>
      <c r="J23" s="42"/>
      <c r="K23" s="201"/>
      <c r="L23" s="201"/>
    </row>
    <row r="24" spans="1:12" s="43" customFormat="1" ht="11.25" hidden="1" outlineLevel="4" x14ac:dyDescent="0.2">
      <c r="A24" s="35"/>
      <c r="B24" s="36" t="s">
        <v>24</v>
      </c>
      <c r="C24" s="76"/>
      <c r="D24" s="37" t="s">
        <v>264</v>
      </c>
      <c r="E24" s="38"/>
      <c r="F24" s="39">
        <v>2.5499999999999998</v>
      </c>
      <c r="G24" s="40"/>
      <c r="H24" s="41"/>
      <c r="I24" s="196"/>
      <c r="J24" s="42"/>
      <c r="K24" s="201"/>
      <c r="L24" s="201"/>
    </row>
    <row r="25" spans="1:12" s="43" customFormat="1" ht="11.25" hidden="1" outlineLevel="4" x14ac:dyDescent="0.2">
      <c r="A25" s="35"/>
      <c r="B25" s="36" t="s">
        <v>24</v>
      </c>
      <c r="C25" s="76"/>
      <c r="D25" s="37" t="s">
        <v>267</v>
      </c>
      <c r="E25" s="38"/>
      <c r="F25" s="39">
        <v>3.1549999999999998</v>
      </c>
      <c r="G25" s="40"/>
      <c r="H25" s="41"/>
      <c r="I25" s="196"/>
      <c r="J25" s="42"/>
      <c r="K25" s="201"/>
      <c r="L25" s="201"/>
    </row>
    <row r="26" spans="1:12" s="43" customFormat="1" ht="11.25" hidden="1" outlineLevel="4" x14ac:dyDescent="0.2">
      <c r="A26" s="35"/>
      <c r="B26" s="36" t="s">
        <v>24</v>
      </c>
      <c r="C26" s="76"/>
      <c r="D26" s="37" t="s">
        <v>18</v>
      </c>
      <c r="E26" s="38"/>
      <c r="F26" s="39">
        <v>0</v>
      </c>
      <c r="G26" s="40"/>
      <c r="H26" s="41"/>
      <c r="I26" s="196"/>
      <c r="J26" s="42"/>
      <c r="K26" s="201"/>
      <c r="L26" s="201"/>
    </row>
    <row r="27" spans="1:12" s="43" customFormat="1" ht="11.25" hidden="1" outlineLevel="4" x14ac:dyDescent="0.2">
      <c r="A27" s="35"/>
      <c r="B27" s="36" t="s">
        <v>24</v>
      </c>
      <c r="C27" s="76"/>
      <c r="D27" s="37" t="s">
        <v>274</v>
      </c>
      <c r="E27" s="38"/>
      <c r="F27" s="39">
        <v>15.725</v>
      </c>
      <c r="G27" s="40"/>
      <c r="H27" s="41"/>
      <c r="I27" s="196"/>
      <c r="J27" s="42"/>
      <c r="K27" s="201"/>
      <c r="L27" s="201"/>
    </row>
    <row r="28" spans="1:12" s="43" customFormat="1" ht="11.25" hidden="1" outlineLevel="4" x14ac:dyDescent="0.2">
      <c r="A28" s="35"/>
      <c r="B28" s="36" t="s">
        <v>24</v>
      </c>
      <c r="C28" s="76"/>
      <c r="D28" s="37" t="s">
        <v>19</v>
      </c>
      <c r="E28" s="38"/>
      <c r="F28" s="39">
        <v>0</v>
      </c>
      <c r="G28" s="40"/>
      <c r="H28" s="41"/>
      <c r="I28" s="196"/>
      <c r="J28" s="42"/>
      <c r="K28" s="201"/>
      <c r="L28" s="201"/>
    </row>
    <row r="29" spans="1:12" s="43" customFormat="1" ht="11.25" hidden="1" outlineLevel="4" x14ac:dyDescent="0.2">
      <c r="A29" s="35"/>
      <c r="B29" s="36" t="s">
        <v>24</v>
      </c>
      <c r="C29" s="76"/>
      <c r="D29" s="37" t="s">
        <v>273</v>
      </c>
      <c r="E29" s="38"/>
      <c r="F29" s="39">
        <v>13.2875</v>
      </c>
      <c r="G29" s="40"/>
      <c r="H29" s="41"/>
      <c r="I29" s="196"/>
      <c r="J29" s="42"/>
      <c r="K29" s="201"/>
      <c r="L29" s="201"/>
    </row>
    <row r="30" spans="1:12" s="43" customFormat="1" ht="11.25" hidden="1" outlineLevel="4" x14ac:dyDescent="0.2">
      <c r="A30" s="35"/>
      <c r="B30" s="36" t="s">
        <v>24</v>
      </c>
      <c r="C30" s="76"/>
      <c r="D30" s="37" t="s">
        <v>46</v>
      </c>
      <c r="E30" s="38"/>
      <c r="F30" s="39">
        <v>0</v>
      </c>
      <c r="G30" s="40"/>
      <c r="H30" s="41"/>
      <c r="I30" s="196"/>
      <c r="J30" s="42"/>
      <c r="K30" s="201"/>
      <c r="L30" s="201"/>
    </row>
    <row r="31" spans="1:12" s="43" customFormat="1" ht="11.25" hidden="1" outlineLevel="4" x14ac:dyDescent="0.2">
      <c r="A31" s="35"/>
      <c r="B31" s="36" t="s">
        <v>24</v>
      </c>
      <c r="C31" s="76"/>
      <c r="D31" s="37" t="s">
        <v>234</v>
      </c>
      <c r="E31" s="38"/>
      <c r="F31" s="39">
        <v>2.0249999999999999</v>
      </c>
      <c r="G31" s="40"/>
      <c r="H31" s="41"/>
      <c r="I31" s="196"/>
      <c r="J31" s="42"/>
      <c r="K31" s="201"/>
      <c r="L31" s="201"/>
    </row>
    <row r="32" spans="1:12" s="43" customFormat="1" ht="11.25" hidden="1" outlineLevel="4" x14ac:dyDescent="0.2">
      <c r="A32" s="35"/>
      <c r="B32" s="36" t="s">
        <v>24</v>
      </c>
      <c r="C32" s="76"/>
      <c r="D32" s="37" t="s">
        <v>41</v>
      </c>
      <c r="E32" s="38"/>
      <c r="F32" s="39">
        <v>0</v>
      </c>
      <c r="G32" s="40"/>
      <c r="H32" s="41"/>
      <c r="I32" s="196"/>
      <c r="J32" s="42"/>
      <c r="K32" s="201"/>
      <c r="L32" s="201"/>
    </row>
    <row r="33" spans="1:12" s="43" customFormat="1" ht="11.25" hidden="1" outlineLevel="4" x14ac:dyDescent="0.2">
      <c r="A33" s="35"/>
      <c r="B33" s="36" t="s">
        <v>24</v>
      </c>
      <c r="C33" s="76"/>
      <c r="D33" s="37" t="s">
        <v>199</v>
      </c>
      <c r="E33" s="38"/>
      <c r="F33" s="39">
        <v>1.3075000000000001</v>
      </c>
      <c r="G33" s="40"/>
      <c r="H33" s="41"/>
      <c r="I33" s="196"/>
      <c r="J33" s="42"/>
      <c r="K33" s="201"/>
      <c r="L33" s="201"/>
    </row>
    <row r="34" spans="1:12" s="43" customFormat="1" ht="11.25" hidden="1" outlineLevel="4" x14ac:dyDescent="0.2">
      <c r="A34" s="35"/>
      <c r="B34" s="36" t="s">
        <v>24</v>
      </c>
      <c r="C34" s="76"/>
      <c r="D34" s="37" t="s">
        <v>20</v>
      </c>
      <c r="E34" s="38"/>
      <c r="F34" s="39">
        <v>0</v>
      </c>
      <c r="G34" s="40"/>
      <c r="H34" s="41"/>
      <c r="I34" s="196"/>
      <c r="J34" s="42"/>
      <c r="K34" s="201"/>
      <c r="L34" s="201"/>
    </row>
    <row r="35" spans="1:12" s="43" customFormat="1" ht="11.25" hidden="1" outlineLevel="4" x14ac:dyDescent="0.2">
      <c r="A35" s="35"/>
      <c r="B35" s="36" t="s">
        <v>24</v>
      </c>
      <c r="C35" s="76"/>
      <c r="D35" s="37" t="s">
        <v>270</v>
      </c>
      <c r="E35" s="38"/>
      <c r="F35" s="39">
        <v>5.7750000000000004</v>
      </c>
      <c r="G35" s="40"/>
      <c r="H35" s="41"/>
      <c r="I35" s="196"/>
      <c r="J35" s="42"/>
      <c r="K35" s="201"/>
      <c r="L35" s="201"/>
    </row>
    <row r="36" spans="1:12" s="43" customFormat="1" ht="11.25" hidden="1" outlineLevel="4" x14ac:dyDescent="0.2">
      <c r="A36" s="35"/>
      <c r="B36" s="36" t="s">
        <v>24</v>
      </c>
      <c r="C36" s="76"/>
      <c r="D36" s="37" t="s">
        <v>39</v>
      </c>
      <c r="E36" s="38"/>
      <c r="F36" s="39">
        <v>0</v>
      </c>
      <c r="G36" s="40"/>
      <c r="H36" s="41"/>
      <c r="I36" s="196"/>
      <c r="J36" s="42"/>
      <c r="K36" s="201"/>
      <c r="L36" s="201"/>
    </row>
    <row r="37" spans="1:12" s="43" customFormat="1" ht="11.25" hidden="1" outlineLevel="4" x14ac:dyDescent="0.2">
      <c r="A37" s="35"/>
      <c r="B37" s="36" t="s">
        <v>24</v>
      </c>
      <c r="C37" s="76"/>
      <c r="D37" s="37" t="s">
        <v>235</v>
      </c>
      <c r="E37" s="38"/>
      <c r="F37" s="39">
        <v>2.085</v>
      </c>
      <c r="G37" s="40"/>
      <c r="H37" s="41"/>
      <c r="I37" s="196"/>
      <c r="J37" s="42"/>
      <c r="K37" s="201"/>
      <c r="L37" s="201"/>
    </row>
    <row r="38" spans="1:12" s="43" customFormat="1" ht="11.25" hidden="1" outlineLevel="4" x14ac:dyDescent="0.2">
      <c r="A38" s="35"/>
      <c r="B38" s="36" t="s">
        <v>24</v>
      </c>
      <c r="C38" s="76"/>
      <c r="D38" s="37" t="s">
        <v>40</v>
      </c>
      <c r="E38" s="38"/>
      <c r="F38" s="39">
        <v>0</v>
      </c>
      <c r="G38" s="40"/>
      <c r="H38" s="41"/>
      <c r="I38" s="196"/>
      <c r="J38" s="42"/>
      <c r="K38" s="201"/>
      <c r="L38" s="201"/>
    </row>
    <row r="39" spans="1:12" s="43" customFormat="1" ht="11.25" hidden="1" outlineLevel="4" x14ac:dyDescent="0.2">
      <c r="A39" s="35"/>
      <c r="B39" s="36" t="s">
        <v>24</v>
      </c>
      <c r="C39" s="76"/>
      <c r="D39" s="37" t="s">
        <v>272</v>
      </c>
      <c r="E39" s="38"/>
      <c r="F39" s="39">
        <v>11.18</v>
      </c>
      <c r="G39" s="40"/>
      <c r="H39" s="41"/>
      <c r="I39" s="196"/>
      <c r="J39" s="42"/>
      <c r="K39" s="201"/>
      <c r="L39" s="201"/>
    </row>
    <row r="40" spans="1:12" s="43" customFormat="1" ht="11.25" hidden="1" outlineLevel="4" x14ac:dyDescent="0.2">
      <c r="A40" s="35"/>
      <c r="B40" s="36" t="s">
        <v>24</v>
      </c>
      <c r="C40" s="76"/>
      <c r="D40" s="37" t="s">
        <v>47</v>
      </c>
      <c r="E40" s="38"/>
      <c r="F40" s="39">
        <v>0</v>
      </c>
      <c r="G40" s="40"/>
      <c r="H40" s="41"/>
      <c r="I40" s="196"/>
      <c r="J40" s="42"/>
      <c r="K40" s="201"/>
      <c r="L40" s="201"/>
    </row>
    <row r="41" spans="1:12" s="43" customFormat="1" ht="11.25" hidden="1" outlineLevel="4" x14ac:dyDescent="0.2">
      <c r="A41" s="35"/>
      <c r="B41" s="36" t="s">
        <v>24</v>
      </c>
      <c r="C41" s="76"/>
      <c r="D41" s="37" t="s">
        <v>269</v>
      </c>
      <c r="E41" s="38"/>
      <c r="F41" s="39">
        <v>5.28</v>
      </c>
      <c r="G41" s="40"/>
      <c r="H41" s="41"/>
      <c r="I41" s="196"/>
      <c r="J41" s="42"/>
      <c r="K41" s="201"/>
      <c r="L41" s="201"/>
    </row>
    <row r="42" spans="1:12" s="34" customFormat="1" ht="36" outlineLevel="2" collapsed="1" x14ac:dyDescent="0.2">
      <c r="A42" s="66">
        <v>3</v>
      </c>
      <c r="B42" s="67" t="s">
        <v>7</v>
      </c>
      <c r="C42" s="68" t="s">
        <v>175</v>
      </c>
      <c r="D42" s="69" t="s">
        <v>546</v>
      </c>
      <c r="E42" s="71" t="s">
        <v>10</v>
      </c>
      <c r="F42" s="72">
        <v>548.3599999999999</v>
      </c>
      <c r="G42" s="65">
        <v>0</v>
      </c>
      <c r="H42" s="199">
        <f>F42*(1+G42/100)</f>
        <v>548.3599999999999</v>
      </c>
      <c r="I42" s="195"/>
      <c r="J42" s="73">
        <f>H42*I42</f>
        <v>0</v>
      </c>
      <c r="K42" s="200">
        <v>1.09E-3</v>
      </c>
      <c r="L42" s="200">
        <f>H42*K42</f>
        <v>0.59771239999999992</v>
      </c>
    </row>
    <row r="43" spans="1:12" s="43" customFormat="1" ht="11.25" hidden="1" outlineLevel="4" x14ac:dyDescent="0.2">
      <c r="A43" s="35"/>
      <c r="B43" s="36" t="s">
        <v>24</v>
      </c>
      <c r="C43" s="76"/>
      <c r="D43" s="37" t="s">
        <v>456</v>
      </c>
      <c r="E43" s="38"/>
      <c r="F43" s="39">
        <v>0</v>
      </c>
      <c r="G43" s="40"/>
      <c r="H43" s="41"/>
      <c r="I43" s="196"/>
      <c r="J43" s="42"/>
      <c r="K43" s="201"/>
      <c r="L43" s="201"/>
    </row>
    <row r="44" spans="1:12" s="43" customFormat="1" ht="11.25" hidden="1" outlineLevel="4" x14ac:dyDescent="0.2">
      <c r="A44" s="35"/>
      <c r="B44" s="36" t="s">
        <v>24</v>
      </c>
      <c r="C44" s="76"/>
      <c r="D44" s="37" t="s">
        <v>16</v>
      </c>
      <c r="E44" s="38"/>
      <c r="F44" s="39">
        <v>0</v>
      </c>
      <c r="G44" s="40"/>
      <c r="H44" s="41"/>
      <c r="I44" s="196"/>
      <c r="J44" s="42"/>
      <c r="K44" s="201"/>
      <c r="L44" s="201"/>
    </row>
    <row r="45" spans="1:12" s="43" customFormat="1" ht="11.25" hidden="1" outlineLevel="4" x14ac:dyDescent="0.2">
      <c r="A45" s="35"/>
      <c r="B45" s="36" t="s">
        <v>24</v>
      </c>
      <c r="C45" s="76"/>
      <c r="D45" s="37" t="s">
        <v>88</v>
      </c>
      <c r="E45" s="38"/>
      <c r="F45" s="39">
        <v>10.1</v>
      </c>
      <c r="G45" s="40"/>
      <c r="H45" s="41"/>
      <c r="I45" s="196"/>
      <c r="J45" s="42"/>
      <c r="K45" s="201"/>
      <c r="L45" s="201"/>
    </row>
    <row r="46" spans="1:12" s="43" customFormat="1" ht="11.25" hidden="1" outlineLevel="4" x14ac:dyDescent="0.2">
      <c r="A46" s="35"/>
      <c r="B46" s="36" t="s">
        <v>24</v>
      </c>
      <c r="C46" s="76"/>
      <c r="D46" s="37" t="s">
        <v>90</v>
      </c>
      <c r="E46" s="38"/>
      <c r="F46" s="39">
        <v>11.4</v>
      </c>
      <c r="G46" s="40"/>
      <c r="H46" s="41"/>
      <c r="I46" s="196"/>
      <c r="J46" s="42"/>
      <c r="K46" s="201"/>
      <c r="L46" s="201"/>
    </row>
    <row r="47" spans="1:12" s="43" customFormat="1" ht="11.25" hidden="1" outlineLevel="4" x14ac:dyDescent="0.2">
      <c r="A47" s="35"/>
      <c r="B47" s="36" t="s">
        <v>24</v>
      </c>
      <c r="C47" s="76"/>
      <c r="D47" s="37" t="s">
        <v>17</v>
      </c>
      <c r="E47" s="38"/>
      <c r="F47" s="39">
        <v>0</v>
      </c>
      <c r="G47" s="40"/>
      <c r="H47" s="41"/>
      <c r="I47" s="196"/>
      <c r="J47" s="42"/>
      <c r="K47" s="201"/>
      <c r="L47" s="201"/>
    </row>
    <row r="48" spans="1:12" s="43" customFormat="1" ht="11.25" hidden="1" outlineLevel="4" x14ac:dyDescent="0.2">
      <c r="A48" s="35"/>
      <c r="B48" s="36" t="s">
        <v>24</v>
      </c>
      <c r="C48" s="76"/>
      <c r="D48" s="37" t="s">
        <v>113</v>
      </c>
      <c r="E48" s="38"/>
      <c r="F48" s="39">
        <v>20.399999999999999</v>
      </c>
      <c r="G48" s="40"/>
      <c r="H48" s="41"/>
      <c r="I48" s="196"/>
      <c r="J48" s="42"/>
      <c r="K48" s="201"/>
      <c r="L48" s="201"/>
    </row>
    <row r="49" spans="1:12" s="43" customFormat="1" ht="11.25" hidden="1" outlineLevel="4" x14ac:dyDescent="0.2">
      <c r="A49" s="35"/>
      <c r="B49" s="36" t="s">
        <v>24</v>
      </c>
      <c r="C49" s="76"/>
      <c r="D49" s="37" t="s">
        <v>116</v>
      </c>
      <c r="E49" s="38"/>
      <c r="F49" s="39">
        <v>25.24</v>
      </c>
      <c r="G49" s="40"/>
      <c r="H49" s="41"/>
      <c r="I49" s="196"/>
      <c r="J49" s="42"/>
      <c r="K49" s="201"/>
      <c r="L49" s="201"/>
    </row>
    <row r="50" spans="1:12" s="43" customFormat="1" ht="11.25" hidden="1" outlineLevel="4" x14ac:dyDescent="0.2">
      <c r="A50" s="35"/>
      <c r="B50" s="36" t="s">
        <v>24</v>
      </c>
      <c r="C50" s="76"/>
      <c r="D50" s="37" t="s">
        <v>18</v>
      </c>
      <c r="E50" s="38"/>
      <c r="F50" s="39">
        <v>0</v>
      </c>
      <c r="G50" s="40"/>
      <c r="H50" s="41"/>
      <c r="I50" s="196"/>
      <c r="J50" s="42"/>
      <c r="K50" s="201"/>
      <c r="L50" s="201"/>
    </row>
    <row r="51" spans="1:12" s="43" customFormat="1" ht="11.25" hidden="1" outlineLevel="4" x14ac:dyDescent="0.2">
      <c r="A51" s="35"/>
      <c r="B51" s="36" t="s">
        <v>24</v>
      </c>
      <c r="C51" s="76"/>
      <c r="D51" s="37" t="s">
        <v>122</v>
      </c>
      <c r="E51" s="38"/>
      <c r="F51" s="39">
        <v>125.8</v>
      </c>
      <c r="G51" s="40"/>
      <c r="H51" s="41"/>
      <c r="I51" s="196"/>
      <c r="J51" s="42"/>
      <c r="K51" s="201"/>
      <c r="L51" s="201"/>
    </row>
    <row r="52" spans="1:12" s="43" customFormat="1" ht="11.25" hidden="1" outlineLevel="4" x14ac:dyDescent="0.2">
      <c r="A52" s="35"/>
      <c r="B52" s="36" t="s">
        <v>24</v>
      </c>
      <c r="C52" s="76"/>
      <c r="D52" s="37" t="s">
        <v>19</v>
      </c>
      <c r="E52" s="38"/>
      <c r="F52" s="39">
        <v>0</v>
      </c>
      <c r="G52" s="40"/>
      <c r="H52" s="41"/>
      <c r="I52" s="196"/>
      <c r="J52" s="42"/>
      <c r="K52" s="201"/>
      <c r="L52" s="201"/>
    </row>
    <row r="53" spans="1:12" s="43" customFormat="1" ht="11.25" hidden="1" outlineLevel="4" x14ac:dyDescent="0.2">
      <c r="A53" s="35"/>
      <c r="B53" s="36" t="s">
        <v>24</v>
      </c>
      <c r="C53" s="76"/>
      <c r="D53" s="37" t="s">
        <v>121</v>
      </c>
      <c r="E53" s="38"/>
      <c r="F53" s="39">
        <v>106.3</v>
      </c>
      <c r="G53" s="40"/>
      <c r="H53" s="41"/>
      <c r="I53" s="196"/>
      <c r="J53" s="42"/>
      <c r="K53" s="201"/>
      <c r="L53" s="201"/>
    </row>
    <row r="54" spans="1:12" s="43" customFormat="1" ht="11.25" hidden="1" outlineLevel="4" x14ac:dyDescent="0.2">
      <c r="A54" s="35"/>
      <c r="B54" s="36" t="s">
        <v>24</v>
      </c>
      <c r="C54" s="76"/>
      <c r="D54" s="37" t="s">
        <v>46</v>
      </c>
      <c r="E54" s="38"/>
      <c r="F54" s="39">
        <v>0</v>
      </c>
      <c r="G54" s="40"/>
      <c r="H54" s="41"/>
      <c r="I54" s="196"/>
      <c r="J54" s="42"/>
      <c r="K54" s="201"/>
      <c r="L54" s="201"/>
    </row>
    <row r="55" spans="1:12" s="43" customFormat="1" ht="11.25" hidden="1" outlineLevel="4" x14ac:dyDescent="0.2">
      <c r="A55" s="35"/>
      <c r="B55" s="36" t="s">
        <v>24</v>
      </c>
      <c r="C55" s="76"/>
      <c r="D55" s="37" t="s">
        <v>96</v>
      </c>
      <c r="E55" s="38"/>
      <c r="F55" s="39">
        <v>16.2</v>
      </c>
      <c r="G55" s="40"/>
      <c r="H55" s="41"/>
      <c r="I55" s="196"/>
      <c r="J55" s="42"/>
      <c r="K55" s="201"/>
      <c r="L55" s="201"/>
    </row>
    <row r="56" spans="1:12" s="43" customFormat="1" ht="11.25" hidden="1" outlineLevel="4" x14ac:dyDescent="0.2">
      <c r="A56" s="35"/>
      <c r="B56" s="36" t="s">
        <v>24</v>
      </c>
      <c r="C56" s="76"/>
      <c r="D56" s="37" t="s">
        <v>41</v>
      </c>
      <c r="E56" s="38"/>
      <c r="F56" s="39">
        <v>0</v>
      </c>
      <c r="G56" s="40"/>
      <c r="H56" s="41"/>
      <c r="I56" s="196"/>
      <c r="J56" s="42"/>
      <c r="K56" s="201"/>
      <c r="L56" s="201"/>
    </row>
    <row r="57" spans="1:12" s="43" customFormat="1" ht="11.25" hidden="1" outlineLevel="4" x14ac:dyDescent="0.2">
      <c r="A57" s="35"/>
      <c r="B57" s="36" t="s">
        <v>24</v>
      </c>
      <c r="C57" s="76"/>
      <c r="D57" s="37" t="s">
        <v>89</v>
      </c>
      <c r="E57" s="38"/>
      <c r="F57" s="39">
        <v>10.46</v>
      </c>
      <c r="G57" s="40"/>
      <c r="H57" s="41"/>
      <c r="I57" s="196"/>
      <c r="J57" s="42"/>
      <c r="K57" s="201"/>
      <c r="L57" s="201"/>
    </row>
    <row r="58" spans="1:12" s="43" customFormat="1" ht="11.25" hidden="1" outlineLevel="4" x14ac:dyDescent="0.2">
      <c r="A58" s="35"/>
      <c r="B58" s="36" t="s">
        <v>24</v>
      </c>
      <c r="C58" s="76"/>
      <c r="D58" s="37" t="s">
        <v>20</v>
      </c>
      <c r="E58" s="38"/>
      <c r="F58" s="39">
        <v>0</v>
      </c>
      <c r="G58" s="40"/>
      <c r="H58" s="41"/>
      <c r="I58" s="196"/>
      <c r="J58" s="42"/>
      <c r="K58" s="201"/>
      <c r="L58" s="201"/>
    </row>
    <row r="59" spans="1:12" s="43" customFormat="1" ht="11.25" hidden="1" outlineLevel="4" x14ac:dyDescent="0.2">
      <c r="A59" s="35"/>
      <c r="B59" s="36" t="s">
        <v>24</v>
      </c>
      <c r="C59" s="76"/>
      <c r="D59" s="37" t="s">
        <v>119</v>
      </c>
      <c r="E59" s="38"/>
      <c r="F59" s="39">
        <v>46.2</v>
      </c>
      <c r="G59" s="40"/>
      <c r="H59" s="41"/>
      <c r="I59" s="196"/>
      <c r="J59" s="42"/>
      <c r="K59" s="201"/>
      <c r="L59" s="201"/>
    </row>
    <row r="60" spans="1:12" s="43" customFormat="1" ht="11.25" hidden="1" outlineLevel="4" x14ac:dyDescent="0.2">
      <c r="A60" s="35"/>
      <c r="B60" s="36" t="s">
        <v>24</v>
      </c>
      <c r="C60" s="76"/>
      <c r="D60" s="37" t="s">
        <v>39</v>
      </c>
      <c r="E60" s="38"/>
      <c r="F60" s="39">
        <v>0</v>
      </c>
      <c r="G60" s="40"/>
      <c r="H60" s="41"/>
      <c r="I60" s="196"/>
      <c r="J60" s="42"/>
      <c r="K60" s="201"/>
      <c r="L60" s="201"/>
    </row>
    <row r="61" spans="1:12" s="43" customFormat="1" ht="11.25" hidden="1" outlineLevel="4" x14ac:dyDescent="0.2">
      <c r="A61" s="35"/>
      <c r="B61" s="36" t="s">
        <v>24</v>
      </c>
      <c r="C61" s="76"/>
      <c r="D61" s="37" t="s">
        <v>97</v>
      </c>
      <c r="E61" s="38"/>
      <c r="F61" s="39">
        <v>16.68</v>
      </c>
      <c r="G61" s="40"/>
      <c r="H61" s="41"/>
      <c r="I61" s="196"/>
      <c r="J61" s="42"/>
      <c r="K61" s="201"/>
      <c r="L61" s="201"/>
    </row>
    <row r="62" spans="1:12" s="43" customFormat="1" ht="11.25" hidden="1" outlineLevel="4" x14ac:dyDescent="0.2">
      <c r="A62" s="35"/>
      <c r="B62" s="36" t="s">
        <v>24</v>
      </c>
      <c r="C62" s="76"/>
      <c r="D62" s="37" t="s">
        <v>40</v>
      </c>
      <c r="E62" s="38"/>
      <c r="F62" s="39">
        <v>0</v>
      </c>
      <c r="G62" s="40"/>
      <c r="H62" s="41"/>
      <c r="I62" s="196"/>
      <c r="J62" s="42"/>
      <c r="K62" s="201"/>
      <c r="L62" s="201"/>
    </row>
    <row r="63" spans="1:12" s="43" customFormat="1" ht="11.25" hidden="1" outlineLevel="4" x14ac:dyDescent="0.2">
      <c r="A63" s="35"/>
      <c r="B63" s="36" t="s">
        <v>24</v>
      </c>
      <c r="C63" s="76"/>
      <c r="D63" s="37" t="s">
        <v>120</v>
      </c>
      <c r="E63" s="38"/>
      <c r="F63" s="39">
        <v>89.44</v>
      </c>
      <c r="G63" s="40"/>
      <c r="H63" s="41"/>
      <c r="I63" s="196"/>
      <c r="J63" s="42"/>
      <c r="K63" s="201"/>
      <c r="L63" s="201"/>
    </row>
    <row r="64" spans="1:12" s="43" customFormat="1" ht="11.25" hidden="1" outlineLevel="4" x14ac:dyDescent="0.2">
      <c r="A64" s="35"/>
      <c r="B64" s="36" t="s">
        <v>24</v>
      </c>
      <c r="C64" s="76"/>
      <c r="D64" s="37" t="s">
        <v>47</v>
      </c>
      <c r="E64" s="38"/>
      <c r="F64" s="39">
        <v>0</v>
      </c>
      <c r="G64" s="40"/>
      <c r="H64" s="41"/>
      <c r="I64" s="196"/>
      <c r="J64" s="42"/>
      <c r="K64" s="201"/>
      <c r="L64" s="201"/>
    </row>
    <row r="65" spans="1:12" s="43" customFormat="1" ht="11.25" hidden="1" outlineLevel="4" x14ac:dyDescent="0.2">
      <c r="A65" s="35"/>
      <c r="B65" s="36" t="s">
        <v>24</v>
      </c>
      <c r="C65" s="76"/>
      <c r="D65" s="37" t="s">
        <v>118</v>
      </c>
      <c r="E65" s="38"/>
      <c r="F65" s="39">
        <v>42.24</v>
      </c>
      <c r="G65" s="40"/>
      <c r="H65" s="41"/>
      <c r="I65" s="196"/>
      <c r="J65" s="42"/>
      <c r="K65" s="201"/>
      <c r="L65" s="201"/>
    </row>
    <row r="66" spans="1:12" s="43" customFormat="1" ht="11.25" hidden="1" outlineLevel="4" x14ac:dyDescent="0.2">
      <c r="A66" s="35"/>
      <c r="B66" s="36" t="s">
        <v>24</v>
      </c>
      <c r="C66" s="76"/>
      <c r="D66" s="37" t="s">
        <v>2</v>
      </c>
      <c r="E66" s="38"/>
      <c r="F66" s="39">
        <v>520.45999999999992</v>
      </c>
      <c r="G66" s="40"/>
      <c r="H66" s="41"/>
      <c r="I66" s="196"/>
      <c r="J66" s="42"/>
      <c r="K66" s="201"/>
      <c r="L66" s="201"/>
    </row>
    <row r="67" spans="1:12" s="43" customFormat="1" ht="11.25" hidden="1" outlineLevel="4" x14ac:dyDescent="0.2">
      <c r="A67" s="35"/>
      <c r="B67" s="36" t="s">
        <v>24</v>
      </c>
      <c r="C67" s="76"/>
      <c r="D67" s="37" t="s">
        <v>456</v>
      </c>
      <c r="E67" s="38"/>
      <c r="F67" s="39">
        <v>0</v>
      </c>
      <c r="G67" s="40"/>
      <c r="H67" s="41"/>
      <c r="I67" s="196"/>
      <c r="J67" s="42"/>
      <c r="K67" s="201"/>
      <c r="L67" s="201"/>
    </row>
    <row r="68" spans="1:12" s="43" customFormat="1" ht="11.25" hidden="1" outlineLevel="4" x14ac:dyDescent="0.2">
      <c r="A68" s="35"/>
      <c r="B68" s="36" t="s">
        <v>24</v>
      </c>
      <c r="C68" s="76"/>
      <c r="D68" s="37" t="s">
        <v>42</v>
      </c>
      <c r="E68" s="38"/>
      <c r="F68" s="39">
        <v>0</v>
      </c>
      <c r="G68" s="40"/>
      <c r="H68" s="41"/>
      <c r="I68" s="196"/>
      <c r="J68" s="42"/>
      <c r="K68" s="201"/>
      <c r="L68" s="201"/>
    </row>
    <row r="69" spans="1:12" s="43" customFormat="1" ht="11.25" hidden="1" outlineLevel="4" x14ac:dyDescent="0.2">
      <c r="A69" s="35"/>
      <c r="B69" s="36" t="s">
        <v>24</v>
      </c>
      <c r="C69" s="76"/>
      <c r="D69" s="37" t="s">
        <v>84</v>
      </c>
      <c r="E69" s="38"/>
      <c r="F69" s="39">
        <v>8.4</v>
      </c>
      <c r="G69" s="40"/>
      <c r="H69" s="41"/>
      <c r="I69" s="196"/>
      <c r="J69" s="42"/>
      <c r="K69" s="201"/>
      <c r="L69" s="201"/>
    </row>
    <row r="70" spans="1:12" s="43" customFormat="1" ht="11.25" hidden="1" outlineLevel="4" x14ac:dyDescent="0.2">
      <c r="A70" s="35"/>
      <c r="B70" s="36" t="s">
        <v>24</v>
      </c>
      <c r="C70" s="76"/>
      <c r="D70" s="37" t="s">
        <v>43</v>
      </c>
      <c r="E70" s="38"/>
      <c r="F70" s="39">
        <v>0</v>
      </c>
      <c r="G70" s="40"/>
      <c r="H70" s="41"/>
      <c r="I70" s="196"/>
      <c r="J70" s="42"/>
      <c r="K70" s="201"/>
      <c r="L70" s="201"/>
    </row>
    <row r="71" spans="1:12" s="43" customFormat="1" ht="11.25" hidden="1" outlineLevel="4" x14ac:dyDescent="0.2">
      <c r="A71" s="35"/>
      <c r="B71" s="36" t="s">
        <v>24</v>
      </c>
      <c r="C71" s="76"/>
      <c r="D71" s="37" t="s">
        <v>76</v>
      </c>
      <c r="E71" s="38"/>
      <c r="F71" s="39">
        <v>3.12</v>
      </c>
      <c r="G71" s="40"/>
      <c r="H71" s="41"/>
      <c r="I71" s="196"/>
      <c r="J71" s="42"/>
      <c r="K71" s="201"/>
      <c r="L71" s="201"/>
    </row>
    <row r="72" spans="1:12" s="43" customFormat="1" ht="11.25" hidden="1" outlineLevel="4" x14ac:dyDescent="0.2">
      <c r="A72" s="35"/>
      <c r="B72" s="36" t="s">
        <v>24</v>
      </c>
      <c r="C72" s="76"/>
      <c r="D72" s="37" t="s">
        <v>44</v>
      </c>
      <c r="E72" s="38"/>
      <c r="F72" s="39">
        <v>0</v>
      </c>
      <c r="G72" s="40"/>
      <c r="H72" s="41"/>
      <c r="I72" s="196"/>
      <c r="J72" s="42"/>
      <c r="K72" s="201"/>
      <c r="L72" s="201"/>
    </row>
    <row r="73" spans="1:12" s="43" customFormat="1" ht="11.25" hidden="1" outlineLevel="4" x14ac:dyDescent="0.2">
      <c r="A73" s="35"/>
      <c r="B73" s="36" t="s">
        <v>24</v>
      </c>
      <c r="C73" s="76"/>
      <c r="D73" s="37" t="s">
        <v>91</v>
      </c>
      <c r="E73" s="38"/>
      <c r="F73" s="39">
        <v>13.26</v>
      </c>
      <c r="G73" s="40"/>
      <c r="H73" s="41"/>
      <c r="I73" s="196"/>
      <c r="J73" s="42"/>
      <c r="K73" s="201"/>
      <c r="L73" s="201"/>
    </row>
    <row r="74" spans="1:12" s="43" customFormat="1" ht="11.25" hidden="1" outlineLevel="4" x14ac:dyDescent="0.2">
      <c r="A74" s="35"/>
      <c r="B74" s="36" t="s">
        <v>24</v>
      </c>
      <c r="C74" s="76"/>
      <c r="D74" s="37" t="s">
        <v>45</v>
      </c>
      <c r="E74" s="38"/>
      <c r="F74" s="39">
        <v>0</v>
      </c>
      <c r="G74" s="40"/>
      <c r="H74" s="41"/>
      <c r="I74" s="196"/>
      <c r="J74" s="42"/>
      <c r="K74" s="201"/>
      <c r="L74" s="201"/>
    </row>
    <row r="75" spans="1:12" s="43" customFormat="1" ht="11.25" hidden="1" outlineLevel="4" x14ac:dyDescent="0.2">
      <c r="A75" s="35"/>
      <c r="B75" s="36" t="s">
        <v>24</v>
      </c>
      <c r="C75" s="76"/>
      <c r="D75" s="37" t="s">
        <v>76</v>
      </c>
      <c r="E75" s="38"/>
      <c r="F75" s="39">
        <v>3.12</v>
      </c>
      <c r="G75" s="40"/>
      <c r="H75" s="41"/>
      <c r="I75" s="196"/>
      <c r="J75" s="42"/>
      <c r="K75" s="201"/>
      <c r="L75" s="201"/>
    </row>
    <row r="76" spans="1:12" s="43" customFormat="1" ht="11.25" hidden="1" outlineLevel="4" x14ac:dyDescent="0.2">
      <c r="A76" s="35"/>
      <c r="B76" s="36" t="s">
        <v>24</v>
      </c>
      <c r="C76" s="76"/>
      <c r="D76" s="37" t="s">
        <v>2</v>
      </c>
      <c r="E76" s="38"/>
      <c r="F76" s="39">
        <v>27.9</v>
      </c>
      <c r="G76" s="40"/>
      <c r="H76" s="41"/>
      <c r="I76" s="196"/>
      <c r="J76" s="42"/>
      <c r="K76" s="201"/>
      <c r="L76" s="201"/>
    </row>
    <row r="77" spans="1:12" s="34" customFormat="1" ht="36" outlineLevel="2" x14ac:dyDescent="0.2">
      <c r="A77" s="66">
        <v>4</v>
      </c>
      <c r="B77" s="67" t="s">
        <v>7</v>
      </c>
      <c r="C77" s="68" t="s">
        <v>176</v>
      </c>
      <c r="D77" s="69" t="s">
        <v>547</v>
      </c>
      <c r="E77" s="71" t="s">
        <v>10</v>
      </c>
      <c r="F77" s="72">
        <v>548.36</v>
      </c>
      <c r="G77" s="65">
        <v>0</v>
      </c>
      <c r="H77" s="199">
        <f>F77*(1+G77/100)</f>
        <v>548.36</v>
      </c>
      <c r="I77" s="195"/>
      <c r="J77" s="73">
        <f>H77*I77</f>
        <v>0</v>
      </c>
      <c r="K77" s="200"/>
      <c r="L77" s="200">
        <f>H77*K77</f>
        <v>0</v>
      </c>
    </row>
    <row r="78" spans="1:12" s="34" customFormat="1" ht="24" outlineLevel="2" collapsed="1" x14ac:dyDescent="0.2">
      <c r="A78" s="66">
        <v>5</v>
      </c>
      <c r="B78" s="67" t="s">
        <v>7</v>
      </c>
      <c r="C78" s="68" t="s">
        <v>178</v>
      </c>
      <c r="D78" s="69" t="s">
        <v>1384</v>
      </c>
      <c r="E78" s="71" t="s">
        <v>5</v>
      </c>
      <c r="F78" s="72">
        <v>5.407</v>
      </c>
      <c r="G78" s="65">
        <v>0</v>
      </c>
      <c r="H78" s="199">
        <f>F78*(1+G78/100)</f>
        <v>5.407</v>
      </c>
      <c r="I78" s="195"/>
      <c r="J78" s="73">
        <f>H78*I78</f>
        <v>0</v>
      </c>
      <c r="K78" s="200">
        <v>1.04</v>
      </c>
      <c r="L78" s="200">
        <f>H78*K78</f>
        <v>5.6232800000000003</v>
      </c>
    </row>
    <row r="79" spans="1:12" s="43" customFormat="1" ht="11.25" hidden="1" outlineLevel="4" x14ac:dyDescent="0.2">
      <c r="A79" s="35"/>
      <c r="B79" s="36" t="s">
        <v>24</v>
      </c>
      <c r="C79" s="76"/>
      <c r="D79" s="37" t="s">
        <v>347</v>
      </c>
      <c r="E79" s="38"/>
      <c r="F79" s="39">
        <v>0</v>
      </c>
      <c r="G79" s="40"/>
      <c r="H79" s="41"/>
      <c r="I79" s="196"/>
      <c r="J79" s="42"/>
      <c r="K79" s="201"/>
      <c r="L79" s="201"/>
    </row>
    <row r="80" spans="1:12" s="43" customFormat="1" ht="11.25" hidden="1" outlineLevel="4" x14ac:dyDescent="0.2">
      <c r="A80" s="35"/>
      <c r="B80" s="36" t="s">
        <v>24</v>
      </c>
      <c r="C80" s="76"/>
      <c r="D80" s="37" t="s">
        <v>56</v>
      </c>
      <c r="E80" s="38"/>
      <c r="F80" s="39">
        <v>5.407</v>
      </c>
      <c r="G80" s="40"/>
      <c r="H80" s="41"/>
      <c r="I80" s="196"/>
      <c r="J80" s="42"/>
      <c r="K80" s="201"/>
      <c r="L80" s="201"/>
    </row>
    <row r="81" spans="1:12" s="34" customFormat="1" ht="12" outlineLevel="2" collapsed="1" x14ac:dyDescent="0.2">
      <c r="A81" s="66">
        <v>6</v>
      </c>
      <c r="B81" s="67" t="s">
        <v>7</v>
      </c>
      <c r="C81" s="68" t="s">
        <v>85</v>
      </c>
      <c r="D81" s="69" t="s">
        <v>486</v>
      </c>
      <c r="E81" s="71" t="s">
        <v>4</v>
      </c>
      <c r="F81" s="72">
        <v>6.5</v>
      </c>
      <c r="G81" s="65">
        <v>0</v>
      </c>
      <c r="H81" s="199">
        <f>F81*(1+G81/100)</f>
        <v>6.5</v>
      </c>
      <c r="I81" s="195"/>
      <c r="J81" s="73">
        <f>H81*I81</f>
        <v>0</v>
      </c>
      <c r="K81" s="200"/>
      <c r="L81" s="200">
        <f>H81*K81</f>
        <v>0</v>
      </c>
    </row>
    <row r="82" spans="1:12" s="43" customFormat="1" ht="11.25" hidden="1" outlineLevel="4" x14ac:dyDescent="0.2">
      <c r="A82" s="35"/>
      <c r="B82" s="36" t="s">
        <v>24</v>
      </c>
      <c r="C82" s="76"/>
      <c r="D82" s="37" t="s">
        <v>347</v>
      </c>
      <c r="E82" s="38"/>
      <c r="F82" s="39">
        <v>0</v>
      </c>
      <c r="G82" s="40"/>
      <c r="H82" s="41"/>
      <c r="I82" s="196"/>
      <c r="J82" s="42"/>
      <c r="K82" s="201"/>
      <c r="L82" s="201"/>
    </row>
    <row r="83" spans="1:12" s="43" customFormat="1" ht="11.25" hidden="1" outlineLevel="4" x14ac:dyDescent="0.2">
      <c r="A83" s="35"/>
      <c r="B83" s="36" t="s">
        <v>24</v>
      </c>
      <c r="C83" s="76"/>
      <c r="D83" s="37" t="s">
        <v>36</v>
      </c>
      <c r="E83" s="38"/>
      <c r="F83" s="39">
        <v>6.5</v>
      </c>
      <c r="G83" s="40"/>
      <c r="H83" s="41"/>
      <c r="I83" s="196"/>
      <c r="J83" s="42"/>
      <c r="K83" s="201"/>
      <c r="L83" s="201"/>
    </row>
    <row r="84" spans="1:12" s="34" customFormat="1" ht="12" outlineLevel="2" collapsed="1" x14ac:dyDescent="0.2">
      <c r="A84" s="66">
        <v>7</v>
      </c>
      <c r="B84" s="67" t="s">
        <v>7</v>
      </c>
      <c r="C84" s="68" t="s">
        <v>177</v>
      </c>
      <c r="D84" s="70" t="s">
        <v>481</v>
      </c>
      <c r="E84" s="71" t="s">
        <v>10</v>
      </c>
      <c r="F84" s="72">
        <v>176.07915000000003</v>
      </c>
      <c r="G84" s="65">
        <v>0</v>
      </c>
      <c r="H84" s="199">
        <f>F84*(1+G84/100)</f>
        <v>176.07915000000003</v>
      </c>
      <c r="I84" s="195"/>
      <c r="J84" s="73">
        <f>H84*I84</f>
        <v>0</v>
      </c>
      <c r="K84" s="200">
        <v>8.5999999999999998E-4</v>
      </c>
      <c r="L84" s="200">
        <f>H84*K84</f>
        <v>0.15142806900000003</v>
      </c>
    </row>
    <row r="85" spans="1:12" s="43" customFormat="1" ht="11.25" hidden="1" outlineLevel="4" x14ac:dyDescent="0.2">
      <c r="A85" s="35"/>
      <c r="B85" s="36" t="s">
        <v>24</v>
      </c>
      <c r="C85" s="76"/>
      <c r="D85" s="37" t="s">
        <v>260</v>
      </c>
      <c r="E85" s="38"/>
      <c r="F85" s="39">
        <v>0</v>
      </c>
      <c r="G85" s="40"/>
      <c r="H85" s="41"/>
      <c r="I85" s="196"/>
      <c r="J85" s="42"/>
      <c r="K85" s="201"/>
      <c r="L85" s="201"/>
    </row>
    <row r="86" spans="1:12" s="43" customFormat="1" ht="11.25" hidden="1" outlineLevel="4" x14ac:dyDescent="0.2">
      <c r="A86" s="35"/>
      <c r="B86" s="36" t="s">
        <v>24</v>
      </c>
      <c r="C86" s="76"/>
      <c r="D86" s="37" t="s">
        <v>13</v>
      </c>
      <c r="E86" s="38"/>
      <c r="F86" s="39">
        <v>0</v>
      </c>
      <c r="G86" s="40"/>
      <c r="H86" s="41"/>
      <c r="I86" s="196"/>
      <c r="J86" s="42"/>
      <c r="K86" s="201"/>
      <c r="L86" s="201"/>
    </row>
    <row r="87" spans="1:12" s="43" customFormat="1" ht="11.25" hidden="1" outlineLevel="4" x14ac:dyDescent="0.2">
      <c r="A87" s="35"/>
      <c r="B87" s="36" t="s">
        <v>24</v>
      </c>
      <c r="C87" s="76"/>
      <c r="D87" s="37" t="s">
        <v>257</v>
      </c>
      <c r="E87" s="38"/>
      <c r="F87" s="39">
        <v>0</v>
      </c>
      <c r="G87" s="40"/>
      <c r="H87" s="41"/>
      <c r="I87" s="196"/>
      <c r="J87" s="42"/>
      <c r="K87" s="201"/>
      <c r="L87" s="201"/>
    </row>
    <row r="88" spans="1:12" s="43" customFormat="1" ht="11.25" hidden="1" outlineLevel="4" x14ac:dyDescent="0.2">
      <c r="A88" s="35"/>
      <c r="B88" s="36" t="s">
        <v>24</v>
      </c>
      <c r="C88" s="76"/>
      <c r="D88" s="37" t="s">
        <v>418</v>
      </c>
      <c r="E88" s="38"/>
      <c r="F88" s="39">
        <v>124.59075000000001</v>
      </c>
      <c r="G88" s="40"/>
      <c r="H88" s="41"/>
      <c r="I88" s="196"/>
      <c r="J88" s="42"/>
      <c r="K88" s="201"/>
      <c r="L88" s="201"/>
    </row>
    <row r="89" spans="1:12" s="43" customFormat="1" ht="11.25" hidden="1" outlineLevel="4" x14ac:dyDescent="0.2">
      <c r="A89" s="35"/>
      <c r="B89" s="36" t="s">
        <v>24</v>
      </c>
      <c r="C89" s="76"/>
      <c r="D89" s="37" t="s">
        <v>101</v>
      </c>
      <c r="E89" s="38"/>
      <c r="F89" s="39">
        <v>0</v>
      </c>
      <c r="G89" s="40"/>
      <c r="H89" s="41"/>
      <c r="I89" s="196"/>
      <c r="J89" s="42"/>
      <c r="K89" s="201"/>
      <c r="L89" s="201"/>
    </row>
    <row r="90" spans="1:12" s="43" customFormat="1" ht="11.25" hidden="1" outlineLevel="4" x14ac:dyDescent="0.2">
      <c r="A90" s="35"/>
      <c r="B90" s="36" t="s">
        <v>24</v>
      </c>
      <c r="C90" s="76"/>
      <c r="D90" s="37" t="s">
        <v>391</v>
      </c>
      <c r="E90" s="38"/>
      <c r="F90" s="39">
        <v>51.488399999999999</v>
      </c>
      <c r="G90" s="40"/>
      <c r="H90" s="41"/>
      <c r="I90" s="196"/>
      <c r="J90" s="42"/>
      <c r="K90" s="201"/>
      <c r="L90" s="201"/>
    </row>
    <row r="91" spans="1:12" s="43" customFormat="1" ht="11.25" hidden="1" outlineLevel="4" x14ac:dyDescent="0.2">
      <c r="A91" s="35"/>
      <c r="B91" s="36" t="s">
        <v>24</v>
      </c>
      <c r="C91" s="76"/>
      <c r="D91" s="37" t="s">
        <v>2</v>
      </c>
      <c r="E91" s="38"/>
      <c r="F91" s="39">
        <v>176.07915000000003</v>
      </c>
      <c r="G91" s="40"/>
      <c r="H91" s="41"/>
      <c r="I91" s="196"/>
      <c r="J91" s="42"/>
      <c r="K91" s="201"/>
      <c r="L91" s="201"/>
    </row>
    <row r="92" spans="1:12" s="52" customFormat="1" ht="12.75" hidden="1" customHeight="1" outlineLevel="4" x14ac:dyDescent="0.2">
      <c r="A92" s="44"/>
      <c r="B92" s="45"/>
      <c r="C92" s="46"/>
      <c r="D92" s="47"/>
      <c r="E92" s="48"/>
      <c r="F92" s="49"/>
      <c r="G92" s="50"/>
      <c r="H92" s="49"/>
      <c r="I92" s="197"/>
      <c r="J92" s="51"/>
      <c r="K92" s="202"/>
      <c r="L92" s="202"/>
    </row>
    <row r="93" spans="1:12" s="33" customFormat="1" ht="22.5" customHeight="1" outlineLevel="1" x14ac:dyDescent="0.2">
      <c r="A93" s="26"/>
      <c r="B93" s="27" t="s">
        <v>23</v>
      </c>
      <c r="C93" s="75" t="s">
        <v>548</v>
      </c>
      <c r="D93" s="28" t="s">
        <v>549</v>
      </c>
      <c r="E93" s="29"/>
      <c r="F93" s="30"/>
      <c r="G93" s="31"/>
      <c r="H93" s="30"/>
      <c r="I93" s="198"/>
      <c r="J93" s="32">
        <f>SUBTOTAL(9,J94:J106)</f>
        <v>0</v>
      </c>
      <c r="K93" s="203"/>
      <c r="L93" s="203">
        <f>SUBTOTAL(9,L94:L106)</f>
        <v>7.6845799999999986</v>
      </c>
    </row>
    <row r="94" spans="1:12" s="34" customFormat="1" ht="24" outlineLevel="2" collapsed="1" x14ac:dyDescent="0.2">
      <c r="A94" s="66">
        <v>1</v>
      </c>
      <c r="B94" s="67" t="s">
        <v>7</v>
      </c>
      <c r="C94" s="68" t="s">
        <v>181</v>
      </c>
      <c r="D94" s="69" t="s">
        <v>1453</v>
      </c>
      <c r="E94" s="71" t="s">
        <v>10</v>
      </c>
      <c r="F94" s="72">
        <v>65.615499999999997</v>
      </c>
      <c r="G94" s="65">
        <v>0</v>
      </c>
      <c r="H94" s="199">
        <f>F94*(1+G94/100)</f>
        <v>65.615499999999997</v>
      </c>
      <c r="I94" s="195"/>
      <c r="J94" s="73">
        <f>H94*I94</f>
        <v>0</v>
      </c>
      <c r="K94" s="200">
        <v>0.06</v>
      </c>
      <c r="L94" s="200">
        <f>H94*K94</f>
        <v>3.9369299999999998</v>
      </c>
    </row>
    <row r="95" spans="1:12" s="43" customFormat="1" ht="11.25" hidden="1" outlineLevel="4" x14ac:dyDescent="0.2">
      <c r="A95" s="35"/>
      <c r="B95" s="36" t="s">
        <v>24</v>
      </c>
      <c r="C95" s="76"/>
      <c r="D95" s="37" t="s">
        <v>13</v>
      </c>
      <c r="E95" s="38"/>
      <c r="F95" s="39">
        <v>0</v>
      </c>
      <c r="G95" s="40"/>
      <c r="H95" s="41"/>
      <c r="I95" s="196"/>
      <c r="J95" s="42"/>
      <c r="K95" s="201"/>
      <c r="L95" s="201"/>
    </row>
    <row r="96" spans="1:12" s="43" customFormat="1" ht="11.25" hidden="1" outlineLevel="4" x14ac:dyDescent="0.2">
      <c r="A96" s="35"/>
      <c r="B96" s="36" t="s">
        <v>24</v>
      </c>
      <c r="C96" s="76"/>
      <c r="D96" s="37" t="s">
        <v>436</v>
      </c>
      <c r="E96" s="38"/>
      <c r="F96" s="39">
        <v>67.249499999999998</v>
      </c>
      <c r="G96" s="40"/>
      <c r="H96" s="41"/>
      <c r="I96" s="196"/>
      <c r="J96" s="42"/>
      <c r="K96" s="201"/>
      <c r="L96" s="201"/>
    </row>
    <row r="97" spans="1:12" s="43" customFormat="1" ht="11.25" hidden="1" outlineLevel="4" x14ac:dyDescent="0.2">
      <c r="A97" s="35"/>
      <c r="B97" s="36" t="s">
        <v>24</v>
      </c>
      <c r="C97" s="76"/>
      <c r="D97" s="37" t="s">
        <v>162</v>
      </c>
      <c r="E97" s="38"/>
      <c r="F97" s="39">
        <v>4.84</v>
      </c>
      <c r="G97" s="40"/>
      <c r="H97" s="41"/>
      <c r="I97" s="196"/>
      <c r="J97" s="42"/>
      <c r="K97" s="201"/>
      <c r="L97" s="201"/>
    </row>
    <row r="98" spans="1:12" s="43" customFormat="1" ht="11.25" hidden="1" outlineLevel="4" x14ac:dyDescent="0.2">
      <c r="A98" s="35"/>
      <c r="B98" s="36" t="s">
        <v>24</v>
      </c>
      <c r="C98" s="76"/>
      <c r="D98" s="37" t="s">
        <v>362</v>
      </c>
      <c r="E98" s="38"/>
      <c r="F98" s="39">
        <v>2.194</v>
      </c>
      <c r="G98" s="40"/>
      <c r="H98" s="41"/>
      <c r="I98" s="196"/>
      <c r="J98" s="42"/>
      <c r="K98" s="201"/>
      <c r="L98" s="201"/>
    </row>
    <row r="99" spans="1:12" s="43" customFormat="1" ht="11.25" hidden="1" outlineLevel="4" x14ac:dyDescent="0.2">
      <c r="A99" s="35"/>
      <c r="B99" s="36" t="s">
        <v>24</v>
      </c>
      <c r="C99" s="76"/>
      <c r="D99" s="37" t="s">
        <v>392</v>
      </c>
      <c r="E99" s="38"/>
      <c r="F99" s="39">
        <v>-8.6679999999999993</v>
      </c>
      <c r="G99" s="40"/>
      <c r="H99" s="41"/>
      <c r="I99" s="196"/>
      <c r="J99" s="42"/>
      <c r="K99" s="201"/>
      <c r="L99" s="201"/>
    </row>
    <row r="100" spans="1:12" s="34" customFormat="1" ht="24" outlineLevel="2" collapsed="1" x14ac:dyDescent="0.2">
      <c r="A100" s="66">
        <v>2</v>
      </c>
      <c r="B100" s="67" t="s">
        <v>7</v>
      </c>
      <c r="C100" s="68" t="s">
        <v>182</v>
      </c>
      <c r="D100" s="69" t="s">
        <v>1454</v>
      </c>
      <c r="E100" s="71" t="s">
        <v>10</v>
      </c>
      <c r="F100" s="72">
        <v>37.476499999999987</v>
      </c>
      <c r="G100" s="65">
        <v>0</v>
      </c>
      <c r="H100" s="199">
        <f>F100*(1+G100/100)</f>
        <v>37.476499999999987</v>
      </c>
      <c r="I100" s="195"/>
      <c r="J100" s="73">
        <f>H100*I100</f>
        <v>0</v>
      </c>
      <c r="K100" s="200">
        <v>0.1</v>
      </c>
      <c r="L100" s="200">
        <f>H100*K100</f>
        <v>3.7476499999999988</v>
      </c>
    </row>
    <row r="101" spans="1:12" s="43" customFormat="1" ht="11.25" hidden="1" outlineLevel="4" x14ac:dyDescent="0.2">
      <c r="A101" s="35"/>
      <c r="B101" s="36" t="s">
        <v>24</v>
      </c>
      <c r="C101" s="76"/>
      <c r="D101" s="37" t="s">
        <v>13</v>
      </c>
      <c r="E101" s="38"/>
      <c r="F101" s="39">
        <v>0</v>
      </c>
      <c r="G101" s="40"/>
      <c r="H101" s="41"/>
      <c r="I101" s="196"/>
      <c r="J101" s="42"/>
      <c r="K101" s="201"/>
      <c r="L101" s="201"/>
    </row>
    <row r="102" spans="1:12" s="43" customFormat="1" ht="11.25" hidden="1" outlineLevel="4" x14ac:dyDescent="0.2">
      <c r="A102" s="35"/>
      <c r="B102" s="36" t="s">
        <v>24</v>
      </c>
      <c r="C102" s="76"/>
      <c r="D102" s="37" t="s">
        <v>307</v>
      </c>
      <c r="E102" s="38"/>
      <c r="F102" s="39">
        <v>19.741499999999998</v>
      </c>
      <c r="G102" s="40"/>
      <c r="H102" s="41"/>
      <c r="I102" s="196"/>
      <c r="J102" s="42"/>
      <c r="K102" s="201"/>
      <c r="L102" s="201"/>
    </row>
    <row r="103" spans="1:12" s="43" customFormat="1" ht="11.25" hidden="1" outlineLevel="4" x14ac:dyDescent="0.2">
      <c r="A103" s="35"/>
      <c r="B103" s="36" t="s">
        <v>24</v>
      </c>
      <c r="C103" s="76"/>
      <c r="D103" s="37" t="s">
        <v>356</v>
      </c>
      <c r="E103" s="38"/>
      <c r="F103" s="39">
        <v>17.423999999999999</v>
      </c>
      <c r="G103" s="40"/>
      <c r="H103" s="41"/>
      <c r="I103" s="196"/>
      <c r="J103" s="42"/>
      <c r="K103" s="201"/>
      <c r="L103" s="201"/>
    </row>
    <row r="104" spans="1:12" s="43" customFormat="1" ht="11.25" hidden="1" outlineLevel="4" x14ac:dyDescent="0.2">
      <c r="A104" s="35"/>
      <c r="B104" s="36" t="s">
        <v>24</v>
      </c>
      <c r="C104" s="76"/>
      <c r="D104" s="37" t="s">
        <v>144</v>
      </c>
      <c r="E104" s="38"/>
      <c r="F104" s="39">
        <v>3.66</v>
      </c>
      <c r="G104" s="40"/>
      <c r="H104" s="41"/>
      <c r="I104" s="196"/>
      <c r="J104" s="42"/>
      <c r="K104" s="201"/>
      <c r="L104" s="201"/>
    </row>
    <row r="105" spans="1:12" s="43" customFormat="1" ht="11.25" hidden="1" outlineLevel="4" x14ac:dyDescent="0.2">
      <c r="A105" s="35"/>
      <c r="B105" s="36" t="s">
        <v>24</v>
      </c>
      <c r="C105" s="76"/>
      <c r="D105" s="37" t="s">
        <v>373</v>
      </c>
      <c r="E105" s="38"/>
      <c r="F105" s="39">
        <v>-3.3490000000000002</v>
      </c>
      <c r="G105" s="40"/>
      <c r="H105" s="41"/>
      <c r="I105" s="196"/>
      <c r="J105" s="42"/>
      <c r="K105" s="201"/>
      <c r="L105" s="201"/>
    </row>
    <row r="106" spans="1:12" s="52" customFormat="1" ht="12.75" hidden="1" customHeight="1" outlineLevel="4" x14ac:dyDescent="0.2">
      <c r="A106" s="44"/>
      <c r="B106" s="45"/>
      <c r="C106" s="46"/>
      <c r="D106" s="47"/>
      <c r="E106" s="48"/>
      <c r="F106" s="49"/>
      <c r="G106" s="50"/>
      <c r="H106" s="49"/>
      <c r="I106" s="197"/>
      <c r="J106" s="51"/>
      <c r="K106" s="202"/>
      <c r="L106" s="202"/>
    </row>
    <row r="107" spans="1:12" s="33" customFormat="1" ht="22.5" customHeight="1" outlineLevel="1" x14ac:dyDescent="0.2">
      <c r="A107" s="26"/>
      <c r="B107" s="27" t="s">
        <v>23</v>
      </c>
      <c r="C107" s="75" t="s">
        <v>550</v>
      </c>
      <c r="D107" s="28" t="s">
        <v>551</v>
      </c>
      <c r="E107" s="29"/>
      <c r="F107" s="30"/>
      <c r="G107" s="31"/>
      <c r="H107" s="30"/>
      <c r="I107" s="198"/>
      <c r="J107" s="32">
        <f>SUBTOTAL(9,J108:J168)</f>
        <v>0</v>
      </c>
      <c r="K107" s="203"/>
      <c r="L107" s="203">
        <f>SUBTOTAL(9,L108:L168)</f>
        <v>68.461501949999985</v>
      </c>
    </row>
    <row r="108" spans="1:12" s="34" customFormat="1" ht="24" outlineLevel="2" collapsed="1" x14ac:dyDescent="0.2">
      <c r="A108" s="66">
        <v>1</v>
      </c>
      <c r="B108" s="67" t="s">
        <v>7</v>
      </c>
      <c r="C108" s="68" t="s">
        <v>184</v>
      </c>
      <c r="D108" s="69" t="s">
        <v>1385</v>
      </c>
      <c r="E108" s="71" t="s">
        <v>11</v>
      </c>
      <c r="F108" s="72">
        <v>18.865519999999997</v>
      </c>
      <c r="G108" s="65">
        <v>0</v>
      </c>
      <c r="H108" s="199">
        <f>F108*(1+G108/100)</f>
        <v>18.865519999999997</v>
      </c>
      <c r="I108" s="195"/>
      <c r="J108" s="73">
        <f>H108*I108</f>
        <v>0</v>
      </c>
      <c r="K108" s="200">
        <v>2.4500000000000002</v>
      </c>
      <c r="L108" s="200">
        <f>H108*K108</f>
        <v>46.220523999999997</v>
      </c>
    </row>
    <row r="109" spans="1:12" s="43" customFormat="1" ht="11.25" hidden="1" outlineLevel="4" x14ac:dyDescent="0.2">
      <c r="A109" s="35"/>
      <c r="B109" s="36" t="s">
        <v>24</v>
      </c>
      <c r="C109" s="76"/>
      <c r="D109" s="37" t="s">
        <v>348</v>
      </c>
      <c r="E109" s="38"/>
      <c r="F109" s="39">
        <v>0</v>
      </c>
      <c r="G109" s="40"/>
      <c r="H109" s="41"/>
      <c r="I109" s="196"/>
      <c r="J109" s="42"/>
      <c r="K109" s="201"/>
      <c r="L109" s="201"/>
    </row>
    <row r="110" spans="1:12" s="43" customFormat="1" ht="11.25" hidden="1" outlineLevel="4" x14ac:dyDescent="0.2">
      <c r="A110" s="35"/>
      <c r="B110" s="36" t="s">
        <v>24</v>
      </c>
      <c r="C110" s="76"/>
      <c r="D110" s="37" t="s">
        <v>365</v>
      </c>
      <c r="E110" s="38"/>
      <c r="F110" s="39">
        <v>11.7468</v>
      </c>
      <c r="G110" s="40"/>
      <c r="H110" s="41"/>
      <c r="I110" s="196"/>
      <c r="J110" s="42"/>
      <c r="K110" s="201"/>
      <c r="L110" s="201"/>
    </row>
    <row r="111" spans="1:12" s="43" customFormat="1" ht="11.25" hidden="1" outlineLevel="4" x14ac:dyDescent="0.2">
      <c r="A111" s="35"/>
      <c r="B111" s="36" t="s">
        <v>24</v>
      </c>
      <c r="C111" s="76"/>
      <c r="D111" s="37" t="s">
        <v>367</v>
      </c>
      <c r="E111" s="38"/>
      <c r="F111" s="39">
        <v>0</v>
      </c>
      <c r="G111" s="40"/>
      <c r="H111" s="41"/>
      <c r="I111" s="196"/>
      <c r="J111" s="42"/>
      <c r="K111" s="201"/>
      <c r="L111" s="201"/>
    </row>
    <row r="112" spans="1:12" s="43" customFormat="1" ht="11.25" hidden="1" outlineLevel="4" x14ac:dyDescent="0.2">
      <c r="A112" s="35"/>
      <c r="B112" s="36" t="s">
        <v>24</v>
      </c>
      <c r="C112" s="76"/>
      <c r="D112" s="37" t="s">
        <v>364</v>
      </c>
      <c r="E112" s="38"/>
      <c r="F112" s="39">
        <v>7.65</v>
      </c>
      <c r="G112" s="40"/>
      <c r="H112" s="41"/>
      <c r="I112" s="196"/>
      <c r="J112" s="42"/>
      <c r="K112" s="201"/>
      <c r="L112" s="201"/>
    </row>
    <row r="113" spans="1:12" s="43" customFormat="1" ht="11.25" hidden="1" outlineLevel="4" x14ac:dyDescent="0.2">
      <c r="A113" s="35"/>
      <c r="B113" s="36" t="s">
        <v>24</v>
      </c>
      <c r="C113" s="76"/>
      <c r="D113" s="37" t="s">
        <v>498</v>
      </c>
      <c r="E113" s="38"/>
      <c r="F113" s="39">
        <v>-1.2096</v>
      </c>
      <c r="G113" s="40"/>
      <c r="H113" s="41"/>
      <c r="I113" s="196"/>
      <c r="J113" s="42"/>
      <c r="K113" s="201"/>
      <c r="L113" s="201"/>
    </row>
    <row r="114" spans="1:12" s="43" customFormat="1" ht="11.25" hidden="1" outlineLevel="4" x14ac:dyDescent="0.2">
      <c r="A114" s="35"/>
      <c r="B114" s="36" t="s">
        <v>24</v>
      </c>
      <c r="C114" s="76"/>
      <c r="D114" s="37" t="s">
        <v>433</v>
      </c>
      <c r="E114" s="38"/>
      <c r="F114" s="39">
        <v>0.2268</v>
      </c>
      <c r="G114" s="40"/>
      <c r="H114" s="41"/>
      <c r="I114" s="196"/>
      <c r="J114" s="42"/>
      <c r="K114" s="201"/>
      <c r="L114" s="201"/>
    </row>
    <row r="115" spans="1:12" s="43" customFormat="1" ht="11.25" hidden="1" outlineLevel="4" x14ac:dyDescent="0.2">
      <c r="A115" s="35"/>
      <c r="B115" s="36" t="s">
        <v>24</v>
      </c>
      <c r="C115" s="76"/>
      <c r="D115" s="37" t="s">
        <v>259</v>
      </c>
      <c r="E115" s="38"/>
      <c r="F115" s="39">
        <v>0</v>
      </c>
      <c r="G115" s="40"/>
      <c r="H115" s="41"/>
      <c r="I115" s="196"/>
      <c r="J115" s="42"/>
      <c r="K115" s="201"/>
      <c r="L115" s="201"/>
    </row>
    <row r="116" spans="1:12" s="43" customFormat="1" ht="11.25" hidden="1" outlineLevel="4" x14ac:dyDescent="0.2">
      <c r="A116" s="35"/>
      <c r="B116" s="36" t="s">
        <v>24</v>
      </c>
      <c r="C116" s="76"/>
      <c r="D116" s="37" t="s">
        <v>393</v>
      </c>
      <c r="E116" s="38"/>
      <c r="F116" s="39">
        <v>0.45151999999999998</v>
      </c>
      <c r="G116" s="40"/>
      <c r="H116" s="41"/>
      <c r="I116" s="196"/>
      <c r="J116" s="42"/>
      <c r="K116" s="201"/>
      <c r="L116" s="201"/>
    </row>
    <row r="117" spans="1:12" s="34" customFormat="1" ht="36" outlineLevel="2" collapsed="1" x14ac:dyDescent="0.2">
      <c r="A117" s="66">
        <v>2</v>
      </c>
      <c r="B117" s="67" t="s">
        <v>7</v>
      </c>
      <c r="C117" s="68" t="s">
        <v>185</v>
      </c>
      <c r="D117" s="69" t="s">
        <v>1386</v>
      </c>
      <c r="E117" s="71" t="s">
        <v>11</v>
      </c>
      <c r="F117" s="72">
        <v>7.5680924999999988</v>
      </c>
      <c r="G117" s="65">
        <v>0</v>
      </c>
      <c r="H117" s="199">
        <f>F117*(1+G117/100)</f>
        <v>7.5680924999999988</v>
      </c>
      <c r="I117" s="195"/>
      <c r="J117" s="73">
        <f>H117*I117</f>
        <v>0</v>
      </c>
      <c r="K117" s="200">
        <v>2.4500000000000002</v>
      </c>
      <c r="L117" s="200">
        <f>H117*K117</f>
        <v>18.541826624999999</v>
      </c>
    </row>
    <row r="118" spans="1:12" s="43" customFormat="1" ht="11.25" hidden="1" outlineLevel="4" x14ac:dyDescent="0.2">
      <c r="A118" s="35"/>
      <c r="B118" s="36" t="s">
        <v>24</v>
      </c>
      <c r="C118" s="76"/>
      <c r="D118" s="37" t="s">
        <v>521</v>
      </c>
      <c r="E118" s="38"/>
      <c r="F118" s="39">
        <v>0</v>
      </c>
      <c r="G118" s="40"/>
      <c r="H118" s="41"/>
      <c r="I118" s="196"/>
      <c r="J118" s="42"/>
      <c r="K118" s="201"/>
      <c r="L118" s="201"/>
    </row>
    <row r="119" spans="1:12" s="43" customFormat="1" ht="11.25" hidden="1" outlineLevel="4" x14ac:dyDescent="0.2">
      <c r="A119" s="35"/>
      <c r="B119" s="36" t="s">
        <v>24</v>
      </c>
      <c r="C119" s="76"/>
      <c r="D119" s="37" t="s">
        <v>334</v>
      </c>
      <c r="E119" s="38"/>
      <c r="F119" s="39">
        <v>2.0096549999999995</v>
      </c>
      <c r="G119" s="40"/>
      <c r="H119" s="41"/>
      <c r="I119" s="196"/>
      <c r="J119" s="42"/>
      <c r="K119" s="201"/>
      <c r="L119" s="201"/>
    </row>
    <row r="120" spans="1:12" s="43" customFormat="1" ht="11.25" hidden="1" outlineLevel="4" x14ac:dyDescent="0.2">
      <c r="A120" s="35"/>
      <c r="B120" s="36" t="s">
        <v>24</v>
      </c>
      <c r="C120" s="76"/>
      <c r="D120" s="37" t="s">
        <v>320</v>
      </c>
      <c r="E120" s="38"/>
      <c r="F120" s="39">
        <v>1.80375</v>
      </c>
      <c r="G120" s="40"/>
      <c r="H120" s="41"/>
      <c r="I120" s="196"/>
      <c r="J120" s="42"/>
      <c r="K120" s="201"/>
      <c r="L120" s="201"/>
    </row>
    <row r="121" spans="1:12" s="43" customFormat="1" ht="11.25" hidden="1" outlineLevel="4" x14ac:dyDescent="0.2">
      <c r="A121" s="35"/>
      <c r="B121" s="36" t="s">
        <v>24</v>
      </c>
      <c r="C121" s="76"/>
      <c r="D121" s="37" t="s">
        <v>523</v>
      </c>
      <c r="E121" s="38"/>
      <c r="F121" s="39">
        <v>0</v>
      </c>
      <c r="G121" s="40"/>
      <c r="H121" s="41"/>
      <c r="I121" s="196"/>
      <c r="J121" s="42"/>
      <c r="K121" s="201"/>
      <c r="L121" s="201"/>
    </row>
    <row r="122" spans="1:12" s="43" customFormat="1" ht="11.25" hidden="1" outlineLevel="4" x14ac:dyDescent="0.2">
      <c r="A122" s="35"/>
      <c r="B122" s="36" t="s">
        <v>24</v>
      </c>
      <c r="C122" s="76"/>
      <c r="D122" s="37" t="s">
        <v>335</v>
      </c>
      <c r="E122" s="38"/>
      <c r="F122" s="39">
        <v>1.7971874999999999</v>
      </c>
      <c r="G122" s="40"/>
      <c r="H122" s="41"/>
      <c r="I122" s="196"/>
      <c r="J122" s="42"/>
      <c r="K122" s="201"/>
      <c r="L122" s="201"/>
    </row>
    <row r="123" spans="1:12" s="43" customFormat="1" ht="11.25" hidden="1" outlineLevel="4" x14ac:dyDescent="0.2">
      <c r="A123" s="35"/>
      <c r="B123" s="36" t="s">
        <v>24</v>
      </c>
      <c r="C123" s="76"/>
      <c r="D123" s="37" t="s">
        <v>321</v>
      </c>
      <c r="E123" s="38"/>
      <c r="F123" s="39">
        <v>1.9575</v>
      </c>
      <c r="G123" s="40"/>
      <c r="H123" s="41"/>
      <c r="I123" s="196"/>
      <c r="J123" s="42"/>
      <c r="K123" s="201"/>
      <c r="L123" s="201"/>
    </row>
    <row r="124" spans="1:12" s="34" customFormat="1" ht="24" outlineLevel="2" collapsed="1" x14ac:dyDescent="0.2">
      <c r="A124" s="66">
        <v>3</v>
      </c>
      <c r="B124" s="67" t="s">
        <v>7</v>
      </c>
      <c r="C124" s="68" t="s">
        <v>186</v>
      </c>
      <c r="D124" s="69" t="s">
        <v>552</v>
      </c>
      <c r="E124" s="71" t="s">
        <v>10</v>
      </c>
      <c r="F124" s="72">
        <v>158.4975</v>
      </c>
      <c r="G124" s="65">
        <v>0</v>
      </c>
      <c r="H124" s="199">
        <f>F124*(1+G124/100)</f>
        <v>158.4975</v>
      </c>
      <c r="I124" s="195"/>
      <c r="J124" s="73">
        <f>H124*I124</f>
        <v>0</v>
      </c>
      <c r="K124" s="200">
        <v>2.15E-3</v>
      </c>
      <c r="L124" s="200">
        <f>H124*K124</f>
        <v>0.34076962500000002</v>
      </c>
    </row>
    <row r="125" spans="1:12" s="43" customFormat="1" ht="11.25" hidden="1" outlineLevel="4" x14ac:dyDescent="0.2">
      <c r="A125" s="35"/>
      <c r="B125" s="36" t="s">
        <v>24</v>
      </c>
      <c r="C125" s="76"/>
      <c r="D125" s="37" t="s">
        <v>348</v>
      </c>
      <c r="E125" s="38"/>
      <c r="F125" s="39">
        <v>0</v>
      </c>
      <c r="G125" s="40"/>
      <c r="H125" s="41"/>
      <c r="I125" s="196"/>
      <c r="J125" s="42"/>
      <c r="K125" s="201"/>
      <c r="L125" s="201"/>
    </row>
    <row r="126" spans="1:12" s="43" customFormat="1" ht="11.25" hidden="1" outlineLevel="4" x14ac:dyDescent="0.2">
      <c r="A126" s="35"/>
      <c r="B126" s="36" t="s">
        <v>24</v>
      </c>
      <c r="C126" s="76"/>
      <c r="D126" s="37" t="s">
        <v>60</v>
      </c>
      <c r="E126" s="38"/>
      <c r="F126" s="39">
        <v>65.260000000000005</v>
      </c>
      <c r="G126" s="40"/>
      <c r="H126" s="41"/>
      <c r="I126" s="196"/>
      <c r="J126" s="42"/>
      <c r="K126" s="201"/>
      <c r="L126" s="201"/>
    </row>
    <row r="127" spans="1:12" s="43" customFormat="1" ht="11.25" hidden="1" outlineLevel="4" x14ac:dyDescent="0.2">
      <c r="A127" s="35"/>
      <c r="B127" s="36" t="s">
        <v>24</v>
      </c>
      <c r="C127" s="76"/>
      <c r="D127" s="37" t="s">
        <v>367</v>
      </c>
      <c r="E127" s="38"/>
      <c r="F127" s="39">
        <v>0</v>
      </c>
      <c r="G127" s="40"/>
      <c r="H127" s="41"/>
      <c r="I127" s="196"/>
      <c r="J127" s="42"/>
      <c r="K127" s="201"/>
      <c r="L127" s="201"/>
    </row>
    <row r="128" spans="1:12" s="43" customFormat="1" ht="11.25" hidden="1" outlineLevel="4" x14ac:dyDescent="0.2">
      <c r="A128" s="35"/>
      <c r="B128" s="36" t="s">
        <v>24</v>
      </c>
      <c r="C128" s="76"/>
      <c r="D128" s="37" t="s">
        <v>55</v>
      </c>
      <c r="E128" s="38"/>
      <c r="F128" s="39">
        <v>42.5</v>
      </c>
      <c r="G128" s="40"/>
      <c r="H128" s="41"/>
      <c r="I128" s="196"/>
      <c r="J128" s="42"/>
      <c r="K128" s="201"/>
      <c r="L128" s="201"/>
    </row>
    <row r="129" spans="1:12" s="43" customFormat="1" ht="11.25" hidden="1" outlineLevel="4" x14ac:dyDescent="0.2">
      <c r="A129" s="35"/>
      <c r="B129" s="36" t="s">
        <v>24</v>
      </c>
      <c r="C129" s="76"/>
      <c r="D129" s="37" t="s">
        <v>482</v>
      </c>
      <c r="E129" s="38"/>
      <c r="F129" s="39">
        <v>-6.7200000000000006</v>
      </c>
      <c r="G129" s="40"/>
      <c r="H129" s="41"/>
      <c r="I129" s="196"/>
      <c r="J129" s="42"/>
      <c r="K129" s="201"/>
      <c r="L129" s="201"/>
    </row>
    <row r="130" spans="1:12" s="43" customFormat="1" ht="11.25" hidden="1" outlineLevel="4" x14ac:dyDescent="0.2">
      <c r="A130" s="35"/>
      <c r="B130" s="36" t="s">
        <v>24</v>
      </c>
      <c r="C130" s="76"/>
      <c r="D130" s="37" t="s">
        <v>415</v>
      </c>
      <c r="E130" s="38"/>
      <c r="F130" s="39">
        <v>2.86</v>
      </c>
      <c r="G130" s="40"/>
      <c r="H130" s="41"/>
      <c r="I130" s="196"/>
      <c r="J130" s="42"/>
      <c r="K130" s="201"/>
      <c r="L130" s="201"/>
    </row>
    <row r="131" spans="1:12" s="43" customFormat="1" ht="11.25" hidden="1" outlineLevel="4" x14ac:dyDescent="0.2">
      <c r="A131" s="35"/>
      <c r="B131" s="36" t="s">
        <v>24</v>
      </c>
      <c r="C131" s="76"/>
      <c r="D131" s="37" t="s">
        <v>259</v>
      </c>
      <c r="E131" s="38"/>
      <c r="F131" s="39">
        <v>0</v>
      </c>
      <c r="G131" s="40"/>
      <c r="H131" s="41"/>
      <c r="I131" s="196"/>
      <c r="J131" s="42"/>
      <c r="K131" s="201"/>
      <c r="L131" s="201"/>
    </row>
    <row r="132" spans="1:12" s="43" customFormat="1" ht="11.25" hidden="1" outlineLevel="4" x14ac:dyDescent="0.2">
      <c r="A132" s="35"/>
      <c r="B132" s="36" t="s">
        <v>24</v>
      </c>
      <c r="C132" s="76"/>
      <c r="D132" s="37" t="s">
        <v>140</v>
      </c>
      <c r="E132" s="38"/>
      <c r="F132" s="39">
        <v>2.72</v>
      </c>
      <c r="G132" s="40"/>
      <c r="H132" s="41"/>
      <c r="I132" s="196"/>
      <c r="J132" s="42"/>
      <c r="K132" s="201"/>
      <c r="L132" s="201"/>
    </row>
    <row r="133" spans="1:12" s="43" customFormat="1" ht="11.25" hidden="1" outlineLevel="4" x14ac:dyDescent="0.2">
      <c r="A133" s="35"/>
      <c r="B133" s="36" t="s">
        <v>24</v>
      </c>
      <c r="C133" s="76"/>
      <c r="D133" s="37" t="s">
        <v>521</v>
      </c>
      <c r="E133" s="38"/>
      <c r="F133" s="39">
        <v>0</v>
      </c>
      <c r="G133" s="40"/>
      <c r="H133" s="41"/>
      <c r="I133" s="196"/>
      <c r="J133" s="42"/>
      <c r="K133" s="201"/>
      <c r="L133" s="201"/>
    </row>
    <row r="134" spans="1:12" s="43" customFormat="1" ht="11.25" hidden="1" outlineLevel="4" x14ac:dyDescent="0.2">
      <c r="A134" s="35"/>
      <c r="B134" s="36" t="s">
        <v>24</v>
      </c>
      <c r="C134" s="76"/>
      <c r="D134" s="37" t="s">
        <v>265</v>
      </c>
      <c r="E134" s="38"/>
      <c r="F134" s="39">
        <v>9.4349999999999987</v>
      </c>
      <c r="G134" s="40"/>
      <c r="H134" s="41"/>
      <c r="I134" s="196"/>
      <c r="J134" s="42"/>
      <c r="K134" s="201"/>
      <c r="L134" s="201"/>
    </row>
    <row r="135" spans="1:12" s="43" customFormat="1" ht="11.25" hidden="1" outlineLevel="4" x14ac:dyDescent="0.2">
      <c r="A135" s="35"/>
      <c r="B135" s="36" t="s">
        <v>24</v>
      </c>
      <c r="C135" s="76"/>
      <c r="D135" s="37" t="s">
        <v>288</v>
      </c>
      <c r="E135" s="38"/>
      <c r="F135" s="39">
        <v>14.43</v>
      </c>
      <c r="G135" s="40"/>
      <c r="H135" s="41"/>
      <c r="I135" s="196"/>
      <c r="J135" s="42"/>
      <c r="K135" s="201"/>
      <c r="L135" s="201"/>
    </row>
    <row r="136" spans="1:12" s="43" customFormat="1" ht="11.25" hidden="1" outlineLevel="4" x14ac:dyDescent="0.2">
      <c r="A136" s="35"/>
      <c r="B136" s="36" t="s">
        <v>24</v>
      </c>
      <c r="C136" s="76"/>
      <c r="D136" s="37" t="s">
        <v>523</v>
      </c>
      <c r="E136" s="38"/>
      <c r="F136" s="39">
        <v>0</v>
      </c>
      <c r="G136" s="40"/>
      <c r="H136" s="41"/>
      <c r="I136" s="196"/>
      <c r="J136" s="42"/>
      <c r="K136" s="201"/>
      <c r="L136" s="201"/>
    </row>
    <row r="137" spans="1:12" s="43" customFormat="1" ht="11.25" hidden="1" outlineLevel="4" x14ac:dyDescent="0.2">
      <c r="A137" s="35"/>
      <c r="B137" s="36" t="s">
        <v>24</v>
      </c>
      <c r="C137" s="76"/>
      <c r="D137" s="37" t="s">
        <v>266</v>
      </c>
      <c r="E137" s="38"/>
      <c r="F137" s="39">
        <v>8.4375</v>
      </c>
      <c r="G137" s="40"/>
      <c r="H137" s="41"/>
      <c r="I137" s="196"/>
      <c r="J137" s="42"/>
      <c r="K137" s="201"/>
      <c r="L137" s="201"/>
    </row>
    <row r="138" spans="1:12" s="43" customFormat="1" ht="11.25" hidden="1" outlineLevel="4" x14ac:dyDescent="0.2">
      <c r="A138" s="35"/>
      <c r="B138" s="36" t="s">
        <v>24</v>
      </c>
      <c r="C138" s="76"/>
      <c r="D138" s="37" t="s">
        <v>289</v>
      </c>
      <c r="E138" s="38"/>
      <c r="F138" s="39">
        <v>19.574999999999999</v>
      </c>
      <c r="G138" s="40"/>
      <c r="H138" s="41"/>
      <c r="I138" s="196"/>
      <c r="J138" s="42"/>
      <c r="K138" s="201"/>
      <c r="L138" s="201"/>
    </row>
    <row r="139" spans="1:12" s="34" customFormat="1" ht="24" outlineLevel="2" x14ac:dyDescent="0.2">
      <c r="A139" s="66">
        <v>4</v>
      </c>
      <c r="B139" s="67" t="s">
        <v>7</v>
      </c>
      <c r="C139" s="68" t="s">
        <v>187</v>
      </c>
      <c r="D139" s="69" t="s">
        <v>553</v>
      </c>
      <c r="E139" s="71" t="s">
        <v>10</v>
      </c>
      <c r="F139" s="72">
        <v>158.49799999999999</v>
      </c>
      <c r="G139" s="65">
        <v>0</v>
      </c>
      <c r="H139" s="199">
        <f>F139*(1+G139/100)</f>
        <v>158.49799999999999</v>
      </c>
      <c r="I139" s="195"/>
      <c r="J139" s="73">
        <f>H139*I139</f>
        <v>0</v>
      </c>
      <c r="K139" s="200"/>
      <c r="L139" s="200">
        <f>H139*K139</f>
        <v>0</v>
      </c>
    </row>
    <row r="140" spans="1:12" s="34" customFormat="1" ht="24" outlineLevel="2" collapsed="1" x14ac:dyDescent="0.2">
      <c r="A140" s="66">
        <v>5</v>
      </c>
      <c r="B140" s="67" t="s">
        <v>7</v>
      </c>
      <c r="C140" s="68" t="s">
        <v>189</v>
      </c>
      <c r="D140" s="69" t="s">
        <v>554</v>
      </c>
      <c r="E140" s="71" t="s">
        <v>10</v>
      </c>
      <c r="F140" s="72">
        <v>124.49250000000001</v>
      </c>
      <c r="G140" s="65">
        <v>0</v>
      </c>
      <c r="H140" s="199">
        <f>F140*(1+G140/100)</f>
        <v>124.49250000000001</v>
      </c>
      <c r="I140" s="195"/>
      <c r="J140" s="73">
        <f>H140*I140</f>
        <v>0</v>
      </c>
      <c r="K140" s="200">
        <v>5.2399999999999999E-3</v>
      </c>
      <c r="L140" s="200">
        <f>H140*K140</f>
        <v>0.6523407</v>
      </c>
    </row>
    <row r="141" spans="1:12" s="43" customFormat="1" ht="11.25" hidden="1" outlineLevel="4" x14ac:dyDescent="0.2">
      <c r="A141" s="35"/>
      <c r="B141" s="36" t="s">
        <v>24</v>
      </c>
      <c r="C141" s="76"/>
      <c r="D141" s="37" t="s">
        <v>348</v>
      </c>
      <c r="E141" s="38"/>
      <c r="F141" s="39">
        <v>0</v>
      </c>
      <c r="G141" s="40"/>
      <c r="H141" s="41"/>
      <c r="I141" s="196"/>
      <c r="J141" s="42"/>
      <c r="K141" s="201"/>
      <c r="L141" s="201"/>
    </row>
    <row r="142" spans="1:12" s="43" customFormat="1" ht="11.25" hidden="1" outlineLevel="4" x14ac:dyDescent="0.2">
      <c r="A142" s="35"/>
      <c r="B142" s="36" t="s">
        <v>24</v>
      </c>
      <c r="C142" s="76"/>
      <c r="D142" s="37" t="s">
        <v>60</v>
      </c>
      <c r="E142" s="38"/>
      <c r="F142" s="39">
        <v>65.260000000000005</v>
      </c>
      <c r="G142" s="40"/>
      <c r="H142" s="41"/>
      <c r="I142" s="196"/>
      <c r="J142" s="42"/>
      <c r="K142" s="201"/>
      <c r="L142" s="201"/>
    </row>
    <row r="143" spans="1:12" s="43" customFormat="1" ht="11.25" hidden="1" outlineLevel="4" x14ac:dyDescent="0.2">
      <c r="A143" s="35"/>
      <c r="B143" s="36" t="s">
        <v>24</v>
      </c>
      <c r="C143" s="76"/>
      <c r="D143" s="37" t="s">
        <v>367</v>
      </c>
      <c r="E143" s="38"/>
      <c r="F143" s="39">
        <v>0</v>
      </c>
      <c r="G143" s="40"/>
      <c r="H143" s="41"/>
      <c r="I143" s="196"/>
      <c r="J143" s="42"/>
      <c r="K143" s="201"/>
      <c r="L143" s="201"/>
    </row>
    <row r="144" spans="1:12" s="43" customFormat="1" ht="11.25" hidden="1" outlineLevel="4" x14ac:dyDescent="0.2">
      <c r="A144" s="35"/>
      <c r="B144" s="36" t="s">
        <v>24</v>
      </c>
      <c r="C144" s="76"/>
      <c r="D144" s="37" t="s">
        <v>55</v>
      </c>
      <c r="E144" s="38"/>
      <c r="F144" s="39">
        <v>42.5</v>
      </c>
      <c r="G144" s="40"/>
      <c r="H144" s="41"/>
      <c r="I144" s="196"/>
      <c r="J144" s="42"/>
      <c r="K144" s="201"/>
      <c r="L144" s="201"/>
    </row>
    <row r="145" spans="1:12" s="43" customFormat="1" ht="11.25" hidden="1" outlineLevel="4" x14ac:dyDescent="0.2">
      <c r="A145" s="35"/>
      <c r="B145" s="36" t="s">
        <v>24</v>
      </c>
      <c r="C145" s="76"/>
      <c r="D145" s="37" t="s">
        <v>482</v>
      </c>
      <c r="E145" s="38"/>
      <c r="F145" s="39">
        <v>-6.7200000000000006</v>
      </c>
      <c r="G145" s="40"/>
      <c r="H145" s="41"/>
      <c r="I145" s="196"/>
      <c r="J145" s="42"/>
      <c r="K145" s="201"/>
      <c r="L145" s="201"/>
    </row>
    <row r="146" spans="1:12" s="43" customFormat="1" ht="11.25" hidden="1" outlineLevel="4" x14ac:dyDescent="0.2">
      <c r="A146" s="35"/>
      <c r="B146" s="36" t="s">
        <v>24</v>
      </c>
      <c r="C146" s="76"/>
      <c r="D146" s="37" t="s">
        <v>415</v>
      </c>
      <c r="E146" s="38"/>
      <c r="F146" s="39">
        <v>2.86</v>
      </c>
      <c r="G146" s="40"/>
      <c r="H146" s="41"/>
      <c r="I146" s="196"/>
      <c r="J146" s="42"/>
      <c r="K146" s="201"/>
      <c r="L146" s="201"/>
    </row>
    <row r="147" spans="1:12" s="43" customFormat="1" ht="11.25" hidden="1" outlineLevel="4" x14ac:dyDescent="0.2">
      <c r="A147" s="35"/>
      <c r="B147" s="36" t="s">
        <v>24</v>
      </c>
      <c r="C147" s="76"/>
      <c r="D147" s="37" t="s">
        <v>259</v>
      </c>
      <c r="E147" s="38"/>
      <c r="F147" s="39">
        <v>0</v>
      </c>
      <c r="G147" s="40"/>
      <c r="H147" s="41"/>
      <c r="I147" s="196"/>
      <c r="J147" s="42"/>
      <c r="K147" s="201"/>
      <c r="L147" s="201"/>
    </row>
    <row r="148" spans="1:12" s="43" customFormat="1" ht="11.25" hidden="1" outlineLevel="4" x14ac:dyDescent="0.2">
      <c r="A148" s="35"/>
      <c r="B148" s="36" t="s">
        <v>24</v>
      </c>
      <c r="C148" s="76"/>
      <c r="D148" s="37" t="s">
        <v>140</v>
      </c>
      <c r="E148" s="38"/>
      <c r="F148" s="39">
        <v>2.72</v>
      </c>
      <c r="G148" s="40"/>
      <c r="H148" s="41"/>
      <c r="I148" s="196"/>
      <c r="J148" s="42"/>
      <c r="K148" s="201"/>
      <c r="L148" s="201"/>
    </row>
    <row r="149" spans="1:12" s="43" customFormat="1" ht="11.25" hidden="1" outlineLevel="4" x14ac:dyDescent="0.2">
      <c r="A149" s="35"/>
      <c r="B149" s="36" t="s">
        <v>24</v>
      </c>
      <c r="C149" s="76"/>
      <c r="D149" s="37" t="s">
        <v>521</v>
      </c>
      <c r="E149" s="38"/>
      <c r="F149" s="39">
        <v>0</v>
      </c>
      <c r="G149" s="40"/>
      <c r="H149" s="41"/>
      <c r="I149" s="196"/>
      <c r="J149" s="42"/>
      <c r="K149" s="201"/>
      <c r="L149" s="201"/>
    </row>
    <row r="150" spans="1:12" s="43" customFormat="1" ht="11.25" hidden="1" outlineLevel="4" x14ac:dyDescent="0.2">
      <c r="A150" s="35"/>
      <c r="B150" s="36" t="s">
        <v>24</v>
      </c>
      <c r="C150" s="76"/>
      <c r="D150" s="37" t="s">
        <v>265</v>
      </c>
      <c r="E150" s="38"/>
      <c r="F150" s="39">
        <v>9.4349999999999987</v>
      </c>
      <c r="G150" s="40"/>
      <c r="H150" s="41"/>
      <c r="I150" s="196"/>
      <c r="J150" s="42"/>
      <c r="K150" s="201"/>
      <c r="L150" s="201"/>
    </row>
    <row r="151" spans="1:12" s="43" customFormat="1" ht="11.25" hidden="1" outlineLevel="4" x14ac:dyDescent="0.2">
      <c r="A151" s="35"/>
      <c r="B151" s="36" t="s">
        <v>24</v>
      </c>
      <c r="C151" s="76"/>
      <c r="D151" s="37" t="s">
        <v>523</v>
      </c>
      <c r="E151" s="38"/>
      <c r="F151" s="39">
        <v>0</v>
      </c>
      <c r="G151" s="40"/>
      <c r="H151" s="41"/>
      <c r="I151" s="196"/>
      <c r="J151" s="42"/>
      <c r="K151" s="201"/>
      <c r="L151" s="201"/>
    </row>
    <row r="152" spans="1:12" s="43" customFormat="1" ht="11.25" hidden="1" outlineLevel="4" x14ac:dyDescent="0.2">
      <c r="A152" s="35"/>
      <c r="B152" s="36" t="s">
        <v>24</v>
      </c>
      <c r="C152" s="76"/>
      <c r="D152" s="37" t="s">
        <v>266</v>
      </c>
      <c r="E152" s="38"/>
      <c r="F152" s="39">
        <v>8.4375</v>
      </c>
      <c r="G152" s="40"/>
      <c r="H152" s="41"/>
      <c r="I152" s="196"/>
      <c r="J152" s="42"/>
      <c r="K152" s="201"/>
      <c r="L152" s="201"/>
    </row>
    <row r="153" spans="1:12" s="34" customFormat="1" ht="24" outlineLevel="2" x14ac:dyDescent="0.2">
      <c r="A153" s="66">
        <v>6</v>
      </c>
      <c r="B153" s="67" t="s">
        <v>7</v>
      </c>
      <c r="C153" s="68" t="s">
        <v>190</v>
      </c>
      <c r="D153" s="69" t="s">
        <v>555</v>
      </c>
      <c r="E153" s="71" t="s">
        <v>10</v>
      </c>
      <c r="F153" s="72">
        <v>124.49299999999999</v>
      </c>
      <c r="G153" s="65">
        <v>0</v>
      </c>
      <c r="H153" s="199">
        <f>F153*(1+G153/100)</f>
        <v>124.49299999999999</v>
      </c>
      <c r="I153" s="195"/>
      <c r="J153" s="73">
        <f>H153*I153</f>
        <v>0</v>
      </c>
      <c r="K153" s="200"/>
      <c r="L153" s="200">
        <f>H153*K153</f>
        <v>0</v>
      </c>
    </row>
    <row r="154" spans="1:12" s="34" customFormat="1" ht="48" outlineLevel="2" collapsed="1" x14ac:dyDescent="0.2">
      <c r="A154" s="66">
        <v>7</v>
      </c>
      <c r="B154" s="67" t="s">
        <v>7</v>
      </c>
      <c r="C154" s="68" t="s">
        <v>191</v>
      </c>
      <c r="D154" s="69" t="s">
        <v>1387</v>
      </c>
      <c r="E154" s="71" t="s">
        <v>5</v>
      </c>
      <c r="F154" s="72">
        <v>2.4590000000000001</v>
      </c>
      <c r="G154" s="65">
        <v>0</v>
      </c>
      <c r="H154" s="199">
        <f>F154*(1+G154/100)</f>
        <v>2.4590000000000001</v>
      </c>
      <c r="I154" s="195"/>
      <c r="J154" s="73">
        <f>H154*I154</f>
        <v>0</v>
      </c>
      <c r="K154" s="200">
        <v>1.05</v>
      </c>
      <c r="L154" s="200">
        <f>H154*K154</f>
        <v>2.58195</v>
      </c>
    </row>
    <row r="155" spans="1:12" s="43" customFormat="1" ht="11.25" hidden="1" outlineLevel="4" x14ac:dyDescent="0.2">
      <c r="A155" s="35"/>
      <c r="B155" s="36" t="s">
        <v>24</v>
      </c>
      <c r="C155" s="76"/>
      <c r="D155" s="37" t="s">
        <v>347</v>
      </c>
      <c r="E155" s="38"/>
      <c r="F155" s="39">
        <v>0</v>
      </c>
      <c r="G155" s="40"/>
      <c r="H155" s="41"/>
      <c r="I155" s="196"/>
      <c r="J155" s="42"/>
      <c r="K155" s="201"/>
      <c r="L155" s="201"/>
    </row>
    <row r="156" spans="1:12" s="43" customFormat="1" ht="11.25" hidden="1" outlineLevel="4" x14ac:dyDescent="0.2">
      <c r="A156" s="35"/>
      <c r="B156" s="36" t="s">
        <v>24</v>
      </c>
      <c r="C156" s="76"/>
      <c r="D156" s="37" t="s">
        <v>302</v>
      </c>
      <c r="E156" s="38"/>
      <c r="F156" s="39">
        <v>1.393</v>
      </c>
      <c r="G156" s="40"/>
      <c r="H156" s="41"/>
      <c r="I156" s="196"/>
      <c r="J156" s="42"/>
      <c r="K156" s="201"/>
      <c r="L156" s="201"/>
    </row>
    <row r="157" spans="1:12" s="43" customFormat="1" ht="11.25" hidden="1" outlineLevel="4" x14ac:dyDescent="0.2">
      <c r="A157" s="35"/>
      <c r="B157" s="36" t="s">
        <v>24</v>
      </c>
      <c r="C157" s="76"/>
      <c r="D157" s="37" t="s">
        <v>303</v>
      </c>
      <c r="E157" s="38"/>
      <c r="F157" s="39">
        <v>1.0660000000000001</v>
      </c>
      <c r="G157" s="40"/>
      <c r="H157" s="41"/>
      <c r="I157" s="196"/>
      <c r="J157" s="42"/>
      <c r="K157" s="201"/>
      <c r="L157" s="201"/>
    </row>
    <row r="158" spans="1:12" s="34" customFormat="1" ht="24" outlineLevel="2" collapsed="1" x14ac:dyDescent="0.2">
      <c r="A158" s="66">
        <v>8</v>
      </c>
      <c r="B158" s="67" t="s">
        <v>7</v>
      </c>
      <c r="C158" s="68" t="s">
        <v>310</v>
      </c>
      <c r="D158" s="69" t="s">
        <v>528</v>
      </c>
      <c r="E158" s="71" t="s">
        <v>4</v>
      </c>
      <c r="F158" s="72">
        <v>44.7</v>
      </c>
      <c r="G158" s="65">
        <v>0</v>
      </c>
      <c r="H158" s="199">
        <f>F158*(1+G158/100)</f>
        <v>44.7</v>
      </c>
      <c r="I158" s="195"/>
      <c r="J158" s="73">
        <f>H158*I158</f>
        <v>0</v>
      </c>
      <c r="K158" s="200">
        <v>1.2099999999999999E-3</v>
      </c>
      <c r="L158" s="200">
        <f>H158*K158</f>
        <v>5.4087000000000003E-2</v>
      </c>
    </row>
    <row r="159" spans="1:12" s="43" customFormat="1" ht="11.25" hidden="1" outlineLevel="4" x14ac:dyDescent="0.2">
      <c r="A159" s="35"/>
      <c r="B159" s="36" t="s">
        <v>24</v>
      </c>
      <c r="C159" s="76"/>
      <c r="D159" s="37" t="s">
        <v>348</v>
      </c>
      <c r="E159" s="38"/>
      <c r="F159" s="39">
        <v>0</v>
      </c>
      <c r="G159" s="40"/>
      <c r="H159" s="41"/>
      <c r="I159" s="196"/>
      <c r="J159" s="42"/>
      <c r="K159" s="201"/>
      <c r="L159" s="201"/>
    </row>
    <row r="160" spans="1:12" s="43" customFormat="1" ht="11.25" hidden="1" outlineLevel="4" x14ac:dyDescent="0.2">
      <c r="A160" s="35"/>
      <c r="B160" s="36" t="s">
        <v>24</v>
      </c>
      <c r="C160" s="76"/>
      <c r="D160" s="37" t="s">
        <v>114</v>
      </c>
      <c r="E160" s="38"/>
      <c r="F160" s="39">
        <v>22.2</v>
      </c>
      <c r="G160" s="40"/>
      <c r="H160" s="41"/>
      <c r="I160" s="196"/>
      <c r="J160" s="42"/>
      <c r="K160" s="201"/>
      <c r="L160" s="201"/>
    </row>
    <row r="161" spans="1:12" s="43" customFormat="1" ht="11.25" hidden="1" outlineLevel="4" x14ac:dyDescent="0.2">
      <c r="A161" s="35"/>
      <c r="B161" s="36" t="s">
        <v>24</v>
      </c>
      <c r="C161" s="76"/>
      <c r="D161" s="37" t="s">
        <v>367</v>
      </c>
      <c r="E161" s="38"/>
      <c r="F161" s="39">
        <v>0</v>
      </c>
      <c r="G161" s="40"/>
      <c r="H161" s="41"/>
      <c r="I161" s="196"/>
      <c r="J161" s="42"/>
      <c r="K161" s="201"/>
      <c r="L161" s="201"/>
    </row>
    <row r="162" spans="1:12" s="43" customFormat="1" ht="11.25" hidden="1" outlineLevel="4" x14ac:dyDescent="0.2">
      <c r="A162" s="35"/>
      <c r="B162" s="36" t="s">
        <v>24</v>
      </c>
      <c r="C162" s="76"/>
      <c r="D162" s="37" t="s">
        <v>115</v>
      </c>
      <c r="E162" s="38"/>
      <c r="F162" s="39">
        <v>22.5</v>
      </c>
      <c r="G162" s="40"/>
      <c r="H162" s="41"/>
      <c r="I162" s="196"/>
      <c r="J162" s="42"/>
      <c r="K162" s="201"/>
      <c r="L162" s="201"/>
    </row>
    <row r="163" spans="1:12" s="34" customFormat="1" ht="12" outlineLevel="2" collapsed="1" x14ac:dyDescent="0.2">
      <c r="A163" s="66">
        <v>9</v>
      </c>
      <c r="B163" s="67" t="s">
        <v>7</v>
      </c>
      <c r="C163" s="68" t="s">
        <v>188</v>
      </c>
      <c r="D163" s="70" t="s">
        <v>484</v>
      </c>
      <c r="E163" s="71" t="s">
        <v>10</v>
      </c>
      <c r="F163" s="72">
        <v>81.399999999999991</v>
      </c>
      <c r="G163" s="65">
        <v>0</v>
      </c>
      <c r="H163" s="199">
        <f>F163*(1+G163/100)</f>
        <v>81.399999999999991</v>
      </c>
      <c r="I163" s="195"/>
      <c r="J163" s="73">
        <f>H163*I163</f>
        <v>0</v>
      </c>
      <c r="K163" s="200">
        <v>8.5999999999999998E-4</v>
      </c>
      <c r="L163" s="200">
        <f>H163*K163</f>
        <v>7.0003999999999997E-2</v>
      </c>
    </row>
    <row r="164" spans="1:12" s="43" customFormat="1" ht="11.25" hidden="1" outlineLevel="4" x14ac:dyDescent="0.2">
      <c r="A164" s="35"/>
      <c r="B164" s="36" t="s">
        <v>24</v>
      </c>
      <c r="C164" s="76"/>
      <c r="D164" s="37" t="s">
        <v>110</v>
      </c>
      <c r="E164" s="38"/>
      <c r="F164" s="39">
        <v>0</v>
      </c>
      <c r="G164" s="40"/>
      <c r="H164" s="41"/>
      <c r="I164" s="196"/>
      <c r="J164" s="42"/>
      <c r="K164" s="201"/>
      <c r="L164" s="201"/>
    </row>
    <row r="165" spans="1:12" s="43" customFormat="1" ht="11.25" hidden="1" outlineLevel="4" x14ac:dyDescent="0.2">
      <c r="A165" s="35"/>
      <c r="B165" s="36" t="s">
        <v>24</v>
      </c>
      <c r="C165" s="76"/>
      <c r="D165" s="37" t="s">
        <v>466</v>
      </c>
      <c r="E165" s="38"/>
      <c r="F165" s="39">
        <v>90.66</v>
      </c>
      <c r="G165" s="40"/>
      <c r="H165" s="41"/>
      <c r="I165" s="196"/>
      <c r="J165" s="42"/>
      <c r="K165" s="201"/>
      <c r="L165" s="201"/>
    </row>
    <row r="166" spans="1:12" s="43" customFormat="1" ht="11.25" hidden="1" outlineLevel="4" x14ac:dyDescent="0.2">
      <c r="A166" s="35"/>
      <c r="B166" s="36" t="s">
        <v>24</v>
      </c>
      <c r="C166" s="76"/>
      <c r="D166" s="37" t="s">
        <v>455</v>
      </c>
      <c r="E166" s="38"/>
      <c r="F166" s="39">
        <v>-9.26</v>
      </c>
      <c r="G166" s="40"/>
      <c r="H166" s="41"/>
      <c r="I166" s="196"/>
      <c r="J166" s="42"/>
      <c r="K166" s="201"/>
      <c r="L166" s="201"/>
    </row>
    <row r="167" spans="1:12" s="43" customFormat="1" ht="11.25" hidden="1" outlineLevel="4" x14ac:dyDescent="0.2">
      <c r="A167" s="35"/>
      <c r="B167" s="36" t="s">
        <v>24</v>
      </c>
      <c r="C167" s="76"/>
      <c r="D167" s="37" t="s">
        <v>2</v>
      </c>
      <c r="E167" s="38"/>
      <c r="F167" s="39">
        <v>81.399999999999991</v>
      </c>
      <c r="G167" s="40"/>
      <c r="H167" s="41"/>
      <c r="I167" s="196"/>
      <c r="J167" s="42"/>
      <c r="K167" s="201"/>
      <c r="L167" s="201"/>
    </row>
    <row r="168" spans="1:12" s="52" customFormat="1" ht="12.75" hidden="1" customHeight="1" outlineLevel="4" x14ac:dyDescent="0.2">
      <c r="A168" s="44"/>
      <c r="B168" s="45"/>
      <c r="C168" s="46"/>
      <c r="D168" s="47"/>
      <c r="E168" s="48"/>
      <c r="F168" s="49"/>
      <c r="G168" s="50"/>
      <c r="H168" s="49"/>
      <c r="I168" s="197"/>
      <c r="J168" s="51"/>
      <c r="K168" s="202"/>
      <c r="L168" s="202"/>
    </row>
    <row r="169" spans="1:12" s="33" customFormat="1" ht="22.5" customHeight="1" outlineLevel="1" x14ac:dyDescent="0.2">
      <c r="A169" s="26"/>
      <c r="B169" s="27" t="s">
        <v>23</v>
      </c>
      <c r="C169" s="75" t="s">
        <v>556</v>
      </c>
      <c r="D169" s="28" t="s">
        <v>557</v>
      </c>
      <c r="E169" s="29"/>
      <c r="F169" s="30"/>
      <c r="G169" s="31"/>
      <c r="H169" s="30"/>
      <c r="I169" s="198"/>
      <c r="J169" s="32">
        <f>SUBTOTAL(9,J170:J184)</f>
        <v>0</v>
      </c>
      <c r="K169" s="203"/>
      <c r="L169" s="203">
        <f>SUBTOTAL(9,L170:L184)</f>
        <v>5.1573613750000007</v>
      </c>
    </row>
    <row r="170" spans="1:12" s="34" customFormat="1" ht="24" outlineLevel="2" collapsed="1" x14ac:dyDescent="0.2">
      <c r="A170" s="66">
        <v>1</v>
      </c>
      <c r="B170" s="67" t="s">
        <v>7</v>
      </c>
      <c r="C170" s="68" t="s">
        <v>192</v>
      </c>
      <c r="D170" s="69" t="s">
        <v>1388</v>
      </c>
      <c r="E170" s="71" t="s">
        <v>11</v>
      </c>
      <c r="F170" s="72">
        <v>2.0073375000000002</v>
      </c>
      <c r="G170" s="65">
        <v>0</v>
      </c>
      <c r="H170" s="199">
        <f>F170*(1+G170/100)</f>
        <v>2.0073375000000002</v>
      </c>
      <c r="I170" s="195"/>
      <c r="J170" s="73">
        <f>H170*I170</f>
        <v>0</v>
      </c>
      <c r="K170" s="200">
        <v>2.4500000000000002</v>
      </c>
      <c r="L170" s="200">
        <f>H170*K170</f>
        <v>4.9179768750000008</v>
      </c>
    </row>
    <row r="171" spans="1:12" s="43" customFormat="1" ht="11.25" hidden="1" outlineLevel="4" x14ac:dyDescent="0.2">
      <c r="A171" s="35"/>
      <c r="B171" s="36" t="s">
        <v>24</v>
      </c>
      <c r="C171" s="76"/>
      <c r="D171" s="37" t="s">
        <v>381</v>
      </c>
      <c r="E171" s="38"/>
      <c r="F171" s="39">
        <v>0</v>
      </c>
      <c r="G171" s="40"/>
      <c r="H171" s="41"/>
      <c r="I171" s="196"/>
      <c r="J171" s="42"/>
      <c r="K171" s="201"/>
      <c r="L171" s="201"/>
    </row>
    <row r="172" spans="1:12" s="43" customFormat="1" ht="11.25" hidden="1" outlineLevel="4" x14ac:dyDescent="0.2">
      <c r="A172" s="35"/>
      <c r="B172" s="36" t="s">
        <v>24</v>
      </c>
      <c r="C172" s="76"/>
      <c r="D172" s="37" t="s">
        <v>376</v>
      </c>
      <c r="E172" s="38"/>
      <c r="F172" s="39">
        <v>1.3665750000000001</v>
      </c>
      <c r="G172" s="40"/>
      <c r="H172" s="41"/>
      <c r="I172" s="196"/>
      <c r="J172" s="42"/>
      <c r="K172" s="201"/>
      <c r="L172" s="201"/>
    </row>
    <row r="173" spans="1:12" s="43" customFormat="1" ht="11.25" hidden="1" outlineLevel="4" x14ac:dyDescent="0.2">
      <c r="A173" s="35"/>
      <c r="B173" s="36" t="s">
        <v>24</v>
      </c>
      <c r="C173" s="76"/>
      <c r="D173" s="37" t="s">
        <v>399</v>
      </c>
      <c r="E173" s="38"/>
      <c r="F173" s="39">
        <v>0.14699999999999999</v>
      </c>
      <c r="G173" s="40"/>
      <c r="H173" s="41"/>
      <c r="I173" s="196"/>
      <c r="J173" s="42"/>
      <c r="K173" s="201"/>
      <c r="L173" s="201"/>
    </row>
    <row r="174" spans="1:12" s="43" customFormat="1" ht="11.25" hidden="1" outlineLevel="4" x14ac:dyDescent="0.2">
      <c r="A174" s="35"/>
      <c r="B174" s="36" t="s">
        <v>24</v>
      </c>
      <c r="C174" s="76"/>
      <c r="D174" s="37" t="s">
        <v>469</v>
      </c>
      <c r="E174" s="38"/>
      <c r="F174" s="39">
        <v>0.49376250000000005</v>
      </c>
      <c r="G174" s="40"/>
      <c r="H174" s="41"/>
      <c r="I174" s="196"/>
      <c r="J174" s="42"/>
      <c r="K174" s="201"/>
      <c r="L174" s="201"/>
    </row>
    <row r="175" spans="1:12" s="34" customFormat="1" ht="24" outlineLevel="2" collapsed="1" x14ac:dyDescent="0.2">
      <c r="A175" s="66">
        <v>2</v>
      </c>
      <c r="B175" s="67" t="s">
        <v>7</v>
      </c>
      <c r="C175" s="68" t="s">
        <v>195</v>
      </c>
      <c r="D175" s="69" t="s">
        <v>558</v>
      </c>
      <c r="E175" s="71" t="s">
        <v>10</v>
      </c>
      <c r="F175" s="72">
        <v>11.219250000000001</v>
      </c>
      <c r="G175" s="65">
        <v>0</v>
      </c>
      <c r="H175" s="199">
        <f>F175*(1+G175/100)</f>
        <v>11.219250000000001</v>
      </c>
      <c r="I175" s="195"/>
      <c r="J175" s="73">
        <f>H175*I175</f>
        <v>0</v>
      </c>
      <c r="K175" s="200">
        <v>0.01</v>
      </c>
      <c r="L175" s="200">
        <f>H175*K175</f>
        <v>0.11219250000000001</v>
      </c>
    </row>
    <row r="176" spans="1:12" s="43" customFormat="1" ht="11.25" hidden="1" outlineLevel="4" x14ac:dyDescent="0.2">
      <c r="A176" s="35"/>
      <c r="B176" s="36" t="s">
        <v>24</v>
      </c>
      <c r="C176" s="76"/>
      <c r="D176" s="37" t="s">
        <v>381</v>
      </c>
      <c r="E176" s="38"/>
      <c r="F176" s="39">
        <v>0</v>
      </c>
      <c r="G176" s="40"/>
      <c r="H176" s="41"/>
      <c r="I176" s="196"/>
      <c r="J176" s="42"/>
      <c r="K176" s="201"/>
      <c r="L176" s="201"/>
    </row>
    <row r="177" spans="1:12" s="43" customFormat="1" ht="11.25" hidden="1" outlineLevel="4" x14ac:dyDescent="0.2">
      <c r="A177" s="35"/>
      <c r="B177" s="36" t="s">
        <v>24</v>
      </c>
      <c r="C177" s="76"/>
      <c r="D177" s="37" t="s">
        <v>329</v>
      </c>
      <c r="E177" s="38"/>
      <c r="F177" s="39">
        <v>7.1924999999999999</v>
      </c>
      <c r="G177" s="40"/>
      <c r="H177" s="41"/>
      <c r="I177" s="196"/>
      <c r="J177" s="42"/>
      <c r="K177" s="201"/>
      <c r="L177" s="201"/>
    </row>
    <row r="178" spans="1:12" s="43" customFormat="1" ht="11.25" hidden="1" outlineLevel="4" x14ac:dyDescent="0.2">
      <c r="A178" s="35"/>
      <c r="B178" s="36" t="s">
        <v>24</v>
      </c>
      <c r="C178" s="76"/>
      <c r="D178" s="37" t="s">
        <v>386</v>
      </c>
      <c r="E178" s="38"/>
      <c r="F178" s="39">
        <v>0.73499999999999999</v>
      </c>
      <c r="G178" s="40"/>
      <c r="H178" s="41"/>
      <c r="I178" s="196"/>
      <c r="J178" s="42"/>
      <c r="K178" s="201"/>
      <c r="L178" s="201"/>
    </row>
    <row r="179" spans="1:12" s="43" customFormat="1" ht="11.25" hidden="1" outlineLevel="4" x14ac:dyDescent="0.2">
      <c r="A179" s="35"/>
      <c r="B179" s="36" t="s">
        <v>24</v>
      </c>
      <c r="C179" s="76"/>
      <c r="D179" s="37" t="s">
        <v>447</v>
      </c>
      <c r="E179" s="38"/>
      <c r="F179" s="39">
        <v>3.2917500000000004</v>
      </c>
      <c r="G179" s="40"/>
      <c r="H179" s="41"/>
      <c r="I179" s="196"/>
      <c r="J179" s="42"/>
      <c r="K179" s="201"/>
      <c r="L179" s="201"/>
    </row>
    <row r="180" spans="1:12" s="34" customFormat="1" ht="24" outlineLevel="2" x14ac:dyDescent="0.2">
      <c r="A180" s="66">
        <v>3</v>
      </c>
      <c r="B180" s="67" t="s">
        <v>7</v>
      </c>
      <c r="C180" s="68" t="s">
        <v>196</v>
      </c>
      <c r="D180" s="69" t="s">
        <v>559</v>
      </c>
      <c r="E180" s="71" t="s">
        <v>10</v>
      </c>
      <c r="F180" s="72">
        <v>11.218999999999999</v>
      </c>
      <c r="G180" s="65">
        <v>0</v>
      </c>
      <c r="H180" s="199">
        <f>F180*(1+G180/100)</f>
        <v>11.218999999999999</v>
      </c>
      <c r="I180" s="195"/>
      <c r="J180" s="73">
        <f>H180*I180</f>
        <v>0</v>
      </c>
      <c r="K180" s="200"/>
      <c r="L180" s="200">
        <f>H180*K180</f>
        <v>0</v>
      </c>
    </row>
    <row r="181" spans="1:12" s="34" customFormat="1" ht="24" outlineLevel="2" collapsed="1" x14ac:dyDescent="0.2">
      <c r="A181" s="66">
        <v>4</v>
      </c>
      <c r="B181" s="67" t="s">
        <v>7</v>
      </c>
      <c r="C181" s="68" t="s">
        <v>194</v>
      </c>
      <c r="D181" s="69" t="s">
        <v>1389</v>
      </c>
      <c r="E181" s="71" t="s">
        <v>5</v>
      </c>
      <c r="F181" s="72">
        <v>0.12229999999999999</v>
      </c>
      <c r="G181" s="65">
        <v>0</v>
      </c>
      <c r="H181" s="199">
        <f>F181*(1+G181/100)</f>
        <v>0.12229999999999999</v>
      </c>
      <c r="I181" s="195"/>
      <c r="J181" s="73">
        <f>H181*I181</f>
        <v>0</v>
      </c>
      <c r="K181" s="200">
        <v>1.04</v>
      </c>
      <c r="L181" s="200">
        <f>H181*K181</f>
        <v>0.127192</v>
      </c>
    </row>
    <row r="182" spans="1:12" s="43" customFormat="1" ht="11.25" hidden="1" outlineLevel="4" x14ac:dyDescent="0.2">
      <c r="A182" s="35"/>
      <c r="B182" s="36" t="s">
        <v>24</v>
      </c>
      <c r="C182" s="76"/>
      <c r="D182" s="37" t="s">
        <v>342</v>
      </c>
      <c r="E182" s="38"/>
      <c r="F182" s="39">
        <v>0</v>
      </c>
      <c r="G182" s="40"/>
      <c r="H182" s="41"/>
      <c r="I182" s="196"/>
      <c r="J182" s="42"/>
      <c r="K182" s="201"/>
      <c r="L182" s="201"/>
    </row>
    <row r="183" spans="1:12" s="43" customFormat="1" ht="11.25" hidden="1" outlineLevel="4" x14ac:dyDescent="0.2">
      <c r="A183" s="35"/>
      <c r="B183" s="36" t="s">
        <v>24</v>
      </c>
      <c r="C183" s="76"/>
      <c r="D183" s="37" t="s">
        <v>283</v>
      </c>
      <c r="E183" s="38"/>
      <c r="F183" s="39">
        <v>0.12229999999999999</v>
      </c>
      <c r="G183" s="40"/>
      <c r="H183" s="41"/>
      <c r="I183" s="196"/>
      <c r="J183" s="42"/>
      <c r="K183" s="201"/>
      <c r="L183" s="201"/>
    </row>
    <row r="184" spans="1:12" s="52" customFormat="1" ht="12.75" hidden="1" customHeight="1" outlineLevel="4" x14ac:dyDescent="0.2">
      <c r="A184" s="44"/>
      <c r="B184" s="45"/>
      <c r="C184" s="46"/>
      <c r="D184" s="47"/>
      <c r="E184" s="48"/>
      <c r="F184" s="49"/>
      <c r="G184" s="50"/>
      <c r="H184" s="49"/>
      <c r="I184" s="197"/>
      <c r="J184" s="51"/>
      <c r="K184" s="202"/>
      <c r="L184" s="202"/>
    </row>
    <row r="185" spans="1:12" s="33" customFormat="1" ht="22.5" customHeight="1" outlineLevel="1" x14ac:dyDescent="0.2">
      <c r="A185" s="26"/>
      <c r="B185" s="27" t="s">
        <v>23</v>
      </c>
      <c r="C185" s="75" t="s">
        <v>560</v>
      </c>
      <c r="D185" s="28" t="s">
        <v>561</v>
      </c>
      <c r="E185" s="29"/>
      <c r="F185" s="30"/>
      <c r="G185" s="31"/>
      <c r="H185" s="30"/>
      <c r="I185" s="198"/>
      <c r="J185" s="32">
        <f>SUBTOTAL(9,J186:J220)</f>
        <v>0</v>
      </c>
      <c r="K185" s="203"/>
      <c r="L185" s="203">
        <f>SUBTOTAL(9,L186:L220)</f>
        <v>2.1350423200000002</v>
      </c>
    </row>
    <row r="186" spans="1:12" s="34" customFormat="1" ht="24" outlineLevel="2" x14ac:dyDescent="0.2">
      <c r="A186" s="66">
        <v>1</v>
      </c>
      <c r="B186" s="67" t="s">
        <v>7</v>
      </c>
      <c r="C186" s="68" t="s">
        <v>216</v>
      </c>
      <c r="D186" s="69" t="s">
        <v>562</v>
      </c>
      <c r="E186" s="71" t="s">
        <v>10</v>
      </c>
      <c r="F186" s="72">
        <v>143.38800000000001</v>
      </c>
      <c r="G186" s="65">
        <v>0</v>
      </c>
      <c r="H186" s="199">
        <f>F186*(1+G186/100)</f>
        <v>143.38800000000001</v>
      </c>
      <c r="I186" s="195"/>
      <c r="J186" s="73">
        <f>H186*I186</f>
        <v>0</v>
      </c>
      <c r="K186" s="200">
        <v>4.8900000000000002E-3</v>
      </c>
      <c r="L186" s="200">
        <f>H186*K186</f>
        <v>0.70116732000000004</v>
      </c>
    </row>
    <row r="187" spans="1:12" s="34" customFormat="1" ht="24" outlineLevel="2" collapsed="1" x14ac:dyDescent="0.2">
      <c r="A187" s="66">
        <v>2</v>
      </c>
      <c r="B187" s="67" t="s">
        <v>7</v>
      </c>
      <c r="C187" s="68" t="s">
        <v>1373</v>
      </c>
      <c r="D187" s="69" t="s">
        <v>563</v>
      </c>
      <c r="E187" s="71" t="s">
        <v>10</v>
      </c>
      <c r="F187" s="72">
        <v>143.38750000000002</v>
      </c>
      <c r="G187" s="65">
        <v>0</v>
      </c>
      <c r="H187" s="199">
        <f>F187*(1+G187/100)</f>
        <v>143.38750000000002</v>
      </c>
      <c r="I187" s="195"/>
      <c r="J187" s="73">
        <f>H187*I187</f>
        <v>0</v>
      </c>
      <c r="K187" s="200">
        <v>0.01</v>
      </c>
      <c r="L187" s="200">
        <f>H187*K187</f>
        <v>1.4338750000000002</v>
      </c>
    </row>
    <row r="188" spans="1:12" s="43" customFormat="1" ht="11.25" hidden="1" outlineLevel="4" x14ac:dyDescent="0.2">
      <c r="A188" s="35"/>
      <c r="B188" s="36" t="s">
        <v>24</v>
      </c>
      <c r="C188" s="76"/>
      <c r="D188" s="37" t="s">
        <v>12</v>
      </c>
      <c r="E188" s="38"/>
      <c r="F188" s="39">
        <v>0</v>
      </c>
      <c r="G188" s="40"/>
      <c r="H188" s="41"/>
      <c r="I188" s="196"/>
      <c r="J188" s="42"/>
      <c r="K188" s="201"/>
      <c r="L188" s="201"/>
    </row>
    <row r="189" spans="1:12" s="43" customFormat="1" ht="11.25" hidden="1" outlineLevel="4" x14ac:dyDescent="0.2">
      <c r="A189" s="35"/>
      <c r="B189" s="36" t="s">
        <v>24</v>
      </c>
      <c r="C189" s="76"/>
      <c r="D189" s="37" t="s">
        <v>100</v>
      </c>
      <c r="E189" s="38"/>
      <c r="F189" s="39">
        <v>0</v>
      </c>
      <c r="G189" s="40"/>
      <c r="H189" s="41"/>
      <c r="I189" s="196"/>
      <c r="J189" s="42"/>
      <c r="K189" s="201"/>
      <c r="L189" s="201"/>
    </row>
    <row r="190" spans="1:12" s="43" customFormat="1" ht="11.25" hidden="1" outlineLevel="4" x14ac:dyDescent="0.2">
      <c r="A190" s="35"/>
      <c r="B190" s="36" t="s">
        <v>24</v>
      </c>
      <c r="C190" s="76"/>
      <c r="D190" s="37" t="s">
        <v>306</v>
      </c>
      <c r="E190" s="38"/>
      <c r="F190" s="39">
        <v>7.32</v>
      </c>
      <c r="G190" s="40"/>
      <c r="H190" s="41"/>
      <c r="I190" s="196"/>
      <c r="J190" s="42"/>
      <c r="K190" s="201"/>
      <c r="L190" s="201"/>
    </row>
    <row r="191" spans="1:12" s="43" customFormat="1" ht="11.25" hidden="1" outlineLevel="4" x14ac:dyDescent="0.2">
      <c r="A191" s="35"/>
      <c r="B191" s="36" t="s">
        <v>24</v>
      </c>
      <c r="C191" s="76"/>
      <c r="D191" s="37" t="s">
        <v>101</v>
      </c>
      <c r="E191" s="38"/>
      <c r="F191" s="39">
        <v>0</v>
      </c>
      <c r="G191" s="40"/>
      <c r="H191" s="41"/>
      <c r="I191" s="196"/>
      <c r="J191" s="42"/>
      <c r="K191" s="201"/>
      <c r="L191" s="201"/>
    </row>
    <row r="192" spans="1:12" s="43" customFormat="1" ht="11.25" hidden="1" outlineLevel="4" x14ac:dyDescent="0.2">
      <c r="A192" s="35"/>
      <c r="B192" s="36" t="s">
        <v>24</v>
      </c>
      <c r="C192" s="76"/>
      <c r="D192" s="37" t="s">
        <v>163</v>
      </c>
      <c r="E192" s="38"/>
      <c r="F192" s="39">
        <v>6.2919999999999998</v>
      </c>
      <c r="G192" s="40"/>
      <c r="H192" s="41"/>
      <c r="I192" s="196"/>
      <c r="J192" s="42"/>
      <c r="K192" s="201"/>
      <c r="L192" s="201"/>
    </row>
    <row r="193" spans="1:12" s="43" customFormat="1" ht="11.25" hidden="1" outlineLevel="4" x14ac:dyDescent="0.2">
      <c r="A193" s="35"/>
      <c r="B193" s="36" t="s">
        <v>24</v>
      </c>
      <c r="C193" s="76"/>
      <c r="D193" s="37" t="s">
        <v>331</v>
      </c>
      <c r="E193" s="38"/>
      <c r="F193" s="39">
        <v>26.8035</v>
      </c>
      <c r="G193" s="40"/>
      <c r="H193" s="41"/>
      <c r="I193" s="196"/>
      <c r="J193" s="42"/>
      <c r="K193" s="201"/>
      <c r="L193" s="201"/>
    </row>
    <row r="194" spans="1:12" s="43" customFormat="1" ht="11.25" hidden="1" outlineLevel="4" x14ac:dyDescent="0.2">
      <c r="A194" s="35"/>
      <c r="B194" s="36" t="s">
        <v>24</v>
      </c>
      <c r="C194" s="76"/>
      <c r="D194" s="37" t="s">
        <v>373</v>
      </c>
      <c r="E194" s="38"/>
      <c r="F194" s="39">
        <v>-3.3490000000000002</v>
      </c>
      <c r="G194" s="40"/>
      <c r="H194" s="41"/>
      <c r="I194" s="196"/>
      <c r="J194" s="42"/>
      <c r="K194" s="201"/>
      <c r="L194" s="201"/>
    </row>
    <row r="195" spans="1:12" s="43" customFormat="1" ht="11.25" hidden="1" outlineLevel="4" x14ac:dyDescent="0.2">
      <c r="A195" s="35"/>
      <c r="B195" s="36" t="s">
        <v>24</v>
      </c>
      <c r="C195" s="76"/>
      <c r="D195" s="37" t="s">
        <v>102</v>
      </c>
      <c r="E195" s="38"/>
      <c r="F195" s="39">
        <v>0</v>
      </c>
      <c r="G195" s="40"/>
      <c r="H195" s="41"/>
      <c r="I195" s="196"/>
      <c r="J195" s="42"/>
      <c r="K195" s="201"/>
      <c r="L195" s="201"/>
    </row>
    <row r="196" spans="1:12" s="43" customFormat="1" ht="11.25" hidden="1" outlineLevel="4" x14ac:dyDescent="0.2">
      <c r="A196" s="35"/>
      <c r="B196" s="36" t="s">
        <v>24</v>
      </c>
      <c r="C196" s="76"/>
      <c r="D196" s="37" t="s">
        <v>355</v>
      </c>
      <c r="E196" s="38"/>
      <c r="F196" s="39">
        <v>21.053999999999998</v>
      </c>
      <c r="G196" s="40"/>
      <c r="H196" s="41"/>
      <c r="I196" s="196"/>
      <c r="J196" s="42"/>
      <c r="K196" s="201"/>
      <c r="L196" s="201"/>
    </row>
    <row r="197" spans="1:12" s="43" customFormat="1" ht="11.25" hidden="1" outlineLevel="4" x14ac:dyDescent="0.2">
      <c r="A197" s="35"/>
      <c r="B197" s="36" t="s">
        <v>24</v>
      </c>
      <c r="C197" s="76"/>
      <c r="D197" s="37" t="s">
        <v>373</v>
      </c>
      <c r="E197" s="38"/>
      <c r="F197" s="39">
        <v>-3.3490000000000002</v>
      </c>
      <c r="G197" s="40"/>
      <c r="H197" s="41"/>
      <c r="I197" s="196"/>
      <c r="J197" s="42"/>
      <c r="K197" s="201"/>
      <c r="L197" s="201"/>
    </row>
    <row r="198" spans="1:12" s="43" customFormat="1" ht="11.25" hidden="1" outlineLevel="4" x14ac:dyDescent="0.2">
      <c r="A198" s="35"/>
      <c r="B198" s="36" t="s">
        <v>24</v>
      </c>
      <c r="C198" s="76"/>
      <c r="D198" s="37" t="s">
        <v>103</v>
      </c>
      <c r="E198" s="38"/>
      <c r="F198" s="39">
        <v>0</v>
      </c>
      <c r="G198" s="40"/>
      <c r="H198" s="41"/>
      <c r="I198" s="196"/>
      <c r="J198" s="42"/>
      <c r="K198" s="201"/>
      <c r="L198" s="201"/>
    </row>
    <row r="199" spans="1:12" s="43" customFormat="1" ht="11.25" hidden="1" outlineLevel="4" x14ac:dyDescent="0.2">
      <c r="A199" s="35"/>
      <c r="B199" s="36" t="s">
        <v>24</v>
      </c>
      <c r="C199" s="76"/>
      <c r="D199" s="37" t="s">
        <v>281</v>
      </c>
      <c r="E199" s="38"/>
      <c r="F199" s="39">
        <v>6.2919999999999998</v>
      </c>
      <c r="G199" s="40"/>
      <c r="H199" s="41"/>
      <c r="I199" s="196"/>
      <c r="J199" s="42"/>
      <c r="K199" s="201"/>
      <c r="L199" s="201"/>
    </row>
    <row r="200" spans="1:12" s="43" customFormat="1" ht="11.25" hidden="1" outlineLevel="4" x14ac:dyDescent="0.2">
      <c r="A200" s="35"/>
      <c r="B200" s="36" t="s">
        <v>24</v>
      </c>
      <c r="C200" s="76"/>
      <c r="D200" s="37" t="s">
        <v>262</v>
      </c>
      <c r="E200" s="38"/>
      <c r="F200" s="39">
        <v>-1.5760000000000001</v>
      </c>
      <c r="G200" s="40"/>
      <c r="H200" s="41"/>
      <c r="I200" s="196"/>
      <c r="J200" s="42"/>
      <c r="K200" s="201"/>
      <c r="L200" s="201"/>
    </row>
    <row r="201" spans="1:12" s="43" customFormat="1" ht="11.25" hidden="1" outlineLevel="4" x14ac:dyDescent="0.2">
      <c r="A201" s="35"/>
      <c r="B201" s="36" t="s">
        <v>24</v>
      </c>
      <c r="C201" s="76"/>
      <c r="D201" s="37" t="s">
        <v>104</v>
      </c>
      <c r="E201" s="38"/>
      <c r="F201" s="39">
        <v>0</v>
      </c>
      <c r="G201" s="40"/>
      <c r="H201" s="41"/>
      <c r="I201" s="196"/>
      <c r="J201" s="42"/>
      <c r="K201" s="201"/>
      <c r="L201" s="201"/>
    </row>
    <row r="202" spans="1:12" s="43" customFormat="1" ht="11.25" hidden="1" outlineLevel="4" x14ac:dyDescent="0.2">
      <c r="A202" s="35"/>
      <c r="B202" s="36" t="s">
        <v>24</v>
      </c>
      <c r="C202" s="76"/>
      <c r="D202" s="37" t="s">
        <v>371</v>
      </c>
      <c r="E202" s="38"/>
      <c r="F202" s="39">
        <v>27.285</v>
      </c>
      <c r="G202" s="40"/>
      <c r="H202" s="41"/>
      <c r="I202" s="196"/>
      <c r="J202" s="42"/>
      <c r="K202" s="201"/>
      <c r="L202" s="201"/>
    </row>
    <row r="203" spans="1:12" s="43" customFormat="1" ht="11.25" hidden="1" outlineLevel="4" x14ac:dyDescent="0.2">
      <c r="A203" s="35"/>
      <c r="B203" s="36" t="s">
        <v>24</v>
      </c>
      <c r="C203" s="76"/>
      <c r="D203" s="37" t="s">
        <v>384</v>
      </c>
      <c r="E203" s="38"/>
      <c r="F203" s="39">
        <v>-4.3339999999999996</v>
      </c>
      <c r="G203" s="40"/>
      <c r="H203" s="41"/>
      <c r="I203" s="196"/>
      <c r="J203" s="42"/>
      <c r="K203" s="201"/>
      <c r="L203" s="201"/>
    </row>
    <row r="204" spans="1:12" s="43" customFormat="1" ht="11.25" hidden="1" outlineLevel="4" x14ac:dyDescent="0.2">
      <c r="A204" s="35"/>
      <c r="B204" s="36" t="s">
        <v>24</v>
      </c>
      <c r="C204" s="76"/>
      <c r="D204" s="37" t="s">
        <v>105</v>
      </c>
      <c r="E204" s="38"/>
      <c r="F204" s="39">
        <v>0</v>
      </c>
      <c r="G204" s="40"/>
      <c r="H204" s="41"/>
      <c r="I204" s="196"/>
      <c r="J204" s="42"/>
      <c r="K204" s="201"/>
      <c r="L204" s="201"/>
    </row>
    <row r="205" spans="1:12" s="43" customFormat="1" ht="11.25" hidden="1" outlineLevel="4" x14ac:dyDescent="0.2">
      <c r="A205" s="35"/>
      <c r="B205" s="36" t="s">
        <v>24</v>
      </c>
      <c r="C205" s="76"/>
      <c r="D205" s="37" t="s">
        <v>352</v>
      </c>
      <c r="E205" s="38"/>
      <c r="F205" s="39">
        <v>12.69</v>
      </c>
      <c r="G205" s="40"/>
      <c r="H205" s="41"/>
      <c r="I205" s="196"/>
      <c r="J205" s="42"/>
      <c r="K205" s="201"/>
      <c r="L205" s="201"/>
    </row>
    <row r="206" spans="1:12" s="43" customFormat="1" ht="11.25" hidden="1" outlineLevel="4" x14ac:dyDescent="0.2">
      <c r="A206" s="35"/>
      <c r="B206" s="36" t="s">
        <v>24</v>
      </c>
      <c r="C206" s="76"/>
      <c r="D206" s="37" t="s">
        <v>261</v>
      </c>
      <c r="E206" s="38"/>
      <c r="F206" s="39">
        <v>-1.379</v>
      </c>
      <c r="G206" s="40"/>
      <c r="H206" s="41"/>
      <c r="I206" s="196"/>
      <c r="J206" s="42"/>
      <c r="K206" s="201"/>
      <c r="L206" s="201"/>
    </row>
    <row r="207" spans="1:12" s="43" customFormat="1" ht="11.25" hidden="1" outlineLevel="4" x14ac:dyDescent="0.2">
      <c r="A207" s="35"/>
      <c r="B207" s="36" t="s">
        <v>24</v>
      </c>
      <c r="C207" s="76"/>
      <c r="D207" s="37" t="s">
        <v>106</v>
      </c>
      <c r="E207" s="38"/>
      <c r="F207" s="39">
        <v>0</v>
      </c>
      <c r="G207" s="40"/>
      <c r="H207" s="41"/>
      <c r="I207" s="196"/>
      <c r="J207" s="42"/>
      <c r="K207" s="201"/>
      <c r="L207" s="201"/>
    </row>
    <row r="208" spans="1:12" s="43" customFormat="1" ht="11.25" hidden="1" outlineLevel="4" x14ac:dyDescent="0.2">
      <c r="A208" s="35"/>
      <c r="B208" s="36" t="s">
        <v>24</v>
      </c>
      <c r="C208" s="76"/>
      <c r="D208" s="37" t="s">
        <v>350</v>
      </c>
      <c r="E208" s="38"/>
      <c r="F208" s="39">
        <v>14.765999999999998</v>
      </c>
      <c r="G208" s="40"/>
      <c r="H208" s="41"/>
      <c r="I208" s="196"/>
      <c r="J208" s="42"/>
      <c r="K208" s="201"/>
      <c r="L208" s="201"/>
    </row>
    <row r="209" spans="1:12" s="43" customFormat="1" ht="11.25" hidden="1" outlineLevel="4" x14ac:dyDescent="0.2">
      <c r="A209" s="35"/>
      <c r="B209" s="36" t="s">
        <v>24</v>
      </c>
      <c r="C209" s="76"/>
      <c r="D209" s="37" t="s">
        <v>261</v>
      </c>
      <c r="E209" s="38"/>
      <c r="F209" s="39">
        <v>-1.379</v>
      </c>
      <c r="G209" s="40"/>
      <c r="H209" s="41"/>
      <c r="I209" s="196"/>
      <c r="J209" s="42"/>
      <c r="K209" s="201"/>
      <c r="L209" s="201"/>
    </row>
    <row r="210" spans="1:12" s="43" customFormat="1" ht="11.25" hidden="1" outlineLevel="4" x14ac:dyDescent="0.2">
      <c r="A210" s="35"/>
      <c r="B210" s="36" t="s">
        <v>24</v>
      </c>
      <c r="C210" s="76"/>
      <c r="D210" s="37" t="s">
        <v>107</v>
      </c>
      <c r="E210" s="38"/>
      <c r="F210" s="39">
        <v>0</v>
      </c>
      <c r="G210" s="40"/>
      <c r="H210" s="41"/>
      <c r="I210" s="196"/>
      <c r="J210" s="42"/>
      <c r="K210" s="201"/>
      <c r="L210" s="201"/>
    </row>
    <row r="211" spans="1:12" s="43" customFormat="1" ht="11.25" hidden="1" outlineLevel="4" x14ac:dyDescent="0.2">
      <c r="A211" s="35"/>
      <c r="B211" s="36" t="s">
        <v>24</v>
      </c>
      <c r="C211" s="76"/>
      <c r="D211" s="37" t="s">
        <v>390</v>
      </c>
      <c r="E211" s="38"/>
      <c r="F211" s="39">
        <v>18.36</v>
      </c>
      <c r="G211" s="40"/>
      <c r="H211" s="41"/>
      <c r="I211" s="196"/>
      <c r="J211" s="42"/>
      <c r="K211" s="201"/>
      <c r="L211" s="201"/>
    </row>
    <row r="212" spans="1:12" s="43" customFormat="1" ht="11.25" hidden="1" outlineLevel="4" x14ac:dyDescent="0.2">
      <c r="A212" s="35"/>
      <c r="B212" s="36" t="s">
        <v>24</v>
      </c>
      <c r="C212" s="76"/>
      <c r="D212" s="37" t="s">
        <v>372</v>
      </c>
      <c r="E212" s="38"/>
      <c r="F212" s="39">
        <v>-2.9550000000000001</v>
      </c>
      <c r="G212" s="40"/>
      <c r="H212" s="41"/>
      <c r="I212" s="196"/>
      <c r="J212" s="42"/>
      <c r="K212" s="201"/>
      <c r="L212" s="201"/>
    </row>
    <row r="213" spans="1:12" s="43" customFormat="1" ht="11.25" hidden="1" outlineLevel="4" x14ac:dyDescent="0.2">
      <c r="A213" s="35"/>
      <c r="B213" s="36" t="s">
        <v>24</v>
      </c>
      <c r="C213" s="76"/>
      <c r="D213" s="37" t="s">
        <v>108</v>
      </c>
      <c r="E213" s="38"/>
      <c r="F213" s="39">
        <v>0</v>
      </c>
      <c r="G213" s="40"/>
      <c r="H213" s="41"/>
      <c r="I213" s="196"/>
      <c r="J213" s="42"/>
      <c r="K213" s="201"/>
      <c r="L213" s="201"/>
    </row>
    <row r="214" spans="1:12" s="43" customFormat="1" ht="11.25" hidden="1" outlineLevel="4" x14ac:dyDescent="0.2">
      <c r="A214" s="35"/>
      <c r="B214" s="36" t="s">
        <v>24</v>
      </c>
      <c r="C214" s="76"/>
      <c r="D214" s="37" t="s">
        <v>353</v>
      </c>
      <c r="E214" s="38"/>
      <c r="F214" s="39">
        <v>10.914</v>
      </c>
      <c r="G214" s="40"/>
      <c r="H214" s="41"/>
      <c r="I214" s="196"/>
      <c r="J214" s="42"/>
      <c r="K214" s="201"/>
      <c r="L214" s="201"/>
    </row>
    <row r="215" spans="1:12" s="43" customFormat="1" ht="11.25" hidden="1" outlineLevel="4" x14ac:dyDescent="0.2">
      <c r="A215" s="35"/>
      <c r="B215" s="36" t="s">
        <v>24</v>
      </c>
      <c r="C215" s="76"/>
      <c r="D215" s="37" t="s">
        <v>261</v>
      </c>
      <c r="E215" s="38"/>
      <c r="F215" s="39">
        <v>-1.379</v>
      </c>
      <c r="G215" s="40"/>
      <c r="H215" s="41"/>
      <c r="I215" s="196"/>
      <c r="J215" s="42"/>
      <c r="K215" s="201"/>
      <c r="L215" s="201"/>
    </row>
    <row r="216" spans="1:12" s="43" customFormat="1" ht="11.25" hidden="1" outlineLevel="4" x14ac:dyDescent="0.2">
      <c r="A216" s="35"/>
      <c r="B216" s="36" t="s">
        <v>24</v>
      </c>
      <c r="C216" s="76"/>
      <c r="D216" s="37" t="s">
        <v>109</v>
      </c>
      <c r="E216" s="38"/>
      <c r="F216" s="39">
        <v>0</v>
      </c>
      <c r="G216" s="40"/>
      <c r="H216" s="41"/>
      <c r="I216" s="196"/>
      <c r="J216" s="42"/>
      <c r="K216" s="201"/>
      <c r="L216" s="201"/>
    </row>
    <row r="217" spans="1:12" s="43" customFormat="1" ht="11.25" hidden="1" outlineLevel="4" x14ac:dyDescent="0.2">
      <c r="A217" s="35"/>
      <c r="B217" s="36" t="s">
        <v>24</v>
      </c>
      <c r="C217" s="76"/>
      <c r="D217" s="37" t="s">
        <v>352</v>
      </c>
      <c r="E217" s="38"/>
      <c r="F217" s="39">
        <v>12.69</v>
      </c>
      <c r="G217" s="40"/>
      <c r="H217" s="41"/>
      <c r="I217" s="196"/>
      <c r="J217" s="42"/>
      <c r="K217" s="201"/>
      <c r="L217" s="201"/>
    </row>
    <row r="218" spans="1:12" s="43" customFormat="1" ht="11.25" hidden="1" outlineLevel="4" x14ac:dyDescent="0.2">
      <c r="A218" s="35"/>
      <c r="B218" s="36" t="s">
        <v>24</v>
      </c>
      <c r="C218" s="76"/>
      <c r="D218" s="37" t="s">
        <v>261</v>
      </c>
      <c r="E218" s="38"/>
      <c r="F218" s="39">
        <v>-1.379</v>
      </c>
      <c r="G218" s="40"/>
      <c r="H218" s="41"/>
      <c r="I218" s="196"/>
      <c r="J218" s="42"/>
      <c r="K218" s="201"/>
      <c r="L218" s="201"/>
    </row>
    <row r="219" spans="1:12" s="43" customFormat="1" ht="11.25" hidden="1" outlineLevel="4" x14ac:dyDescent="0.2">
      <c r="A219" s="35"/>
      <c r="B219" s="36" t="s">
        <v>24</v>
      </c>
      <c r="C219" s="76"/>
      <c r="D219" s="37" t="s">
        <v>2</v>
      </c>
      <c r="E219" s="38"/>
      <c r="F219" s="39">
        <v>143.38750000000002</v>
      </c>
      <c r="G219" s="40"/>
      <c r="H219" s="41"/>
      <c r="I219" s="196"/>
      <c r="J219" s="42"/>
      <c r="K219" s="201"/>
      <c r="L219" s="201"/>
    </row>
    <row r="220" spans="1:12" s="52" customFormat="1" ht="12.75" hidden="1" customHeight="1" outlineLevel="4" x14ac:dyDescent="0.2">
      <c r="A220" s="44"/>
      <c r="B220" s="45"/>
      <c r="C220" s="46"/>
      <c r="D220" s="47"/>
      <c r="E220" s="48"/>
      <c r="F220" s="49"/>
      <c r="G220" s="50"/>
      <c r="H220" s="49"/>
      <c r="I220" s="197"/>
      <c r="J220" s="51"/>
      <c r="K220" s="202"/>
      <c r="L220" s="202"/>
    </row>
    <row r="221" spans="1:12" s="33" customFormat="1" ht="22.5" customHeight="1" outlineLevel="1" x14ac:dyDescent="0.2">
      <c r="A221" s="26"/>
      <c r="B221" s="27" t="s">
        <v>23</v>
      </c>
      <c r="C221" s="75" t="s">
        <v>564</v>
      </c>
      <c r="D221" s="28" t="s">
        <v>565</v>
      </c>
      <c r="E221" s="29"/>
      <c r="F221" s="30"/>
      <c r="G221" s="31"/>
      <c r="H221" s="30"/>
      <c r="I221" s="198"/>
      <c r="J221" s="32">
        <f>SUBTOTAL(9,J222:J241)</f>
        <v>0</v>
      </c>
      <c r="K221" s="203"/>
      <c r="L221" s="203">
        <f>SUBTOTAL(9,L222:L241)</f>
        <v>156.5816174</v>
      </c>
    </row>
    <row r="222" spans="1:12" s="34" customFormat="1" ht="36" outlineLevel="2" collapsed="1" x14ac:dyDescent="0.2">
      <c r="A222" s="66">
        <v>1</v>
      </c>
      <c r="B222" s="67" t="s">
        <v>7</v>
      </c>
      <c r="C222" s="68" t="s">
        <v>179</v>
      </c>
      <c r="D222" s="69" t="s">
        <v>1390</v>
      </c>
      <c r="E222" s="71" t="s">
        <v>11</v>
      </c>
      <c r="F222" s="72">
        <v>71.826429999999988</v>
      </c>
      <c r="G222" s="65">
        <v>0</v>
      </c>
      <c r="H222" s="199">
        <f>F222*(1+G222/100)</f>
        <v>71.826429999999988</v>
      </c>
      <c r="I222" s="195"/>
      <c r="J222" s="73">
        <f>H222*I222</f>
        <v>0</v>
      </c>
      <c r="K222" s="200">
        <v>2.1800000000000002</v>
      </c>
      <c r="L222" s="200">
        <f>H222*K222</f>
        <v>156.5816174</v>
      </c>
    </row>
    <row r="223" spans="1:12" s="43" customFormat="1" ht="11.25" hidden="1" outlineLevel="4" x14ac:dyDescent="0.2">
      <c r="A223" s="35"/>
      <c r="B223" s="36" t="s">
        <v>24</v>
      </c>
      <c r="C223" s="76"/>
      <c r="D223" s="37" t="s">
        <v>13</v>
      </c>
      <c r="E223" s="38"/>
      <c r="F223" s="39">
        <v>0</v>
      </c>
      <c r="G223" s="40"/>
      <c r="H223" s="41"/>
      <c r="I223" s="196"/>
      <c r="J223" s="42"/>
      <c r="K223" s="201"/>
      <c r="L223" s="201"/>
    </row>
    <row r="224" spans="1:12" s="43" customFormat="1" ht="11.25" hidden="1" outlineLevel="4" x14ac:dyDescent="0.2">
      <c r="A224" s="35"/>
      <c r="B224" s="36" t="s">
        <v>24</v>
      </c>
      <c r="C224" s="76"/>
      <c r="D224" s="37" t="s">
        <v>348</v>
      </c>
      <c r="E224" s="38"/>
      <c r="F224" s="39">
        <v>0</v>
      </c>
      <c r="G224" s="40"/>
      <c r="H224" s="41"/>
      <c r="I224" s="196"/>
      <c r="J224" s="42"/>
      <c r="K224" s="201"/>
      <c r="L224" s="201"/>
    </row>
    <row r="225" spans="1:12" s="43" customFormat="1" ht="11.25" hidden="1" outlineLevel="4" x14ac:dyDescent="0.2">
      <c r="A225" s="35"/>
      <c r="B225" s="36" t="s">
        <v>24</v>
      </c>
      <c r="C225" s="76"/>
      <c r="D225" s="37" t="s">
        <v>435</v>
      </c>
      <c r="E225" s="38"/>
      <c r="F225" s="39">
        <v>15.409100000000002</v>
      </c>
      <c r="G225" s="40"/>
      <c r="H225" s="41"/>
      <c r="I225" s="196"/>
      <c r="J225" s="42"/>
      <c r="K225" s="201"/>
      <c r="L225" s="201"/>
    </row>
    <row r="226" spans="1:12" s="43" customFormat="1" ht="11.25" hidden="1" outlineLevel="4" x14ac:dyDescent="0.2">
      <c r="A226" s="35"/>
      <c r="B226" s="36" t="s">
        <v>24</v>
      </c>
      <c r="C226" s="76"/>
      <c r="D226" s="37" t="s">
        <v>472</v>
      </c>
      <c r="E226" s="38"/>
      <c r="F226" s="39">
        <v>14.958500000000001</v>
      </c>
      <c r="G226" s="40"/>
      <c r="H226" s="41"/>
      <c r="I226" s="196"/>
      <c r="J226" s="42"/>
      <c r="K226" s="201"/>
      <c r="L226" s="201"/>
    </row>
    <row r="227" spans="1:12" s="43" customFormat="1" ht="11.25" hidden="1" outlineLevel="4" x14ac:dyDescent="0.2">
      <c r="A227" s="35"/>
      <c r="B227" s="36" t="s">
        <v>24</v>
      </c>
      <c r="C227" s="76"/>
      <c r="D227" s="37" t="s">
        <v>489</v>
      </c>
      <c r="E227" s="38"/>
      <c r="F227" s="39">
        <v>5.0150000000000006</v>
      </c>
      <c r="G227" s="40"/>
      <c r="H227" s="41"/>
      <c r="I227" s="196"/>
      <c r="J227" s="42"/>
      <c r="K227" s="201"/>
      <c r="L227" s="201"/>
    </row>
    <row r="228" spans="1:12" s="43" customFormat="1" ht="11.25" hidden="1" outlineLevel="4" x14ac:dyDescent="0.2">
      <c r="A228" s="35"/>
      <c r="B228" s="36" t="s">
        <v>24</v>
      </c>
      <c r="C228" s="76"/>
      <c r="D228" s="37" t="s">
        <v>502</v>
      </c>
      <c r="E228" s="38"/>
      <c r="F228" s="39">
        <v>5.4094000000000007</v>
      </c>
      <c r="G228" s="40"/>
      <c r="H228" s="41"/>
      <c r="I228" s="196"/>
      <c r="J228" s="42"/>
      <c r="K228" s="201"/>
      <c r="L228" s="201"/>
    </row>
    <row r="229" spans="1:12" s="43" customFormat="1" ht="11.25" hidden="1" outlineLevel="4" x14ac:dyDescent="0.2">
      <c r="A229" s="35"/>
      <c r="B229" s="36" t="s">
        <v>24</v>
      </c>
      <c r="C229" s="76"/>
      <c r="D229" s="37" t="s">
        <v>2</v>
      </c>
      <c r="E229" s="38"/>
      <c r="F229" s="39">
        <v>40.792000000000002</v>
      </c>
      <c r="G229" s="40"/>
      <c r="H229" s="41"/>
      <c r="I229" s="196"/>
      <c r="J229" s="42"/>
      <c r="K229" s="201"/>
      <c r="L229" s="201"/>
    </row>
    <row r="230" spans="1:12" s="43" customFormat="1" ht="11.25" hidden="1" outlineLevel="4" x14ac:dyDescent="0.2">
      <c r="A230" s="35"/>
      <c r="B230" s="36" t="s">
        <v>24</v>
      </c>
      <c r="C230" s="76"/>
      <c r="D230" s="37" t="s">
        <v>367</v>
      </c>
      <c r="E230" s="38"/>
      <c r="F230" s="39">
        <v>0</v>
      </c>
      <c r="G230" s="40"/>
      <c r="H230" s="41"/>
      <c r="I230" s="196"/>
      <c r="J230" s="42"/>
      <c r="K230" s="201"/>
      <c r="L230" s="201"/>
    </row>
    <row r="231" spans="1:12" s="43" customFormat="1" ht="11.25" hidden="1" outlineLevel="4" x14ac:dyDescent="0.2">
      <c r="A231" s="35"/>
      <c r="B231" s="36" t="s">
        <v>24</v>
      </c>
      <c r="C231" s="76"/>
      <c r="D231" s="37" t="s">
        <v>470</v>
      </c>
      <c r="E231" s="38"/>
      <c r="F231" s="39">
        <v>11.41878</v>
      </c>
      <c r="G231" s="40"/>
      <c r="H231" s="41"/>
      <c r="I231" s="196"/>
      <c r="J231" s="42"/>
      <c r="K231" s="201"/>
      <c r="L231" s="201"/>
    </row>
    <row r="232" spans="1:12" s="43" customFormat="1" ht="11.25" hidden="1" outlineLevel="4" x14ac:dyDescent="0.2">
      <c r="A232" s="35"/>
      <c r="B232" s="36" t="s">
        <v>24</v>
      </c>
      <c r="C232" s="76"/>
      <c r="D232" s="37" t="s">
        <v>488</v>
      </c>
      <c r="E232" s="38"/>
      <c r="F232" s="39">
        <v>4.7200000000000006</v>
      </c>
      <c r="G232" s="40"/>
      <c r="H232" s="41"/>
      <c r="I232" s="196"/>
      <c r="J232" s="42"/>
      <c r="K232" s="201"/>
      <c r="L232" s="201"/>
    </row>
    <row r="233" spans="1:12" s="43" customFormat="1" ht="11.25" hidden="1" outlineLevel="4" x14ac:dyDescent="0.2">
      <c r="A233" s="35"/>
      <c r="B233" s="36" t="s">
        <v>24</v>
      </c>
      <c r="C233" s="76"/>
      <c r="D233" s="37" t="s">
        <v>458</v>
      </c>
      <c r="E233" s="38"/>
      <c r="F233" s="39">
        <v>11.414999999999999</v>
      </c>
      <c r="G233" s="40"/>
      <c r="H233" s="41"/>
      <c r="I233" s="196"/>
      <c r="J233" s="42"/>
      <c r="K233" s="201"/>
      <c r="L233" s="201"/>
    </row>
    <row r="234" spans="1:12" s="43" customFormat="1" ht="11.25" hidden="1" outlineLevel="4" x14ac:dyDescent="0.2">
      <c r="A234" s="35"/>
      <c r="B234" s="36" t="s">
        <v>24</v>
      </c>
      <c r="C234" s="76"/>
      <c r="D234" s="37" t="s">
        <v>464</v>
      </c>
      <c r="E234" s="38"/>
      <c r="F234" s="39">
        <v>2.4849999999999999</v>
      </c>
      <c r="G234" s="40"/>
      <c r="H234" s="41"/>
      <c r="I234" s="196"/>
      <c r="J234" s="42"/>
      <c r="K234" s="201"/>
      <c r="L234" s="201"/>
    </row>
    <row r="235" spans="1:12" s="43" customFormat="1" ht="11.25" hidden="1" outlineLevel="4" x14ac:dyDescent="0.2">
      <c r="A235" s="35"/>
      <c r="B235" s="36" t="s">
        <v>24</v>
      </c>
      <c r="C235" s="76"/>
      <c r="D235" s="37" t="s">
        <v>2</v>
      </c>
      <c r="E235" s="38"/>
      <c r="F235" s="39">
        <v>30.038779999999999</v>
      </c>
      <c r="G235" s="40"/>
      <c r="H235" s="41"/>
      <c r="I235" s="196"/>
      <c r="J235" s="42"/>
      <c r="K235" s="201"/>
      <c r="L235" s="201"/>
    </row>
    <row r="236" spans="1:12" s="43" customFormat="1" ht="11.25" hidden="1" outlineLevel="4" x14ac:dyDescent="0.2">
      <c r="A236" s="35"/>
      <c r="B236" s="36" t="s">
        <v>24</v>
      </c>
      <c r="C236" s="76"/>
      <c r="D236" s="37" t="s">
        <v>259</v>
      </c>
      <c r="E236" s="38"/>
      <c r="F236" s="39">
        <v>0</v>
      </c>
      <c r="G236" s="40"/>
      <c r="H236" s="41"/>
      <c r="I236" s="196"/>
      <c r="J236" s="42"/>
      <c r="K236" s="201"/>
      <c r="L236" s="201"/>
    </row>
    <row r="237" spans="1:12" s="43" customFormat="1" ht="11.25" hidden="1" outlineLevel="4" x14ac:dyDescent="0.2">
      <c r="A237" s="35"/>
      <c r="B237" s="36" t="s">
        <v>24</v>
      </c>
      <c r="C237" s="76"/>
      <c r="D237" s="37" t="s">
        <v>443</v>
      </c>
      <c r="E237" s="38"/>
      <c r="F237" s="39">
        <v>3.7346499999999998</v>
      </c>
      <c r="G237" s="40"/>
      <c r="H237" s="41"/>
      <c r="I237" s="196"/>
      <c r="J237" s="42"/>
      <c r="K237" s="201"/>
      <c r="L237" s="201"/>
    </row>
    <row r="238" spans="1:12" s="43" customFormat="1" ht="11.25" hidden="1" outlineLevel="4" x14ac:dyDescent="0.2">
      <c r="A238" s="35"/>
      <c r="B238" s="36" t="s">
        <v>24</v>
      </c>
      <c r="C238" s="76"/>
      <c r="D238" s="37" t="s">
        <v>319</v>
      </c>
      <c r="E238" s="38"/>
      <c r="F238" s="39">
        <v>-1.575</v>
      </c>
      <c r="G238" s="40"/>
      <c r="H238" s="41"/>
      <c r="I238" s="196"/>
      <c r="J238" s="42"/>
      <c r="K238" s="201"/>
      <c r="L238" s="201"/>
    </row>
    <row r="239" spans="1:12" s="43" customFormat="1" ht="11.25" hidden="1" outlineLevel="4" x14ac:dyDescent="0.2">
      <c r="A239" s="35"/>
      <c r="B239" s="36" t="s">
        <v>24</v>
      </c>
      <c r="C239" s="76"/>
      <c r="D239" s="37" t="s">
        <v>318</v>
      </c>
      <c r="E239" s="38"/>
      <c r="F239" s="39">
        <v>-1.1639999999999999</v>
      </c>
      <c r="G239" s="40"/>
      <c r="H239" s="41"/>
      <c r="I239" s="196"/>
      <c r="J239" s="42"/>
      <c r="K239" s="201"/>
      <c r="L239" s="201"/>
    </row>
    <row r="240" spans="1:12" s="43" customFormat="1" ht="11.25" hidden="1" outlineLevel="4" x14ac:dyDescent="0.2">
      <c r="A240" s="35"/>
      <c r="B240" s="36" t="s">
        <v>24</v>
      </c>
      <c r="C240" s="76"/>
      <c r="D240" s="37" t="s">
        <v>2</v>
      </c>
      <c r="E240" s="38"/>
      <c r="F240" s="39">
        <v>0.99565000000000015</v>
      </c>
      <c r="G240" s="40"/>
      <c r="H240" s="41"/>
      <c r="I240" s="196"/>
      <c r="J240" s="42"/>
      <c r="K240" s="201"/>
      <c r="L240" s="201"/>
    </row>
    <row r="241" spans="1:12" s="52" customFormat="1" ht="12.75" hidden="1" customHeight="1" outlineLevel="4" x14ac:dyDescent="0.2">
      <c r="A241" s="44"/>
      <c r="B241" s="45"/>
      <c r="C241" s="46"/>
      <c r="D241" s="47"/>
      <c r="E241" s="48"/>
      <c r="F241" s="49"/>
      <c r="G241" s="50"/>
      <c r="H241" s="49"/>
      <c r="I241" s="197"/>
      <c r="J241" s="51"/>
      <c r="K241" s="202"/>
      <c r="L241" s="202"/>
    </row>
    <row r="242" spans="1:12" s="33" customFormat="1" ht="22.5" customHeight="1" outlineLevel="1" x14ac:dyDescent="0.2">
      <c r="A242" s="26"/>
      <c r="B242" s="27" t="s">
        <v>23</v>
      </c>
      <c r="C242" s="75" t="s">
        <v>566</v>
      </c>
      <c r="D242" s="28" t="s">
        <v>567</v>
      </c>
      <c r="E242" s="29"/>
      <c r="F242" s="30"/>
      <c r="G242" s="31"/>
      <c r="H242" s="30"/>
      <c r="I242" s="198"/>
      <c r="J242" s="32">
        <f>SUBTOTAL(9,J243:J263)</f>
        <v>0</v>
      </c>
      <c r="K242" s="203"/>
      <c r="L242" s="203">
        <f>SUBTOTAL(9,L243:L263)</f>
        <v>1.2037999999999999E-3</v>
      </c>
    </row>
    <row r="243" spans="1:12" s="34" customFormat="1" ht="36" outlineLevel="2" collapsed="1" x14ac:dyDescent="0.2">
      <c r="A243" s="66">
        <v>1</v>
      </c>
      <c r="B243" s="67" t="s">
        <v>7</v>
      </c>
      <c r="C243" s="68" t="s">
        <v>243</v>
      </c>
      <c r="D243" s="69" t="s">
        <v>568</v>
      </c>
      <c r="E243" s="71" t="s">
        <v>10</v>
      </c>
      <c r="F243" s="72">
        <v>496.69800000000004</v>
      </c>
      <c r="G243" s="65">
        <v>0</v>
      </c>
      <c r="H243" s="199">
        <f>F243*(1+G243/100)</f>
        <v>496.69800000000004</v>
      </c>
      <c r="I243" s="195"/>
      <c r="J243" s="73">
        <f>H243*I243</f>
        <v>0</v>
      </c>
      <c r="K243" s="200"/>
      <c r="L243" s="200">
        <f>H243*K243</f>
        <v>0</v>
      </c>
    </row>
    <row r="244" spans="1:12" s="43" customFormat="1" ht="11.25" hidden="1" outlineLevel="4" x14ac:dyDescent="0.2">
      <c r="A244" s="35"/>
      <c r="B244" s="36" t="s">
        <v>24</v>
      </c>
      <c r="C244" s="76"/>
      <c r="D244" s="37" t="s">
        <v>13</v>
      </c>
      <c r="E244" s="38"/>
      <c r="F244" s="39">
        <v>0</v>
      </c>
      <c r="G244" s="40"/>
      <c r="H244" s="41"/>
      <c r="I244" s="196"/>
      <c r="J244" s="42"/>
      <c r="K244" s="201"/>
      <c r="L244" s="201"/>
    </row>
    <row r="245" spans="1:12" s="43" customFormat="1" ht="11.25" hidden="1" outlineLevel="4" x14ac:dyDescent="0.2">
      <c r="A245" s="35"/>
      <c r="B245" s="36" t="s">
        <v>24</v>
      </c>
      <c r="C245" s="76"/>
      <c r="D245" s="37" t="s">
        <v>348</v>
      </c>
      <c r="E245" s="38"/>
      <c r="F245" s="39">
        <v>0</v>
      </c>
      <c r="G245" s="40"/>
      <c r="H245" s="41"/>
      <c r="I245" s="196"/>
      <c r="J245" s="42"/>
      <c r="K245" s="201"/>
      <c r="L245" s="201"/>
    </row>
    <row r="246" spans="1:12" s="43" customFormat="1" ht="11.25" hidden="1" outlineLevel="4" x14ac:dyDescent="0.2">
      <c r="A246" s="35"/>
      <c r="B246" s="36" t="s">
        <v>24</v>
      </c>
      <c r="C246" s="76"/>
      <c r="D246" s="37" t="s">
        <v>405</v>
      </c>
      <c r="E246" s="38"/>
      <c r="F246" s="39">
        <v>114.16</v>
      </c>
      <c r="G246" s="40"/>
      <c r="H246" s="41"/>
      <c r="I246" s="196"/>
      <c r="J246" s="42"/>
      <c r="K246" s="201"/>
      <c r="L246" s="201"/>
    </row>
    <row r="247" spans="1:12" s="43" customFormat="1" ht="11.25" hidden="1" outlineLevel="4" x14ac:dyDescent="0.2">
      <c r="A247" s="35"/>
      <c r="B247" s="36" t="s">
        <v>24</v>
      </c>
      <c r="C247" s="76"/>
      <c r="D247" s="37" t="s">
        <v>425</v>
      </c>
      <c r="E247" s="38"/>
      <c r="F247" s="39">
        <v>77.02</v>
      </c>
      <c r="G247" s="40"/>
      <c r="H247" s="41"/>
      <c r="I247" s="196"/>
      <c r="J247" s="42"/>
      <c r="K247" s="201"/>
      <c r="L247" s="201"/>
    </row>
    <row r="248" spans="1:12" s="43" customFormat="1" ht="11.25" hidden="1" outlineLevel="4" x14ac:dyDescent="0.2">
      <c r="A248" s="35"/>
      <c r="B248" s="36" t="s">
        <v>24</v>
      </c>
      <c r="C248" s="76"/>
      <c r="D248" s="37" t="s">
        <v>509</v>
      </c>
      <c r="E248" s="38"/>
      <c r="F248" s="39">
        <v>80.105000000000004</v>
      </c>
      <c r="G248" s="40"/>
      <c r="H248" s="41"/>
      <c r="I248" s="196"/>
      <c r="J248" s="42"/>
      <c r="K248" s="201"/>
      <c r="L248" s="201"/>
    </row>
    <row r="249" spans="1:12" s="43" customFormat="1" ht="11.25" hidden="1" outlineLevel="4" x14ac:dyDescent="0.2">
      <c r="A249" s="35"/>
      <c r="B249" s="36" t="s">
        <v>24</v>
      </c>
      <c r="C249" s="76"/>
      <c r="D249" s="37" t="s">
        <v>2</v>
      </c>
      <c r="E249" s="38"/>
      <c r="F249" s="39">
        <v>271.28500000000003</v>
      </c>
      <c r="G249" s="40"/>
      <c r="H249" s="41"/>
      <c r="I249" s="196"/>
      <c r="J249" s="42"/>
      <c r="K249" s="201"/>
      <c r="L249" s="201"/>
    </row>
    <row r="250" spans="1:12" s="43" customFormat="1" ht="11.25" hidden="1" outlineLevel="4" x14ac:dyDescent="0.2">
      <c r="A250" s="35"/>
      <c r="B250" s="36" t="s">
        <v>24</v>
      </c>
      <c r="C250" s="76"/>
      <c r="D250" s="37" t="s">
        <v>367</v>
      </c>
      <c r="E250" s="38"/>
      <c r="F250" s="39">
        <v>0</v>
      </c>
      <c r="G250" s="40"/>
      <c r="H250" s="41"/>
      <c r="I250" s="196"/>
      <c r="J250" s="42"/>
      <c r="K250" s="201"/>
      <c r="L250" s="201"/>
    </row>
    <row r="251" spans="1:12" s="43" customFormat="1" ht="11.25" hidden="1" outlineLevel="4" x14ac:dyDescent="0.2">
      <c r="A251" s="35"/>
      <c r="B251" s="36" t="s">
        <v>24</v>
      </c>
      <c r="C251" s="76"/>
      <c r="D251" s="37" t="s">
        <v>420</v>
      </c>
      <c r="E251" s="38"/>
      <c r="F251" s="39">
        <v>69.588000000000008</v>
      </c>
      <c r="G251" s="40"/>
      <c r="H251" s="41"/>
      <c r="I251" s="196"/>
      <c r="J251" s="42"/>
      <c r="K251" s="201"/>
      <c r="L251" s="201"/>
    </row>
    <row r="252" spans="1:12" s="43" customFormat="1" ht="11.25" hidden="1" outlineLevel="4" x14ac:dyDescent="0.2">
      <c r="A252" s="35"/>
      <c r="B252" s="36" t="s">
        <v>24</v>
      </c>
      <c r="C252" s="76"/>
      <c r="D252" s="37" t="s">
        <v>343</v>
      </c>
      <c r="E252" s="38"/>
      <c r="F252" s="39">
        <v>118.33499999999999</v>
      </c>
      <c r="G252" s="40"/>
      <c r="H252" s="41"/>
      <c r="I252" s="196"/>
      <c r="J252" s="42"/>
      <c r="K252" s="201"/>
      <c r="L252" s="201"/>
    </row>
    <row r="253" spans="1:12" s="43" customFormat="1" ht="11.25" hidden="1" outlineLevel="4" x14ac:dyDescent="0.2">
      <c r="A253" s="35"/>
      <c r="B253" s="36" t="s">
        <v>24</v>
      </c>
      <c r="C253" s="76"/>
      <c r="D253" s="37" t="s">
        <v>446</v>
      </c>
      <c r="E253" s="38"/>
      <c r="F253" s="39">
        <v>24.495000000000001</v>
      </c>
      <c r="G253" s="40"/>
      <c r="H253" s="41"/>
      <c r="I253" s="196"/>
      <c r="J253" s="42"/>
      <c r="K253" s="201"/>
      <c r="L253" s="201"/>
    </row>
    <row r="254" spans="1:12" s="43" customFormat="1" ht="11.25" hidden="1" outlineLevel="4" x14ac:dyDescent="0.2">
      <c r="A254" s="35"/>
      <c r="B254" s="36" t="s">
        <v>24</v>
      </c>
      <c r="C254" s="76"/>
      <c r="D254" s="37" t="s">
        <v>2</v>
      </c>
      <c r="E254" s="38"/>
      <c r="F254" s="39">
        <v>212.41800000000001</v>
      </c>
      <c r="G254" s="40"/>
      <c r="H254" s="41"/>
      <c r="I254" s="196"/>
      <c r="J254" s="42"/>
      <c r="K254" s="201"/>
      <c r="L254" s="201"/>
    </row>
    <row r="255" spans="1:12" s="43" customFormat="1" ht="11.25" hidden="1" outlineLevel="4" x14ac:dyDescent="0.2">
      <c r="A255" s="35"/>
      <c r="B255" s="36" t="s">
        <v>24</v>
      </c>
      <c r="C255" s="76"/>
      <c r="D255" s="37" t="s">
        <v>259</v>
      </c>
      <c r="E255" s="38"/>
      <c r="F255" s="39">
        <v>0</v>
      </c>
      <c r="G255" s="40"/>
      <c r="H255" s="41"/>
      <c r="I255" s="196"/>
      <c r="J255" s="42"/>
      <c r="K255" s="201"/>
      <c r="L255" s="201"/>
    </row>
    <row r="256" spans="1:12" s="43" customFormat="1" ht="11.25" hidden="1" outlineLevel="4" x14ac:dyDescent="0.2">
      <c r="A256" s="35"/>
      <c r="B256" s="36" t="s">
        <v>24</v>
      </c>
      <c r="C256" s="76"/>
      <c r="D256" s="37" t="s">
        <v>330</v>
      </c>
      <c r="E256" s="38"/>
      <c r="F256" s="39">
        <v>12.994999999999997</v>
      </c>
      <c r="G256" s="40"/>
      <c r="H256" s="41"/>
      <c r="I256" s="196"/>
      <c r="J256" s="42"/>
      <c r="K256" s="201"/>
      <c r="L256" s="201"/>
    </row>
    <row r="257" spans="1:12" s="43" customFormat="1" ht="11.25" hidden="1" outlineLevel="4" x14ac:dyDescent="0.2">
      <c r="A257" s="35"/>
      <c r="B257" s="36" t="s">
        <v>24</v>
      </c>
      <c r="C257" s="76"/>
      <c r="D257" s="37" t="s">
        <v>2</v>
      </c>
      <c r="E257" s="38"/>
      <c r="F257" s="39">
        <v>12.994999999999997</v>
      </c>
      <c r="G257" s="40"/>
      <c r="H257" s="41"/>
      <c r="I257" s="196"/>
      <c r="J257" s="42"/>
      <c r="K257" s="201"/>
      <c r="L257" s="201"/>
    </row>
    <row r="258" spans="1:12" s="34" customFormat="1" ht="36" outlineLevel="2" x14ac:dyDescent="0.2">
      <c r="A258" s="66">
        <v>2</v>
      </c>
      <c r="B258" s="67" t="s">
        <v>7</v>
      </c>
      <c r="C258" s="68" t="s">
        <v>244</v>
      </c>
      <c r="D258" s="69" t="s">
        <v>569</v>
      </c>
      <c r="E258" s="71" t="s">
        <v>10</v>
      </c>
      <c r="F258" s="72">
        <v>496.69799999999998</v>
      </c>
      <c r="G258" s="65">
        <v>0</v>
      </c>
      <c r="H258" s="199">
        <f>F258*(1+G258/100)</f>
        <v>496.69799999999998</v>
      </c>
      <c r="I258" s="195"/>
      <c r="J258" s="73">
        <f>H258*I258</f>
        <v>0</v>
      </c>
      <c r="K258" s="200"/>
      <c r="L258" s="200">
        <f>H258*K258</f>
        <v>0</v>
      </c>
    </row>
    <row r="259" spans="1:12" s="34" customFormat="1" ht="36" outlineLevel="2" x14ac:dyDescent="0.2">
      <c r="A259" s="66">
        <v>3</v>
      </c>
      <c r="B259" s="67" t="s">
        <v>7</v>
      </c>
      <c r="C259" s="68" t="s">
        <v>245</v>
      </c>
      <c r="D259" s="69" t="s">
        <v>570</v>
      </c>
      <c r="E259" s="71" t="s">
        <v>10</v>
      </c>
      <c r="F259" s="72">
        <v>496.69799999999998</v>
      </c>
      <c r="G259" s="65">
        <v>0</v>
      </c>
      <c r="H259" s="199">
        <f>F259*(1+G259/100)</f>
        <v>496.69799999999998</v>
      </c>
      <c r="I259" s="195"/>
      <c r="J259" s="73">
        <f>H259*I259</f>
        <v>0</v>
      </c>
      <c r="K259" s="200"/>
      <c r="L259" s="200">
        <f>H259*K259</f>
        <v>0</v>
      </c>
    </row>
    <row r="260" spans="1:12" s="34" customFormat="1" ht="24" outlineLevel="2" collapsed="1" x14ac:dyDescent="0.2">
      <c r="A260" s="66">
        <v>4</v>
      </c>
      <c r="B260" s="67" t="s">
        <v>7</v>
      </c>
      <c r="C260" s="68" t="s">
        <v>246</v>
      </c>
      <c r="D260" s="69" t="s">
        <v>571</v>
      </c>
      <c r="E260" s="71" t="s">
        <v>10</v>
      </c>
      <c r="F260" s="72">
        <v>9.26</v>
      </c>
      <c r="G260" s="65">
        <v>0</v>
      </c>
      <c r="H260" s="199">
        <f>F260*(1+G260/100)</f>
        <v>9.26</v>
      </c>
      <c r="I260" s="195"/>
      <c r="J260" s="73">
        <f>H260*I260</f>
        <v>0</v>
      </c>
      <c r="K260" s="200">
        <v>1.2999999999999999E-4</v>
      </c>
      <c r="L260" s="200">
        <f>H260*K260</f>
        <v>1.2037999999999999E-3</v>
      </c>
    </row>
    <row r="261" spans="1:12" s="43" customFormat="1" ht="11.25" hidden="1" outlineLevel="4" x14ac:dyDescent="0.2">
      <c r="A261" s="35"/>
      <c r="B261" s="36" t="s">
        <v>24</v>
      </c>
      <c r="C261" s="76"/>
      <c r="D261" s="37" t="s">
        <v>305</v>
      </c>
      <c r="E261" s="38"/>
      <c r="F261" s="39">
        <v>0</v>
      </c>
      <c r="G261" s="40"/>
      <c r="H261" s="41"/>
      <c r="I261" s="196"/>
      <c r="J261" s="42"/>
      <c r="K261" s="201"/>
      <c r="L261" s="201"/>
    </row>
    <row r="262" spans="1:12" s="43" customFormat="1" ht="11.25" hidden="1" outlineLevel="4" x14ac:dyDescent="0.2">
      <c r="A262" s="35"/>
      <c r="B262" s="36" t="s">
        <v>24</v>
      </c>
      <c r="C262" s="76"/>
      <c r="D262" s="37" t="s">
        <v>37</v>
      </c>
      <c r="E262" s="38"/>
      <c r="F262" s="39">
        <v>9.26</v>
      </c>
      <c r="G262" s="40"/>
      <c r="H262" s="41"/>
      <c r="I262" s="196"/>
      <c r="J262" s="42"/>
      <c r="K262" s="201"/>
      <c r="L262" s="201"/>
    </row>
    <row r="263" spans="1:12" s="52" customFormat="1" ht="12.75" hidden="1" customHeight="1" outlineLevel="4" x14ac:dyDescent="0.2">
      <c r="A263" s="44"/>
      <c r="B263" s="45"/>
      <c r="C263" s="46"/>
      <c r="D263" s="47"/>
      <c r="E263" s="48"/>
      <c r="F263" s="49"/>
      <c r="G263" s="50"/>
      <c r="H263" s="49"/>
      <c r="I263" s="197"/>
      <c r="J263" s="51"/>
      <c r="K263" s="202"/>
      <c r="L263" s="202"/>
    </row>
    <row r="264" spans="1:12" s="33" customFormat="1" ht="22.5" customHeight="1" outlineLevel="1" x14ac:dyDescent="0.2">
      <c r="A264" s="26"/>
      <c r="B264" s="27" t="s">
        <v>23</v>
      </c>
      <c r="C264" s="75" t="s">
        <v>572</v>
      </c>
      <c r="D264" s="28" t="s">
        <v>573</v>
      </c>
      <c r="E264" s="29"/>
      <c r="F264" s="30"/>
      <c r="G264" s="31"/>
      <c r="H264" s="30"/>
      <c r="I264" s="198"/>
      <c r="J264" s="32">
        <f>SUBTOTAL(9,J265:J267)</f>
        <v>0</v>
      </c>
      <c r="K264" s="203"/>
      <c r="L264" s="203">
        <f>SUBTOTAL(9,L265:L267)</f>
        <v>6.2400000000000008E-3</v>
      </c>
    </row>
    <row r="265" spans="1:12" s="34" customFormat="1" ht="48" outlineLevel="2" collapsed="1" x14ac:dyDescent="0.2">
      <c r="A265" s="66">
        <v>1</v>
      </c>
      <c r="B265" s="67" t="s">
        <v>7</v>
      </c>
      <c r="C265" s="68" t="s">
        <v>247</v>
      </c>
      <c r="D265" s="69" t="s">
        <v>574</v>
      </c>
      <c r="E265" s="71" t="s">
        <v>10</v>
      </c>
      <c r="F265" s="72">
        <v>156</v>
      </c>
      <c r="G265" s="65">
        <v>0</v>
      </c>
      <c r="H265" s="199">
        <f>F265*(1+G265/100)</f>
        <v>156</v>
      </c>
      <c r="I265" s="195"/>
      <c r="J265" s="73">
        <f>H265*I265</f>
        <v>0</v>
      </c>
      <c r="K265" s="200">
        <v>4.0000000000000003E-5</v>
      </c>
      <c r="L265" s="200">
        <f>H265*K265</f>
        <v>6.2400000000000008E-3</v>
      </c>
    </row>
    <row r="266" spans="1:12" s="43" customFormat="1" ht="11.25" hidden="1" outlineLevel="4" x14ac:dyDescent="0.2">
      <c r="A266" s="35"/>
      <c r="B266" s="36" t="s">
        <v>24</v>
      </c>
      <c r="C266" s="76"/>
      <c r="D266" s="37" t="s">
        <v>286</v>
      </c>
      <c r="E266" s="38"/>
      <c r="F266" s="39">
        <v>156</v>
      </c>
      <c r="G266" s="40"/>
      <c r="H266" s="41"/>
      <c r="I266" s="196"/>
      <c r="J266" s="42"/>
      <c r="K266" s="201"/>
      <c r="L266" s="201"/>
    </row>
    <row r="267" spans="1:12" s="52" customFormat="1" ht="12.75" hidden="1" customHeight="1" outlineLevel="4" x14ac:dyDescent="0.2">
      <c r="A267" s="44"/>
      <c r="B267" s="45"/>
      <c r="C267" s="46"/>
      <c r="D267" s="47"/>
      <c r="E267" s="48"/>
      <c r="F267" s="49"/>
      <c r="G267" s="50"/>
      <c r="H267" s="49"/>
      <c r="I267" s="197"/>
      <c r="J267" s="51"/>
      <c r="K267" s="202"/>
      <c r="L267" s="202"/>
    </row>
    <row r="268" spans="1:12" s="33" customFormat="1" ht="22.5" customHeight="1" outlineLevel="1" x14ac:dyDescent="0.2">
      <c r="A268" s="26"/>
      <c r="B268" s="27" t="s">
        <v>23</v>
      </c>
      <c r="C268" s="75" t="s">
        <v>575</v>
      </c>
      <c r="D268" s="28" t="s">
        <v>576</v>
      </c>
      <c r="E268" s="29"/>
      <c r="F268" s="30"/>
      <c r="G268" s="31"/>
      <c r="H268" s="30"/>
      <c r="I268" s="198"/>
      <c r="J268" s="32">
        <f>SUBTOTAL(9,J269:J270)</f>
        <v>0</v>
      </c>
      <c r="K268" s="203"/>
      <c r="L268" s="203">
        <f>SUBTOTAL(9,L269:L270)</f>
        <v>0</v>
      </c>
    </row>
    <row r="269" spans="1:12" s="34" customFormat="1" ht="36" outlineLevel="2" x14ac:dyDescent="0.2">
      <c r="A269" s="66">
        <v>1</v>
      </c>
      <c r="B269" s="67" t="s">
        <v>7</v>
      </c>
      <c r="C269" s="68" t="s">
        <v>248</v>
      </c>
      <c r="D269" s="69" t="s">
        <v>577</v>
      </c>
      <c r="E269" s="71" t="s">
        <v>5</v>
      </c>
      <c r="F269" s="72">
        <v>413.140842314</v>
      </c>
      <c r="G269" s="65">
        <v>0</v>
      </c>
      <c r="H269" s="199">
        <f>F269*(1+G269/100)</f>
        <v>413.140842314</v>
      </c>
      <c r="I269" s="195"/>
      <c r="J269" s="73">
        <f>H269*I269</f>
        <v>0</v>
      </c>
      <c r="K269" s="200"/>
      <c r="L269" s="200">
        <f>H269*K269</f>
        <v>0</v>
      </c>
    </row>
    <row r="270" spans="1:12" s="52" customFormat="1" ht="12.75" customHeight="1" outlineLevel="2" x14ac:dyDescent="0.2">
      <c r="A270" s="44"/>
      <c r="B270" s="45"/>
      <c r="C270" s="46"/>
      <c r="D270" s="47"/>
      <c r="E270" s="48"/>
      <c r="F270" s="49"/>
      <c r="G270" s="50"/>
      <c r="H270" s="49"/>
      <c r="I270" s="50"/>
      <c r="J270" s="51"/>
      <c r="K270" s="202"/>
      <c r="L270" s="202"/>
    </row>
    <row r="271" spans="1:12" s="52" customFormat="1" ht="12.75" customHeight="1" outlineLevel="1" x14ac:dyDescent="0.2">
      <c r="A271" s="44"/>
      <c r="B271" s="45"/>
      <c r="C271" s="46"/>
      <c r="D271" s="47"/>
      <c r="E271" s="48"/>
      <c r="F271" s="49"/>
      <c r="G271" s="50"/>
      <c r="H271" s="49"/>
      <c r="I271" s="50"/>
      <c r="J271" s="51"/>
      <c r="K271" s="202"/>
      <c r="L271" s="202"/>
    </row>
    <row r="272" spans="1:12" s="25" customFormat="1" ht="17.25" customHeight="1" collapsed="1" x14ac:dyDescent="0.2">
      <c r="A272" s="19"/>
      <c r="B272" s="20" t="s">
        <v>22</v>
      </c>
      <c r="C272" s="74" t="s">
        <v>578</v>
      </c>
      <c r="D272" s="21" t="s">
        <v>579</v>
      </c>
      <c r="E272" s="22"/>
      <c r="F272" s="23"/>
      <c r="G272" s="24"/>
      <c r="H272" s="23"/>
      <c r="I272" s="24"/>
      <c r="J272" s="8">
        <f>SUBTOTAL(9,J273:J493)</f>
        <v>0</v>
      </c>
      <c r="K272" s="204"/>
      <c r="L272" s="204">
        <f>SUBTOTAL(9,L273:L493)</f>
        <v>15.295370554999998</v>
      </c>
    </row>
    <row r="273" spans="1:12" s="52" customFormat="1" ht="12.75" hidden="1" customHeight="1" outlineLevel="4" x14ac:dyDescent="0.2">
      <c r="A273" s="44"/>
      <c r="B273" s="45"/>
      <c r="C273" s="46"/>
      <c r="D273" s="47"/>
      <c r="E273" s="48"/>
      <c r="F273" s="49"/>
      <c r="G273" s="50"/>
      <c r="H273" s="49"/>
      <c r="I273" s="50"/>
      <c r="J273" s="51"/>
      <c r="K273" s="202"/>
      <c r="L273" s="202"/>
    </row>
    <row r="274" spans="1:12" s="33" customFormat="1" ht="22.5" customHeight="1" outlineLevel="1" x14ac:dyDescent="0.2">
      <c r="A274" s="26"/>
      <c r="B274" s="27" t="s">
        <v>23</v>
      </c>
      <c r="C274" s="75" t="s">
        <v>580</v>
      </c>
      <c r="D274" s="28" t="s">
        <v>581</v>
      </c>
      <c r="E274" s="29"/>
      <c r="F274" s="30"/>
      <c r="G274" s="31"/>
      <c r="H274" s="30"/>
      <c r="I274" s="31"/>
      <c r="J274" s="32">
        <f>SUBTOTAL(9,J275:J329)</f>
        <v>0</v>
      </c>
      <c r="K274" s="203"/>
      <c r="L274" s="203">
        <f>SUBTOTAL(9,L275:L329)</f>
        <v>12.324493400000001</v>
      </c>
    </row>
    <row r="275" spans="1:12" s="34" customFormat="1" ht="24" outlineLevel="2" collapsed="1" x14ac:dyDescent="0.2">
      <c r="A275" s="66">
        <v>1</v>
      </c>
      <c r="B275" s="67" t="s">
        <v>7</v>
      </c>
      <c r="C275" s="68" t="s">
        <v>221</v>
      </c>
      <c r="D275" s="69" t="s">
        <v>582</v>
      </c>
      <c r="E275" s="71" t="s">
        <v>10</v>
      </c>
      <c r="F275" s="72">
        <v>135.70500000000001</v>
      </c>
      <c r="G275" s="65">
        <v>0</v>
      </c>
      <c r="H275" s="94">
        <f>F275*(1+G275/100)</f>
        <v>135.70500000000001</v>
      </c>
      <c r="I275" s="65"/>
      <c r="J275" s="73">
        <f>H275*I275</f>
        <v>0</v>
      </c>
      <c r="K275" s="200"/>
      <c r="L275" s="200">
        <f>H275*K275</f>
        <v>0</v>
      </c>
    </row>
    <row r="276" spans="1:12" s="43" customFormat="1" ht="11.25" hidden="1" outlineLevel="4" x14ac:dyDescent="0.2">
      <c r="A276" s="35"/>
      <c r="B276" s="36" t="s">
        <v>24</v>
      </c>
      <c r="C276" s="76"/>
      <c r="D276" s="37" t="s">
        <v>478</v>
      </c>
      <c r="E276" s="38"/>
      <c r="F276" s="39">
        <v>0</v>
      </c>
      <c r="G276" s="40"/>
      <c r="H276" s="41"/>
      <c r="I276" s="196"/>
      <c r="J276" s="42"/>
      <c r="K276" s="201"/>
      <c r="L276" s="201"/>
    </row>
    <row r="277" spans="1:12" s="43" customFormat="1" ht="11.25" hidden="1" outlineLevel="4" x14ac:dyDescent="0.2">
      <c r="A277" s="35"/>
      <c r="B277" s="36" t="s">
        <v>24</v>
      </c>
      <c r="C277" s="76"/>
      <c r="D277" s="37" t="s">
        <v>268</v>
      </c>
      <c r="E277" s="38"/>
      <c r="F277" s="39">
        <v>83.345000000000013</v>
      </c>
      <c r="G277" s="40"/>
      <c r="H277" s="41"/>
      <c r="I277" s="196"/>
      <c r="J277" s="42"/>
      <c r="K277" s="201"/>
      <c r="L277" s="201"/>
    </row>
    <row r="278" spans="1:12" s="43" customFormat="1" ht="11.25" hidden="1" outlineLevel="4" x14ac:dyDescent="0.2">
      <c r="A278" s="35"/>
      <c r="B278" s="36" t="s">
        <v>24</v>
      </c>
      <c r="C278" s="76"/>
      <c r="D278" s="37" t="s">
        <v>480</v>
      </c>
      <c r="E278" s="38"/>
      <c r="F278" s="39">
        <v>0</v>
      </c>
      <c r="G278" s="40"/>
      <c r="H278" s="41"/>
      <c r="I278" s="196"/>
      <c r="J278" s="42"/>
      <c r="K278" s="201"/>
      <c r="L278" s="201"/>
    </row>
    <row r="279" spans="1:12" s="43" customFormat="1" ht="11.25" hidden="1" outlineLevel="4" x14ac:dyDescent="0.2">
      <c r="A279" s="35"/>
      <c r="B279" s="36" t="s">
        <v>24</v>
      </c>
      <c r="C279" s="76"/>
      <c r="D279" s="37" t="s">
        <v>445</v>
      </c>
      <c r="E279" s="38"/>
      <c r="F279" s="39">
        <v>17.927499999999998</v>
      </c>
      <c r="G279" s="40"/>
      <c r="H279" s="41"/>
      <c r="I279" s="196"/>
      <c r="J279" s="42"/>
      <c r="K279" s="201"/>
      <c r="L279" s="201"/>
    </row>
    <row r="280" spans="1:12" s="43" customFormat="1" ht="11.25" hidden="1" outlineLevel="4" x14ac:dyDescent="0.2">
      <c r="A280" s="35"/>
      <c r="B280" s="36" t="s">
        <v>24</v>
      </c>
      <c r="C280" s="76"/>
      <c r="D280" s="37" t="s">
        <v>413</v>
      </c>
      <c r="E280" s="38"/>
      <c r="F280" s="39">
        <v>14.512499999999999</v>
      </c>
      <c r="G280" s="40"/>
      <c r="H280" s="41"/>
      <c r="I280" s="196"/>
      <c r="J280" s="42"/>
      <c r="K280" s="201"/>
      <c r="L280" s="201"/>
    </row>
    <row r="281" spans="1:12" s="43" customFormat="1" ht="11.25" hidden="1" outlineLevel="4" x14ac:dyDescent="0.2">
      <c r="A281" s="35"/>
      <c r="B281" s="36" t="s">
        <v>24</v>
      </c>
      <c r="C281" s="76"/>
      <c r="D281" s="37" t="s">
        <v>414</v>
      </c>
      <c r="E281" s="38"/>
      <c r="F281" s="39">
        <v>17.2</v>
      </c>
      <c r="G281" s="40"/>
      <c r="H281" s="41"/>
      <c r="I281" s="196"/>
      <c r="J281" s="42"/>
      <c r="K281" s="201"/>
      <c r="L281" s="201"/>
    </row>
    <row r="282" spans="1:12" s="43" customFormat="1" ht="11.25" hidden="1" outlineLevel="4" x14ac:dyDescent="0.2">
      <c r="A282" s="35"/>
      <c r="B282" s="36" t="s">
        <v>24</v>
      </c>
      <c r="C282" s="76"/>
      <c r="D282" s="37" t="s">
        <v>325</v>
      </c>
      <c r="E282" s="38"/>
      <c r="F282" s="39">
        <v>0</v>
      </c>
      <c r="G282" s="40"/>
      <c r="H282" s="41"/>
      <c r="I282" s="196"/>
      <c r="J282" s="42"/>
      <c r="K282" s="201"/>
      <c r="L282" s="201"/>
    </row>
    <row r="283" spans="1:12" s="43" customFormat="1" ht="11.25" hidden="1" outlineLevel="4" x14ac:dyDescent="0.2">
      <c r="A283" s="35"/>
      <c r="B283" s="36" t="s">
        <v>24</v>
      </c>
      <c r="C283" s="76"/>
      <c r="D283" s="37" t="s">
        <v>140</v>
      </c>
      <c r="E283" s="38"/>
      <c r="F283" s="39">
        <v>2.72</v>
      </c>
      <c r="G283" s="40"/>
      <c r="H283" s="41"/>
      <c r="I283" s="196"/>
      <c r="J283" s="42"/>
      <c r="K283" s="201"/>
      <c r="L283" s="201"/>
    </row>
    <row r="284" spans="1:12" s="97" customFormat="1" ht="12" outlineLevel="2" collapsed="1" x14ac:dyDescent="0.2">
      <c r="A284" s="90">
        <v>2</v>
      </c>
      <c r="B284" s="67" t="s">
        <v>3</v>
      </c>
      <c r="C284" s="91" t="s">
        <v>63</v>
      </c>
      <c r="D284" s="92" t="s">
        <v>512</v>
      </c>
      <c r="E284" s="93" t="s">
        <v>8</v>
      </c>
      <c r="F284" s="94">
        <v>47.496749999999999</v>
      </c>
      <c r="G284" s="95">
        <v>0</v>
      </c>
      <c r="H284" s="94">
        <f>F284*(1+G284/100)</f>
        <v>47.496749999999999</v>
      </c>
      <c r="I284" s="65"/>
      <c r="J284" s="96">
        <f>H284*I284</f>
        <v>0</v>
      </c>
      <c r="K284" s="205"/>
      <c r="L284" s="205">
        <f>H284*K284</f>
        <v>0</v>
      </c>
    </row>
    <row r="285" spans="1:12" s="43" customFormat="1" ht="11.25" hidden="1" outlineLevel="4" x14ac:dyDescent="0.2">
      <c r="A285" s="35"/>
      <c r="B285" s="36" t="s">
        <v>24</v>
      </c>
      <c r="C285" s="76"/>
      <c r="D285" s="37" t="s">
        <v>292</v>
      </c>
      <c r="E285" s="38"/>
      <c r="F285" s="39">
        <v>47.496749999999999</v>
      </c>
      <c r="G285" s="40"/>
      <c r="H285" s="41"/>
      <c r="I285" s="196"/>
      <c r="J285" s="42"/>
      <c r="K285" s="201"/>
      <c r="L285" s="201"/>
    </row>
    <row r="286" spans="1:12" s="34" customFormat="1" ht="12" outlineLevel="2" collapsed="1" x14ac:dyDescent="0.2">
      <c r="A286" s="66">
        <v>3</v>
      </c>
      <c r="B286" s="67" t="s">
        <v>7</v>
      </c>
      <c r="C286" s="68" t="s">
        <v>222</v>
      </c>
      <c r="D286" s="69" t="s">
        <v>583</v>
      </c>
      <c r="E286" s="71" t="s">
        <v>10</v>
      </c>
      <c r="F286" s="72">
        <v>271.41000000000003</v>
      </c>
      <c r="G286" s="65">
        <v>0</v>
      </c>
      <c r="H286" s="94">
        <f>F286*(1+G286/100)</f>
        <v>271.41000000000003</v>
      </c>
      <c r="I286" s="65"/>
      <c r="J286" s="73">
        <f>H286*I286</f>
        <v>0</v>
      </c>
      <c r="K286" s="200">
        <v>8.8000000000000003E-4</v>
      </c>
      <c r="L286" s="200">
        <f>H286*K286</f>
        <v>0.23884080000000002</v>
      </c>
    </row>
    <row r="287" spans="1:12" s="43" customFormat="1" ht="11.25" hidden="1" outlineLevel="4" x14ac:dyDescent="0.2">
      <c r="A287" s="35"/>
      <c r="B287" s="36" t="s">
        <v>24</v>
      </c>
      <c r="C287" s="76"/>
      <c r="D287" s="37" t="s">
        <v>153</v>
      </c>
      <c r="E287" s="38"/>
      <c r="F287" s="39">
        <v>271.41000000000003</v>
      </c>
      <c r="G287" s="40"/>
      <c r="H287" s="41"/>
      <c r="I287" s="196"/>
      <c r="J287" s="42"/>
      <c r="K287" s="201"/>
      <c r="L287" s="201"/>
    </row>
    <row r="288" spans="1:12" s="97" customFormat="1" ht="24" outlineLevel="2" x14ac:dyDescent="0.2">
      <c r="A288" s="90">
        <v>4</v>
      </c>
      <c r="B288" s="67" t="s">
        <v>3</v>
      </c>
      <c r="C288" s="91" t="s">
        <v>64</v>
      </c>
      <c r="D288" s="92" t="s">
        <v>533</v>
      </c>
      <c r="E288" s="93" t="s">
        <v>10</v>
      </c>
      <c r="F288" s="94">
        <v>135.70500000000001</v>
      </c>
      <c r="G288" s="95">
        <v>15</v>
      </c>
      <c r="H288" s="94">
        <f>F288*(1+G288/100)</f>
        <v>156.06075000000001</v>
      </c>
      <c r="I288" s="65"/>
      <c r="J288" s="96">
        <f>H288*I288</f>
        <v>0</v>
      </c>
      <c r="K288" s="205"/>
      <c r="L288" s="205">
        <f>H288*K288</f>
        <v>0</v>
      </c>
    </row>
    <row r="289" spans="1:12" s="97" customFormat="1" ht="24" outlineLevel="2" x14ac:dyDescent="0.2">
      <c r="A289" s="90">
        <v>5</v>
      </c>
      <c r="B289" s="67" t="s">
        <v>3</v>
      </c>
      <c r="C289" s="91" t="s">
        <v>65</v>
      </c>
      <c r="D289" s="92" t="s">
        <v>534</v>
      </c>
      <c r="E289" s="93" t="s">
        <v>10</v>
      </c>
      <c r="F289" s="94">
        <v>135.70500000000001</v>
      </c>
      <c r="G289" s="95">
        <v>15</v>
      </c>
      <c r="H289" s="94">
        <f>F289*(1+G289/100)</f>
        <v>156.06075000000001</v>
      </c>
      <c r="I289" s="65"/>
      <c r="J289" s="96">
        <f>H289*I289</f>
        <v>0</v>
      </c>
      <c r="K289" s="205"/>
      <c r="L289" s="205">
        <f>H289*K289</f>
        <v>0</v>
      </c>
    </row>
    <row r="290" spans="1:12" s="34" customFormat="1" ht="24" outlineLevel="2" collapsed="1" x14ac:dyDescent="0.2">
      <c r="A290" s="66">
        <v>7</v>
      </c>
      <c r="B290" s="67" t="s">
        <v>7</v>
      </c>
      <c r="C290" s="68" t="s">
        <v>223</v>
      </c>
      <c r="D290" s="69" t="s">
        <v>584</v>
      </c>
      <c r="E290" s="71" t="s">
        <v>10</v>
      </c>
      <c r="F290" s="72">
        <v>52.36</v>
      </c>
      <c r="G290" s="65">
        <v>0</v>
      </c>
      <c r="H290" s="94">
        <f>F290*(1+G290/100)</f>
        <v>52.36</v>
      </c>
      <c r="I290" s="65"/>
      <c r="J290" s="73">
        <f>H290*I290</f>
        <v>0</v>
      </c>
      <c r="K290" s="200"/>
      <c r="L290" s="200">
        <f>H290*K290</f>
        <v>0</v>
      </c>
    </row>
    <row r="291" spans="1:12" s="43" customFormat="1" ht="11.25" hidden="1" outlineLevel="4" x14ac:dyDescent="0.2">
      <c r="A291" s="35"/>
      <c r="B291" s="36" t="s">
        <v>24</v>
      </c>
      <c r="C291" s="76"/>
      <c r="D291" s="37" t="s">
        <v>480</v>
      </c>
      <c r="E291" s="38"/>
      <c r="F291" s="39">
        <v>0</v>
      </c>
      <c r="G291" s="40"/>
      <c r="H291" s="41"/>
      <c r="I291" s="196"/>
      <c r="J291" s="42"/>
      <c r="K291" s="201"/>
      <c r="L291" s="201"/>
    </row>
    <row r="292" spans="1:12" s="43" customFormat="1" ht="11.25" hidden="1" outlineLevel="4" x14ac:dyDescent="0.2">
      <c r="A292" s="35"/>
      <c r="B292" s="36" t="s">
        <v>24</v>
      </c>
      <c r="C292" s="76"/>
      <c r="D292" s="37" t="s">
        <v>445</v>
      </c>
      <c r="E292" s="38"/>
      <c r="F292" s="39">
        <v>17.927499999999998</v>
      </c>
      <c r="G292" s="40"/>
      <c r="H292" s="41"/>
      <c r="I292" s="196"/>
      <c r="J292" s="42"/>
      <c r="K292" s="201"/>
      <c r="L292" s="201"/>
    </row>
    <row r="293" spans="1:12" s="43" customFormat="1" ht="11.25" hidden="1" outlineLevel="4" x14ac:dyDescent="0.2">
      <c r="A293" s="35"/>
      <c r="B293" s="36" t="s">
        <v>24</v>
      </c>
      <c r="C293" s="76"/>
      <c r="D293" s="37" t="s">
        <v>413</v>
      </c>
      <c r="E293" s="38"/>
      <c r="F293" s="39">
        <v>14.512499999999999</v>
      </c>
      <c r="G293" s="40"/>
      <c r="H293" s="41"/>
      <c r="I293" s="196"/>
      <c r="J293" s="42"/>
      <c r="K293" s="201"/>
      <c r="L293" s="201"/>
    </row>
    <row r="294" spans="1:12" s="43" customFormat="1" ht="11.25" hidden="1" outlineLevel="4" x14ac:dyDescent="0.2">
      <c r="A294" s="35"/>
      <c r="B294" s="36" t="s">
        <v>24</v>
      </c>
      <c r="C294" s="76"/>
      <c r="D294" s="37" t="s">
        <v>414</v>
      </c>
      <c r="E294" s="38"/>
      <c r="F294" s="39">
        <v>17.2</v>
      </c>
      <c r="G294" s="40"/>
      <c r="H294" s="41"/>
      <c r="I294" s="196"/>
      <c r="J294" s="42"/>
      <c r="K294" s="201"/>
      <c r="L294" s="201"/>
    </row>
    <row r="295" spans="1:12" s="43" customFormat="1" ht="11.25" hidden="1" outlineLevel="4" x14ac:dyDescent="0.2">
      <c r="A295" s="35"/>
      <c r="B295" s="36" t="s">
        <v>24</v>
      </c>
      <c r="C295" s="76"/>
      <c r="D295" s="37" t="s">
        <v>325</v>
      </c>
      <c r="E295" s="38"/>
      <c r="F295" s="39">
        <v>0</v>
      </c>
      <c r="G295" s="40"/>
      <c r="H295" s="41"/>
      <c r="I295" s="196"/>
      <c r="J295" s="42"/>
      <c r="K295" s="201"/>
      <c r="L295" s="201"/>
    </row>
    <row r="296" spans="1:12" s="43" customFormat="1" ht="11.25" hidden="1" outlineLevel="4" x14ac:dyDescent="0.2">
      <c r="A296" s="35"/>
      <c r="B296" s="36" t="s">
        <v>24</v>
      </c>
      <c r="C296" s="76"/>
      <c r="D296" s="37" t="s">
        <v>140</v>
      </c>
      <c r="E296" s="38"/>
      <c r="F296" s="39">
        <v>2.72</v>
      </c>
      <c r="G296" s="40"/>
      <c r="H296" s="41"/>
      <c r="I296" s="196"/>
      <c r="J296" s="42"/>
      <c r="K296" s="201"/>
      <c r="L296" s="201"/>
    </row>
    <row r="297" spans="1:12" s="34" customFormat="1" ht="12" outlineLevel="2" x14ac:dyDescent="0.2">
      <c r="A297" s="66">
        <v>8</v>
      </c>
      <c r="B297" s="67" t="s">
        <v>3</v>
      </c>
      <c r="C297" s="68" t="s">
        <v>138</v>
      </c>
      <c r="D297" s="69" t="s">
        <v>412</v>
      </c>
      <c r="E297" s="71" t="s">
        <v>10</v>
      </c>
      <c r="F297" s="72">
        <v>52.36</v>
      </c>
      <c r="G297" s="65">
        <v>15</v>
      </c>
      <c r="H297" s="94">
        <f>F297*(1+G297/100)</f>
        <v>60.213999999999992</v>
      </c>
      <c r="I297" s="65"/>
      <c r="J297" s="73">
        <f>H297*I297</f>
        <v>0</v>
      </c>
      <c r="K297" s="200">
        <v>2.9999999999999997E-4</v>
      </c>
      <c r="L297" s="200">
        <f>H297*K297</f>
        <v>1.8064199999999996E-2</v>
      </c>
    </row>
    <row r="298" spans="1:12" s="34" customFormat="1" ht="24" outlineLevel="2" collapsed="1" x14ac:dyDescent="0.2">
      <c r="A298" s="66">
        <v>9</v>
      </c>
      <c r="B298" s="67" t="s">
        <v>7</v>
      </c>
      <c r="C298" s="68" t="s">
        <v>224</v>
      </c>
      <c r="D298" s="69" t="s">
        <v>585</v>
      </c>
      <c r="E298" s="71" t="s">
        <v>10</v>
      </c>
      <c r="F298" s="72">
        <v>132.98500000000001</v>
      </c>
      <c r="G298" s="65">
        <v>0</v>
      </c>
      <c r="H298" s="94">
        <f>F298*(1+G298/100)</f>
        <v>132.98500000000001</v>
      </c>
      <c r="I298" s="65"/>
      <c r="J298" s="73">
        <f>H298*I298</f>
        <v>0</v>
      </c>
      <c r="K298" s="200"/>
      <c r="L298" s="200">
        <f>H298*K298</f>
        <v>0</v>
      </c>
    </row>
    <row r="299" spans="1:12" s="43" customFormat="1" ht="11.25" hidden="1" outlineLevel="4" x14ac:dyDescent="0.2">
      <c r="A299" s="35"/>
      <c r="B299" s="36" t="s">
        <v>24</v>
      </c>
      <c r="C299" s="76"/>
      <c r="D299" s="37" t="s">
        <v>314</v>
      </c>
      <c r="E299" s="38"/>
      <c r="F299" s="39">
        <v>0</v>
      </c>
      <c r="G299" s="40"/>
      <c r="H299" s="41"/>
      <c r="I299" s="196"/>
      <c r="J299" s="42"/>
      <c r="K299" s="201"/>
      <c r="L299" s="201"/>
    </row>
    <row r="300" spans="1:12" s="43" customFormat="1" ht="11.25" hidden="1" outlineLevel="4" x14ac:dyDescent="0.2">
      <c r="A300" s="35"/>
      <c r="B300" s="36" t="s">
        <v>24</v>
      </c>
      <c r="C300" s="76"/>
      <c r="D300" s="37" t="s">
        <v>478</v>
      </c>
      <c r="E300" s="38"/>
      <c r="F300" s="39">
        <v>0</v>
      </c>
      <c r="G300" s="40"/>
      <c r="H300" s="41"/>
      <c r="I300" s="196"/>
      <c r="J300" s="42"/>
      <c r="K300" s="201"/>
      <c r="L300" s="201"/>
    </row>
    <row r="301" spans="1:12" s="43" customFormat="1" ht="11.25" hidden="1" outlineLevel="4" x14ac:dyDescent="0.2">
      <c r="A301" s="35"/>
      <c r="B301" s="36" t="s">
        <v>24</v>
      </c>
      <c r="C301" s="76"/>
      <c r="D301" s="37" t="s">
        <v>268</v>
      </c>
      <c r="E301" s="38"/>
      <c r="F301" s="39">
        <v>83.345000000000013</v>
      </c>
      <c r="G301" s="40"/>
      <c r="H301" s="41"/>
      <c r="I301" s="196"/>
      <c r="J301" s="42"/>
      <c r="K301" s="201"/>
      <c r="L301" s="201"/>
    </row>
    <row r="302" spans="1:12" s="43" customFormat="1" ht="11.25" hidden="1" outlineLevel="4" x14ac:dyDescent="0.2">
      <c r="A302" s="35"/>
      <c r="B302" s="36" t="s">
        <v>24</v>
      </c>
      <c r="C302" s="76"/>
      <c r="D302" s="37" t="s">
        <v>480</v>
      </c>
      <c r="E302" s="38"/>
      <c r="F302" s="39">
        <v>0</v>
      </c>
      <c r="G302" s="40"/>
      <c r="H302" s="41"/>
      <c r="I302" s="196"/>
      <c r="J302" s="42"/>
      <c r="K302" s="201"/>
      <c r="L302" s="201"/>
    </row>
    <row r="303" spans="1:12" s="43" customFormat="1" ht="11.25" hidden="1" outlineLevel="4" x14ac:dyDescent="0.2">
      <c r="A303" s="35"/>
      <c r="B303" s="36" t="s">
        <v>24</v>
      </c>
      <c r="C303" s="76"/>
      <c r="D303" s="37" t="s">
        <v>445</v>
      </c>
      <c r="E303" s="38"/>
      <c r="F303" s="39">
        <v>17.927499999999998</v>
      </c>
      <c r="G303" s="40"/>
      <c r="H303" s="41"/>
      <c r="I303" s="196"/>
      <c r="J303" s="42"/>
      <c r="K303" s="201"/>
      <c r="L303" s="201"/>
    </row>
    <row r="304" spans="1:12" s="43" customFormat="1" ht="11.25" hidden="1" outlineLevel="4" x14ac:dyDescent="0.2">
      <c r="A304" s="35"/>
      <c r="B304" s="36" t="s">
        <v>24</v>
      </c>
      <c r="C304" s="76"/>
      <c r="D304" s="37" t="s">
        <v>413</v>
      </c>
      <c r="E304" s="38"/>
      <c r="F304" s="39">
        <v>14.512499999999999</v>
      </c>
      <c r="G304" s="40"/>
      <c r="H304" s="41"/>
      <c r="I304" s="196"/>
      <c r="J304" s="42"/>
      <c r="K304" s="201"/>
      <c r="L304" s="201"/>
    </row>
    <row r="305" spans="1:12" s="43" customFormat="1" ht="11.25" hidden="1" outlineLevel="4" x14ac:dyDescent="0.2">
      <c r="A305" s="35"/>
      <c r="B305" s="36" t="s">
        <v>24</v>
      </c>
      <c r="C305" s="76"/>
      <c r="D305" s="37" t="s">
        <v>414</v>
      </c>
      <c r="E305" s="38"/>
      <c r="F305" s="39">
        <v>17.2</v>
      </c>
      <c r="G305" s="40"/>
      <c r="H305" s="41"/>
      <c r="I305" s="196"/>
      <c r="J305" s="42"/>
      <c r="K305" s="201"/>
      <c r="L305" s="201"/>
    </row>
    <row r="306" spans="1:12" s="43" customFormat="1" ht="11.25" hidden="1" outlineLevel="4" x14ac:dyDescent="0.2">
      <c r="A306" s="35"/>
      <c r="B306" s="36" t="s">
        <v>24</v>
      </c>
      <c r="C306" s="76"/>
      <c r="D306" s="37" t="s">
        <v>2</v>
      </c>
      <c r="E306" s="38"/>
      <c r="F306" s="39">
        <v>132.98500000000001</v>
      </c>
      <c r="G306" s="40"/>
      <c r="H306" s="41"/>
      <c r="I306" s="196"/>
      <c r="J306" s="42"/>
      <c r="K306" s="201"/>
      <c r="L306" s="201"/>
    </row>
    <row r="307" spans="1:12" s="34" customFormat="1" ht="12" outlineLevel="2" collapsed="1" x14ac:dyDescent="0.2">
      <c r="A307" s="66">
        <v>10</v>
      </c>
      <c r="B307" s="67" t="s">
        <v>3</v>
      </c>
      <c r="C307" s="68" t="s">
        <v>129</v>
      </c>
      <c r="D307" s="69" t="s">
        <v>501</v>
      </c>
      <c r="E307" s="71" t="s">
        <v>5</v>
      </c>
      <c r="F307" s="72">
        <v>11.968650000000002</v>
      </c>
      <c r="G307" s="65">
        <v>0</v>
      </c>
      <c r="H307" s="94">
        <f>F307*(1+G307/100)</f>
        <v>11.968650000000002</v>
      </c>
      <c r="I307" s="65"/>
      <c r="J307" s="73">
        <f>H307*I307</f>
        <v>0</v>
      </c>
      <c r="K307" s="200">
        <v>1</v>
      </c>
      <c r="L307" s="200">
        <f>H307*K307</f>
        <v>11.968650000000002</v>
      </c>
    </row>
    <row r="308" spans="1:12" s="43" customFormat="1" ht="11.25" hidden="1" outlineLevel="4" x14ac:dyDescent="0.2">
      <c r="A308" s="35"/>
      <c r="B308" s="36" t="s">
        <v>24</v>
      </c>
      <c r="C308" s="76"/>
      <c r="D308" s="37" t="s">
        <v>478</v>
      </c>
      <c r="E308" s="38"/>
      <c r="F308" s="39">
        <v>0</v>
      </c>
      <c r="G308" s="40"/>
      <c r="H308" s="41"/>
      <c r="I308" s="196"/>
      <c r="J308" s="42"/>
      <c r="K308" s="201"/>
      <c r="L308" s="201"/>
    </row>
    <row r="309" spans="1:12" s="43" customFormat="1" ht="11.25" hidden="1" outlineLevel="4" x14ac:dyDescent="0.2">
      <c r="A309" s="35"/>
      <c r="B309" s="36" t="s">
        <v>24</v>
      </c>
      <c r="C309" s="76"/>
      <c r="D309" s="37" t="s">
        <v>363</v>
      </c>
      <c r="E309" s="38"/>
      <c r="F309" s="39">
        <v>7.501050000000002</v>
      </c>
      <c r="G309" s="40"/>
      <c r="H309" s="41"/>
      <c r="I309" s="196"/>
      <c r="J309" s="42"/>
      <c r="K309" s="201"/>
      <c r="L309" s="201"/>
    </row>
    <row r="310" spans="1:12" s="43" customFormat="1" ht="11.25" hidden="1" outlineLevel="4" x14ac:dyDescent="0.2">
      <c r="A310" s="35"/>
      <c r="B310" s="36" t="s">
        <v>24</v>
      </c>
      <c r="C310" s="76"/>
      <c r="D310" s="37" t="s">
        <v>480</v>
      </c>
      <c r="E310" s="38"/>
      <c r="F310" s="39">
        <v>0</v>
      </c>
      <c r="G310" s="40"/>
      <c r="H310" s="41"/>
      <c r="I310" s="196"/>
      <c r="J310" s="42"/>
      <c r="K310" s="201"/>
      <c r="L310" s="201"/>
    </row>
    <row r="311" spans="1:12" s="43" customFormat="1" ht="11.25" hidden="1" outlineLevel="4" x14ac:dyDescent="0.2">
      <c r="A311" s="35"/>
      <c r="B311" s="36" t="s">
        <v>24</v>
      </c>
      <c r="C311" s="76"/>
      <c r="D311" s="37" t="s">
        <v>475</v>
      </c>
      <c r="E311" s="38"/>
      <c r="F311" s="39">
        <v>1.613475</v>
      </c>
      <c r="G311" s="40"/>
      <c r="H311" s="41"/>
      <c r="I311" s="196"/>
      <c r="J311" s="42"/>
      <c r="K311" s="201"/>
      <c r="L311" s="201"/>
    </row>
    <row r="312" spans="1:12" s="43" customFormat="1" ht="11.25" hidden="1" outlineLevel="4" x14ac:dyDescent="0.2">
      <c r="A312" s="35"/>
      <c r="B312" s="36" t="s">
        <v>24</v>
      </c>
      <c r="C312" s="76"/>
      <c r="D312" s="37" t="s">
        <v>452</v>
      </c>
      <c r="E312" s="38"/>
      <c r="F312" s="39">
        <v>1.3061250000000002</v>
      </c>
      <c r="G312" s="40"/>
      <c r="H312" s="41"/>
      <c r="I312" s="196"/>
      <c r="J312" s="42"/>
      <c r="K312" s="201"/>
      <c r="L312" s="201"/>
    </row>
    <row r="313" spans="1:12" s="43" customFormat="1" ht="11.25" hidden="1" outlineLevel="4" x14ac:dyDescent="0.2">
      <c r="A313" s="35"/>
      <c r="B313" s="36" t="s">
        <v>24</v>
      </c>
      <c r="C313" s="76"/>
      <c r="D313" s="37" t="s">
        <v>453</v>
      </c>
      <c r="E313" s="38"/>
      <c r="F313" s="39">
        <v>1.548</v>
      </c>
      <c r="G313" s="40"/>
      <c r="H313" s="41"/>
      <c r="I313" s="196"/>
      <c r="J313" s="42"/>
      <c r="K313" s="201"/>
      <c r="L313" s="201"/>
    </row>
    <row r="314" spans="1:12" s="34" customFormat="1" ht="24" outlineLevel="2" collapsed="1" x14ac:dyDescent="0.2">
      <c r="A314" s="66">
        <v>11</v>
      </c>
      <c r="B314" s="67" t="s">
        <v>7</v>
      </c>
      <c r="C314" s="68" t="s">
        <v>219</v>
      </c>
      <c r="D314" s="69" t="s">
        <v>586</v>
      </c>
      <c r="E314" s="71" t="s">
        <v>10</v>
      </c>
      <c r="F314" s="72">
        <v>123.673</v>
      </c>
      <c r="G314" s="65">
        <v>0</v>
      </c>
      <c r="H314" s="94">
        <f>F314*(1+G314/100)</f>
        <v>123.673</v>
      </c>
      <c r="I314" s="65"/>
      <c r="J314" s="73">
        <f>H314*I314</f>
        <v>0</v>
      </c>
      <c r="K314" s="200"/>
      <c r="L314" s="200">
        <f>H314*K314</f>
        <v>0</v>
      </c>
    </row>
    <row r="315" spans="1:12" s="43" customFormat="1" ht="11.25" hidden="1" outlineLevel="4" x14ac:dyDescent="0.2">
      <c r="A315" s="35"/>
      <c r="B315" s="36" t="s">
        <v>24</v>
      </c>
      <c r="C315" s="76"/>
      <c r="D315" s="37" t="s">
        <v>473</v>
      </c>
      <c r="E315" s="38"/>
      <c r="F315" s="39">
        <v>0</v>
      </c>
      <c r="G315" s="40"/>
      <c r="H315" s="41"/>
      <c r="I315" s="196"/>
      <c r="J315" s="42"/>
      <c r="K315" s="201"/>
      <c r="L315" s="201"/>
    </row>
    <row r="316" spans="1:12" s="43" customFormat="1" ht="11.25" hidden="1" outlineLevel="4" x14ac:dyDescent="0.2">
      <c r="A316" s="35"/>
      <c r="B316" s="36" t="s">
        <v>24</v>
      </c>
      <c r="C316" s="76"/>
      <c r="D316" s="37" t="s">
        <v>395</v>
      </c>
      <c r="E316" s="38"/>
      <c r="F316" s="39">
        <v>45.469749999999998</v>
      </c>
      <c r="G316" s="40"/>
      <c r="H316" s="41"/>
      <c r="I316" s="196"/>
      <c r="J316" s="42"/>
      <c r="K316" s="201"/>
      <c r="L316" s="201"/>
    </row>
    <row r="317" spans="1:12" s="43" customFormat="1" ht="11.25" hidden="1" outlineLevel="4" x14ac:dyDescent="0.2">
      <c r="A317" s="35"/>
      <c r="B317" s="36" t="s">
        <v>24</v>
      </c>
      <c r="C317" s="76"/>
      <c r="D317" s="37" t="s">
        <v>336</v>
      </c>
      <c r="E317" s="38"/>
      <c r="F317" s="39">
        <v>8.4574999999999996</v>
      </c>
      <c r="G317" s="40"/>
      <c r="H317" s="41"/>
      <c r="I317" s="196"/>
      <c r="J317" s="42"/>
      <c r="K317" s="201"/>
      <c r="L317" s="201"/>
    </row>
    <row r="318" spans="1:12" s="43" customFormat="1" ht="11.25" hidden="1" outlineLevel="4" x14ac:dyDescent="0.2">
      <c r="A318" s="35"/>
      <c r="B318" s="36" t="s">
        <v>24</v>
      </c>
      <c r="C318" s="76"/>
      <c r="D318" s="37" t="s">
        <v>480</v>
      </c>
      <c r="E318" s="38"/>
      <c r="F318" s="39">
        <v>0</v>
      </c>
      <c r="G318" s="40"/>
      <c r="H318" s="41"/>
      <c r="I318" s="196"/>
      <c r="J318" s="42"/>
      <c r="K318" s="201"/>
      <c r="L318" s="201"/>
    </row>
    <row r="319" spans="1:12" s="43" customFormat="1" ht="11.25" hidden="1" outlineLevel="4" x14ac:dyDescent="0.2">
      <c r="A319" s="35"/>
      <c r="B319" s="36" t="s">
        <v>24</v>
      </c>
      <c r="C319" s="76"/>
      <c r="D319" s="37" t="s">
        <v>419</v>
      </c>
      <c r="E319" s="38"/>
      <c r="F319" s="39">
        <v>57.740000000000009</v>
      </c>
      <c r="G319" s="40"/>
      <c r="H319" s="41"/>
      <c r="I319" s="196"/>
      <c r="J319" s="42"/>
      <c r="K319" s="201"/>
      <c r="L319" s="201"/>
    </row>
    <row r="320" spans="1:12" s="43" customFormat="1" ht="11.25" hidden="1" outlineLevel="4" x14ac:dyDescent="0.2">
      <c r="A320" s="35"/>
      <c r="B320" s="36" t="s">
        <v>24</v>
      </c>
      <c r="C320" s="76"/>
      <c r="D320" s="37" t="s">
        <v>341</v>
      </c>
      <c r="E320" s="38"/>
      <c r="F320" s="39">
        <v>6.12575</v>
      </c>
      <c r="G320" s="40"/>
      <c r="H320" s="41"/>
      <c r="I320" s="196"/>
      <c r="J320" s="42"/>
      <c r="K320" s="201"/>
      <c r="L320" s="201"/>
    </row>
    <row r="321" spans="1:12" s="43" customFormat="1" ht="11.25" hidden="1" outlineLevel="4" x14ac:dyDescent="0.2">
      <c r="A321" s="35"/>
      <c r="B321" s="36" t="s">
        <v>24</v>
      </c>
      <c r="C321" s="76"/>
      <c r="D321" s="37" t="s">
        <v>396</v>
      </c>
      <c r="E321" s="38"/>
      <c r="F321" s="39">
        <v>5.8800000000000008</v>
      </c>
      <c r="G321" s="40"/>
      <c r="H321" s="41"/>
      <c r="I321" s="196"/>
      <c r="J321" s="42"/>
      <c r="K321" s="201"/>
      <c r="L321" s="201"/>
    </row>
    <row r="322" spans="1:12" s="97" customFormat="1" ht="12" outlineLevel="2" collapsed="1" x14ac:dyDescent="0.2">
      <c r="A322" s="90">
        <v>12</v>
      </c>
      <c r="B322" s="67" t="s">
        <v>3</v>
      </c>
      <c r="C322" s="91" t="s">
        <v>63</v>
      </c>
      <c r="D322" s="92" t="s">
        <v>512</v>
      </c>
      <c r="E322" s="93" t="s">
        <v>8</v>
      </c>
      <c r="F322" s="94">
        <v>43.285550000000001</v>
      </c>
      <c r="G322" s="95">
        <v>0</v>
      </c>
      <c r="H322" s="94">
        <f>F322*(1+G322/100)</f>
        <v>43.285550000000001</v>
      </c>
      <c r="I322" s="65"/>
      <c r="J322" s="96">
        <f>H322*I322</f>
        <v>0</v>
      </c>
      <c r="K322" s="205"/>
      <c r="L322" s="205">
        <f>H322*K322</f>
        <v>0</v>
      </c>
    </row>
    <row r="323" spans="1:12" s="43" customFormat="1" ht="11.25" hidden="1" outlineLevel="4" x14ac:dyDescent="0.2">
      <c r="A323" s="35"/>
      <c r="B323" s="36" t="s">
        <v>24</v>
      </c>
      <c r="C323" s="76"/>
      <c r="D323" s="37" t="s">
        <v>290</v>
      </c>
      <c r="E323" s="38"/>
      <c r="F323" s="39">
        <v>43.285550000000001</v>
      </c>
      <c r="G323" s="40"/>
      <c r="H323" s="41"/>
      <c r="I323" s="196"/>
      <c r="J323" s="42"/>
      <c r="K323" s="201"/>
      <c r="L323" s="201"/>
    </row>
    <row r="324" spans="1:12" s="34" customFormat="1" ht="12" outlineLevel="2" collapsed="1" x14ac:dyDescent="0.2">
      <c r="A324" s="66">
        <v>13</v>
      </c>
      <c r="B324" s="67" t="s">
        <v>7</v>
      </c>
      <c r="C324" s="68" t="s">
        <v>220</v>
      </c>
      <c r="D324" s="69" t="s">
        <v>587</v>
      </c>
      <c r="E324" s="71" t="s">
        <v>10</v>
      </c>
      <c r="F324" s="72">
        <v>247.346</v>
      </c>
      <c r="G324" s="65">
        <v>0</v>
      </c>
      <c r="H324" s="72">
        <f>F324*(1+G324/100)</f>
        <v>247.346</v>
      </c>
      <c r="I324" s="65"/>
      <c r="J324" s="73">
        <f>H324*I324</f>
        <v>0</v>
      </c>
      <c r="K324" s="200">
        <v>4.0000000000000002E-4</v>
      </c>
      <c r="L324" s="200">
        <f>H324*K324</f>
        <v>9.893840000000001E-2</v>
      </c>
    </row>
    <row r="325" spans="1:12" s="43" customFormat="1" ht="11.25" hidden="1" outlineLevel="4" x14ac:dyDescent="0.2">
      <c r="A325" s="35"/>
      <c r="B325" s="36" t="s">
        <v>24</v>
      </c>
      <c r="C325" s="76"/>
      <c r="D325" s="37" t="s">
        <v>149</v>
      </c>
      <c r="E325" s="38"/>
      <c r="F325" s="39">
        <v>247.346</v>
      </c>
      <c r="G325" s="40"/>
      <c r="H325" s="41"/>
      <c r="I325" s="196"/>
      <c r="J325" s="42"/>
      <c r="K325" s="201"/>
      <c r="L325" s="201"/>
    </row>
    <row r="326" spans="1:12" s="97" customFormat="1" ht="24" outlineLevel="2" x14ac:dyDescent="0.2">
      <c r="A326" s="90">
        <v>14</v>
      </c>
      <c r="B326" s="67" t="s">
        <v>3</v>
      </c>
      <c r="C326" s="91" t="s">
        <v>64</v>
      </c>
      <c r="D326" s="92" t="s">
        <v>533</v>
      </c>
      <c r="E326" s="93" t="s">
        <v>10</v>
      </c>
      <c r="F326" s="94">
        <v>123.673</v>
      </c>
      <c r="G326" s="95">
        <v>15</v>
      </c>
      <c r="H326" s="94">
        <f>F326*(1+G326/100)</f>
        <v>142.22395</v>
      </c>
      <c r="I326" s="65"/>
      <c r="J326" s="96">
        <f>H326*I326</f>
        <v>0</v>
      </c>
      <c r="K326" s="205"/>
      <c r="L326" s="205">
        <f>H326*K326</f>
        <v>0</v>
      </c>
    </row>
    <row r="327" spans="1:12" s="97" customFormat="1" ht="24" outlineLevel="2" x14ac:dyDescent="0.2">
      <c r="A327" s="90">
        <v>15</v>
      </c>
      <c r="B327" s="67" t="s">
        <v>3</v>
      </c>
      <c r="C327" s="91" t="s">
        <v>65</v>
      </c>
      <c r="D327" s="92" t="s">
        <v>534</v>
      </c>
      <c r="E327" s="93" t="s">
        <v>10</v>
      </c>
      <c r="F327" s="94">
        <v>123.673</v>
      </c>
      <c r="G327" s="95">
        <v>15</v>
      </c>
      <c r="H327" s="94">
        <f>F327*(1+G327/100)</f>
        <v>142.22395</v>
      </c>
      <c r="I327" s="65"/>
      <c r="J327" s="96">
        <f>H327*I327</f>
        <v>0</v>
      </c>
      <c r="K327" s="205"/>
      <c r="L327" s="205">
        <f>H327*K327</f>
        <v>0</v>
      </c>
    </row>
    <row r="328" spans="1:12" s="34" customFormat="1" ht="24" outlineLevel="2" x14ac:dyDescent="0.2">
      <c r="A328" s="66">
        <v>16</v>
      </c>
      <c r="B328" s="67" t="s">
        <v>7</v>
      </c>
      <c r="C328" s="68" t="s">
        <v>250</v>
      </c>
      <c r="D328" s="69" t="s">
        <v>588</v>
      </c>
      <c r="E328" s="71" t="s">
        <v>0</v>
      </c>
      <c r="F328" s="72">
        <f>SUM(J275:J327)/100</f>
        <v>0</v>
      </c>
      <c r="G328" s="65">
        <v>0</v>
      </c>
      <c r="H328" s="72">
        <f>F328*(1+G328/100)</f>
        <v>0</v>
      </c>
      <c r="I328" s="65"/>
      <c r="J328" s="73">
        <f>H328*I328</f>
        <v>0</v>
      </c>
      <c r="K328" s="200"/>
      <c r="L328" s="200">
        <f>H328*K328</f>
        <v>0</v>
      </c>
    </row>
    <row r="329" spans="1:12" s="52" customFormat="1" ht="12.75" customHeight="1" outlineLevel="2" x14ac:dyDescent="0.2">
      <c r="A329" s="44"/>
      <c r="B329" s="45"/>
      <c r="C329" s="46"/>
      <c r="D329" s="47"/>
      <c r="E329" s="48"/>
      <c r="F329" s="49"/>
      <c r="G329" s="50"/>
      <c r="H329" s="49"/>
      <c r="I329" s="197"/>
      <c r="J329" s="51"/>
      <c r="K329" s="202"/>
      <c r="L329" s="202"/>
    </row>
    <row r="330" spans="1:12" s="33" customFormat="1" ht="22.5" customHeight="1" outlineLevel="1" x14ac:dyDescent="0.2">
      <c r="A330" s="26"/>
      <c r="B330" s="27" t="s">
        <v>23</v>
      </c>
      <c r="C330" s="75" t="s">
        <v>589</v>
      </c>
      <c r="D330" s="28" t="s">
        <v>590</v>
      </c>
      <c r="E330" s="29"/>
      <c r="F330" s="30"/>
      <c r="G330" s="31"/>
      <c r="H330" s="30"/>
      <c r="I330" s="198"/>
      <c r="J330" s="32">
        <f>SUBTOTAL(9,J331:J349)</f>
        <v>0</v>
      </c>
      <c r="K330" s="203"/>
      <c r="L330" s="203">
        <f>SUBTOTAL(9,L331:L349)</f>
        <v>2.469598725</v>
      </c>
    </row>
    <row r="331" spans="1:12" s="34" customFormat="1" ht="24" outlineLevel="2" collapsed="1" x14ac:dyDescent="0.2">
      <c r="A331" s="66">
        <v>1</v>
      </c>
      <c r="B331" s="67" t="s">
        <v>7</v>
      </c>
      <c r="C331" s="68" t="s">
        <v>226</v>
      </c>
      <c r="D331" s="69" t="s">
        <v>591</v>
      </c>
      <c r="E331" s="71" t="s">
        <v>10</v>
      </c>
      <c r="F331" s="72">
        <v>83.345000000000013</v>
      </c>
      <c r="G331" s="65">
        <v>0</v>
      </c>
      <c r="H331" s="72">
        <f>F331*(1+G331/100)</f>
        <v>83.345000000000013</v>
      </c>
      <c r="I331" s="65"/>
      <c r="J331" s="73">
        <f>H331*I331</f>
        <v>0</v>
      </c>
      <c r="K331" s="200"/>
      <c r="L331" s="200">
        <f>H331*K331</f>
        <v>0</v>
      </c>
    </row>
    <row r="332" spans="1:12" s="43" customFormat="1" ht="11.25" hidden="1" outlineLevel="4" x14ac:dyDescent="0.2">
      <c r="A332" s="35"/>
      <c r="B332" s="36" t="s">
        <v>24</v>
      </c>
      <c r="C332" s="76"/>
      <c r="D332" s="37" t="s">
        <v>478</v>
      </c>
      <c r="E332" s="38"/>
      <c r="F332" s="39">
        <v>0</v>
      </c>
      <c r="G332" s="40"/>
      <c r="H332" s="41"/>
      <c r="I332" s="196"/>
      <c r="J332" s="42"/>
      <c r="K332" s="201"/>
      <c r="L332" s="201"/>
    </row>
    <row r="333" spans="1:12" s="43" customFormat="1" ht="11.25" hidden="1" outlineLevel="4" x14ac:dyDescent="0.2">
      <c r="A333" s="35"/>
      <c r="B333" s="36" t="s">
        <v>24</v>
      </c>
      <c r="C333" s="76"/>
      <c r="D333" s="37" t="s">
        <v>268</v>
      </c>
      <c r="E333" s="38"/>
      <c r="F333" s="39">
        <v>83.345000000000013</v>
      </c>
      <c r="G333" s="40"/>
      <c r="H333" s="41"/>
      <c r="I333" s="196"/>
      <c r="J333" s="42"/>
      <c r="K333" s="201"/>
      <c r="L333" s="201"/>
    </row>
    <row r="334" spans="1:12" s="34" customFormat="1" ht="12" outlineLevel="2" collapsed="1" x14ac:dyDescent="0.2">
      <c r="A334" s="66">
        <v>2</v>
      </c>
      <c r="B334" s="67" t="s">
        <v>3</v>
      </c>
      <c r="C334" s="68" t="s">
        <v>127</v>
      </c>
      <c r="D334" s="69" t="s">
        <v>462</v>
      </c>
      <c r="E334" s="71" t="s">
        <v>10</v>
      </c>
      <c r="F334" s="72">
        <v>83.345000000000013</v>
      </c>
      <c r="G334" s="65">
        <v>5</v>
      </c>
      <c r="H334" s="72">
        <f>F334*(1+G334/100)</f>
        <v>87.512250000000023</v>
      </c>
      <c r="I334" s="65"/>
      <c r="J334" s="73">
        <f>H334*I334</f>
        <v>0</v>
      </c>
      <c r="K334" s="200">
        <v>6.0000000000000001E-3</v>
      </c>
      <c r="L334" s="200">
        <f>H334*K334</f>
        <v>0.52507350000000019</v>
      </c>
    </row>
    <row r="335" spans="1:12" s="43" customFormat="1" ht="11.25" hidden="1" outlineLevel="4" x14ac:dyDescent="0.2">
      <c r="A335" s="35"/>
      <c r="B335" s="36" t="s">
        <v>24</v>
      </c>
      <c r="C335" s="76"/>
      <c r="D335" s="37" t="s">
        <v>478</v>
      </c>
      <c r="E335" s="38"/>
      <c r="F335" s="39">
        <v>0</v>
      </c>
      <c r="G335" s="40"/>
      <c r="H335" s="41"/>
      <c r="I335" s="196"/>
      <c r="J335" s="42"/>
      <c r="K335" s="201"/>
      <c r="L335" s="201"/>
    </row>
    <row r="336" spans="1:12" s="43" customFormat="1" ht="11.25" hidden="1" outlineLevel="4" x14ac:dyDescent="0.2">
      <c r="A336" s="35"/>
      <c r="B336" s="36" t="s">
        <v>24</v>
      </c>
      <c r="C336" s="76"/>
      <c r="D336" s="37" t="s">
        <v>268</v>
      </c>
      <c r="E336" s="38"/>
      <c r="F336" s="39">
        <v>83.345000000000013</v>
      </c>
      <c r="G336" s="40"/>
      <c r="H336" s="41"/>
      <c r="I336" s="196"/>
      <c r="J336" s="42"/>
      <c r="K336" s="201"/>
      <c r="L336" s="201"/>
    </row>
    <row r="337" spans="1:12" s="34" customFormat="1" ht="24" outlineLevel="2" collapsed="1" x14ac:dyDescent="0.2">
      <c r="A337" s="66">
        <v>3</v>
      </c>
      <c r="B337" s="67" t="s">
        <v>7</v>
      </c>
      <c r="C337" s="68" t="s">
        <v>227</v>
      </c>
      <c r="D337" s="69" t="s">
        <v>1455</v>
      </c>
      <c r="E337" s="71" t="s">
        <v>10</v>
      </c>
      <c r="F337" s="72">
        <v>83.345000000000013</v>
      </c>
      <c r="G337" s="65">
        <v>0</v>
      </c>
      <c r="H337" s="72">
        <f>F337*(1+G337/100)</f>
        <v>83.345000000000013</v>
      </c>
      <c r="I337" s="65"/>
      <c r="J337" s="73">
        <f>H337*I337</f>
        <v>0</v>
      </c>
      <c r="K337" s="200"/>
      <c r="L337" s="200">
        <f>H337*K337</f>
        <v>0</v>
      </c>
    </row>
    <row r="338" spans="1:12" s="43" customFormat="1" ht="11.25" hidden="1" outlineLevel="4" x14ac:dyDescent="0.2">
      <c r="A338" s="35"/>
      <c r="B338" s="36" t="s">
        <v>24</v>
      </c>
      <c r="C338" s="76"/>
      <c r="D338" s="37" t="s">
        <v>478</v>
      </c>
      <c r="E338" s="38"/>
      <c r="F338" s="39">
        <v>0</v>
      </c>
      <c r="G338" s="40"/>
      <c r="H338" s="41"/>
      <c r="I338" s="196"/>
      <c r="J338" s="42"/>
      <c r="K338" s="201"/>
      <c r="L338" s="201"/>
    </row>
    <row r="339" spans="1:12" s="43" customFormat="1" ht="11.25" hidden="1" outlineLevel="4" x14ac:dyDescent="0.2">
      <c r="A339" s="35"/>
      <c r="B339" s="36" t="s">
        <v>24</v>
      </c>
      <c r="C339" s="76"/>
      <c r="D339" s="37" t="s">
        <v>268</v>
      </c>
      <c r="E339" s="38"/>
      <c r="F339" s="39">
        <v>83.345000000000013</v>
      </c>
      <c r="G339" s="40"/>
      <c r="H339" s="41"/>
      <c r="I339" s="196"/>
      <c r="J339" s="42"/>
      <c r="K339" s="201"/>
      <c r="L339" s="201"/>
    </row>
    <row r="340" spans="1:12" s="34" customFormat="1" ht="12" outlineLevel="2" x14ac:dyDescent="0.2">
      <c r="A340" s="66">
        <v>4</v>
      </c>
      <c r="B340" s="67" t="s">
        <v>3</v>
      </c>
      <c r="C340" s="68" t="s">
        <v>138</v>
      </c>
      <c r="D340" s="69" t="s">
        <v>412</v>
      </c>
      <c r="E340" s="71" t="s">
        <v>10</v>
      </c>
      <c r="F340" s="72">
        <v>83.344999999999999</v>
      </c>
      <c r="G340" s="65">
        <v>15</v>
      </c>
      <c r="H340" s="72">
        <f>F340*(1+G340/100)</f>
        <v>95.846749999999986</v>
      </c>
      <c r="I340" s="65"/>
      <c r="J340" s="73">
        <f>H340*I340</f>
        <v>0</v>
      </c>
      <c r="K340" s="200">
        <v>2.9999999999999997E-4</v>
      </c>
      <c r="L340" s="200">
        <f>H340*K340</f>
        <v>2.8754024999999992E-2</v>
      </c>
    </row>
    <row r="341" spans="1:12" s="34" customFormat="1" ht="24" outlineLevel="2" collapsed="1" x14ac:dyDescent="0.2">
      <c r="A341" s="66">
        <v>5</v>
      </c>
      <c r="B341" s="67" t="s">
        <v>7</v>
      </c>
      <c r="C341" s="68" t="s">
        <v>225</v>
      </c>
      <c r="D341" s="69" t="s">
        <v>592</v>
      </c>
      <c r="E341" s="71" t="s">
        <v>10</v>
      </c>
      <c r="F341" s="72">
        <v>173.53</v>
      </c>
      <c r="G341" s="65">
        <v>0</v>
      </c>
      <c r="H341" s="72">
        <f>F341*(1+G341/100)</f>
        <v>173.53</v>
      </c>
      <c r="I341" s="65"/>
      <c r="J341" s="73">
        <f>H341*I341</f>
        <v>0</v>
      </c>
      <c r="K341" s="200">
        <v>6.0000000000000001E-3</v>
      </c>
      <c r="L341" s="200">
        <f>H341*K341</f>
        <v>1.04118</v>
      </c>
    </row>
    <row r="342" spans="1:12" s="43" customFormat="1" ht="11.25" hidden="1" outlineLevel="4" x14ac:dyDescent="0.2">
      <c r="A342" s="35"/>
      <c r="B342" s="36" t="s">
        <v>24</v>
      </c>
      <c r="C342" s="76"/>
      <c r="D342" s="37" t="s">
        <v>13</v>
      </c>
      <c r="E342" s="38"/>
      <c r="F342" s="39">
        <v>0</v>
      </c>
      <c r="G342" s="40"/>
      <c r="H342" s="41"/>
      <c r="I342" s="196"/>
      <c r="J342" s="42"/>
      <c r="K342" s="201"/>
      <c r="L342" s="201"/>
    </row>
    <row r="343" spans="1:12" s="43" customFormat="1" ht="11.25" hidden="1" outlineLevel="4" x14ac:dyDescent="0.2">
      <c r="A343" s="35"/>
      <c r="B343" s="36" t="s">
        <v>24</v>
      </c>
      <c r="C343" s="76"/>
      <c r="D343" s="37" t="s">
        <v>348</v>
      </c>
      <c r="E343" s="38"/>
      <c r="F343" s="39">
        <v>0</v>
      </c>
      <c r="G343" s="40"/>
      <c r="H343" s="41"/>
      <c r="I343" s="196"/>
      <c r="J343" s="42"/>
      <c r="K343" s="201"/>
      <c r="L343" s="201"/>
    </row>
    <row r="344" spans="1:12" s="43" customFormat="1" ht="11.25" hidden="1" outlineLevel="4" x14ac:dyDescent="0.2">
      <c r="A344" s="35"/>
      <c r="B344" s="36" t="s">
        <v>24</v>
      </c>
      <c r="C344" s="76"/>
      <c r="D344" s="37" t="s">
        <v>406</v>
      </c>
      <c r="E344" s="38"/>
      <c r="F344" s="39">
        <v>74.245499999999993</v>
      </c>
      <c r="G344" s="40"/>
      <c r="H344" s="41"/>
      <c r="I344" s="196"/>
      <c r="J344" s="42"/>
      <c r="K344" s="201"/>
      <c r="L344" s="201"/>
    </row>
    <row r="345" spans="1:12" s="43" customFormat="1" ht="11.25" hidden="1" outlineLevel="4" x14ac:dyDescent="0.2">
      <c r="A345" s="35"/>
      <c r="B345" s="36" t="s">
        <v>24</v>
      </c>
      <c r="C345" s="76"/>
      <c r="D345" s="37" t="s">
        <v>449</v>
      </c>
      <c r="E345" s="38"/>
      <c r="F345" s="39">
        <v>72.237500000000011</v>
      </c>
      <c r="G345" s="40"/>
      <c r="H345" s="41"/>
      <c r="I345" s="196"/>
      <c r="J345" s="42"/>
      <c r="K345" s="201"/>
      <c r="L345" s="201"/>
    </row>
    <row r="346" spans="1:12" s="43" customFormat="1" ht="11.25" hidden="1" outlineLevel="4" x14ac:dyDescent="0.2">
      <c r="A346" s="35"/>
      <c r="B346" s="36" t="s">
        <v>24</v>
      </c>
      <c r="C346" s="76"/>
      <c r="D346" s="37" t="s">
        <v>487</v>
      </c>
      <c r="E346" s="38"/>
      <c r="F346" s="39">
        <v>27.047000000000001</v>
      </c>
      <c r="G346" s="40"/>
      <c r="H346" s="41"/>
      <c r="I346" s="196"/>
      <c r="J346" s="42"/>
      <c r="K346" s="201"/>
      <c r="L346" s="201"/>
    </row>
    <row r="347" spans="1:12" s="34" customFormat="1" ht="12" outlineLevel="2" x14ac:dyDescent="0.2">
      <c r="A347" s="66">
        <v>6</v>
      </c>
      <c r="B347" s="67" t="s">
        <v>3</v>
      </c>
      <c r="C347" s="68" t="s">
        <v>128</v>
      </c>
      <c r="D347" s="69" t="s">
        <v>461</v>
      </c>
      <c r="E347" s="71" t="s">
        <v>10</v>
      </c>
      <c r="F347" s="72">
        <v>173.53</v>
      </c>
      <c r="G347" s="65">
        <v>5</v>
      </c>
      <c r="H347" s="72">
        <f>F347*(1+G347/100)</f>
        <v>182.20650000000001</v>
      </c>
      <c r="I347" s="65"/>
      <c r="J347" s="73">
        <f>H347*I347</f>
        <v>0</v>
      </c>
      <c r="K347" s="200">
        <v>4.7999999999999996E-3</v>
      </c>
      <c r="L347" s="200">
        <f>H347*K347</f>
        <v>0.8745911999999999</v>
      </c>
    </row>
    <row r="348" spans="1:12" s="34" customFormat="1" ht="24" outlineLevel="2" x14ac:dyDescent="0.2">
      <c r="A348" s="66">
        <v>7</v>
      </c>
      <c r="B348" s="67" t="s">
        <v>7</v>
      </c>
      <c r="C348" s="68" t="s">
        <v>251</v>
      </c>
      <c r="D348" s="69" t="s">
        <v>593</v>
      </c>
      <c r="E348" s="71" t="s">
        <v>0</v>
      </c>
      <c r="F348" s="72">
        <f>SUM(J331:J347)/100</f>
        <v>0</v>
      </c>
      <c r="G348" s="65">
        <v>0</v>
      </c>
      <c r="H348" s="72">
        <f>F348*(1+G348/100)</f>
        <v>0</v>
      </c>
      <c r="I348" s="65"/>
      <c r="J348" s="73">
        <f>H348*I348</f>
        <v>0</v>
      </c>
      <c r="K348" s="200"/>
      <c r="L348" s="200">
        <f>H348*K348</f>
        <v>0</v>
      </c>
    </row>
    <row r="349" spans="1:12" s="52" customFormat="1" ht="12.75" customHeight="1" outlineLevel="2" x14ac:dyDescent="0.2">
      <c r="A349" s="44"/>
      <c r="B349" s="45"/>
      <c r="C349" s="46"/>
      <c r="D349" s="47"/>
      <c r="E349" s="48"/>
      <c r="F349" s="49"/>
      <c r="G349" s="50"/>
      <c r="H349" s="49"/>
      <c r="I349" s="197"/>
      <c r="J349" s="51"/>
      <c r="K349" s="202"/>
      <c r="L349" s="202"/>
    </row>
    <row r="350" spans="1:12" s="33" customFormat="1" ht="22.5" customHeight="1" outlineLevel="1" x14ac:dyDescent="0.2">
      <c r="A350" s="26"/>
      <c r="B350" s="27" t="s">
        <v>23</v>
      </c>
      <c r="C350" s="75" t="s">
        <v>594</v>
      </c>
      <c r="D350" s="28" t="s">
        <v>595</v>
      </c>
      <c r="E350" s="29"/>
      <c r="F350" s="30"/>
      <c r="G350" s="31"/>
      <c r="H350" s="30"/>
      <c r="I350" s="31"/>
      <c r="J350" s="32">
        <f>SUBTOTAL(9,J351:J361)</f>
        <v>0</v>
      </c>
      <c r="K350" s="203"/>
      <c r="L350" s="203">
        <f>SUBTOTAL(9,L351:L361)</f>
        <v>9.2600000000000002E-2</v>
      </c>
    </row>
    <row r="351" spans="1:12" s="34" customFormat="1" ht="36" outlineLevel="2" collapsed="1" x14ac:dyDescent="0.2">
      <c r="A351" s="66">
        <v>1</v>
      </c>
      <c r="B351" s="67" t="s">
        <v>7</v>
      </c>
      <c r="C351" s="68" t="s">
        <v>229</v>
      </c>
      <c r="D351" s="69" t="s">
        <v>596</v>
      </c>
      <c r="E351" s="71" t="s">
        <v>10</v>
      </c>
      <c r="F351" s="72">
        <v>9.26</v>
      </c>
      <c r="G351" s="65">
        <v>0</v>
      </c>
      <c r="H351" s="72">
        <f>F351*(1+G351/100)</f>
        <v>9.26</v>
      </c>
      <c r="I351" s="65"/>
      <c r="J351" s="73">
        <f>H351*I351</f>
        <v>0</v>
      </c>
      <c r="K351" s="200">
        <v>0.01</v>
      </c>
      <c r="L351" s="200">
        <f>H351*K351</f>
        <v>9.2600000000000002E-2</v>
      </c>
    </row>
    <row r="352" spans="1:12" s="43" customFormat="1" ht="11.25" hidden="1" outlineLevel="4" x14ac:dyDescent="0.2">
      <c r="A352" s="35"/>
      <c r="B352" s="36" t="s">
        <v>24</v>
      </c>
      <c r="C352" s="76"/>
      <c r="D352" s="37" t="s">
        <v>105</v>
      </c>
      <c r="E352" s="38"/>
      <c r="F352" s="39">
        <v>0</v>
      </c>
      <c r="G352" s="40"/>
      <c r="H352" s="41"/>
      <c r="I352" s="196"/>
      <c r="J352" s="42"/>
      <c r="K352" s="201"/>
      <c r="L352" s="201"/>
    </row>
    <row r="353" spans="1:12" s="43" customFormat="1" ht="11.25" hidden="1" outlineLevel="4" x14ac:dyDescent="0.2">
      <c r="A353" s="35"/>
      <c r="B353" s="36" t="s">
        <v>24</v>
      </c>
      <c r="C353" s="76"/>
      <c r="D353" s="37" t="s">
        <v>33</v>
      </c>
      <c r="E353" s="38"/>
      <c r="F353" s="39">
        <v>1.35</v>
      </c>
      <c r="G353" s="40"/>
      <c r="H353" s="41"/>
      <c r="I353" s="196"/>
      <c r="J353" s="42"/>
      <c r="K353" s="201"/>
      <c r="L353" s="201"/>
    </row>
    <row r="354" spans="1:12" s="43" customFormat="1" ht="11.25" hidden="1" outlineLevel="4" x14ac:dyDescent="0.2">
      <c r="A354" s="35"/>
      <c r="B354" s="36" t="s">
        <v>24</v>
      </c>
      <c r="C354" s="76"/>
      <c r="D354" s="37" t="s">
        <v>106</v>
      </c>
      <c r="E354" s="38"/>
      <c r="F354" s="39">
        <v>0</v>
      </c>
      <c r="G354" s="40"/>
      <c r="H354" s="41"/>
      <c r="I354" s="196"/>
      <c r="J354" s="42"/>
      <c r="K354" s="201"/>
      <c r="L354" s="201"/>
    </row>
    <row r="355" spans="1:12" s="43" customFormat="1" ht="11.25" hidden="1" outlineLevel="4" x14ac:dyDescent="0.2">
      <c r="A355" s="35"/>
      <c r="B355" s="36" t="s">
        <v>24</v>
      </c>
      <c r="C355" s="76"/>
      <c r="D355" s="37" t="s">
        <v>143</v>
      </c>
      <c r="E355" s="38"/>
      <c r="F355" s="39">
        <v>0.21</v>
      </c>
      <c r="G355" s="40"/>
      <c r="H355" s="41"/>
      <c r="I355" s="196"/>
      <c r="J355" s="42"/>
      <c r="K355" s="201"/>
      <c r="L355" s="201"/>
    </row>
    <row r="356" spans="1:12" s="43" customFormat="1" ht="11.25" hidden="1" outlineLevel="4" x14ac:dyDescent="0.2">
      <c r="A356" s="35"/>
      <c r="B356" s="36" t="s">
        <v>24</v>
      </c>
      <c r="C356" s="76"/>
      <c r="D356" s="37" t="s">
        <v>107</v>
      </c>
      <c r="E356" s="38"/>
      <c r="F356" s="39">
        <v>0</v>
      </c>
      <c r="G356" s="40"/>
      <c r="H356" s="41"/>
      <c r="I356" s="196"/>
      <c r="J356" s="42"/>
      <c r="K356" s="201"/>
      <c r="L356" s="201"/>
    </row>
    <row r="357" spans="1:12" s="43" customFormat="1" ht="11.25" hidden="1" outlineLevel="4" x14ac:dyDescent="0.2">
      <c r="A357" s="35"/>
      <c r="B357" s="36" t="s">
        <v>24</v>
      </c>
      <c r="C357" s="76"/>
      <c r="D357" s="37" t="s">
        <v>35</v>
      </c>
      <c r="E357" s="38"/>
      <c r="F357" s="39">
        <v>6.35</v>
      </c>
      <c r="G357" s="40"/>
      <c r="H357" s="41"/>
      <c r="I357" s="196"/>
      <c r="J357" s="42"/>
      <c r="K357" s="201"/>
      <c r="L357" s="201"/>
    </row>
    <row r="358" spans="1:12" s="43" customFormat="1" ht="11.25" hidden="1" outlineLevel="4" x14ac:dyDescent="0.2">
      <c r="A358" s="35"/>
      <c r="B358" s="36" t="s">
        <v>24</v>
      </c>
      <c r="C358" s="76"/>
      <c r="D358" s="37" t="s">
        <v>109</v>
      </c>
      <c r="E358" s="38"/>
      <c r="F358" s="39">
        <v>0</v>
      </c>
      <c r="G358" s="40"/>
      <c r="H358" s="41"/>
      <c r="I358" s="196"/>
      <c r="J358" s="42"/>
      <c r="K358" s="201"/>
      <c r="L358" s="201"/>
    </row>
    <row r="359" spans="1:12" s="43" customFormat="1" ht="11.25" hidden="1" outlineLevel="4" x14ac:dyDescent="0.2">
      <c r="A359" s="35"/>
      <c r="B359" s="36" t="s">
        <v>24</v>
      </c>
      <c r="C359" s="76"/>
      <c r="D359" s="37" t="s">
        <v>33</v>
      </c>
      <c r="E359" s="38"/>
      <c r="F359" s="39">
        <v>1.35</v>
      </c>
      <c r="G359" s="40"/>
      <c r="H359" s="41"/>
      <c r="I359" s="196"/>
      <c r="J359" s="42"/>
      <c r="K359" s="201"/>
      <c r="L359" s="201"/>
    </row>
    <row r="360" spans="1:12" s="34" customFormat="1" ht="24" outlineLevel="2" x14ac:dyDescent="0.2">
      <c r="A360" s="66">
        <v>2</v>
      </c>
      <c r="B360" s="67" t="s">
        <v>7</v>
      </c>
      <c r="C360" s="68" t="s">
        <v>252</v>
      </c>
      <c r="D360" s="69" t="s">
        <v>597</v>
      </c>
      <c r="E360" s="71" t="s">
        <v>0</v>
      </c>
      <c r="F360" s="72">
        <f>SUM(J351)/100</f>
        <v>0</v>
      </c>
      <c r="G360" s="65">
        <v>0</v>
      </c>
      <c r="H360" s="72">
        <f>F360*(1+G360/100)</f>
        <v>0</v>
      </c>
      <c r="I360" s="65"/>
      <c r="J360" s="73">
        <f>H360*I360</f>
        <v>0</v>
      </c>
      <c r="K360" s="200"/>
      <c r="L360" s="200">
        <f>H360*K360</f>
        <v>0</v>
      </c>
    </row>
    <row r="361" spans="1:12" s="52" customFormat="1" ht="12.75" customHeight="1" outlineLevel="2" x14ac:dyDescent="0.2">
      <c r="A361" s="44"/>
      <c r="B361" s="45"/>
      <c r="C361" s="46"/>
      <c r="D361" s="47"/>
      <c r="E361" s="48"/>
      <c r="F361" s="49"/>
      <c r="G361" s="50"/>
      <c r="H361" s="49"/>
      <c r="I361" s="50"/>
      <c r="J361" s="51"/>
      <c r="K361" s="202"/>
      <c r="L361" s="202"/>
    </row>
    <row r="362" spans="1:12" s="33" customFormat="1" ht="22.5" customHeight="1" outlineLevel="1" x14ac:dyDescent="0.2">
      <c r="A362" s="26"/>
      <c r="B362" s="27" t="s">
        <v>23</v>
      </c>
      <c r="C362" s="75" t="s">
        <v>598</v>
      </c>
      <c r="D362" s="28" t="s">
        <v>599</v>
      </c>
      <c r="E362" s="29"/>
      <c r="F362" s="30"/>
      <c r="G362" s="31"/>
      <c r="H362" s="30"/>
      <c r="I362" s="31"/>
      <c r="J362" s="32">
        <f>SUBTOTAL(9,J364:J366)</f>
        <v>0</v>
      </c>
      <c r="K362" s="203"/>
      <c r="L362" s="203">
        <f>SUBTOTAL(9,L364:L366)</f>
        <v>0</v>
      </c>
    </row>
    <row r="363" spans="1:12" s="33" customFormat="1" ht="12" outlineLevel="2" x14ac:dyDescent="0.2">
      <c r="A363" s="26"/>
      <c r="B363" s="27"/>
      <c r="C363" s="75"/>
      <c r="D363" s="104" t="s">
        <v>665</v>
      </c>
      <c r="E363" s="29"/>
      <c r="F363" s="30"/>
      <c r="G363" s="31"/>
      <c r="H363" s="30"/>
      <c r="I363" s="31"/>
      <c r="J363" s="32"/>
      <c r="K363" s="203"/>
      <c r="L363" s="203"/>
    </row>
    <row r="364" spans="1:12" s="34" customFormat="1" ht="24" outlineLevel="2" x14ac:dyDescent="0.2">
      <c r="A364" s="66">
        <v>1</v>
      </c>
      <c r="B364" s="67" t="s">
        <v>7</v>
      </c>
      <c r="C364" s="68" t="s">
        <v>666</v>
      </c>
      <c r="D364" s="105" t="s">
        <v>1456</v>
      </c>
      <c r="E364" s="106" t="s">
        <v>4</v>
      </c>
      <c r="F364" s="107">
        <v>50.1</v>
      </c>
      <c r="G364" s="65">
        <v>0</v>
      </c>
      <c r="H364" s="72">
        <f>F364*(1+G364/100)</f>
        <v>50.1</v>
      </c>
      <c r="I364" s="65"/>
      <c r="J364" s="73">
        <f>H364*I364</f>
        <v>0</v>
      </c>
      <c r="K364" s="200"/>
      <c r="L364" s="200">
        <f>H364*K364</f>
        <v>0</v>
      </c>
    </row>
    <row r="365" spans="1:12" s="34" customFormat="1" ht="24" outlineLevel="2" x14ac:dyDescent="0.2">
      <c r="A365" s="66">
        <v>2</v>
      </c>
      <c r="B365" s="67" t="s">
        <v>7</v>
      </c>
      <c r="C365" s="68" t="s">
        <v>253</v>
      </c>
      <c r="D365" s="69" t="s">
        <v>600</v>
      </c>
      <c r="E365" s="71" t="s">
        <v>0</v>
      </c>
      <c r="F365" s="72">
        <f>SUM(J364)/100</f>
        <v>0</v>
      </c>
      <c r="G365" s="65">
        <v>0</v>
      </c>
      <c r="H365" s="72">
        <f>F365*(1+G365/100)</f>
        <v>0</v>
      </c>
      <c r="I365" s="65"/>
      <c r="J365" s="73">
        <f>H365*I365</f>
        <v>0</v>
      </c>
      <c r="K365" s="200"/>
      <c r="L365" s="200">
        <f>H365*K365</f>
        <v>0</v>
      </c>
    </row>
    <row r="366" spans="1:12" s="52" customFormat="1" ht="12.75" customHeight="1" outlineLevel="2" x14ac:dyDescent="0.2">
      <c r="A366" s="44"/>
      <c r="B366" s="45"/>
      <c r="C366" s="46"/>
      <c r="D366" s="47"/>
      <c r="E366" s="48"/>
      <c r="F366" s="49"/>
      <c r="G366" s="50"/>
      <c r="H366" s="49"/>
      <c r="I366" s="50"/>
      <c r="J366" s="51"/>
      <c r="K366" s="202"/>
      <c r="L366" s="202"/>
    </row>
    <row r="367" spans="1:12" s="33" customFormat="1" ht="22.5" customHeight="1" outlineLevel="1" x14ac:dyDescent="0.2">
      <c r="A367" s="26"/>
      <c r="B367" s="27" t="s">
        <v>23</v>
      </c>
      <c r="C367" s="75" t="s">
        <v>1378</v>
      </c>
      <c r="D367" s="28" t="s">
        <v>1379</v>
      </c>
      <c r="E367" s="29"/>
      <c r="F367" s="30"/>
      <c r="G367" s="31"/>
      <c r="H367" s="30"/>
      <c r="I367" s="31"/>
      <c r="J367" s="32">
        <f>SUBTOTAL(9,J369:J390)</f>
        <v>0</v>
      </c>
      <c r="K367" s="203"/>
      <c r="L367" s="203">
        <f>SUBTOTAL(9,L369:L391)</f>
        <v>0</v>
      </c>
    </row>
    <row r="368" spans="1:12" s="33" customFormat="1" ht="12" outlineLevel="2" x14ac:dyDescent="0.2">
      <c r="A368" s="26"/>
      <c r="B368" s="27"/>
      <c r="C368" s="75"/>
      <c r="D368" s="104" t="s">
        <v>1432</v>
      </c>
      <c r="E368" s="29"/>
      <c r="F368" s="30"/>
      <c r="G368" s="31"/>
      <c r="H368" s="30"/>
      <c r="I368" s="31"/>
      <c r="J368" s="32"/>
      <c r="K368" s="203"/>
      <c r="L368" s="203"/>
    </row>
    <row r="369" spans="1:12" s="34" customFormat="1" ht="24" outlineLevel="2" collapsed="1" x14ac:dyDescent="0.2">
      <c r="A369" s="66">
        <v>1</v>
      </c>
      <c r="B369" s="67" t="s">
        <v>7</v>
      </c>
      <c r="C369" s="68" t="s">
        <v>700</v>
      </c>
      <c r="D369" s="69" t="s">
        <v>1430</v>
      </c>
      <c r="E369" s="71" t="s">
        <v>32</v>
      </c>
      <c r="F369" s="72">
        <v>1</v>
      </c>
      <c r="G369" s="65">
        <v>0</v>
      </c>
      <c r="H369" s="72">
        <f t="shared" ref="H369:H390" si="0">F369*(1+G369/100)</f>
        <v>1</v>
      </c>
      <c r="I369" s="65"/>
      <c r="J369" s="73">
        <f>H369*I369</f>
        <v>0</v>
      </c>
      <c r="K369" s="200"/>
      <c r="L369" s="200">
        <f>H369*K369</f>
        <v>0</v>
      </c>
    </row>
    <row r="370" spans="1:12" s="34" customFormat="1" ht="12" outlineLevel="2" collapsed="1" x14ac:dyDescent="0.2">
      <c r="A370" s="66">
        <v>2</v>
      </c>
      <c r="B370" s="67" t="s">
        <v>7</v>
      </c>
      <c r="C370" s="68" t="s">
        <v>701</v>
      </c>
      <c r="D370" s="69" t="s">
        <v>702</v>
      </c>
      <c r="E370" s="71" t="s">
        <v>32</v>
      </c>
      <c r="F370" s="72">
        <v>1</v>
      </c>
      <c r="G370" s="65">
        <v>0</v>
      </c>
      <c r="H370" s="72">
        <f t="shared" si="0"/>
        <v>1</v>
      </c>
      <c r="I370" s="65"/>
      <c r="J370" s="73">
        <f>H370*I370</f>
        <v>0</v>
      </c>
      <c r="K370" s="200"/>
      <c r="L370" s="200">
        <f>H370*K370</f>
        <v>0</v>
      </c>
    </row>
    <row r="371" spans="1:12" s="34" customFormat="1" ht="24" outlineLevel="2" collapsed="1" x14ac:dyDescent="0.2">
      <c r="A371" s="66">
        <v>3</v>
      </c>
      <c r="B371" s="67" t="s">
        <v>7</v>
      </c>
      <c r="C371" s="68" t="s">
        <v>703</v>
      </c>
      <c r="D371" s="69" t="s">
        <v>704</v>
      </c>
      <c r="E371" s="71" t="s">
        <v>32</v>
      </c>
      <c r="F371" s="72">
        <v>1</v>
      </c>
      <c r="G371" s="65">
        <v>0</v>
      </c>
      <c r="H371" s="72">
        <f t="shared" si="0"/>
        <v>1</v>
      </c>
      <c r="I371" s="65"/>
      <c r="J371" s="73">
        <f t="shared" ref="J371:J388" si="1">H371*I371</f>
        <v>0</v>
      </c>
      <c r="K371" s="200"/>
      <c r="L371" s="200">
        <f t="shared" ref="L371:L388" si="2">H371*K371</f>
        <v>0</v>
      </c>
    </row>
    <row r="372" spans="1:12" s="34" customFormat="1" ht="12" outlineLevel="2" collapsed="1" x14ac:dyDescent="0.2">
      <c r="A372" s="66">
        <v>4</v>
      </c>
      <c r="B372" s="67" t="s">
        <v>7</v>
      </c>
      <c r="C372" s="68" t="s">
        <v>705</v>
      </c>
      <c r="D372" s="69" t="s">
        <v>706</v>
      </c>
      <c r="E372" s="71" t="s">
        <v>32</v>
      </c>
      <c r="F372" s="72">
        <v>1</v>
      </c>
      <c r="G372" s="65">
        <v>0</v>
      </c>
      <c r="H372" s="72">
        <f t="shared" si="0"/>
        <v>1</v>
      </c>
      <c r="I372" s="65"/>
      <c r="J372" s="73">
        <f t="shared" si="1"/>
        <v>0</v>
      </c>
      <c r="K372" s="200"/>
      <c r="L372" s="200">
        <f t="shared" si="2"/>
        <v>0</v>
      </c>
    </row>
    <row r="373" spans="1:12" s="34" customFormat="1" ht="12" outlineLevel="2" collapsed="1" x14ac:dyDescent="0.2">
      <c r="A373" s="66">
        <v>5</v>
      </c>
      <c r="B373" s="67" t="s">
        <v>7</v>
      </c>
      <c r="C373" s="68" t="s">
        <v>707</v>
      </c>
      <c r="D373" s="69" t="s">
        <v>708</v>
      </c>
      <c r="E373" s="71" t="s">
        <v>32</v>
      </c>
      <c r="F373" s="72">
        <v>1</v>
      </c>
      <c r="G373" s="65">
        <v>0</v>
      </c>
      <c r="H373" s="72">
        <f t="shared" si="0"/>
        <v>1</v>
      </c>
      <c r="I373" s="65"/>
      <c r="J373" s="73">
        <f t="shared" si="1"/>
        <v>0</v>
      </c>
      <c r="K373" s="200"/>
      <c r="L373" s="200">
        <f t="shared" si="2"/>
        <v>0</v>
      </c>
    </row>
    <row r="374" spans="1:12" s="34" customFormat="1" ht="12" outlineLevel="2" collapsed="1" x14ac:dyDescent="0.2">
      <c r="A374" s="66">
        <v>6</v>
      </c>
      <c r="B374" s="67" t="s">
        <v>7</v>
      </c>
      <c r="C374" s="68" t="s">
        <v>709</v>
      </c>
      <c r="D374" s="69" t="s">
        <v>710</v>
      </c>
      <c r="E374" s="71" t="s">
        <v>32</v>
      </c>
      <c r="F374" s="72">
        <v>1</v>
      </c>
      <c r="G374" s="65">
        <v>0</v>
      </c>
      <c r="H374" s="72">
        <f t="shared" si="0"/>
        <v>1</v>
      </c>
      <c r="I374" s="65"/>
      <c r="J374" s="73">
        <f t="shared" si="1"/>
        <v>0</v>
      </c>
      <c r="K374" s="200"/>
      <c r="L374" s="200">
        <f t="shared" si="2"/>
        <v>0</v>
      </c>
    </row>
    <row r="375" spans="1:12" s="34" customFormat="1" ht="12" outlineLevel="2" collapsed="1" x14ac:dyDescent="0.2">
      <c r="A375" s="66">
        <v>7</v>
      </c>
      <c r="B375" s="67" t="s">
        <v>7</v>
      </c>
      <c r="C375" s="68" t="s">
        <v>713</v>
      </c>
      <c r="D375" s="69" t="s">
        <v>714</v>
      </c>
      <c r="E375" s="71" t="s">
        <v>32</v>
      </c>
      <c r="F375" s="72">
        <v>1</v>
      </c>
      <c r="G375" s="65">
        <v>0</v>
      </c>
      <c r="H375" s="72">
        <f t="shared" si="0"/>
        <v>1</v>
      </c>
      <c r="I375" s="65"/>
      <c r="J375" s="73">
        <f t="shared" si="1"/>
        <v>0</v>
      </c>
      <c r="K375" s="200"/>
      <c r="L375" s="200">
        <f t="shared" si="2"/>
        <v>0</v>
      </c>
    </row>
    <row r="376" spans="1:12" s="34" customFormat="1" ht="12" outlineLevel="2" collapsed="1" x14ac:dyDescent="0.2">
      <c r="A376" s="66">
        <v>8</v>
      </c>
      <c r="B376" s="67" t="s">
        <v>7</v>
      </c>
      <c r="C376" s="68" t="s">
        <v>715</v>
      </c>
      <c r="D376" s="69" t="s">
        <v>716</v>
      </c>
      <c r="E376" s="71" t="s">
        <v>32</v>
      </c>
      <c r="F376" s="72">
        <v>1</v>
      </c>
      <c r="G376" s="65">
        <v>0</v>
      </c>
      <c r="H376" s="72">
        <f t="shared" si="0"/>
        <v>1</v>
      </c>
      <c r="I376" s="65"/>
      <c r="J376" s="73">
        <f t="shared" si="1"/>
        <v>0</v>
      </c>
      <c r="K376" s="200"/>
      <c r="L376" s="200">
        <f t="shared" si="2"/>
        <v>0</v>
      </c>
    </row>
    <row r="377" spans="1:12" s="34" customFormat="1" ht="24" outlineLevel="2" collapsed="1" x14ac:dyDescent="0.2">
      <c r="A377" s="66">
        <v>9</v>
      </c>
      <c r="B377" s="67" t="s">
        <v>7</v>
      </c>
      <c r="C377" s="68" t="s">
        <v>717</v>
      </c>
      <c r="D377" s="69" t="s">
        <v>1433</v>
      </c>
      <c r="E377" s="71" t="s">
        <v>32</v>
      </c>
      <c r="F377" s="72">
        <v>1</v>
      </c>
      <c r="G377" s="65">
        <v>0</v>
      </c>
      <c r="H377" s="72">
        <f t="shared" si="0"/>
        <v>1</v>
      </c>
      <c r="I377" s="65"/>
      <c r="J377" s="73">
        <f t="shared" si="1"/>
        <v>0</v>
      </c>
      <c r="K377" s="200"/>
      <c r="L377" s="200">
        <f t="shared" si="2"/>
        <v>0</v>
      </c>
    </row>
    <row r="378" spans="1:12" s="34" customFormat="1" ht="24" outlineLevel="2" collapsed="1" x14ac:dyDescent="0.2">
      <c r="A378" s="66">
        <v>10</v>
      </c>
      <c r="B378" s="67" t="s">
        <v>7</v>
      </c>
      <c r="C378" s="68" t="s">
        <v>718</v>
      </c>
      <c r="D378" s="69" t="s">
        <v>719</v>
      </c>
      <c r="E378" s="71" t="s">
        <v>32</v>
      </c>
      <c r="F378" s="72">
        <v>1</v>
      </c>
      <c r="G378" s="65">
        <v>0</v>
      </c>
      <c r="H378" s="72">
        <f t="shared" si="0"/>
        <v>1</v>
      </c>
      <c r="I378" s="65"/>
      <c r="J378" s="73">
        <f t="shared" si="1"/>
        <v>0</v>
      </c>
      <c r="K378" s="200"/>
      <c r="L378" s="200">
        <f t="shared" si="2"/>
        <v>0</v>
      </c>
    </row>
    <row r="379" spans="1:12" s="34" customFormat="1" ht="12" outlineLevel="2" collapsed="1" x14ac:dyDescent="0.2">
      <c r="A379" s="66">
        <v>11</v>
      </c>
      <c r="B379" s="67" t="s">
        <v>7</v>
      </c>
      <c r="C379" s="68" t="s">
        <v>720</v>
      </c>
      <c r="D379" s="69" t="s">
        <v>716</v>
      </c>
      <c r="E379" s="71" t="s">
        <v>32</v>
      </c>
      <c r="F379" s="72">
        <v>1</v>
      </c>
      <c r="G379" s="65">
        <v>0</v>
      </c>
      <c r="H379" s="72">
        <f t="shared" si="0"/>
        <v>1</v>
      </c>
      <c r="I379" s="65"/>
      <c r="J379" s="73">
        <f t="shared" si="1"/>
        <v>0</v>
      </c>
      <c r="K379" s="200"/>
      <c r="L379" s="200">
        <f t="shared" si="2"/>
        <v>0</v>
      </c>
    </row>
    <row r="380" spans="1:12" s="34" customFormat="1" ht="12" outlineLevel="2" collapsed="1" x14ac:dyDescent="0.2">
      <c r="A380" s="66">
        <v>12</v>
      </c>
      <c r="B380" s="67" t="s">
        <v>7</v>
      </c>
      <c r="C380" s="68" t="s">
        <v>721</v>
      </c>
      <c r="D380" s="69" t="s">
        <v>1434</v>
      </c>
      <c r="E380" s="71" t="s">
        <v>32</v>
      </c>
      <c r="F380" s="72">
        <v>1</v>
      </c>
      <c r="G380" s="65">
        <v>0</v>
      </c>
      <c r="H380" s="72">
        <f t="shared" si="0"/>
        <v>1</v>
      </c>
      <c r="I380" s="65"/>
      <c r="J380" s="73">
        <f t="shared" si="1"/>
        <v>0</v>
      </c>
      <c r="K380" s="200"/>
      <c r="L380" s="200">
        <f t="shared" si="2"/>
        <v>0</v>
      </c>
    </row>
    <row r="381" spans="1:12" s="34" customFormat="1" ht="24" outlineLevel="2" collapsed="1" x14ac:dyDescent="0.2">
      <c r="A381" s="66">
        <v>13</v>
      </c>
      <c r="B381" s="67" t="s">
        <v>7</v>
      </c>
      <c r="C381" s="68" t="s">
        <v>722</v>
      </c>
      <c r="D381" s="69" t="s">
        <v>719</v>
      </c>
      <c r="E381" s="71" t="s">
        <v>32</v>
      </c>
      <c r="F381" s="72">
        <v>2</v>
      </c>
      <c r="G381" s="65">
        <v>0</v>
      </c>
      <c r="H381" s="72">
        <f t="shared" si="0"/>
        <v>2</v>
      </c>
      <c r="I381" s="65"/>
      <c r="J381" s="73">
        <f t="shared" si="1"/>
        <v>0</v>
      </c>
      <c r="K381" s="200"/>
      <c r="L381" s="200">
        <f t="shared" si="2"/>
        <v>0</v>
      </c>
    </row>
    <row r="382" spans="1:12" s="34" customFormat="1" ht="12" outlineLevel="2" collapsed="1" x14ac:dyDescent="0.2">
      <c r="A382" s="66">
        <v>14</v>
      </c>
      <c r="B382" s="67" t="s">
        <v>7</v>
      </c>
      <c r="C382" s="68" t="s">
        <v>723</v>
      </c>
      <c r="D382" s="69" t="s">
        <v>716</v>
      </c>
      <c r="E382" s="71" t="s">
        <v>32</v>
      </c>
      <c r="F382" s="72">
        <v>2</v>
      </c>
      <c r="G382" s="65">
        <v>0</v>
      </c>
      <c r="H382" s="72">
        <f t="shared" si="0"/>
        <v>2</v>
      </c>
      <c r="I382" s="65"/>
      <c r="J382" s="73">
        <f t="shared" si="1"/>
        <v>0</v>
      </c>
      <c r="K382" s="200"/>
      <c r="L382" s="200">
        <f t="shared" si="2"/>
        <v>0</v>
      </c>
    </row>
    <row r="383" spans="1:12" s="34" customFormat="1" ht="24" outlineLevel="2" collapsed="1" x14ac:dyDescent="0.2">
      <c r="A383" s="66">
        <v>15</v>
      </c>
      <c r="B383" s="67" t="s">
        <v>7</v>
      </c>
      <c r="C383" s="68" t="s">
        <v>724</v>
      </c>
      <c r="D383" s="69" t="s">
        <v>1435</v>
      </c>
      <c r="E383" s="71" t="s">
        <v>32</v>
      </c>
      <c r="F383" s="72">
        <v>2</v>
      </c>
      <c r="G383" s="65">
        <v>0</v>
      </c>
      <c r="H383" s="72">
        <f t="shared" si="0"/>
        <v>2</v>
      </c>
      <c r="I383" s="65"/>
      <c r="J383" s="73">
        <f t="shared" si="1"/>
        <v>0</v>
      </c>
      <c r="K383" s="200"/>
      <c r="L383" s="200">
        <f t="shared" si="2"/>
        <v>0</v>
      </c>
    </row>
    <row r="384" spans="1:12" s="34" customFormat="1" ht="24" outlineLevel="2" collapsed="1" x14ac:dyDescent="0.2">
      <c r="A384" s="66">
        <v>16</v>
      </c>
      <c r="B384" s="67" t="s">
        <v>7</v>
      </c>
      <c r="C384" s="68" t="s">
        <v>725</v>
      </c>
      <c r="D384" s="69" t="s">
        <v>726</v>
      </c>
      <c r="E384" s="71" t="s">
        <v>32</v>
      </c>
      <c r="F384" s="72">
        <v>1</v>
      </c>
      <c r="G384" s="65">
        <v>0</v>
      </c>
      <c r="H384" s="72">
        <f t="shared" si="0"/>
        <v>1</v>
      </c>
      <c r="I384" s="65"/>
      <c r="J384" s="73">
        <f t="shared" si="1"/>
        <v>0</v>
      </c>
      <c r="K384" s="200"/>
      <c r="L384" s="200">
        <f t="shared" si="2"/>
        <v>0</v>
      </c>
    </row>
    <row r="385" spans="1:12" s="34" customFormat="1" ht="12" outlineLevel="2" collapsed="1" x14ac:dyDescent="0.2">
      <c r="A385" s="66">
        <v>17</v>
      </c>
      <c r="B385" s="67" t="s">
        <v>7</v>
      </c>
      <c r="C385" s="68" t="s">
        <v>727</v>
      </c>
      <c r="D385" s="69" t="s">
        <v>716</v>
      </c>
      <c r="E385" s="71" t="s">
        <v>32</v>
      </c>
      <c r="F385" s="72">
        <v>1</v>
      </c>
      <c r="G385" s="65">
        <v>0</v>
      </c>
      <c r="H385" s="72">
        <f t="shared" si="0"/>
        <v>1</v>
      </c>
      <c r="I385" s="65"/>
      <c r="J385" s="73">
        <f t="shared" si="1"/>
        <v>0</v>
      </c>
      <c r="K385" s="200"/>
      <c r="L385" s="200">
        <f t="shared" si="2"/>
        <v>0</v>
      </c>
    </row>
    <row r="386" spans="1:12" s="34" customFormat="1" ht="24" outlineLevel="2" collapsed="1" x14ac:dyDescent="0.2">
      <c r="A386" s="66">
        <v>18</v>
      </c>
      <c r="B386" s="67" t="s">
        <v>7</v>
      </c>
      <c r="C386" s="68" t="s">
        <v>728</v>
      </c>
      <c r="D386" s="69" t="s">
        <v>1435</v>
      </c>
      <c r="E386" s="71" t="s">
        <v>32</v>
      </c>
      <c r="F386" s="72">
        <v>1</v>
      </c>
      <c r="G386" s="65">
        <v>0</v>
      </c>
      <c r="H386" s="72">
        <f t="shared" si="0"/>
        <v>1</v>
      </c>
      <c r="I386" s="65"/>
      <c r="J386" s="73">
        <f t="shared" si="1"/>
        <v>0</v>
      </c>
      <c r="K386" s="200"/>
      <c r="L386" s="200">
        <f t="shared" si="2"/>
        <v>0</v>
      </c>
    </row>
    <row r="387" spans="1:12" s="34" customFormat="1" ht="24" outlineLevel="2" collapsed="1" x14ac:dyDescent="0.2">
      <c r="A387" s="66">
        <v>19</v>
      </c>
      <c r="B387" s="67" t="s">
        <v>7</v>
      </c>
      <c r="C387" s="68" t="s">
        <v>729</v>
      </c>
      <c r="D387" s="69" t="s">
        <v>726</v>
      </c>
      <c r="E387" s="71" t="s">
        <v>32</v>
      </c>
      <c r="F387" s="72">
        <v>3</v>
      </c>
      <c r="G387" s="65">
        <v>0</v>
      </c>
      <c r="H387" s="72">
        <f t="shared" si="0"/>
        <v>3</v>
      </c>
      <c r="I387" s="65"/>
      <c r="J387" s="73">
        <f t="shared" si="1"/>
        <v>0</v>
      </c>
      <c r="K387" s="200"/>
      <c r="L387" s="200">
        <f t="shared" si="2"/>
        <v>0</v>
      </c>
    </row>
    <row r="388" spans="1:12" s="34" customFormat="1" ht="12" outlineLevel="2" collapsed="1" x14ac:dyDescent="0.2">
      <c r="A388" s="66">
        <v>20</v>
      </c>
      <c r="B388" s="67" t="s">
        <v>7</v>
      </c>
      <c r="C388" s="68" t="s">
        <v>730</v>
      </c>
      <c r="D388" s="69" t="s">
        <v>716</v>
      </c>
      <c r="E388" s="71" t="s">
        <v>32</v>
      </c>
      <c r="F388" s="72">
        <v>3</v>
      </c>
      <c r="G388" s="65">
        <v>0</v>
      </c>
      <c r="H388" s="72">
        <f t="shared" si="0"/>
        <v>3</v>
      </c>
      <c r="I388" s="65"/>
      <c r="J388" s="73">
        <f t="shared" si="1"/>
        <v>0</v>
      </c>
      <c r="K388" s="200"/>
      <c r="L388" s="200">
        <f t="shared" si="2"/>
        <v>0</v>
      </c>
    </row>
    <row r="389" spans="1:12" s="34" customFormat="1" ht="24" outlineLevel="2" collapsed="1" x14ac:dyDescent="0.2">
      <c r="A389" s="66">
        <v>21</v>
      </c>
      <c r="B389" s="67" t="s">
        <v>7</v>
      </c>
      <c r="C389" s="68" t="s">
        <v>731</v>
      </c>
      <c r="D389" s="69" t="s">
        <v>732</v>
      </c>
      <c r="E389" s="71" t="s">
        <v>32</v>
      </c>
      <c r="F389" s="72">
        <v>3</v>
      </c>
      <c r="G389" s="65">
        <v>0</v>
      </c>
      <c r="H389" s="72">
        <f t="shared" si="0"/>
        <v>3</v>
      </c>
      <c r="I389" s="65"/>
      <c r="J389" s="73">
        <f>H389*I389</f>
        <v>0</v>
      </c>
      <c r="K389" s="200"/>
      <c r="L389" s="200">
        <f>H389*K389</f>
        <v>0</v>
      </c>
    </row>
    <row r="390" spans="1:12" s="34" customFormat="1" ht="24" outlineLevel="2" collapsed="1" x14ac:dyDescent="0.2">
      <c r="A390" s="66">
        <v>22</v>
      </c>
      <c r="B390" s="67" t="s">
        <v>7</v>
      </c>
      <c r="C390" s="68" t="s">
        <v>1380</v>
      </c>
      <c r="D390" s="69" t="s">
        <v>1381</v>
      </c>
      <c r="E390" s="71" t="s">
        <v>0</v>
      </c>
      <c r="F390" s="72">
        <f>SUM(J369:J389)/100</f>
        <v>0</v>
      </c>
      <c r="G390" s="65">
        <v>0</v>
      </c>
      <c r="H390" s="72">
        <f t="shared" si="0"/>
        <v>0</v>
      </c>
      <c r="I390" s="65"/>
      <c r="J390" s="73">
        <f>H390*I390</f>
        <v>0</v>
      </c>
      <c r="K390" s="200"/>
      <c r="L390" s="200">
        <f>H390*K390</f>
        <v>0</v>
      </c>
    </row>
    <row r="391" spans="1:12" s="33" customFormat="1" ht="22.5" customHeight="1" outlineLevel="1" x14ac:dyDescent="0.2">
      <c r="A391" s="26"/>
      <c r="B391" s="27" t="s">
        <v>23</v>
      </c>
      <c r="C391" s="75" t="s">
        <v>601</v>
      </c>
      <c r="D391" s="28" t="s">
        <v>602</v>
      </c>
      <c r="E391" s="29"/>
      <c r="F391" s="30"/>
      <c r="G391" s="31"/>
      <c r="H391" s="30"/>
      <c r="I391" s="31"/>
      <c r="J391" s="32">
        <f>SUBTOTAL(9,J393:J414)</f>
        <v>0</v>
      </c>
      <c r="K391" s="203"/>
      <c r="L391" s="203">
        <f>SUBTOTAL(9,L393:L414)</f>
        <v>0</v>
      </c>
    </row>
    <row r="392" spans="1:12" s="33" customFormat="1" ht="12" outlineLevel="2" x14ac:dyDescent="0.2">
      <c r="A392" s="26"/>
      <c r="B392" s="27"/>
      <c r="C392" s="75"/>
      <c r="D392" s="104" t="s">
        <v>665</v>
      </c>
      <c r="E392" s="29"/>
      <c r="F392" s="30"/>
      <c r="G392" s="31"/>
      <c r="H392" s="30"/>
      <c r="I392" s="31"/>
      <c r="J392" s="32"/>
      <c r="K392" s="203"/>
      <c r="L392" s="203"/>
    </row>
    <row r="393" spans="1:12" s="34" customFormat="1" ht="36" outlineLevel="2" collapsed="1" x14ac:dyDescent="0.2">
      <c r="A393" s="66">
        <v>1</v>
      </c>
      <c r="B393" s="67" t="s">
        <v>7</v>
      </c>
      <c r="C393" s="68" t="s">
        <v>667</v>
      </c>
      <c r="D393" s="69" t="s">
        <v>668</v>
      </c>
      <c r="E393" s="71" t="s">
        <v>32</v>
      </c>
      <c r="F393" s="72">
        <v>1</v>
      </c>
      <c r="G393" s="65">
        <v>0</v>
      </c>
      <c r="H393" s="72">
        <f t="shared" ref="H393:H413" si="3">F393*(1+G393/100)</f>
        <v>1</v>
      </c>
      <c r="I393" s="65"/>
      <c r="J393" s="73">
        <f>H393*I393</f>
        <v>0</v>
      </c>
      <c r="K393" s="200"/>
      <c r="L393" s="200">
        <f>H393*K393</f>
        <v>0</v>
      </c>
    </row>
    <row r="394" spans="1:12" s="34" customFormat="1" ht="48" outlineLevel="2" collapsed="1" x14ac:dyDescent="0.2">
      <c r="A394" s="66">
        <v>2</v>
      </c>
      <c r="B394" s="67"/>
      <c r="C394" s="68" t="s">
        <v>669</v>
      </c>
      <c r="D394" s="69" t="s">
        <v>1436</v>
      </c>
      <c r="E394" s="71" t="s">
        <v>32</v>
      </c>
      <c r="F394" s="72">
        <v>1</v>
      </c>
      <c r="G394" s="65">
        <v>0</v>
      </c>
      <c r="H394" s="72">
        <f t="shared" si="3"/>
        <v>1</v>
      </c>
      <c r="I394" s="65"/>
      <c r="J394" s="73">
        <f t="shared" ref="J394:J412" si="4">H394*I394</f>
        <v>0</v>
      </c>
      <c r="K394" s="200"/>
      <c r="L394" s="200">
        <f t="shared" ref="L394:L412" si="5">H394*K394</f>
        <v>0</v>
      </c>
    </row>
    <row r="395" spans="1:12" s="34" customFormat="1" ht="48" outlineLevel="2" collapsed="1" x14ac:dyDescent="0.2">
      <c r="A395" s="66">
        <v>3</v>
      </c>
      <c r="B395" s="67"/>
      <c r="C395" s="68" t="s">
        <v>670</v>
      </c>
      <c r="D395" s="69" t="s">
        <v>1437</v>
      </c>
      <c r="E395" s="71" t="s">
        <v>32</v>
      </c>
      <c r="F395" s="72">
        <v>1</v>
      </c>
      <c r="G395" s="65">
        <v>0</v>
      </c>
      <c r="H395" s="72">
        <f t="shared" si="3"/>
        <v>1</v>
      </c>
      <c r="I395" s="65"/>
      <c r="J395" s="73">
        <f t="shared" si="4"/>
        <v>0</v>
      </c>
      <c r="K395" s="200"/>
      <c r="L395" s="200">
        <f t="shared" si="5"/>
        <v>0</v>
      </c>
    </row>
    <row r="396" spans="1:12" s="34" customFormat="1" ht="36" outlineLevel="2" collapsed="1" x14ac:dyDescent="0.2">
      <c r="A396" s="66">
        <v>4</v>
      </c>
      <c r="B396" s="67"/>
      <c r="C396" s="68" t="s">
        <v>671</v>
      </c>
      <c r="D396" s="69" t="s">
        <v>1438</v>
      </c>
      <c r="E396" s="71" t="s">
        <v>32</v>
      </c>
      <c r="F396" s="72">
        <v>1</v>
      </c>
      <c r="G396" s="65">
        <v>0</v>
      </c>
      <c r="H396" s="72">
        <f t="shared" si="3"/>
        <v>1</v>
      </c>
      <c r="I396" s="65"/>
      <c r="J396" s="73">
        <f t="shared" si="4"/>
        <v>0</v>
      </c>
      <c r="K396" s="200"/>
      <c r="L396" s="200">
        <f t="shared" si="5"/>
        <v>0</v>
      </c>
    </row>
    <row r="397" spans="1:12" s="34" customFormat="1" ht="36" outlineLevel="2" collapsed="1" x14ac:dyDescent="0.2">
      <c r="A397" s="66">
        <v>5</v>
      </c>
      <c r="B397" s="67"/>
      <c r="C397" s="68" t="s">
        <v>672</v>
      </c>
      <c r="D397" s="69" t="s">
        <v>673</v>
      </c>
      <c r="E397" s="71" t="s">
        <v>32</v>
      </c>
      <c r="F397" s="72">
        <v>2</v>
      </c>
      <c r="G397" s="65">
        <v>0</v>
      </c>
      <c r="H397" s="72">
        <f t="shared" si="3"/>
        <v>2</v>
      </c>
      <c r="I397" s="65"/>
      <c r="J397" s="73">
        <f t="shared" si="4"/>
        <v>0</v>
      </c>
      <c r="K397" s="200"/>
      <c r="L397" s="200">
        <f t="shared" si="5"/>
        <v>0</v>
      </c>
    </row>
    <row r="398" spans="1:12" s="34" customFormat="1" ht="24" outlineLevel="2" collapsed="1" x14ac:dyDescent="0.2">
      <c r="A398" s="66">
        <v>6</v>
      </c>
      <c r="B398" s="67"/>
      <c r="C398" s="68" t="s">
        <v>674</v>
      </c>
      <c r="D398" s="69" t="s">
        <v>675</v>
      </c>
      <c r="E398" s="71" t="s">
        <v>32</v>
      </c>
      <c r="F398" s="72">
        <v>2</v>
      </c>
      <c r="G398" s="65">
        <v>0</v>
      </c>
      <c r="H398" s="72">
        <f t="shared" si="3"/>
        <v>2</v>
      </c>
      <c r="I398" s="65"/>
      <c r="J398" s="73">
        <f t="shared" si="4"/>
        <v>0</v>
      </c>
      <c r="K398" s="200"/>
      <c r="L398" s="200">
        <f t="shared" si="5"/>
        <v>0</v>
      </c>
    </row>
    <row r="399" spans="1:12" s="34" customFormat="1" ht="36" outlineLevel="2" collapsed="1" x14ac:dyDescent="0.2">
      <c r="A399" s="66">
        <v>7</v>
      </c>
      <c r="B399" s="67"/>
      <c r="C399" s="68" t="s">
        <v>676</v>
      </c>
      <c r="D399" s="69" t="s">
        <v>677</v>
      </c>
      <c r="E399" s="71" t="s">
        <v>32</v>
      </c>
      <c r="F399" s="72">
        <v>18</v>
      </c>
      <c r="G399" s="65">
        <v>0</v>
      </c>
      <c r="H399" s="72">
        <f t="shared" si="3"/>
        <v>18</v>
      </c>
      <c r="I399" s="65"/>
      <c r="J399" s="73">
        <f t="shared" si="4"/>
        <v>0</v>
      </c>
      <c r="K399" s="200"/>
      <c r="L399" s="200">
        <f t="shared" si="5"/>
        <v>0</v>
      </c>
    </row>
    <row r="400" spans="1:12" s="34" customFormat="1" ht="36" outlineLevel="2" collapsed="1" x14ac:dyDescent="0.2">
      <c r="A400" s="66">
        <v>8</v>
      </c>
      <c r="B400" s="67"/>
      <c r="C400" s="68" t="s">
        <v>678</v>
      </c>
      <c r="D400" s="69" t="s">
        <v>679</v>
      </c>
      <c r="E400" s="71" t="s">
        <v>32</v>
      </c>
      <c r="F400" s="72">
        <v>1</v>
      </c>
      <c r="G400" s="65">
        <v>0</v>
      </c>
      <c r="H400" s="72">
        <f t="shared" si="3"/>
        <v>1</v>
      </c>
      <c r="I400" s="65"/>
      <c r="J400" s="73">
        <f t="shared" si="4"/>
        <v>0</v>
      </c>
      <c r="K400" s="200"/>
      <c r="L400" s="200">
        <f t="shared" si="5"/>
        <v>0</v>
      </c>
    </row>
    <row r="401" spans="1:12" s="34" customFormat="1" ht="36" outlineLevel="2" collapsed="1" x14ac:dyDescent="0.2">
      <c r="A401" s="66">
        <v>9</v>
      </c>
      <c r="B401" s="67"/>
      <c r="C401" s="68" t="s">
        <v>680</v>
      </c>
      <c r="D401" s="69" t="s">
        <v>681</v>
      </c>
      <c r="E401" s="71" t="s">
        <v>32</v>
      </c>
      <c r="F401" s="72">
        <v>1</v>
      </c>
      <c r="G401" s="65">
        <v>0</v>
      </c>
      <c r="H401" s="72">
        <f t="shared" si="3"/>
        <v>1</v>
      </c>
      <c r="I401" s="65"/>
      <c r="J401" s="73">
        <f t="shared" si="4"/>
        <v>0</v>
      </c>
      <c r="K401" s="200"/>
      <c r="L401" s="200">
        <f t="shared" si="5"/>
        <v>0</v>
      </c>
    </row>
    <row r="402" spans="1:12" s="34" customFormat="1" ht="36" outlineLevel="2" collapsed="1" x14ac:dyDescent="0.2">
      <c r="A402" s="66">
        <v>10</v>
      </c>
      <c r="B402" s="67"/>
      <c r="C402" s="68" t="s">
        <v>682</v>
      </c>
      <c r="D402" s="69" t="s">
        <v>1439</v>
      </c>
      <c r="E402" s="71" t="s">
        <v>32</v>
      </c>
      <c r="F402" s="72">
        <v>1</v>
      </c>
      <c r="G402" s="65">
        <v>0</v>
      </c>
      <c r="H402" s="72">
        <f t="shared" si="3"/>
        <v>1</v>
      </c>
      <c r="I402" s="65"/>
      <c r="J402" s="73">
        <f t="shared" si="4"/>
        <v>0</v>
      </c>
      <c r="K402" s="200"/>
      <c r="L402" s="200">
        <f t="shared" si="5"/>
        <v>0</v>
      </c>
    </row>
    <row r="403" spans="1:12" s="34" customFormat="1" ht="36" outlineLevel="2" collapsed="1" x14ac:dyDescent="0.2">
      <c r="A403" s="66">
        <v>11</v>
      </c>
      <c r="B403" s="67"/>
      <c r="C403" s="68" t="s">
        <v>683</v>
      </c>
      <c r="D403" s="69" t="s">
        <v>1440</v>
      </c>
      <c r="E403" s="71" t="s">
        <v>32</v>
      </c>
      <c r="F403" s="72">
        <v>1</v>
      </c>
      <c r="G403" s="65">
        <v>0</v>
      </c>
      <c r="H403" s="72">
        <f t="shared" si="3"/>
        <v>1</v>
      </c>
      <c r="I403" s="65"/>
      <c r="J403" s="73">
        <f t="shared" si="4"/>
        <v>0</v>
      </c>
      <c r="K403" s="200"/>
      <c r="L403" s="200">
        <f t="shared" si="5"/>
        <v>0</v>
      </c>
    </row>
    <row r="404" spans="1:12" s="34" customFormat="1" ht="36" outlineLevel="2" collapsed="1" x14ac:dyDescent="0.2">
      <c r="A404" s="66">
        <v>12</v>
      </c>
      <c r="B404" s="67"/>
      <c r="C404" s="68" t="s">
        <v>684</v>
      </c>
      <c r="D404" s="69" t="s">
        <v>1441</v>
      </c>
      <c r="E404" s="71" t="s">
        <v>32</v>
      </c>
      <c r="F404" s="72">
        <v>1</v>
      </c>
      <c r="G404" s="65">
        <v>0</v>
      </c>
      <c r="H404" s="72">
        <f t="shared" si="3"/>
        <v>1</v>
      </c>
      <c r="I404" s="65"/>
      <c r="J404" s="73">
        <f t="shared" si="4"/>
        <v>0</v>
      </c>
      <c r="K404" s="200"/>
      <c r="L404" s="200">
        <f t="shared" si="5"/>
        <v>0</v>
      </c>
    </row>
    <row r="405" spans="1:12" s="34" customFormat="1" ht="36" outlineLevel="2" collapsed="1" x14ac:dyDescent="0.2">
      <c r="A405" s="66">
        <v>13</v>
      </c>
      <c r="B405" s="67"/>
      <c r="C405" s="68" t="s">
        <v>685</v>
      </c>
      <c r="D405" s="69" t="s">
        <v>1442</v>
      </c>
      <c r="E405" s="71" t="s">
        <v>32</v>
      </c>
      <c r="F405" s="72">
        <v>1</v>
      </c>
      <c r="G405" s="65">
        <v>0</v>
      </c>
      <c r="H405" s="72">
        <f t="shared" si="3"/>
        <v>1</v>
      </c>
      <c r="I405" s="65"/>
      <c r="J405" s="73">
        <f t="shared" si="4"/>
        <v>0</v>
      </c>
      <c r="K405" s="200"/>
      <c r="L405" s="200">
        <f t="shared" si="5"/>
        <v>0</v>
      </c>
    </row>
    <row r="406" spans="1:12" s="34" customFormat="1" ht="36" outlineLevel="2" collapsed="1" x14ac:dyDescent="0.2">
      <c r="A406" s="66">
        <v>14</v>
      </c>
      <c r="B406" s="67"/>
      <c r="C406" s="68" t="s">
        <v>686</v>
      </c>
      <c r="D406" s="69" t="s">
        <v>1443</v>
      </c>
      <c r="E406" s="71" t="s">
        <v>32</v>
      </c>
      <c r="F406" s="72">
        <v>1</v>
      </c>
      <c r="G406" s="65">
        <v>0</v>
      </c>
      <c r="H406" s="72">
        <f t="shared" si="3"/>
        <v>1</v>
      </c>
      <c r="I406" s="65"/>
      <c r="J406" s="73">
        <f t="shared" si="4"/>
        <v>0</v>
      </c>
      <c r="K406" s="200"/>
      <c r="L406" s="200">
        <f t="shared" si="5"/>
        <v>0</v>
      </c>
    </row>
    <row r="407" spans="1:12" s="34" customFormat="1" ht="36" outlineLevel="2" collapsed="1" x14ac:dyDescent="0.2">
      <c r="A407" s="66">
        <v>15</v>
      </c>
      <c r="B407" s="67"/>
      <c r="C407" s="68" t="s">
        <v>687</v>
      </c>
      <c r="D407" s="69" t="s">
        <v>688</v>
      </c>
      <c r="E407" s="71" t="s">
        <v>32</v>
      </c>
      <c r="F407" s="72">
        <v>1</v>
      </c>
      <c r="G407" s="65">
        <v>0</v>
      </c>
      <c r="H407" s="72">
        <f t="shared" si="3"/>
        <v>1</v>
      </c>
      <c r="I407" s="65"/>
      <c r="J407" s="73">
        <f t="shared" si="4"/>
        <v>0</v>
      </c>
      <c r="K407" s="200"/>
      <c r="L407" s="200">
        <f t="shared" si="5"/>
        <v>0</v>
      </c>
    </row>
    <row r="408" spans="1:12" s="34" customFormat="1" ht="24" outlineLevel="2" collapsed="1" x14ac:dyDescent="0.2">
      <c r="A408" s="66">
        <v>16</v>
      </c>
      <c r="B408" s="67"/>
      <c r="C408" s="68" t="s">
        <v>689</v>
      </c>
      <c r="D408" s="69" t="s">
        <v>690</v>
      </c>
      <c r="E408" s="71" t="s">
        <v>32</v>
      </c>
      <c r="F408" s="72">
        <v>1</v>
      </c>
      <c r="G408" s="65">
        <v>0</v>
      </c>
      <c r="H408" s="72">
        <f t="shared" si="3"/>
        <v>1</v>
      </c>
      <c r="I408" s="65"/>
      <c r="J408" s="73">
        <f t="shared" si="4"/>
        <v>0</v>
      </c>
      <c r="K408" s="200"/>
      <c r="L408" s="200">
        <f t="shared" si="5"/>
        <v>0</v>
      </c>
    </row>
    <row r="409" spans="1:12" s="34" customFormat="1" ht="24" outlineLevel="2" collapsed="1" x14ac:dyDescent="0.2">
      <c r="A409" s="66">
        <v>17</v>
      </c>
      <c r="B409" s="67"/>
      <c r="C409" s="68" t="s">
        <v>691</v>
      </c>
      <c r="D409" s="69" t="s">
        <v>692</v>
      </c>
      <c r="E409" s="71" t="s">
        <v>32</v>
      </c>
      <c r="F409" s="72">
        <v>1</v>
      </c>
      <c r="G409" s="65">
        <v>0</v>
      </c>
      <c r="H409" s="72">
        <f t="shared" si="3"/>
        <v>1</v>
      </c>
      <c r="I409" s="65"/>
      <c r="J409" s="73">
        <f t="shared" si="4"/>
        <v>0</v>
      </c>
      <c r="K409" s="200"/>
      <c r="L409" s="200">
        <f t="shared" si="5"/>
        <v>0</v>
      </c>
    </row>
    <row r="410" spans="1:12" s="34" customFormat="1" ht="24" outlineLevel="2" collapsed="1" x14ac:dyDescent="0.2">
      <c r="A410" s="66">
        <v>18</v>
      </c>
      <c r="B410" s="67"/>
      <c r="C410" s="68" t="s">
        <v>693</v>
      </c>
      <c r="D410" s="69" t="s">
        <v>694</v>
      </c>
      <c r="E410" s="71" t="s">
        <v>32</v>
      </c>
      <c r="F410" s="72">
        <v>1</v>
      </c>
      <c r="G410" s="65">
        <v>0</v>
      </c>
      <c r="H410" s="72">
        <f t="shared" si="3"/>
        <v>1</v>
      </c>
      <c r="I410" s="65"/>
      <c r="J410" s="73">
        <f t="shared" si="4"/>
        <v>0</v>
      </c>
      <c r="K410" s="200"/>
      <c r="L410" s="200">
        <f t="shared" si="5"/>
        <v>0</v>
      </c>
    </row>
    <row r="411" spans="1:12" s="34" customFormat="1" ht="36" outlineLevel="2" collapsed="1" x14ac:dyDescent="0.2">
      <c r="A411" s="66">
        <v>19</v>
      </c>
      <c r="B411" s="67"/>
      <c r="C411" s="68" t="s">
        <v>695</v>
      </c>
      <c r="D411" s="69" t="s">
        <v>696</v>
      </c>
      <c r="E411" s="71" t="s">
        <v>32</v>
      </c>
      <c r="F411" s="72">
        <v>1</v>
      </c>
      <c r="G411" s="65">
        <v>0</v>
      </c>
      <c r="H411" s="72">
        <f t="shared" si="3"/>
        <v>1</v>
      </c>
      <c r="I411" s="65"/>
      <c r="J411" s="73">
        <f t="shared" si="4"/>
        <v>0</v>
      </c>
      <c r="K411" s="200"/>
      <c r="L411" s="200">
        <f t="shared" si="5"/>
        <v>0</v>
      </c>
    </row>
    <row r="412" spans="1:12" s="34" customFormat="1" ht="12" outlineLevel="2" collapsed="1" x14ac:dyDescent="0.2">
      <c r="A412" s="66">
        <v>20</v>
      </c>
      <c r="B412" s="67"/>
      <c r="C412" s="68" t="s">
        <v>697</v>
      </c>
      <c r="D412" s="69" t="s">
        <v>698</v>
      </c>
      <c r="E412" s="71" t="s">
        <v>699</v>
      </c>
      <c r="F412" s="72">
        <v>15.5</v>
      </c>
      <c r="G412" s="65">
        <v>0</v>
      </c>
      <c r="H412" s="72">
        <f t="shared" si="3"/>
        <v>15.5</v>
      </c>
      <c r="I412" s="65"/>
      <c r="J412" s="73">
        <f t="shared" si="4"/>
        <v>0</v>
      </c>
      <c r="K412" s="200"/>
      <c r="L412" s="200">
        <f t="shared" si="5"/>
        <v>0</v>
      </c>
    </row>
    <row r="413" spans="1:12" s="34" customFormat="1" ht="24" outlineLevel="2" collapsed="1" x14ac:dyDescent="0.2">
      <c r="A413" s="66">
        <v>21</v>
      </c>
      <c r="B413" s="67" t="s">
        <v>7</v>
      </c>
      <c r="C413" s="68" t="s">
        <v>254</v>
      </c>
      <c r="D413" s="69" t="s">
        <v>603</v>
      </c>
      <c r="E413" s="71" t="s">
        <v>0</v>
      </c>
      <c r="F413" s="72">
        <f>SUM(J393:J412)/100</f>
        <v>0</v>
      </c>
      <c r="G413" s="65">
        <v>0</v>
      </c>
      <c r="H413" s="72">
        <f t="shared" si="3"/>
        <v>0</v>
      </c>
      <c r="I413" s="65"/>
      <c r="J413" s="73">
        <f>H413*I413</f>
        <v>0</v>
      </c>
      <c r="K413" s="200"/>
      <c r="L413" s="200">
        <f>H413*K413</f>
        <v>0</v>
      </c>
    </row>
    <row r="414" spans="1:12" s="52" customFormat="1" ht="12.75" hidden="1" customHeight="1" outlineLevel="4" x14ac:dyDescent="0.2">
      <c r="A414" s="44"/>
      <c r="B414" s="45"/>
      <c r="C414" s="46"/>
      <c r="D414" s="47"/>
      <c r="E414" s="48"/>
      <c r="F414" s="49"/>
      <c r="G414" s="50"/>
      <c r="H414" s="49"/>
      <c r="I414" s="50"/>
      <c r="J414" s="51"/>
      <c r="K414" s="202"/>
      <c r="L414" s="202"/>
    </row>
    <row r="415" spans="1:12" s="33" customFormat="1" ht="22.5" customHeight="1" outlineLevel="1" x14ac:dyDescent="0.2">
      <c r="A415" s="26"/>
      <c r="B415" s="27" t="s">
        <v>23</v>
      </c>
      <c r="C415" s="75" t="s">
        <v>604</v>
      </c>
      <c r="D415" s="28" t="s">
        <v>605</v>
      </c>
      <c r="E415" s="29"/>
      <c r="F415" s="30"/>
      <c r="G415" s="31"/>
      <c r="H415" s="30"/>
      <c r="I415" s="31"/>
      <c r="J415" s="32">
        <f>SUBTOTAL(9,J417:J420)</f>
        <v>0</v>
      </c>
      <c r="K415" s="203"/>
      <c r="L415" s="203">
        <f>SUBTOTAL(9,L417:L420)</f>
        <v>0</v>
      </c>
    </row>
    <row r="416" spans="1:12" s="33" customFormat="1" ht="12" outlineLevel="2" x14ac:dyDescent="0.2">
      <c r="A416" s="26"/>
      <c r="B416" s="27"/>
      <c r="C416" s="75"/>
      <c r="D416" s="104" t="s">
        <v>665</v>
      </c>
      <c r="E416" s="29"/>
      <c r="F416" s="30"/>
      <c r="G416" s="31"/>
      <c r="H416" s="30"/>
      <c r="I416" s="31"/>
      <c r="J416" s="32"/>
      <c r="K416" s="203"/>
      <c r="L416" s="203"/>
    </row>
    <row r="417" spans="1:13" s="34" customFormat="1" ht="36" outlineLevel="2" collapsed="1" x14ac:dyDescent="0.2">
      <c r="A417" s="66">
        <v>1</v>
      </c>
      <c r="B417" s="67" t="s">
        <v>7</v>
      </c>
      <c r="C417" s="68" t="s">
        <v>711</v>
      </c>
      <c r="D417" s="69" t="s">
        <v>1431</v>
      </c>
      <c r="E417" s="71" t="s">
        <v>32</v>
      </c>
      <c r="F417" s="72">
        <v>1</v>
      </c>
      <c r="G417" s="65">
        <v>0</v>
      </c>
      <c r="H417" s="72">
        <f t="shared" ref="H417:H419" si="6">F417*(1+G417/100)</f>
        <v>1</v>
      </c>
      <c r="I417" s="65"/>
      <c r="J417" s="73">
        <f t="shared" ref="J417:J418" si="7">H417*I417</f>
        <v>0</v>
      </c>
      <c r="K417" s="200"/>
      <c r="L417" s="200">
        <f t="shared" ref="L417:L418" si="8">H417*K417</f>
        <v>0</v>
      </c>
    </row>
    <row r="418" spans="1:13" s="34" customFormat="1" ht="36" outlineLevel="2" collapsed="1" x14ac:dyDescent="0.2">
      <c r="A418" s="66">
        <v>2</v>
      </c>
      <c r="B418" s="67" t="s">
        <v>7</v>
      </c>
      <c r="C418" s="68" t="s">
        <v>712</v>
      </c>
      <c r="D418" s="69" t="s">
        <v>1431</v>
      </c>
      <c r="E418" s="71" t="s">
        <v>32</v>
      </c>
      <c r="F418" s="72">
        <v>1</v>
      </c>
      <c r="G418" s="65">
        <v>0</v>
      </c>
      <c r="H418" s="72">
        <f t="shared" si="6"/>
        <v>1</v>
      </c>
      <c r="I418" s="65"/>
      <c r="J418" s="73">
        <f t="shared" si="7"/>
        <v>0</v>
      </c>
      <c r="K418" s="200"/>
      <c r="L418" s="200">
        <f t="shared" si="8"/>
        <v>0</v>
      </c>
    </row>
    <row r="419" spans="1:13" s="34" customFormat="1" ht="24" outlineLevel="2" x14ac:dyDescent="0.2">
      <c r="A419" s="66">
        <v>3</v>
      </c>
      <c r="B419" s="67" t="s">
        <v>7</v>
      </c>
      <c r="C419" s="68" t="s">
        <v>254</v>
      </c>
      <c r="D419" s="69" t="s">
        <v>603</v>
      </c>
      <c r="E419" s="71" t="s">
        <v>0</v>
      </c>
      <c r="F419" s="72">
        <f>SUM(J417:J418)/100</f>
        <v>0</v>
      </c>
      <c r="G419" s="65">
        <v>0</v>
      </c>
      <c r="H419" s="72">
        <f t="shared" si="6"/>
        <v>0</v>
      </c>
      <c r="I419" s="65"/>
      <c r="J419" s="73">
        <f>H419*I419</f>
        <v>0</v>
      </c>
      <c r="K419" s="200"/>
      <c r="L419" s="200">
        <f>H419*K419</f>
        <v>0</v>
      </c>
    </row>
    <row r="420" spans="1:13" s="52" customFormat="1" ht="12.75" customHeight="1" outlineLevel="2" x14ac:dyDescent="0.2">
      <c r="A420" s="44"/>
      <c r="B420" s="45"/>
      <c r="C420" s="46"/>
      <c r="D420" s="47"/>
      <c r="E420" s="48"/>
      <c r="F420" s="49"/>
      <c r="G420" s="50"/>
      <c r="H420" s="49"/>
      <c r="I420" s="50"/>
      <c r="J420" s="51"/>
      <c r="K420" s="202"/>
      <c r="L420" s="202"/>
    </row>
    <row r="421" spans="1:13" s="33" customFormat="1" ht="22.5" customHeight="1" outlineLevel="1" x14ac:dyDescent="0.2">
      <c r="A421" s="26"/>
      <c r="B421" s="27" t="s">
        <v>23</v>
      </c>
      <c r="C421" s="75" t="s">
        <v>606</v>
      </c>
      <c r="D421" s="28" t="s">
        <v>607</v>
      </c>
      <c r="E421" s="29"/>
      <c r="F421" s="30"/>
      <c r="G421" s="31"/>
      <c r="H421" s="30"/>
      <c r="I421" s="31"/>
      <c r="J421" s="32">
        <f>SUBTOTAL(9,J423:J430)</f>
        <v>0</v>
      </c>
      <c r="K421" s="203"/>
      <c r="L421" s="203">
        <f>SUBTOTAL(9,L423:L430)</f>
        <v>0</v>
      </c>
    </row>
    <row r="422" spans="1:13" s="33" customFormat="1" ht="12" outlineLevel="2" x14ac:dyDescent="0.2">
      <c r="A422" s="26"/>
      <c r="B422" s="27"/>
      <c r="C422" s="75"/>
      <c r="D422" s="104" t="s">
        <v>665</v>
      </c>
      <c r="E422" s="29"/>
      <c r="F422" s="30"/>
      <c r="G422" s="31"/>
      <c r="H422" s="30"/>
      <c r="I422" s="31"/>
      <c r="J422" s="32"/>
      <c r="K422" s="203"/>
      <c r="L422" s="203"/>
    </row>
    <row r="423" spans="1:13" s="34" customFormat="1" ht="36" outlineLevel="2" collapsed="1" x14ac:dyDescent="0.2">
      <c r="A423" s="66">
        <v>1</v>
      </c>
      <c r="B423" s="67" t="s">
        <v>7</v>
      </c>
      <c r="C423" s="68" t="s">
        <v>733</v>
      </c>
      <c r="D423" s="69" t="s">
        <v>734</v>
      </c>
      <c r="E423" s="71" t="s">
        <v>32</v>
      </c>
      <c r="F423" s="72">
        <v>1</v>
      </c>
      <c r="G423" s="65">
        <v>0</v>
      </c>
      <c r="H423" s="72">
        <f>F423*(1+G423/100)</f>
        <v>1</v>
      </c>
      <c r="I423" s="65"/>
      <c r="J423" s="73">
        <f>H423*I423</f>
        <v>0</v>
      </c>
      <c r="K423" s="200"/>
      <c r="L423" s="200">
        <f>H423*K423</f>
        <v>0</v>
      </c>
    </row>
    <row r="424" spans="1:13" s="34" customFormat="1" ht="36" outlineLevel="2" collapsed="1" x14ac:dyDescent="0.2">
      <c r="A424" s="66">
        <v>2</v>
      </c>
      <c r="B424" s="67" t="s">
        <v>7</v>
      </c>
      <c r="C424" s="68" t="s">
        <v>735</v>
      </c>
      <c r="D424" s="69" t="s">
        <v>736</v>
      </c>
      <c r="E424" s="71" t="s">
        <v>32</v>
      </c>
      <c r="F424" s="72">
        <v>1</v>
      </c>
      <c r="G424" s="65">
        <v>0</v>
      </c>
      <c r="H424" s="72">
        <f>F424*(1+G424/100)</f>
        <v>1</v>
      </c>
      <c r="I424" s="65"/>
      <c r="J424" s="73">
        <f>H424*I424</f>
        <v>0</v>
      </c>
      <c r="K424" s="200"/>
      <c r="L424" s="200">
        <f>H424*K424</f>
        <v>0</v>
      </c>
    </row>
    <row r="425" spans="1:13" s="34" customFormat="1" ht="12" outlineLevel="2" collapsed="1" x14ac:dyDescent="0.2">
      <c r="A425" s="66">
        <v>3</v>
      </c>
      <c r="B425" s="67" t="s">
        <v>7</v>
      </c>
      <c r="C425" s="68" t="s">
        <v>93</v>
      </c>
      <c r="D425" s="69" t="s">
        <v>524</v>
      </c>
      <c r="E425" s="71" t="s">
        <v>32</v>
      </c>
      <c r="F425" s="72">
        <v>6</v>
      </c>
      <c r="G425" s="65">
        <v>0</v>
      </c>
      <c r="H425" s="72">
        <f>F425*(1+G425/100)</f>
        <v>6</v>
      </c>
      <c r="I425" s="65"/>
      <c r="J425" s="73">
        <f>H425*I425</f>
        <v>0</v>
      </c>
      <c r="K425" s="200"/>
      <c r="L425" s="200">
        <f>H425*K425</f>
        <v>0</v>
      </c>
    </row>
    <row r="426" spans="1:13" s="43" customFormat="1" ht="11.25" hidden="1" outlineLevel="4" x14ac:dyDescent="0.2">
      <c r="A426" s="35"/>
      <c r="B426" s="36" t="s">
        <v>24</v>
      </c>
      <c r="C426" s="76"/>
      <c r="D426" s="37" t="s">
        <v>369</v>
      </c>
      <c r="E426" s="38"/>
      <c r="F426" s="39">
        <v>0</v>
      </c>
      <c r="G426" s="40"/>
      <c r="H426" s="41"/>
      <c r="I426" s="196"/>
      <c r="J426" s="42"/>
      <c r="K426" s="201"/>
      <c r="L426" s="201"/>
    </row>
    <row r="427" spans="1:13" s="43" customFormat="1" ht="11.25" hidden="1" outlineLevel="4" x14ac:dyDescent="0.2">
      <c r="A427" s="35"/>
      <c r="B427" s="36" t="s">
        <v>24</v>
      </c>
      <c r="C427" s="76"/>
      <c r="D427" s="37" t="s">
        <v>1</v>
      </c>
      <c r="E427" s="38"/>
      <c r="F427" s="39">
        <v>6</v>
      </c>
      <c r="G427" s="40"/>
      <c r="H427" s="41"/>
      <c r="I427" s="196"/>
      <c r="J427" s="42"/>
      <c r="K427" s="201"/>
      <c r="L427" s="201"/>
    </row>
    <row r="428" spans="1:13" s="34" customFormat="1" ht="12" outlineLevel="2" x14ac:dyDescent="0.2">
      <c r="A428" s="66">
        <v>4</v>
      </c>
      <c r="B428" s="67" t="s">
        <v>7</v>
      </c>
      <c r="C428" s="68" t="s">
        <v>94</v>
      </c>
      <c r="D428" s="69" t="s">
        <v>497</v>
      </c>
      <c r="E428" s="71" t="s">
        <v>31</v>
      </c>
      <c r="F428" s="72">
        <v>1</v>
      </c>
      <c r="G428" s="65">
        <v>0</v>
      </c>
      <c r="H428" s="72">
        <f>F428*(1+G428/100)</f>
        <v>1</v>
      </c>
      <c r="I428" s="65"/>
      <c r="J428" s="73">
        <f>H428*I428</f>
        <v>0</v>
      </c>
      <c r="K428" s="200"/>
      <c r="L428" s="200">
        <f>H428*K428</f>
        <v>0</v>
      </c>
    </row>
    <row r="429" spans="1:13" s="34" customFormat="1" ht="24" outlineLevel="2" collapsed="1" x14ac:dyDescent="0.2">
      <c r="A429" s="66">
        <v>5</v>
      </c>
      <c r="B429" s="67" t="s">
        <v>7</v>
      </c>
      <c r="C429" s="68" t="s">
        <v>255</v>
      </c>
      <c r="D429" s="69" t="s">
        <v>603</v>
      </c>
      <c r="E429" s="71" t="s">
        <v>0</v>
      </c>
      <c r="F429" s="72">
        <f>SUM(J423:J428)/100</f>
        <v>0</v>
      </c>
      <c r="G429" s="65">
        <v>0</v>
      </c>
      <c r="H429" s="72">
        <f>F429*(1+G429/100)</f>
        <v>0</v>
      </c>
      <c r="I429" s="65"/>
      <c r="J429" s="73">
        <f>H429*I429</f>
        <v>0</v>
      </c>
      <c r="K429" s="200"/>
      <c r="L429" s="200">
        <f>H429*K429</f>
        <v>0</v>
      </c>
    </row>
    <row r="430" spans="1:13" s="52" customFormat="1" ht="12.75" hidden="1" customHeight="1" outlineLevel="4" x14ac:dyDescent="0.2">
      <c r="A430" s="44"/>
      <c r="B430" s="45"/>
      <c r="C430" s="46"/>
      <c r="D430" s="47"/>
      <c r="E430" s="48"/>
      <c r="F430" s="49"/>
      <c r="G430" s="50"/>
      <c r="H430" s="49"/>
      <c r="I430" s="197"/>
      <c r="J430" s="51"/>
      <c r="K430" s="202"/>
      <c r="L430" s="202"/>
    </row>
    <row r="431" spans="1:13" s="33" customFormat="1" ht="22.5" customHeight="1" outlineLevel="1" x14ac:dyDescent="0.2">
      <c r="A431" s="26"/>
      <c r="B431" s="27" t="s">
        <v>23</v>
      </c>
      <c r="C431" s="75" t="s">
        <v>608</v>
      </c>
      <c r="D431" s="28" t="s">
        <v>609</v>
      </c>
      <c r="E431" s="29"/>
      <c r="F431" s="30"/>
      <c r="G431" s="31"/>
      <c r="H431" s="30"/>
      <c r="I431" s="198"/>
      <c r="J431" s="32">
        <f>SUBTOTAL(9,J432:J471)</f>
        <v>0</v>
      </c>
      <c r="K431" s="203"/>
      <c r="L431" s="203">
        <f>SUBTOTAL(9,L432:L471)</f>
        <v>0.39264204999999996</v>
      </c>
    </row>
    <row r="432" spans="1:13" s="34" customFormat="1" ht="24" outlineLevel="2" collapsed="1" x14ac:dyDescent="0.2">
      <c r="A432" s="66">
        <v>1</v>
      </c>
      <c r="B432" s="67" t="s">
        <v>7</v>
      </c>
      <c r="C432" s="68" t="s">
        <v>231</v>
      </c>
      <c r="D432" s="69" t="s">
        <v>1416</v>
      </c>
      <c r="E432" s="71" t="s">
        <v>10</v>
      </c>
      <c r="F432" s="72">
        <v>133.09899999999999</v>
      </c>
      <c r="G432" s="65">
        <v>0</v>
      </c>
      <c r="H432" s="72">
        <f>F432*(1+G432/100)</f>
        <v>133.09899999999999</v>
      </c>
      <c r="I432" s="65"/>
      <c r="J432" s="73">
        <f>H432*I432</f>
        <v>0</v>
      </c>
      <c r="K432" s="200">
        <v>2.9499999999999999E-3</v>
      </c>
      <c r="L432" s="200">
        <f>H432*K432</f>
        <v>0.39264204999999996</v>
      </c>
      <c r="M432" s="292"/>
    </row>
    <row r="433" spans="1:12" s="43" customFormat="1" ht="11.25" hidden="1" outlineLevel="4" x14ac:dyDescent="0.2">
      <c r="A433" s="35"/>
      <c r="B433" s="36" t="s">
        <v>24</v>
      </c>
      <c r="C433" s="76"/>
      <c r="D433" s="37" t="s">
        <v>258</v>
      </c>
      <c r="E433" s="38"/>
      <c r="F433" s="39">
        <v>0</v>
      </c>
      <c r="G433" s="40"/>
      <c r="H433" s="41"/>
      <c r="I433" s="196"/>
      <c r="J433" s="42"/>
      <c r="K433" s="201"/>
      <c r="L433" s="201"/>
    </row>
    <row r="434" spans="1:12" s="43" customFormat="1" ht="11.25" hidden="1" outlineLevel="4" x14ac:dyDescent="0.2">
      <c r="A434" s="35"/>
      <c r="B434" s="36" t="s">
        <v>24</v>
      </c>
      <c r="C434" s="76"/>
      <c r="D434" s="37" t="s">
        <v>102</v>
      </c>
      <c r="E434" s="38"/>
      <c r="F434" s="39">
        <v>0</v>
      </c>
      <c r="G434" s="40"/>
      <c r="H434" s="41"/>
      <c r="I434" s="196"/>
      <c r="J434" s="42"/>
      <c r="K434" s="201"/>
      <c r="L434" s="201"/>
    </row>
    <row r="435" spans="1:12" s="43" customFormat="1" ht="11.25" hidden="1" outlineLevel="4" x14ac:dyDescent="0.2">
      <c r="A435" s="35"/>
      <c r="B435" s="36" t="s">
        <v>24</v>
      </c>
      <c r="C435" s="76"/>
      <c r="D435" s="37" t="s">
        <v>354</v>
      </c>
      <c r="E435" s="38"/>
      <c r="F435" s="39">
        <v>19.14</v>
      </c>
      <c r="G435" s="40"/>
      <c r="H435" s="41"/>
      <c r="I435" s="196"/>
      <c r="J435" s="42"/>
      <c r="K435" s="201"/>
      <c r="L435" s="201"/>
    </row>
    <row r="436" spans="1:12" s="43" customFormat="1" ht="11.25" hidden="1" outlineLevel="4" x14ac:dyDescent="0.2">
      <c r="A436" s="35"/>
      <c r="B436" s="36" t="s">
        <v>24</v>
      </c>
      <c r="C436" s="76"/>
      <c r="D436" s="37" t="s">
        <v>373</v>
      </c>
      <c r="E436" s="38"/>
      <c r="F436" s="39">
        <v>-3.3490000000000002</v>
      </c>
      <c r="G436" s="40"/>
      <c r="H436" s="41"/>
      <c r="I436" s="196"/>
      <c r="J436" s="42"/>
      <c r="K436" s="201"/>
      <c r="L436" s="201"/>
    </row>
    <row r="437" spans="1:12" s="43" customFormat="1" ht="11.25" hidden="1" outlineLevel="4" x14ac:dyDescent="0.2">
      <c r="A437" s="35"/>
      <c r="B437" s="36" t="s">
        <v>24</v>
      </c>
      <c r="C437" s="76"/>
      <c r="D437" s="37" t="s">
        <v>103</v>
      </c>
      <c r="E437" s="38"/>
      <c r="F437" s="39">
        <v>0</v>
      </c>
      <c r="G437" s="40"/>
      <c r="H437" s="41"/>
      <c r="I437" s="196"/>
      <c r="J437" s="42"/>
      <c r="K437" s="201"/>
      <c r="L437" s="201"/>
    </row>
    <row r="438" spans="1:12" s="43" customFormat="1" ht="11.25" hidden="1" outlineLevel="4" x14ac:dyDescent="0.2">
      <c r="A438" s="35"/>
      <c r="B438" s="36" t="s">
        <v>24</v>
      </c>
      <c r="C438" s="76"/>
      <c r="D438" s="37" t="s">
        <v>280</v>
      </c>
      <c r="E438" s="38"/>
      <c r="F438" s="39">
        <v>5.7200000000000006</v>
      </c>
      <c r="G438" s="40"/>
      <c r="H438" s="41"/>
      <c r="I438" s="196"/>
      <c r="J438" s="42"/>
      <c r="K438" s="201"/>
      <c r="L438" s="201"/>
    </row>
    <row r="439" spans="1:12" s="43" customFormat="1" ht="11.25" hidden="1" outlineLevel="4" x14ac:dyDescent="0.2">
      <c r="A439" s="35"/>
      <c r="B439" s="36" t="s">
        <v>24</v>
      </c>
      <c r="C439" s="76"/>
      <c r="D439" s="37" t="s">
        <v>262</v>
      </c>
      <c r="E439" s="38"/>
      <c r="F439" s="39">
        <v>-1.5760000000000001</v>
      </c>
      <c r="G439" s="40"/>
      <c r="H439" s="41"/>
      <c r="I439" s="196"/>
      <c r="J439" s="42"/>
      <c r="K439" s="201"/>
      <c r="L439" s="201"/>
    </row>
    <row r="440" spans="1:12" s="43" customFormat="1" ht="11.25" hidden="1" outlineLevel="4" x14ac:dyDescent="0.2">
      <c r="A440" s="35"/>
      <c r="B440" s="36" t="s">
        <v>24</v>
      </c>
      <c r="C440" s="76"/>
      <c r="D440" s="37" t="s">
        <v>104</v>
      </c>
      <c r="E440" s="38"/>
      <c r="F440" s="39">
        <v>0</v>
      </c>
      <c r="G440" s="40"/>
      <c r="H440" s="41"/>
      <c r="I440" s="196"/>
      <c r="J440" s="42"/>
      <c r="K440" s="201"/>
      <c r="L440" s="201"/>
    </row>
    <row r="441" spans="1:12" s="43" customFormat="1" ht="11.25" hidden="1" outlineLevel="4" x14ac:dyDescent="0.2">
      <c r="A441" s="35"/>
      <c r="B441" s="36" t="s">
        <v>24</v>
      </c>
      <c r="C441" s="76"/>
      <c r="D441" s="37" t="s">
        <v>328</v>
      </c>
      <c r="E441" s="38"/>
      <c r="F441" s="39">
        <v>13.600000000000001</v>
      </c>
      <c r="G441" s="40"/>
      <c r="H441" s="41"/>
      <c r="I441" s="196"/>
      <c r="J441" s="42"/>
      <c r="K441" s="201"/>
      <c r="L441" s="201"/>
    </row>
    <row r="442" spans="1:12" s="43" customFormat="1" ht="11.25" hidden="1" outlineLevel="4" x14ac:dyDescent="0.2">
      <c r="A442" s="35"/>
      <c r="B442" s="36" t="s">
        <v>24</v>
      </c>
      <c r="C442" s="76"/>
      <c r="D442" s="37" t="s">
        <v>327</v>
      </c>
      <c r="E442" s="38"/>
      <c r="F442" s="39">
        <v>9.7749999999999986</v>
      </c>
      <c r="G442" s="40"/>
      <c r="H442" s="41"/>
      <c r="I442" s="196"/>
      <c r="J442" s="42"/>
      <c r="K442" s="201"/>
      <c r="L442" s="201"/>
    </row>
    <row r="443" spans="1:12" s="43" customFormat="1" ht="11.25" hidden="1" outlineLevel="4" x14ac:dyDescent="0.2">
      <c r="A443" s="35"/>
      <c r="B443" s="36" t="s">
        <v>24</v>
      </c>
      <c r="C443" s="76"/>
      <c r="D443" s="37" t="s">
        <v>384</v>
      </c>
      <c r="E443" s="38"/>
      <c r="F443" s="39">
        <v>-4.3339999999999996</v>
      </c>
      <c r="G443" s="40"/>
      <c r="H443" s="41"/>
      <c r="I443" s="196"/>
      <c r="J443" s="42"/>
      <c r="K443" s="201"/>
      <c r="L443" s="201"/>
    </row>
    <row r="444" spans="1:12" s="43" customFormat="1" ht="11.25" hidden="1" outlineLevel="4" x14ac:dyDescent="0.2">
      <c r="A444" s="35"/>
      <c r="B444" s="36" t="s">
        <v>24</v>
      </c>
      <c r="C444" s="76"/>
      <c r="D444" s="37" t="s">
        <v>105</v>
      </c>
      <c r="E444" s="38"/>
      <c r="F444" s="39">
        <v>0</v>
      </c>
      <c r="G444" s="40"/>
      <c r="H444" s="41"/>
      <c r="I444" s="196"/>
      <c r="J444" s="42"/>
      <c r="K444" s="201"/>
      <c r="L444" s="201"/>
    </row>
    <row r="445" spans="1:12" s="43" customFormat="1" ht="11.25" hidden="1" outlineLevel="4" x14ac:dyDescent="0.2">
      <c r="A445" s="35"/>
      <c r="B445" s="36" t="s">
        <v>24</v>
      </c>
      <c r="C445" s="76"/>
      <c r="D445" s="37" t="s">
        <v>351</v>
      </c>
      <c r="E445" s="38"/>
      <c r="F445" s="39">
        <v>12.22</v>
      </c>
      <c r="G445" s="40"/>
      <c r="H445" s="41"/>
      <c r="I445" s="196"/>
      <c r="J445" s="42"/>
      <c r="K445" s="201"/>
      <c r="L445" s="201"/>
    </row>
    <row r="446" spans="1:12" s="43" customFormat="1" ht="11.25" hidden="1" outlineLevel="4" x14ac:dyDescent="0.2">
      <c r="A446" s="35"/>
      <c r="B446" s="36" t="s">
        <v>24</v>
      </c>
      <c r="C446" s="76"/>
      <c r="D446" s="37" t="s">
        <v>261</v>
      </c>
      <c r="E446" s="38"/>
      <c r="F446" s="39">
        <v>-1.379</v>
      </c>
      <c r="G446" s="40"/>
      <c r="H446" s="41"/>
      <c r="I446" s="196"/>
      <c r="J446" s="42"/>
      <c r="K446" s="201"/>
      <c r="L446" s="201"/>
    </row>
    <row r="447" spans="1:12" s="43" customFormat="1" ht="11.25" hidden="1" outlineLevel="4" x14ac:dyDescent="0.2">
      <c r="A447" s="35"/>
      <c r="B447" s="36" t="s">
        <v>24</v>
      </c>
      <c r="C447" s="76"/>
      <c r="D447" s="37" t="s">
        <v>106</v>
      </c>
      <c r="E447" s="38"/>
      <c r="F447" s="39">
        <v>0</v>
      </c>
      <c r="G447" s="40"/>
      <c r="H447" s="41"/>
      <c r="I447" s="196"/>
      <c r="J447" s="42"/>
      <c r="K447" s="201"/>
      <c r="L447" s="201"/>
    </row>
    <row r="448" spans="1:12" s="43" customFormat="1" ht="11.25" hidden="1" outlineLevel="4" x14ac:dyDescent="0.2">
      <c r="A448" s="35"/>
      <c r="B448" s="36" t="s">
        <v>24</v>
      </c>
      <c r="C448" s="76"/>
      <c r="D448" s="37" t="s">
        <v>349</v>
      </c>
      <c r="E448" s="38"/>
      <c r="F448" s="39">
        <v>10.579999999999998</v>
      </c>
      <c r="G448" s="40"/>
      <c r="H448" s="41"/>
      <c r="I448" s="196"/>
      <c r="J448" s="42"/>
      <c r="K448" s="201"/>
      <c r="L448" s="201"/>
    </row>
    <row r="449" spans="1:12" s="43" customFormat="1" ht="11.25" hidden="1" outlineLevel="4" x14ac:dyDescent="0.2">
      <c r="A449" s="35"/>
      <c r="B449" s="36" t="s">
        <v>24</v>
      </c>
      <c r="C449" s="76"/>
      <c r="D449" s="37" t="s">
        <v>261</v>
      </c>
      <c r="E449" s="38"/>
      <c r="F449" s="39">
        <v>-1.379</v>
      </c>
      <c r="G449" s="40"/>
      <c r="H449" s="41"/>
      <c r="I449" s="196"/>
      <c r="J449" s="42"/>
      <c r="K449" s="201"/>
      <c r="L449" s="201"/>
    </row>
    <row r="450" spans="1:12" s="43" customFormat="1" ht="11.25" hidden="1" outlineLevel="4" x14ac:dyDescent="0.2">
      <c r="A450" s="35"/>
      <c r="B450" s="36" t="s">
        <v>24</v>
      </c>
      <c r="C450" s="76"/>
      <c r="D450" s="37" t="s">
        <v>107</v>
      </c>
      <c r="E450" s="38"/>
      <c r="F450" s="39">
        <v>0</v>
      </c>
      <c r="G450" s="40"/>
      <c r="H450" s="41"/>
      <c r="I450" s="196"/>
      <c r="J450" s="42"/>
      <c r="K450" s="201"/>
      <c r="L450" s="201"/>
    </row>
    <row r="451" spans="1:12" s="43" customFormat="1" ht="11.25" hidden="1" outlineLevel="4" x14ac:dyDescent="0.2">
      <c r="A451" s="35"/>
      <c r="B451" s="36" t="s">
        <v>24</v>
      </c>
      <c r="C451" s="76"/>
      <c r="D451" s="37" t="s">
        <v>422</v>
      </c>
      <c r="E451" s="38"/>
      <c r="F451" s="39">
        <v>27.959999999999997</v>
      </c>
      <c r="G451" s="40"/>
      <c r="H451" s="41"/>
      <c r="I451" s="196"/>
      <c r="J451" s="42"/>
      <c r="K451" s="201"/>
      <c r="L451" s="201"/>
    </row>
    <row r="452" spans="1:12" s="43" customFormat="1" ht="11.25" hidden="1" outlineLevel="4" x14ac:dyDescent="0.2">
      <c r="A452" s="35"/>
      <c r="B452" s="36" t="s">
        <v>24</v>
      </c>
      <c r="C452" s="76"/>
      <c r="D452" s="37" t="s">
        <v>263</v>
      </c>
      <c r="E452" s="38"/>
      <c r="F452" s="39">
        <v>-1.6900000000000002</v>
      </c>
      <c r="G452" s="40"/>
      <c r="H452" s="41"/>
      <c r="I452" s="196"/>
      <c r="J452" s="42"/>
      <c r="K452" s="201"/>
      <c r="L452" s="201"/>
    </row>
    <row r="453" spans="1:12" s="43" customFormat="1" ht="11.25" hidden="1" outlineLevel="4" x14ac:dyDescent="0.2">
      <c r="A453" s="35"/>
      <c r="B453" s="36" t="s">
        <v>24</v>
      </c>
      <c r="C453" s="76"/>
      <c r="D453" s="37" t="s">
        <v>372</v>
      </c>
      <c r="E453" s="38"/>
      <c r="F453" s="39">
        <v>-2.9550000000000001</v>
      </c>
      <c r="G453" s="40"/>
      <c r="H453" s="41"/>
      <c r="I453" s="196"/>
      <c r="J453" s="42"/>
      <c r="K453" s="201"/>
      <c r="L453" s="201"/>
    </row>
    <row r="454" spans="1:12" s="43" customFormat="1" ht="11.25" hidden="1" outlineLevel="4" x14ac:dyDescent="0.2">
      <c r="A454" s="35"/>
      <c r="B454" s="36" t="s">
        <v>24</v>
      </c>
      <c r="C454" s="76"/>
      <c r="D454" s="37" t="s">
        <v>450</v>
      </c>
      <c r="E454" s="38"/>
      <c r="F454" s="39">
        <v>-9.9250000000000007</v>
      </c>
      <c r="G454" s="40"/>
      <c r="H454" s="41"/>
      <c r="I454" s="196"/>
      <c r="J454" s="42"/>
      <c r="K454" s="201"/>
      <c r="L454" s="201"/>
    </row>
    <row r="455" spans="1:12" s="43" customFormat="1" ht="11.25" hidden="1" outlineLevel="4" x14ac:dyDescent="0.2">
      <c r="A455" s="35"/>
      <c r="B455" s="36" t="s">
        <v>24</v>
      </c>
      <c r="C455" s="76"/>
      <c r="D455" s="37" t="s">
        <v>108</v>
      </c>
      <c r="E455" s="38"/>
      <c r="F455" s="39">
        <v>0</v>
      </c>
      <c r="G455" s="40"/>
      <c r="H455" s="41"/>
      <c r="I455" s="196"/>
      <c r="J455" s="42"/>
      <c r="K455" s="201"/>
      <c r="L455" s="201"/>
    </row>
    <row r="456" spans="1:12" s="43" customFormat="1" ht="11.25" hidden="1" outlineLevel="4" x14ac:dyDescent="0.2">
      <c r="A456" s="35"/>
      <c r="B456" s="36" t="s">
        <v>24</v>
      </c>
      <c r="C456" s="76"/>
      <c r="D456" s="37" t="s">
        <v>353</v>
      </c>
      <c r="E456" s="38"/>
      <c r="F456" s="39">
        <v>10.914</v>
      </c>
      <c r="G456" s="40"/>
      <c r="H456" s="41"/>
      <c r="I456" s="196"/>
      <c r="J456" s="42"/>
      <c r="K456" s="201"/>
      <c r="L456" s="201"/>
    </row>
    <row r="457" spans="1:12" s="43" customFormat="1" ht="11.25" hidden="1" outlineLevel="4" x14ac:dyDescent="0.2">
      <c r="A457" s="35"/>
      <c r="B457" s="36" t="s">
        <v>24</v>
      </c>
      <c r="C457" s="76"/>
      <c r="D457" s="37" t="s">
        <v>261</v>
      </c>
      <c r="E457" s="38"/>
      <c r="F457" s="39">
        <v>-1.379</v>
      </c>
      <c r="G457" s="40"/>
      <c r="H457" s="41"/>
      <c r="I457" s="196"/>
      <c r="J457" s="42"/>
      <c r="K457" s="201"/>
      <c r="L457" s="201"/>
    </row>
    <row r="458" spans="1:12" s="43" customFormat="1" ht="11.25" hidden="1" outlineLevel="4" x14ac:dyDescent="0.2">
      <c r="A458" s="35"/>
      <c r="B458" s="36" t="s">
        <v>24</v>
      </c>
      <c r="C458" s="76"/>
      <c r="D458" s="37" t="s">
        <v>109</v>
      </c>
      <c r="E458" s="38"/>
      <c r="F458" s="39">
        <v>0</v>
      </c>
      <c r="G458" s="40"/>
      <c r="H458" s="41"/>
      <c r="I458" s="196"/>
      <c r="J458" s="42"/>
      <c r="K458" s="201"/>
      <c r="L458" s="201"/>
    </row>
    <row r="459" spans="1:12" s="43" customFormat="1" ht="11.25" hidden="1" outlineLevel="4" x14ac:dyDescent="0.2">
      <c r="A459" s="35"/>
      <c r="B459" s="36" t="s">
        <v>24</v>
      </c>
      <c r="C459" s="76"/>
      <c r="D459" s="37" t="s">
        <v>352</v>
      </c>
      <c r="E459" s="38"/>
      <c r="F459" s="39">
        <v>12.69</v>
      </c>
      <c r="G459" s="40"/>
      <c r="H459" s="41"/>
      <c r="I459" s="196"/>
      <c r="J459" s="42"/>
      <c r="K459" s="201"/>
      <c r="L459" s="201"/>
    </row>
    <row r="460" spans="1:12" s="43" customFormat="1" ht="11.25" hidden="1" outlineLevel="4" x14ac:dyDescent="0.2">
      <c r="A460" s="35"/>
      <c r="B460" s="36" t="s">
        <v>24</v>
      </c>
      <c r="C460" s="76"/>
      <c r="D460" s="37" t="s">
        <v>261</v>
      </c>
      <c r="E460" s="38"/>
      <c r="F460" s="39">
        <v>-1.379</v>
      </c>
      <c r="G460" s="40"/>
      <c r="H460" s="41"/>
      <c r="I460" s="196"/>
      <c r="J460" s="42"/>
      <c r="K460" s="201"/>
      <c r="L460" s="201"/>
    </row>
    <row r="461" spans="1:12" s="43" customFormat="1" ht="11.25" hidden="1" outlineLevel="4" x14ac:dyDescent="0.2">
      <c r="A461" s="35"/>
      <c r="B461" s="36" t="s">
        <v>24</v>
      </c>
      <c r="C461" s="76"/>
      <c r="D461" s="37" t="s">
        <v>2</v>
      </c>
      <c r="E461" s="38"/>
      <c r="F461" s="39">
        <v>93.253999999999991</v>
      </c>
      <c r="G461" s="40"/>
      <c r="H461" s="41"/>
      <c r="I461" s="196"/>
      <c r="J461" s="42"/>
      <c r="K461" s="201"/>
      <c r="L461" s="201"/>
    </row>
    <row r="462" spans="1:12" s="43" customFormat="1" ht="11.25" hidden="1" outlineLevel="4" x14ac:dyDescent="0.2">
      <c r="A462" s="35"/>
      <c r="B462" s="36" t="s">
        <v>24</v>
      </c>
      <c r="C462" s="76"/>
      <c r="D462" s="37" t="s">
        <v>139</v>
      </c>
      <c r="E462" s="38"/>
      <c r="F462" s="39">
        <v>0</v>
      </c>
      <c r="G462" s="40"/>
      <c r="H462" s="41"/>
      <c r="I462" s="196"/>
      <c r="J462" s="42"/>
      <c r="K462" s="201"/>
      <c r="L462" s="201"/>
    </row>
    <row r="463" spans="1:12" s="43" customFormat="1" ht="11.25" hidden="1" outlineLevel="4" x14ac:dyDescent="0.2">
      <c r="A463" s="35"/>
      <c r="B463" s="36" t="s">
        <v>24</v>
      </c>
      <c r="C463" s="76"/>
      <c r="D463" s="37" t="s">
        <v>103</v>
      </c>
      <c r="E463" s="38"/>
      <c r="F463" s="39">
        <v>0</v>
      </c>
      <c r="G463" s="40"/>
      <c r="H463" s="41"/>
      <c r="I463" s="196"/>
      <c r="J463" s="42"/>
      <c r="K463" s="201"/>
      <c r="L463" s="201"/>
    </row>
    <row r="464" spans="1:12" s="43" customFormat="1" ht="11.25" hidden="1" outlineLevel="4" x14ac:dyDescent="0.2">
      <c r="A464" s="35"/>
      <c r="B464" s="36" t="s">
        <v>24</v>
      </c>
      <c r="C464" s="76"/>
      <c r="D464" s="37" t="s">
        <v>357</v>
      </c>
      <c r="E464" s="38"/>
      <c r="F464" s="39">
        <v>29.92</v>
      </c>
      <c r="G464" s="40"/>
      <c r="H464" s="41"/>
      <c r="I464" s="196"/>
      <c r="J464" s="42"/>
      <c r="K464" s="201"/>
      <c r="L464" s="201"/>
    </row>
    <row r="465" spans="1:12" s="43" customFormat="1" ht="11.25" hidden="1" outlineLevel="4" x14ac:dyDescent="0.2">
      <c r="A465" s="35"/>
      <c r="B465" s="36" t="s">
        <v>24</v>
      </c>
      <c r="C465" s="76"/>
      <c r="D465" s="37" t="s">
        <v>107</v>
      </c>
      <c r="E465" s="38"/>
      <c r="F465" s="39">
        <v>0</v>
      </c>
      <c r="G465" s="40"/>
      <c r="H465" s="41"/>
      <c r="I465" s="196"/>
      <c r="J465" s="42"/>
      <c r="K465" s="201"/>
      <c r="L465" s="201"/>
    </row>
    <row r="466" spans="1:12" s="43" customFormat="1" ht="11.25" hidden="1" outlineLevel="4" x14ac:dyDescent="0.2">
      <c r="A466" s="35"/>
      <c r="B466" s="36" t="s">
        <v>24</v>
      </c>
      <c r="C466" s="76"/>
      <c r="D466" s="37" t="s">
        <v>326</v>
      </c>
      <c r="E466" s="38"/>
      <c r="F466" s="39">
        <v>8.625</v>
      </c>
      <c r="G466" s="40"/>
      <c r="H466" s="41"/>
      <c r="I466" s="196"/>
      <c r="J466" s="42"/>
      <c r="K466" s="201"/>
      <c r="L466" s="201"/>
    </row>
    <row r="467" spans="1:12" s="43" customFormat="1" ht="11.25" hidden="1" outlineLevel="4" x14ac:dyDescent="0.2">
      <c r="A467" s="35"/>
      <c r="B467" s="36" t="s">
        <v>24</v>
      </c>
      <c r="C467" s="76"/>
      <c r="D467" s="37" t="s">
        <v>142</v>
      </c>
      <c r="E467" s="38"/>
      <c r="F467" s="39">
        <v>1.3</v>
      </c>
      <c r="G467" s="40"/>
      <c r="H467" s="41"/>
      <c r="I467" s="196"/>
      <c r="J467" s="42"/>
      <c r="K467" s="201"/>
      <c r="L467" s="201"/>
    </row>
    <row r="468" spans="1:12" s="43" customFormat="1" ht="11.25" hidden="1" outlineLevel="4" x14ac:dyDescent="0.2">
      <c r="A468" s="35"/>
      <c r="B468" s="36" t="s">
        <v>24</v>
      </c>
      <c r="C468" s="76"/>
      <c r="D468" s="37" t="s">
        <v>2</v>
      </c>
      <c r="E468" s="38"/>
      <c r="F468" s="39">
        <v>39.844999999999999</v>
      </c>
      <c r="G468" s="40"/>
      <c r="H468" s="41"/>
      <c r="I468" s="196"/>
      <c r="J468" s="42"/>
      <c r="K468" s="201"/>
      <c r="L468" s="201"/>
    </row>
    <row r="469" spans="1:12" s="34" customFormat="1" ht="12" outlineLevel="2" x14ac:dyDescent="0.2">
      <c r="A469" s="66">
        <v>2</v>
      </c>
      <c r="B469" s="67" t="s">
        <v>7</v>
      </c>
      <c r="C469" s="68" t="s">
        <v>95</v>
      </c>
      <c r="D469" s="69" t="s">
        <v>430</v>
      </c>
      <c r="E469" s="71" t="s">
        <v>10</v>
      </c>
      <c r="F469" s="72">
        <v>133.09899999999999</v>
      </c>
      <c r="G469" s="65">
        <v>10</v>
      </c>
      <c r="H469" s="72">
        <f>F469*(1+G469/100)</f>
        <v>146.40889999999999</v>
      </c>
      <c r="I469" s="65"/>
      <c r="J469" s="73">
        <f>H469*I469</f>
        <v>0</v>
      </c>
      <c r="K469" s="200"/>
      <c r="L469" s="200">
        <f>H469*K469</f>
        <v>0</v>
      </c>
    </row>
    <row r="470" spans="1:12" s="34" customFormat="1" ht="24" outlineLevel="2" x14ac:dyDescent="0.2">
      <c r="A470" s="66">
        <v>3</v>
      </c>
      <c r="B470" s="67" t="s">
        <v>7</v>
      </c>
      <c r="C470" s="68" t="s">
        <v>256</v>
      </c>
      <c r="D470" s="69" t="s">
        <v>610</v>
      </c>
      <c r="E470" s="71" t="s">
        <v>0</v>
      </c>
      <c r="F470" s="72">
        <f>SUM(J432:J469)/100</f>
        <v>0</v>
      </c>
      <c r="G470" s="65">
        <v>0</v>
      </c>
      <c r="H470" s="72">
        <f>F470*(1+G470/100)</f>
        <v>0</v>
      </c>
      <c r="I470" s="65"/>
      <c r="J470" s="73">
        <f>H470*I470</f>
        <v>0</v>
      </c>
      <c r="K470" s="200"/>
      <c r="L470" s="200">
        <f>H470*K470</f>
        <v>0</v>
      </c>
    </row>
    <row r="471" spans="1:12" s="52" customFormat="1" ht="12.75" customHeight="1" outlineLevel="2" x14ac:dyDescent="0.2">
      <c r="A471" s="44"/>
      <c r="B471" s="45"/>
      <c r="C471" s="46"/>
      <c r="D471" s="47"/>
      <c r="E471" s="48"/>
      <c r="F471" s="49"/>
      <c r="G471" s="50"/>
      <c r="H471" s="49"/>
      <c r="I471" s="197"/>
      <c r="J471" s="51"/>
      <c r="K471" s="202"/>
      <c r="L471" s="202"/>
    </row>
    <row r="472" spans="1:12" s="33" customFormat="1" ht="22.5" customHeight="1" outlineLevel="1" x14ac:dyDescent="0.2">
      <c r="A472" s="26"/>
      <c r="B472" s="27" t="s">
        <v>23</v>
      </c>
      <c r="C472" s="75" t="s">
        <v>611</v>
      </c>
      <c r="D472" s="28" t="s">
        <v>612</v>
      </c>
      <c r="E472" s="29"/>
      <c r="F472" s="30"/>
      <c r="G472" s="31"/>
      <c r="H472" s="30"/>
      <c r="I472" s="198"/>
      <c r="J472" s="32">
        <f>SUBTOTAL(9,J473:J492)</f>
        <v>0</v>
      </c>
      <c r="K472" s="203"/>
      <c r="L472" s="203">
        <f>SUBTOTAL(9,L473:L492)</f>
        <v>1.6036379999999999E-2</v>
      </c>
    </row>
    <row r="473" spans="1:12" s="34" customFormat="1" ht="24" outlineLevel="2" collapsed="1" x14ac:dyDescent="0.2">
      <c r="A473" s="66">
        <v>1</v>
      </c>
      <c r="B473" s="67" t="s">
        <v>7</v>
      </c>
      <c r="C473" s="68" t="s">
        <v>232</v>
      </c>
      <c r="D473" s="69" t="s">
        <v>613</v>
      </c>
      <c r="E473" s="71" t="s">
        <v>10</v>
      </c>
      <c r="F473" s="72">
        <v>59.393999999999991</v>
      </c>
      <c r="G473" s="65">
        <v>0</v>
      </c>
      <c r="H473" s="72">
        <f>F473*(1+G473/100)</f>
        <v>59.393999999999991</v>
      </c>
      <c r="I473" s="195"/>
      <c r="J473" s="73">
        <f>H473*I473</f>
        <v>0</v>
      </c>
      <c r="K473" s="200">
        <v>2.7E-4</v>
      </c>
      <c r="L473" s="200">
        <f>H473*K473</f>
        <v>1.6036379999999999E-2</v>
      </c>
    </row>
    <row r="474" spans="1:12" s="43" customFormat="1" ht="11.25" hidden="1" outlineLevel="4" x14ac:dyDescent="0.2">
      <c r="A474" s="35"/>
      <c r="B474" s="36" t="s">
        <v>24</v>
      </c>
      <c r="C474" s="76"/>
      <c r="D474" s="37" t="s">
        <v>403</v>
      </c>
      <c r="E474" s="38"/>
      <c r="F474" s="39">
        <v>0</v>
      </c>
      <c r="G474" s="40"/>
      <c r="H474" s="41"/>
      <c r="I474" s="196"/>
      <c r="J474" s="42"/>
      <c r="K474" s="201"/>
      <c r="L474" s="201"/>
    </row>
    <row r="475" spans="1:12" s="43" customFormat="1" ht="11.25" hidden="1" outlineLevel="4" x14ac:dyDescent="0.2">
      <c r="A475" s="35"/>
      <c r="B475" s="36" t="s">
        <v>24</v>
      </c>
      <c r="C475" s="76"/>
      <c r="D475" s="37" t="s">
        <v>117</v>
      </c>
      <c r="E475" s="38"/>
      <c r="F475" s="39">
        <v>143.38800000000001</v>
      </c>
      <c r="G475" s="40"/>
      <c r="H475" s="41"/>
      <c r="I475" s="196"/>
      <c r="J475" s="42"/>
      <c r="K475" s="201"/>
      <c r="L475" s="201"/>
    </row>
    <row r="476" spans="1:12" s="43" customFormat="1" ht="11.25" hidden="1" outlineLevel="4" x14ac:dyDescent="0.2">
      <c r="A476" s="35"/>
      <c r="B476" s="36" t="s">
        <v>24</v>
      </c>
      <c r="C476" s="76"/>
      <c r="D476" s="37" t="s">
        <v>324</v>
      </c>
      <c r="E476" s="38"/>
      <c r="F476" s="39">
        <v>0</v>
      </c>
      <c r="G476" s="40"/>
      <c r="H476" s="41"/>
      <c r="I476" s="196"/>
      <c r="J476" s="42"/>
      <c r="K476" s="201"/>
      <c r="L476" s="201"/>
    </row>
    <row r="477" spans="1:12" s="43" customFormat="1" ht="11.25" hidden="1" outlineLevel="4" x14ac:dyDescent="0.2">
      <c r="A477" s="35"/>
      <c r="B477" s="36" t="s">
        <v>24</v>
      </c>
      <c r="C477" s="76"/>
      <c r="D477" s="37" t="s">
        <v>37</v>
      </c>
      <c r="E477" s="38"/>
      <c r="F477" s="39">
        <v>9.26</v>
      </c>
      <c r="G477" s="40"/>
      <c r="H477" s="41"/>
      <c r="I477" s="196"/>
      <c r="J477" s="42"/>
      <c r="K477" s="201"/>
      <c r="L477" s="201"/>
    </row>
    <row r="478" spans="1:12" s="43" customFormat="1" ht="11.25" hidden="1" outlineLevel="4" x14ac:dyDescent="0.2">
      <c r="A478" s="35"/>
      <c r="B478" s="36" t="s">
        <v>24</v>
      </c>
      <c r="C478" s="76"/>
      <c r="D478" s="37" t="s">
        <v>468</v>
      </c>
      <c r="E478" s="38"/>
      <c r="F478" s="39">
        <v>0</v>
      </c>
      <c r="G478" s="40"/>
      <c r="H478" s="41"/>
      <c r="I478" s="196"/>
      <c r="J478" s="42"/>
      <c r="K478" s="201"/>
      <c r="L478" s="201"/>
    </row>
    <row r="479" spans="1:12" s="43" customFormat="1" ht="11.25" hidden="1" outlineLevel="4" x14ac:dyDescent="0.2">
      <c r="A479" s="35"/>
      <c r="B479" s="36" t="s">
        <v>24</v>
      </c>
      <c r="C479" s="76"/>
      <c r="D479" s="37" t="s">
        <v>112</v>
      </c>
      <c r="E479" s="38"/>
      <c r="F479" s="39">
        <v>-93.254000000000005</v>
      </c>
      <c r="G479" s="40"/>
      <c r="H479" s="41"/>
      <c r="I479" s="196"/>
      <c r="J479" s="42"/>
      <c r="K479" s="201"/>
      <c r="L479" s="201"/>
    </row>
    <row r="480" spans="1:12" s="34" customFormat="1" ht="12" outlineLevel="2" collapsed="1" x14ac:dyDescent="0.2">
      <c r="A480" s="66">
        <v>2</v>
      </c>
      <c r="B480" s="67" t="s">
        <v>7</v>
      </c>
      <c r="C480" s="68" t="s">
        <v>233</v>
      </c>
      <c r="D480" s="69" t="s">
        <v>513</v>
      </c>
      <c r="E480" s="71" t="s">
        <v>10</v>
      </c>
      <c r="F480" s="72">
        <v>257.47915</v>
      </c>
      <c r="G480" s="65">
        <v>0</v>
      </c>
      <c r="H480" s="72">
        <f>F480*(1+G480/100)</f>
        <v>257.47915</v>
      </c>
      <c r="I480" s="195"/>
      <c r="J480" s="73">
        <f>H480*I480</f>
        <v>0</v>
      </c>
      <c r="K480" s="200"/>
      <c r="L480" s="200">
        <f>H480*K480</f>
        <v>0</v>
      </c>
    </row>
    <row r="481" spans="1:12" s="43" customFormat="1" ht="11.25" hidden="1" outlineLevel="4" x14ac:dyDescent="0.2">
      <c r="A481" s="35"/>
      <c r="B481" s="36" t="s">
        <v>24</v>
      </c>
      <c r="C481" s="76"/>
      <c r="D481" s="37" t="s">
        <v>260</v>
      </c>
      <c r="E481" s="38"/>
      <c r="F481" s="39">
        <v>0</v>
      </c>
      <c r="G481" s="40"/>
      <c r="H481" s="41"/>
      <c r="I481" s="40"/>
      <c r="J481" s="42"/>
      <c r="K481" s="201"/>
      <c r="L481" s="201"/>
    </row>
    <row r="482" spans="1:12" s="43" customFormat="1" ht="11.25" hidden="1" outlineLevel="4" x14ac:dyDescent="0.2">
      <c r="A482" s="35"/>
      <c r="B482" s="36" t="s">
        <v>24</v>
      </c>
      <c r="C482" s="76"/>
      <c r="D482" s="37" t="s">
        <v>13</v>
      </c>
      <c r="E482" s="38"/>
      <c r="F482" s="39">
        <v>0</v>
      </c>
      <c r="G482" s="40"/>
      <c r="H482" s="41"/>
      <c r="I482" s="40"/>
      <c r="J482" s="42"/>
      <c r="K482" s="201"/>
      <c r="L482" s="201"/>
    </row>
    <row r="483" spans="1:12" s="43" customFormat="1" ht="11.25" hidden="1" outlineLevel="4" x14ac:dyDescent="0.2">
      <c r="A483" s="35"/>
      <c r="B483" s="36" t="s">
        <v>24</v>
      </c>
      <c r="C483" s="76"/>
      <c r="D483" s="37" t="s">
        <v>257</v>
      </c>
      <c r="E483" s="38"/>
      <c r="F483" s="39">
        <v>0</v>
      </c>
      <c r="G483" s="40"/>
      <c r="H483" s="41"/>
      <c r="I483" s="40"/>
      <c r="J483" s="42"/>
      <c r="K483" s="201"/>
      <c r="L483" s="201"/>
    </row>
    <row r="484" spans="1:12" s="43" customFormat="1" ht="11.25" hidden="1" outlineLevel="4" x14ac:dyDescent="0.2">
      <c r="A484" s="35"/>
      <c r="B484" s="36" t="s">
        <v>24</v>
      </c>
      <c r="C484" s="76"/>
      <c r="D484" s="37" t="s">
        <v>418</v>
      </c>
      <c r="E484" s="38"/>
      <c r="F484" s="39">
        <v>124.59075000000001</v>
      </c>
      <c r="G484" s="40"/>
      <c r="H484" s="41"/>
      <c r="I484" s="40"/>
      <c r="J484" s="42"/>
      <c r="K484" s="201"/>
      <c r="L484" s="201"/>
    </row>
    <row r="485" spans="1:12" s="43" customFormat="1" ht="11.25" hidden="1" outlineLevel="4" x14ac:dyDescent="0.2">
      <c r="A485" s="35"/>
      <c r="B485" s="36" t="s">
        <v>24</v>
      </c>
      <c r="C485" s="76"/>
      <c r="D485" s="37" t="s">
        <v>101</v>
      </c>
      <c r="E485" s="38"/>
      <c r="F485" s="39">
        <v>0</v>
      </c>
      <c r="G485" s="40"/>
      <c r="H485" s="41"/>
      <c r="I485" s="40"/>
      <c r="J485" s="42"/>
      <c r="K485" s="201"/>
      <c r="L485" s="201"/>
    </row>
    <row r="486" spans="1:12" s="43" customFormat="1" ht="11.25" hidden="1" outlineLevel="4" x14ac:dyDescent="0.2">
      <c r="A486" s="35"/>
      <c r="B486" s="36" t="s">
        <v>24</v>
      </c>
      <c r="C486" s="76"/>
      <c r="D486" s="37" t="s">
        <v>391</v>
      </c>
      <c r="E486" s="38"/>
      <c r="F486" s="39">
        <v>51.488399999999999</v>
      </c>
      <c r="G486" s="40"/>
      <c r="H486" s="41"/>
      <c r="I486" s="40"/>
      <c r="J486" s="42"/>
      <c r="K486" s="201"/>
      <c r="L486" s="201"/>
    </row>
    <row r="487" spans="1:12" s="43" customFormat="1" ht="11.25" hidden="1" outlineLevel="4" x14ac:dyDescent="0.2">
      <c r="A487" s="35"/>
      <c r="B487" s="36" t="s">
        <v>24</v>
      </c>
      <c r="C487" s="76"/>
      <c r="D487" s="37" t="s">
        <v>2</v>
      </c>
      <c r="E487" s="38"/>
      <c r="F487" s="39">
        <v>176.07915000000003</v>
      </c>
      <c r="G487" s="40"/>
      <c r="H487" s="41"/>
      <c r="I487" s="40"/>
      <c r="J487" s="42"/>
      <c r="K487" s="201"/>
      <c r="L487" s="201"/>
    </row>
    <row r="488" spans="1:12" s="43" customFormat="1" ht="11.25" hidden="1" outlineLevel="4" x14ac:dyDescent="0.2">
      <c r="A488" s="35"/>
      <c r="B488" s="36" t="s">
        <v>24</v>
      </c>
      <c r="C488" s="76"/>
      <c r="D488" s="37" t="s">
        <v>110</v>
      </c>
      <c r="E488" s="38"/>
      <c r="F488" s="39">
        <v>0</v>
      </c>
      <c r="G488" s="40"/>
      <c r="H488" s="41"/>
      <c r="I488" s="40"/>
      <c r="J488" s="42"/>
      <c r="K488" s="201"/>
      <c r="L488" s="201"/>
    </row>
    <row r="489" spans="1:12" s="43" customFormat="1" ht="11.25" hidden="1" outlineLevel="4" x14ac:dyDescent="0.2">
      <c r="A489" s="35"/>
      <c r="B489" s="36" t="s">
        <v>24</v>
      </c>
      <c r="C489" s="76"/>
      <c r="D489" s="37" t="s">
        <v>466</v>
      </c>
      <c r="E489" s="38"/>
      <c r="F489" s="39">
        <v>90.66</v>
      </c>
      <c r="G489" s="40"/>
      <c r="H489" s="41"/>
      <c r="I489" s="40"/>
      <c r="J489" s="42"/>
      <c r="K489" s="201"/>
      <c r="L489" s="201"/>
    </row>
    <row r="490" spans="1:12" s="43" customFormat="1" ht="11.25" hidden="1" outlineLevel="4" x14ac:dyDescent="0.2">
      <c r="A490" s="35"/>
      <c r="B490" s="36" t="s">
        <v>24</v>
      </c>
      <c r="C490" s="76"/>
      <c r="D490" s="37" t="s">
        <v>455</v>
      </c>
      <c r="E490" s="38"/>
      <c r="F490" s="39">
        <v>-9.26</v>
      </c>
      <c r="G490" s="40"/>
      <c r="H490" s="41"/>
      <c r="I490" s="40"/>
      <c r="J490" s="42"/>
      <c r="K490" s="201"/>
      <c r="L490" s="201"/>
    </row>
    <row r="491" spans="1:12" s="43" customFormat="1" ht="11.25" hidden="1" outlineLevel="4" x14ac:dyDescent="0.2">
      <c r="A491" s="35"/>
      <c r="B491" s="36" t="s">
        <v>24</v>
      </c>
      <c r="C491" s="76"/>
      <c r="D491" s="37" t="s">
        <v>2</v>
      </c>
      <c r="E491" s="38"/>
      <c r="F491" s="39">
        <v>81.399999999999991</v>
      </c>
      <c r="G491" s="40"/>
      <c r="H491" s="41"/>
      <c r="I491" s="40"/>
      <c r="J491" s="42"/>
      <c r="K491" s="201"/>
      <c r="L491" s="201"/>
    </row>
    <row r="492" spans="1:12" s="52" customFormat="1" ht="12.75" hidden="1" customHeight="1" outlineLevel="4" x14ac:dyDescent="0.2">
      <c r="A492" s="44"/>
      <c r="B492" s="45"/>
      <c r="C492" s="46"/>
      <c r="D492" s="47"/>
      <c r="E492" s="48"/>
      <c r="F492" s="49"/>
      <c r="G492" s="50"/>
      <c r="H492" s="49"/>
      <c r="I492" s="50"/>
      <c r="J492" s="51"/>
      <c r="K492" s="202"/>
      <c r="L492" s="202"/>
    </row>
    <row r="493" spans="1:12" s="52" customFormat="1" ht="12.75" customHeight="1" outlineLevel="1" x14ac:dyDescent="0.2">
      <c r="A493" s="44"/>
      <c r="B493" s="45"/>
      <c r="C493" s="46"/>
      <c r="D493" s="47"/>
      <c r="E493" s="48"/>
      <c r="F493" s="49"/>
      <c r="G493" s="50"/>
      <c r="H493" s="49"/>
      <c r="I493" s="50"/>
      <c r="J493" s="51"/>
      <c r="K493" s="202"/>
      <c r="L493" s="202"/>
    </row>
    <row r="494" spans="1:12" s="25" customFormat="1" ht="17.25" customHeight="1" x14ac:dyDescent="0.2">
      <c r="A494" s="19"/>
      <c r="B494" s="20" t="s">
        <v>22</v>
      </c>
      <c r="C494" s="74" t="s">
        <v>614</v>
      </c>
      <c r="D494" s="21" t="s">
        <v>615</v>
      </c>
      <c r="E494" s="22"/>
      <c r="F494" s="23"/>
      <c r="G494" s="24"/>
      <c r="H494" s="23"/>
      <c r="I494" s="24"/>
      <c r="J494" s="8">
        <f>SUBTOTAL(9,J495:J501)</f>
        <v>0</v>
      </c>
      <c r="K494" s="204"/>
      <c r="L494" s="204">
        <f>SUBTOTAL(9,L495:L501)</f>
        <v>0</v>
      </c>
    </row>
    <row r="495" spans="1:12" s="33" customFormat="1" ht="22.5" customHeight="1" outlineLevel="1" x14ac:dyDescent="0.2">
      <c r="A495" s="26"/>
      <c r="B495" s="27" t="s">
        <v>23</v>
      </c>
      <c r="C495" s="75" t="s">
        <v>616</v>
      </c>
      <c r="D495" s="28" t="s">
        <v>617</v>
      </c>
      <c r="E495" s="29"/>
      <c r="F495" s="30"/>
      <c r="G495" s="31"/>
      <c r="H495" s="30"/>
      <c r="I495" s="31"/>
      <c r="J495" s="32">
        <f>SUBTOTAL(9,J496:J501)</f>
        <v>0</v>
      </c>
      <c r="K495" s="203"/>
      <c r="L495" s="203">
        <f>SUBTOTAL(9,L496:L501)</f>
        <v>0</v>
      </c>
    </row>
    <row r="496" spans="1:12" s="34" customFormat="1" ht="12" outlineLevel="2" x14ac:dyDescent="0.2">
      <c r="A496" s="66">
        <v>1</v>
      </c>
      <c r="B496" s="67" t="s">
        <v>7</v>
      </c>
      <c r="C496" s="68" t="s">
        <v>1411</v>
      </c>
      <c r="D496" s="69" t="s">
        <v>1545</v>
      </c>
      <c r="E496" s="71" t="s">
        <v>31</v>
      </c>
      <c r="F496" s="72">
        <v>1</v>
      </c>
      <c r="G496" s="65">
        <v>0</v>
      </c>
      <c r="H496" s="72">
        <f>F496*(1+G496/100)</f>
        <v>1</v>
      </c>
      <c r="I496" s="65"/>
      <c r="J496" s="73">
        <f>H496*I496</f>
        <v>0</v>
      </c>
      <c r="K496" s="200"/>
      <c r="L496" s="200">
        <f>H496*K496</f>
        <v>0</v>
      </c>
    </row>
    <row r="497" spans="1:12" s="34" customFormat="1" ht="12" outlineLevel="2" x14ac:dyDescent="0.2">
      <c r="A497" s="66">
        <v>2</v>
      </c>
      <c r="B497" s="67" t="s">
        <v>7</v>
      </c>
      <c r="C497" s="68" t="s">
        <v>1412</v>
      </c>
      <c r="D497" s="69" t="s">
        <v>402</v>
      </c>
      <c r="E497" s="71" t="s">
        <v>31</v>
      </c>
      <c r="F497" s="72">
        <v>1</v>
      </c>
      <c r="G497" s="65">
        <v>0</v>
      </c>
      <c r="H497" s="72">
        <f>F497*(1+G497/100)</f>
        <v>1</v>
      </c>
      <c r="I497" s="65"/>
      <c r="J497" s="73">
        <f>H497*I497</f>
        <v>0</v>
      </c>
      <c r="K497" s="200"/>
      <c r="L497" s="200">
        <f>H497*K497</f>
        <v>0</v>
      </c>
    </row>
    <row r="498" spans="1:12" s="34" customFormat="1" ht="12" outlineLevel="2" x14ac:dyDescent="0.2">
      <c r="A498" s="66">
        <v>3</v>
      </c>
      <c r="B498" s="67" t="s">
        <v>7</v>
      </c>
      <c r="C498" s="68" t="s">
        <v>1413</v>
      </c>
      <c r="D498" s="69" t="s">
        <v>404</v>
      </c>
      <c r="E498" s="71" t="s">
        <v>31</v>
      </c>
      <c r="F498" s="72">
        <v>1</v>
      </c>
      <c r="G498" s="65">
        <v>0</v>
      </c>
      <c r="H498" s="72">
        <f>F498*(1+G498/100)</f>
        <v>1</v>
      </c>
      <c r="I498" s="65"/>
      <c r="J498" s="73">
        <f>H498*I498</f>
        <v>0</v>
      </c>
      <c r="K498" s="200"/>
      <c r="L498" s="200">
        <f>H498*K498</f>
        <v>0</v>
      </c>
    </row>
    <row r="499" spans="1:12" s="34" customFormat="1" ht="12" outlineLevel="2" x14ac:dyDescent="0.2">
      <c r="A499" s="66">
        <v>4</v>
      </c>
      <c r="B499" s="67" t="s">
        <v>7</v>
      </c>
      <c r="C499" s="68" t="s">
        <v>1414</v>
      </c>
      <c r="D499" s="69" t="s">
        <v>424</v>
      </c>
      <c r="E499" s="71" t="s">
        <v>31</v>
      </c>
      <c r="F499" s="72">
        <v>1</v>
      </c>
      <c r="G499" s="65">
        <v>0</v>
      </c>
      <c r="H499" s="72">
        <f>F499*(1+G499/100)</f>
        <v>1</v>
      </c>
      <c r="I499" s="65"/>
      <c r="J499" s="73">
        <f>H499*I499</f>
        <v>0</v>
      </c>
      <c r="K499" s="200"/>
      <c r="L499" s="200">
        <f>H499*K499</f>
        <v>0</v>
      </c>
    </row>
    <row r="500" spans="1:12" s="34" customFormat="1" ht="12" outlineLevel="2" x14ac:dyDescent="0.2">
      <c r="A500" s="66">
        <v>5</v>
      </c>
      <c r="B500" s="67" t="s">
        <v>7</v>
      </c>
      <c r="C500" s="68" t="s">
        <v>1415</v>
      </c>
      <c r="D500" s="69" t="s">
        <v>444</v>
      </c>
      <c r="E500" s="71" t="s">
        <v>930</v>
      </c>
      <c r="F500" s="72">
        <v>60</v>
      </c>
      <c r="G500" s="65">
        <v>0</v>
      </c>
      <c r="H500" s="72">
        <f>F500*(1+G500/100)</f>
        <v>60</v>
      </c>
      <c r="I500" s="65"/>
      <c r="J500" s="73">
        <f>H500*I500</f>
        <v>0</v>
      </c>
      <c r="K500" s="200"/>
      <c r="L500" s="200">
        <f>H500*K500</f>
        <v>0</v>
      </c>
    </row>
    <row r="501" spans="1:12" s="52" customFormat="1" ht="12.75" customHeight="1" outlineLevel="2" x14ac:dyDescent="0.2">
      <c r="A501" s="44"/>
      <c r="B501" s="45"/>
      <c r="C501" s="46"/>
      <c r="D501" s="47"/>
      <c r="E501" s="48"/>
      <c r="F501" s="49"/>
      <c r="G501" s="50"/>
      <c r="H501" s="49"/>
      <c r="I501" s="50"/>
      <c r="J501" s="51"/>
      <c r="K501" s="202"/>
      <c r="L501" s="202"/>
    </row>
    <row r="502" spans="1:12" ht="12.75" customHeight="1" x14ac:dyDescent="0.2">
      <c r="K502" s="206"/>
      <c r="L502" s="206"/>
    </row>
    <row r="503" spans="1:12" x14ac:dyDescent="0.2">
      <c r="K503" s="206"/>
      <c r="L503" s="206"/>
    </row>
  </sheetData>
  <phoneticPr fontId="0" type="noConversion"/>
  <conditionalFormatting sqref="G470:H470 A371:A390 A423:H425 A432:H432 A428:H428 A469:H469 A429:E429 A470:E470 J423:XFD425 J428:XFD429 J432:XFD432 J469:XFD470 A8:XFD8 A94:XFD94 A108:XFD108 A170:XFD170 A222:XFD222 A243:XFD243 A265:XFD265 A269:XFD269 A18:XFD18 A42:XFD42 A77:XFD78 A81:XFD81 A100:XFD100 A117:XFD117 A124:XFD124 A139:XFD140 A153:XFD154 A158:XFD158 A175:XFD175 A180:XFD181 A186:XFD187 A258:XFD260 A473:XFD473 A480:XFD480 A496:XFD500 A364:XFD365 A351:XFD351 A360:XFD360 A331:XFD331 A334:XFD334 A337:XFD337 A340:XFD341 A347:XFD348 A322:XFD322 A324:XFD324 A326:XFD328 A275:XFD275 A284:XFD284 A286:XFD286 A288:XFD290 A297:XFD298 A307:XFD307 A314:XFD314 A417:XFD418 A84:XFD84 A163:XFD163 K419:XFD419 K390:XFD390 A369:XFD389 A393:XFD413">
    <cfRule type="expression" dxfId="27" priority="30" stopIfTrue="1">
      <formula>$B8="H"</formula>
    </cfRule>
  </conditionalFormatting>
  <conditionalFormatting sqref="A419:B419">
    <cfRule type="expression" dxfId="26" priority="22" stopIfTrue="1">
      <formula>$B419="H"</formula>
    </cfRule>
  </conditionalFormatting>
  <conditionalFormatting sqref="C419:D419">
    <cfRule type="expression" dxfId="25" priority="19" stopIfTrue="1">
      <formula>$B419="H"</formula>
    </cfRule>
  </conditionalFormatting>
  <conditionalFormatting sqref="E419">
    <cfRule type="expression" dxfId="24" priority="18" stopIfTrue="1">
      <formula>$B419="H"</formula>
    </cfRule>
  </conditionalFormatting>
  <conditionalFormatting sqref="F419:J419">
    <cfRule type="expression" dxfId="23" priority="17" stopIfTrue="1">
      <formula>$B419="H"</formula>
    </cfRule>
  </conditionalFormatting>
  <conditionalFormatting sqref="F429:I429">
    <cfRule type="expression" dxfId="22" priority="16" stopIfTrue="1">
      <formula>$B429="H"</formula>
    </cfRule>
  </conditionalFormatting>
  <conditionalFormatting sqref="F470">
    <cfRule type="expression" dxfId="21" priority="15" stopIfTrue="1">
      <formula>$B470="H"</formula>
    </cfRule>
  </conditionalFormatting>
  <conditionalFormatting sqref="I423">
    <cfRule type="expression" dxfId="20" priority="14" stopIfTrue="1">
      <formula>$B423="H"</formula>
    </cfRule>
  </conditionalFormatting>
  <conditionalFormatting sqref="I424">
    <cfRule type="expression" dxfId="19" priority="13" stopIfTrue="1">
      <formula>$B424="H"</formula>
    </cfRule>
  </conditionalFormatting>
  <conditionalFormatting sqref="I425">
    <cfRule type="expression" dxfId="18" priority="12" stopIfTrue="1">
      <formula>$B425="H"</formula>
    </cfRule>
  </conditionalFormatting>
  <conditionalFormatting sqref="I428">
    <cfRule type="expression" dxfId="17" priority="11" stopIfTrue="1">
      <formula>$B428="H"</formula>
    </cfRule>
  </conditionalFormatting>
  <conditionalFormatting sqref="I432">
    <cfRule type="expression" dxfId="16" priority="10" stopIfTrue="1">
      <formula>$B432="H"</formula>
    </cfRule>
  </conditionalFormatting>
  <conditionalFormatting sqref="I469">
    <cfRule type="expression" dxfId="15" priority="9" stopIfTrue="1">
      <formula>$B469="H"</formula>
    </cfRule>
  </conditionalFormatting>
  <conditionalFormatting sqref="I470">
    <cfRule type="expression" dxfId="14" priority="8" stopIfTrue="1">
      <formula>$B470="H"</formula>
    </cfRule>
  </conditionalFormatting>
  <conditionalFormatting sqref="A390:B390">
    <cfRule type="expression" dxfId="13" priority="6" stopIfTrue="1">
      <formula>$B390="H"</formula>
    </cfRule>
  </conditionalFormatting>
  <conditionalFormatting sqref="C390:D390">
    <cfRule type="expression" dxfId="12" priority="4" stopIfTrue="1">
      <formula>$B390="H"</formula>
    </cfRule>
  </conditionalFormatting>
  <conditionalFormatting sqref="E390">
    <cfRule type="expression" dxfId="11" priority="3" stopIfTrue="1">
      <formula>$B390="H"</formula>
    </cfRule>
  </conditionalFormatting>
  <conditionalFormatting sqref="F390:J390">
    <cfRule type="expression" dxfId="10" priority="2" stopIfTrue="1">
      <formula>$B390="H"</formula>
    </cfRule>
  </conditionalFormatting>
  <pageMargins left="0.39370078740157483" right="0.39370078740157483" top="0.59055118110236227" bottom="0.59055118110236227" header="0.39370078740157483" footer="0.39370078740157483"/>
  <pageSetup paperSize="9" scale="89" fitToHeight="0" orientation="landscape" horizontalDpi="300" verticalDpi="300" r:id="rId1"/>
  <headerFooter alignWithMargins="0">
    <oddFooter>&amp;L&amp;8www.euroCALC.cz&amp;C&amp;8&amp;P z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outlinePr summaryBelow="0"/>
    <pageSetUpPr fitToPage="1"/>
  </sheetPr>
  <dimension ref="A1:K68"/>
  <sheetViews>
    <sheetView showGridLines="0" view="pageBreakPreview" zoomScaleNormal="100" zoomScaleSheetLayoutView="100" workbookViewId="0">
      <pane ySplit="3" topLeftCell="A4" activePane="bottomLeft" state="frozen"/>
      <selection activeCell="D1" sqref="D1"/>
      <selection pane="bottomLeft" activeCell="A4" sqref="A4"/>
    </sheetView>
  </sheetViews>
  <sheetFormatPr defaultRowHeight="12.75" outlineLevelRow="1" x14ac:dyDescent="0.2"/>
  <cols>
    <col min="1" max="1" width="5.140625" style="153" customWidth="1"/>
    <col min="2" max="2" width="12.7109375" style="153" customWidth="1"/>
    <col min="3" max="3" width="63.140625" style="153" customWidth="1"/>
    <col min="4" max="4" width="4.28515625" style="153" customWidth="1"/>
    <col min="5" max="5" width="13.28515625" style="153" customWidth="1"/>
    <col min="6" max="6" width="15.5703125" style="153" customWidth="1"/>
    <col min="7" max="7" width="18.140625" style="153" customWidth="1"/>
    <col min="8" max="16384" width="9.140625" style="153"/>
  </cols>
  <sheetData>
    <row r="1" spans="1:11" s="112" customFormat="1" ht="21.6" customHeight="1" x14ac:dyDescent="0.25">
      <c r="A1" s="108"/>
      <c r="B1" s="109"/>
      <c r="C1" s="109" t="s">
        <v>1549</v>
      </c>
      <c r="E1" s="110"/>
      <c r="F1" s="110"/>
      <c r="G1" s="111"/>
    </row>
    <row r="2" spans="1:11" s="113" customFormat="1" ht="34.5" customHeight="1" x14ac:dyDescent="0.25">
      <c r="A2" s="108"/>
      <c r="B2" s="109" t="s">
        <v>1550</v>
      </c>
      <c r="C2" s="240" t="s">
        <v>784</v>
      </c>
      <c r="D2" s="109"/>
      <c r="E2" s="110"/>
      <c r="F2" s="110"/>
      <c r="G2" s="111"/>
    </row>
    <row r="3" spans="1:11" s="118" customFormat="1" ht="22.5" customHeight="1" thickBot="1" x14ac:dyDescent="0.25">
      <c r="A3" s="114" t="s">
        <v>125</v>
      </c>
      <c r="B3" s="115" t="s">
        <v>15</v>
      </c>
      <c r="C3" s="116" t="s">
        <v>71</v>
      </c>
      <c r="D3" s="117" t="s">
        <v>6</v>
      </c>
      <c r="E3" s="114" t="s">
        <v>287</v>
      </c>
      <c r="F3" s="114" t="s">
        <v>278</v>
      </c>
      <c r="G3" s="114" t="s">
        <v>38</v>
      </c>
    </row>
    <row r="5" spans="1:11" s="124" customFormat="1" ht="17.25" customHeight="1" x14ac:dyDescent="0.25">
      <c r="A5" s="119"/>
      <c r="B5" s="120">
        <v>720</v>
      </c>
      <c r="C5" s="120" t="s">
        <v>784</v>
      </c>
      <c r="D5" s="121"/>
      <c r="E5" s="122"/>
      <c r="F5" s="122"/>
      <c r="G5" s="123">
        <f>SUBTOTAL(9,G7:G68)</f>
        <v>0</v>
      </c>
    </row>
    <row r="6" spans="1:11" s="33" customFormat="1" ht="12" x14ac:dyDescent="0.2">
      <c r="A6" s="27"/>
      <c r="B6" s="75"/>
      <c r="C6" s="104" t="s">
        <v>1475</v>
      </c>
      <c r="D6" s="29"/>
      <c r="E6" s="30"/>
      <c r="F6" s="31"/>
      <c r="G6" s="30"/>
      <c r="H6" s="31"/>
      <c r="I6" s="32"/>
      <c r="J6" s="203"/>
      <c r="K6" s="203"/>
    </row>
    <row r="7" spans="1:11" s="132" customFormat="1" ht="16.5" customHeight="1" x14ac:dyDescent="0.2">
      <c r="A7" s="125"/>
      <c r="B7" s="126" t="s">
        <v>785</v>
      </c>
      <c r="C7" s="127" t="s">
        <v>541</v>
      </c>
      <c r="D7" s="128"/>
      <c r="E7" s="129"/>
      <c r="F7" s="130"/>
      <c r="G7" s="131">
        <f>SUBTOTAL(9,G8:G18)</f>
        <v>0</v>
      </c>
    </row>
    <row r="8" spans="1:11" s="291" customFormat="1" ht="16.5" customHeight="1" x14ac:dyDescent="0.2">
      <c r="A8" s="284"/>
      <c r="B8" s="285" t="s">
        <v>1541</v>
      </c>
      <c r="C8" s="286" t="s">
        <v>1543</v>
      </c>
      <c r="D8" s="287"/>
      <c r="E8" s="288"/>
      <c r="F8" s="289"/>
      <c r="G8" s="290">
        <f>SUBTOTAL(9,G9:G12)</f>
        <v>0</v>
      </c>
    </row>
    <row r="9" spans="1:11" s="139" customFormat="1" ht="12" outlineLevel="1" x14ac:dyDescent="0.2">
      <c r="A9" s="133">
        <v>1</v>
      </c>
      <c r="B9" s="134" t="s">
        <v>786</v>
      </c>
      <c r="C9" s="135" t="s">
        <v>787</v>
      </c>
      <c r="D9" s="136" t="s">
        <v>11</v>
      </c>
      <c r="E9" s="137">
        <v>90</v>
      </c>
      <c r="F9" s="239"/>
      <c r="G9" s="138">
        <f>E9*F9</f>
        <v>0</v>
      </c>
    </row>
    <row r="10" spans="1:11" s="139" customFormat="1" ht="12" outlineLevel="1" x14ac:dyDescent="0.2">
      <c r="A10" s="133">
        <v>2</v>
      </c>
      <c r="B10" s="134" t="s">
        <v>788</v>
      </c>
      <c r="C10" s="135" t="s">
        <v>789</v>
      </c>
      <c r="D10" s="136" t="s">
        <v>11</v>
      </c>
      <c r="E10" s="137">
        <v>4.08</v>
      </c>
      <c r="F10" s="239"/>
      <c r="G10" s="138">
        <f t="shared" ref="G10:G12" si="0">E10*F10</f>
        <v>0</v>
      </c>
    </row>
    <row r="11" spans="1:11" s="139" customFormat="1" ht="12" outlineLevel="1" x14ac:dyDescent="0.2">
      <c r="A11" s="133">
        <v>3</v>
      </c>
      <c r="B11" s="134" t="s">
        <v>790</v>
      </c>
      <c r="C11" s="135" t="s">
        <v>791</v>
      </c>
      <c r="D11" s="136" t="s">
        <v>11</v>
      </c>
      <c r="E11" s="137">
        <v>85.92</v>
      </c>
      <c r="F11" s="239"/>
      <c r="G11" s="138">
        <f t="shared" si="0"/>
        <v>0</v>
      </c>
    </row>
    <row r="12" spans="1:11" s="139" customFormat="1" ht="12" outlineLevel="1" x14ac:dyDescent="0.2">
      <c r="A12" s="133">
        <v>3</v>
      </c>
      <c r="B12" s="134" t="s">
        <v>792</v>
      </c>
      <c r="C12" s="135" t="s">
        <v>1444</v>
      </c>
      <c r="D12" s="136" t="s">
        <v>11</v>
      </c>
      <c r="E12" s="137">
        <v>4.08</v>
      </c>
      <c r="F12" s="239"/>
      <c r="G12" s="138">
        <f t="shared" si="0"/>
        <v>0</v>
      </c>
    </row>
    <row r="13" spans="1:11" s="291" customFormat="1" ht="16.5" customHeight="1" x14ac:dyDescent="0.2">
      <c r="A13" s="284"/>
      <c r="B13" s="285" t="s">
        <v>1542</v>
      </c>
      <c r="C13" s="286" t="s">
        <v>1544</v>
      </c>
      <c r="D13" s="287"/>
      <c r="E13" s="288"/>
      <c r="F13" s="289"/>
      <c r="G13" s="290">
        <f>SUBTOTAL(9,G14:G17)</f>
        <v>0</v>
      </c>
    </row>
    <row r="14" spans="1:11" s="139" customFormat="1" ht="12" outlineLevel="1" x14ac:dyDescent="0.2">
      <c r="A14" s="133">
        <v>4</v>
      </c>
      <c r="B14" s="134" t="s">
        <v>786</v>
      </c>
      <c r="C14" s="135" t="s">
        <v>787</v>
      </c>
      <c r="D14" s="136" t="s">
        <v>11</v>
      </c>
      <c r="E14" s="137">
        <v>294</v>
      </c>
      <c r="F14" s="239"/>
      <c r="G14" s="138">
        <f>E14*F14</f>
        <v>0</v>
      </c>
    </row>
    <row r="15" spans="1:11" s="139" customFormat="1" ht="12" outlineLevel="1" x14ac:dyDescent="0.2">
      <c r="A15" s="133">
        <v>4.7</v>
      </c>
      <c r="B15" s="134" t="s">
        <v>788</v>
      </c>
      <c r="C15" s="135" t="s">
        <v>789</v>
      </c>
      <c r="D15" s="136" t="s">
        <v>11</v>
      </c>
      <c r="E15" s="137">
        <v>12.96</v>
      </c>
      <c r="F15" s="239"/>
      <c r="G15" s="138">
        <f t="shared" ref="G15:G17" si="1">E15*F15</f>
        <v>0</v>
      </c>
    </row>
    <row r="16" spans="1:11" s="139" customFormat="1" ht="12" outlineLevel="1" x14ac:dyDescent="0.2">
      <c r="A16" s="133">
        <v>5.4</v>
      </c>
      <c r="B16" s="134" t="s">
        <v>790</v>
      </c>
      <c r="C16" s="135" t="s">
        <v>791</v>
      </c>
      <c r="D16" s="136" t="s">
        <v>11</v>
      </c>
      <c r="E16" s="137">
        <v>281.04000000000002</v>
      </c>
      <c r="F16" s="239"/>
      <c r="G16" s="138">
        <f t="shared" si="1"/>
        <v>0</v>
      </c>
    </row>
    <row r="17" spans="1:7" s="139" customFormat="1" ht="12" outlineLevel="1" x14ac:dyDescent="0.2">
      <c r="A17" s="133">
        <v>6.1</v>
      </c>
      <c r="B17" s="134" t="s">
        <v>792</v>
      </c>
      <c r="C17" s="135" t="s">
        <v>1444</v>
      </c>
      <c r="D17" s="136" t="s">
        <v>11</v>
      </c>
      <c r="E17" s="137">
        <v>12.96</v>
      </c>
      <c r="F17" s="239"/>
      <c r="G17" s="138">
        <f t="shared" si="1"/>
        <v>0</v>
      </c>
    </row>
    <row r="18" spans="1:7" s="151" customFormat="1" ht="12" outlineLevel="1" x14ac:dyDescent="0.2">
      <c r="A18" s="144"/>
      <c r="B18" s="145"/>
      <c r="C18" s="146"/>
      <c r="D18" s="147"/>
      <c r="E18" s="148"/>
      <c r="F18" s="149"/>
      <c r="G18" s="150"/>
    </row>
    <row r="19" spans="1:7" s="132" customFormat="1" ht="16.5" customHeight="1" x14ac:dyDescent="0.2">
      <c r="A19" s="125"/>
      <c r="B19" s="127" t="s">
        <v>1491</v>
      </c>
      <c r="C19" s="127" t="s">
        <v>1492</v>
      </c>
      <c r="D19" s="128"/>
      <c r="E19" s="129"/>
      <c r="F19" s="130"/>
      <c r="G19" s="131">
        <f>SUBTOTAL(9,G20:G30)</f>
        <v>0</v>
      </c>
    </row>
    <row r="20" spans="1:7" s="139" customFormat="1" ht="12" outlineLevel="1" x14ac:dyDescent="0.2">
      <c r="A20" s="133">
        <v>1</v>
      </c>
      <c r="B20" s="134" t="s">
        <v>1493</v>
      </c>
      <c r="C20" s="152" t="s">
        <v>1494</v>
      </c>
      <c r="D20" s="141" t="s">
        <v>4</v>
      </c>
      <c r="E20" s="142">
        <v>5</v>
      </c>
      <c r="F20" s="143"/>
      <c r="G20" s="138">
        <f>E20*F20</f>
        <v>0</v>
      </c>
    </row>
    <row r="21" spans="1:7" s="139" customFormat="1" ht="12" outlineLevel="1" x14ac:dyDescent="0.2">
      <c r="A21" s="133">
        <v>2</v>
      </c>
      <c r="B21" s="134" t="s">
        <v>1495</v>
      </c>
      <c r="C21" s="135" t="s">
        <v>1496</v>
      </c>
      <c r="D21" s="136" t="s">
        <v>4</v>
      </c>
      <c r="E21" s="137">
        <v>157</v>
      </c>
      <c r="F21" s="143"/>
      <c r="G21" s="138">
        <f t="shared" ref="G21:G29" si="2">E21*F21</f>
        <v>0</v>
      </c>
    </row>
    <row r="22" spans="1:7" s="139" customFormat="1" ht="12" outlineLevel="1" x14ac:dyDescent="0.2">
      <c r="A22" s="133">
        <v>3</v>
      </c>
      <c r="B22" s="134" t="s">
        <v>1497</v>
      </c>
      <c r="C22" s="135" t="s">
        <v>1498</v>
      </c>
      <c r="D22" s="136" t="s">
        <v>4</v>
      </c>
      <c r="E22" s="137">
        <v>140</v>
      </c>
      <c r="F22" s="143"/>
      <c r="G22" s="138">
        <f t="shared" si="2"/>
        <v>0</v>
      </c>
    </row>
    <row r="23" spans="1:7" s="139" customFormat="1" ht="12" outlineLevel="1" x14ac:dyDescent="0.2">
      <c r="A23" s="133">
        <v>4</v>
      </c>
      <c r="B23" s="134" t="s">
        <v>1499</v>
      </c>
      <c r="C23" s="135" t="s">
        <v>1500</v>
      </c>
      <c r="D23" s="136" t="s">
        <v>4</v>
      </c>
      <c r="E23" s="137">
        <v>140</v>
      </c>
      <c r="F23" s="143"/>
      <c r="G23" s="138">
        <f t="shared" si="2"/>
        <v>0</v>
      </c>
    </row>
    <row r="24" spans="1:7" s="139" customFormat="1" ht="12" outlineLevel="1" x14ac:dyDescent="0.2">
      <c r="A24" s="133">
        <v>5</v>
      </c>
      <c r="B24" s="134" t="s">
        <v>1501</v>
      </c>
      <c r="C24" s="135" t="s">
        <v>1502</v>
      </c>
      <c r="D24" s="136" t="s">
        <v>4</v>
      </c>
      <c r="E24" s="137">
        <v>30</v>
      </c>
      <c r="F24" s="143"/>
      <c r="G24" s="138">
        <f t="shared" si="2"/>
        <v>0</v>
      </c>
    </row>
    <row r="25" spans="1:7" s="139" customFormat="1" ht="12" outlineLevel="1" x14ac:dyDescent="0.2">
      <c r="A25" s="133">
        <v>6</v>
      </c>
      <c r="B25" s="134" t="s">
        <v>1503</v>
      </c>
      <c r="C25" s="135" t="s">
        <v>1504</v>
      </c>
      <c r="D25" s="136" t="s">
        <v>4</v>
      </c>
      <c r="E25" s="137">
        <v>7</v>
      </c>
      <c r="F25" s="143"/>
      <c r="G25" s="138">
        <f t="shared" si="2"/>
        <v>0</v>
      </c>
    </row>
    <row r="26" spans="1:7" s="139" customFormat="1" ht="12" outlineLevel="1" x14ac:dyDescent="0.2">
      <c r="A26" s="133">
        <v>7</v>
      </c>
      <c r="B26" s="134" t="s">
        <v>1505</v>
      </c>
      <c r="C26" s="135" t="s">
        <v>1506</v>
      </c>
      <c r="D26" s="136" t="s">
        <v>4</v>
      </c>
      <c r="E26" s="137">
        <v>5</v>
      </c>
      <c r="F26" s="143"/>
      <c r="G26" s="138">
        <f t="shared" si="2"/>
        <v>0</v>
      </c>
    </row>
    <row r="27" spans="1:7" s="139" customFormat="1" ht="12" outlineLevel="1" x14ac:dyDescent="0.2">
      <c r="A27" s="133">
        <v>8</v>
      </c>
      <c r="B27" s="134" t="s">
        <v>1507</v>
      </c>
      <c r="C27" s="135" t="s">
        <v>1508</v>
      </c>
      <c r="D27" s="136" t="s">
        <v>4</v>
      </c>
      <c r="E27" s="137">
        <v>23</v>
      </c>
      <c r="F27" s="143"/>
      <c r="G27" s="138">
        <f t="shared" si="2"/>
        <v>0</v>
      </c>
    </row>
    <row r="28" spans="1:7" s="139" customFormat="1" ht="12" outlineLevel="1" x14ac:dyDescent="0.2">
      <c r="A28" s="133">
        <v>9</v>
      </c>
      <c r="B28" s="134" t="s">
        <v>1509</v>
      </c>
      <c r="C28" s="135" t="s">
        <v>1510</v>
      </c>
      <c r="D28" s="136" t="s">
        <v>9</v>
      </c>
      <c r="E28" s="137">
        <v>2</v>
      </c>
      <c r="F28" s="143"/>
      <c r="G28" s="138">
        <f t="shared" si="2"/>
        <v>0</v>
      </c>
    </row>
    <row r="29" spans="1:7" s="139" customFormat="1" ht="12" outlineLevel="1" x14ac:dyDescent="0.2">
      <c r="A29" s="133">
        <v>10</v>
      </c>
      <c r="B29" s="134" t="s">
        <v>1511</v>
      </c>
      <c r="C29" s="135" t="s">
        <v>1512</v>
      </c>
      <c r="D29" s="136" t="s">
        <v>9</v>
      </c>
      <c r="E29" s="137">
        <v>1</v>
      </c>
      <c r="F29" s="143"/>
      <c r="G29" s="138">
        <f t="shared" si="2"/>
        <v>0</v>
      </c>
    </row>
    <row r="30" spans="1:7" s="151" customFormat="1" ht="12" outlineLevel="1" x14ac:dyDescent="0.2">
      <c r="A30" s="144"/>
      <c r="B30" s="145"/>
      <c r="C30" s="146"/>
      <c r="D30" s="147"/>
      <c r="E30" s="148"/>
      <c r="F30" s="149"/>
      <c r="G30" s="150"/>
    </row>
    <row r="31" spans="1:7" s="132" customFormat="1" ht="16.5" customHeight="1" x14ac:dyDescent="0.2">
      <c r="A31" s="125"/>
      <c r="B31" s="127" t="s">
        <v>793</v>
      </c>
      <c r="C31" s="127" t="s">
        <v>794</v>
      </c>
      <c r="D31" s="128"/>
      <c r="E31" s="129"/>
      <c r="F31" s="130"/>
      <c r="G31" s="131">
        <f>SUBTOTAL(9,G32:G43)</f>
        <v>0</v>
      </c>
    </row>
    <row r="32" spans="1:7" s="139" customFormat="1" ht="12" outlineLevel="1" x14ac:dyDescent="0.2">
      <c r="A32" s="133">
        <v>1</v>
      </c>
      <c r="B32" s="134" t="s">
        <v>795</v>
      </c>
      <c r="C32" s="140" t="s">
        <v>796</v>
      </c>
      <c r="D32" s="141" t="s">
        <v>4</v>
      </c>
      <c r="E32" s="142">
        <v>68</v>
      </c>
      <c r="F32" s="143"/>
      <c r="G32" s="138">
        <f>E32*F32</f>
        <v>0</v>
      </c>
    </row>
    <row r="33" spans="1:7" s="139" customFormat="1" ht="12" outlineLevel="1" x14ac:dyDescent="0.2">
      <c r="A33" s="133">
        <v>2</v>
      </c>
      <c r="B33" s="134" t="s">
        <v>797</v>
      </c>
      <c r="C33" s="135" t="s">
        <v>798</v>
      </c>
      <c r="D33" s="136" t="s">
        <v>4</v>
      </c>
      <c r="E33" s="137">
        <v>26</v>
      </c>
      <c r="F33" s="143"/>
      <c r="G33" s="138">
        <f t="shared" ref="G33:G42" si="3">E33*F33</f>
        <v>0</v>
      </c>
    </row>
    <row r="34" spans="1:7" s="139" customFormat="1" ht="12" outlineLevel="1" x14ac:dyDescent="0.2">
      <c r="A34" s="133">
        <v>3</v>
      </c>
      <c r="B34" s="134" t="s">
        <v>799</v>
      </c>
      <c r="C34" s="135" t="s">
        <v>800</v>
      </c>
      <c r="D34" s="136" t="s">
        <v>4</v>
      </c>
      <c r="E34" s="137">
        <v>3</v>
      </c>
      <c r="F34" s="143"/>
      <c r="G34" s="138">
        <f t="shared" si="3"/>
        <v>0</v>
      </c>
    </row>
    <row r="35" spans="1:7" s="139" customFormat="1" ht="12" outlineLevel="1" x14ac:dyDescent="0.2">
      <c r="A35" s="133">
        <v>4</v>
      </c>
      <c r="B35" s="134" t="s">
        <v>801</v>
      </c>
      <c r="C35" s="135" t="s">
        <v>802</v>
      </c>
      <c r="D35" s="136" t="s">
        <v>4</v>
      </c>
      <c r="E35" s="137">
        <v>21</v>
      </c>
      <c r="F35" s="143"/>
      <c r="G35" s="138">
        <f t="shared" si="3"/>
        <v>0</v>
      </c>
    </row>
    <row r="36" spans="1:7" s="139" customFormat="1" ht="12" outlineLevel="1" x14ac:dyDescent="0.2">
      <c r="A36" s="133">
        <v>5</v>
      </c>
      <c r="B36" s="134" t="s">
        <v>803</v>
      </c>
      <c r="C36" s="135" t="s">
        <v>804</v>
      </c>
      <c r="D36" s="136" t="s">
        <v>4</v>
      </c>
      <c r="E36" s="137">
        <v>26</v>
      </c>
      <c r="F36" s="143"/>
      <c r="G36" s="138">
        <f t="shared" si="3"/>
        <v>0</v>
      </c>
    </row>
    <row r="37" spans="1:7" s="139" customFormat="1" ht="12" outlineLevel="1" x14ac:dyDescent="0.2">
      <c r="A37" s="133">
        <v>6</v>
      </c>
      <c r="B37" s="134" t="s">
        <v>805</v>
      </c>
      <c r="C37" s="135" t="s">
        <v>806</v>
      </c>
      <c r="D37" s="136" t="s">
        <v>4</v>
      </c>
      <c r="E37" s="137">
        <v>3</v>
      </c>
      <c r="F37" s="143"/>
      <c r="G37" s="138">
        <f t="shared" si="3"/>
        <v>0</v>
      </c>
    </row>
    <row r="38" spans="1:7" s="139" customFormat="1" ht="12" outlineLevel="1" x14ac:dyDescent="0.2">
      <c r="A38" s="133">
        <v>7</v>
      </c>
      <c r="B38" s="134" t="s">
        <v>807</v>
      </c>
      <c r="C38" s="135" t="s">
        <v>808</v>
      </c>
      <c r="D38" s="136" t="s">
        <v>4</v>
      </c>
      <c r="E38" s="137">
        <v>21</v>
      </c>
      <c r="F38" s="143"/>
      <c r="G38" s="138">
        <f t="shared" si="3"/>
        <v>0</v>
      </c>
    </row>
    <row r="39" spans="1:7" s="139" customFormat="1" ht="12" outlineLevel="1" x14ac:dyDescent="0.2">
      <c r="A39" s="133">
        <v>8</v>
      </c>
      <c r="B39" s="134" t="s">
        <v>809</v>
      </c>
      <c r="C39" s="135" t="s">
        <v>810</v>
      </c>
      <c r="D39" s="136" t="s">
        <v>4</v>
      </c>
      <c r="E39" s="137">
        <v>2</v>
      </c>
      <c r="F39" s="143"/>
      <c r="G39" s="138">
        <f t="shared" si="3"/>
        <v>0</v>
      </c>
    </row>
    <row r="40" spans="1:7" s="139" customFormat="1" ht="12" outlineLevel="1" x14ac:dyDescent="0.2">
      <c r="A40" s="133">
        <v>9</v>
      </c>
      <c r="B40" s="134" t="s">
        <v>811</v>
      </c>
      <c r="C40" s="135" t="s">
        <v>812</v>
      </c>
      <c r="D40" s="136" t="s">
        <v>9</v>
      </c>
      <c r="E40" s="137">
        <v>2</v>
      </c>
      <c r="F40" s="143"/>
      <c r="G40" s="138">
        <f t="shared" si="3"/>
        <v>0</v>
      </c>
    </row>
    <row r="41" spans="1:7" s="139" customFormat="1" ht="12" outlineLevel="1" x14ac:dyDescent="0.2">
      <c r="A41" s="133">
        <v>10</v>
      </c>
      <c r="B41" s="134" t="s">
        <v>813</v>
      </c>
      <c r="C41" s="135" t="s">
        <v>814</v>
      </c>
      <c r="D41" s="136" t="s">
        <v>9</v>
      </c>
      <c r="E41" s="137">
        <v>1</v>
      </c>
      <c r="F41" s="143"/>
      <c r="G41" s="138">
        <f t="shared" si="3"/>
        <v>0</v>
      </c>
    </row>
    <row r="42" spans="1:7" s="139" customFormat="1" ht="12" outlineLevel="1" x14ac:dyDescent="0.2">
      <c r="A42" s="133">
        <v>11</v>
      </c>
      <c r="B42" s="134" t="s">
        <v>815</v>
      </c>
      <c r="C42" s="135" t="s">
        <v>816</v>
      </c>
      <c r="D42" s="136" t="s">
        <v>9</v>
      </c>
      <c r="E42" s="137">
        <v>1</v>
      </c>
      <c r="F42" s="143"/>
      <c r="G42" s="138">
        <f t="shared" si="3"/>
        <v>0</v>
      </c>
    </row>
    <row r="43" spans="1:7" s="151" customFormat="1" ht="12" outlineLevel="1" x14ac:dyDescent="0.2">
      <c r="A43" s="144"/>
      <c r="B43" s="145"/>
      <c r="C43" s="146"/>
      <c r="D43" s="147"/>
      <c r="E43" s="148"/>
      <c r="F43" s="149"/>
      <c r="G43" s="150"/>
    </row>
    <row r="44" spans="1:7" s="132" customFormat="1" ht="16.5" customHeight="1" x14ac:dyDescent="0.2">
      <c r="A44" s="125"/>
      <c r="B44" s="127" t="s">
        <v>817</v>
      </c>
      <c r="C44" s="127" t="s">
        <v>818</v>
      </c>
      <c r="D44" s="128"/>
      <c r="E44" s="129"/>
      <c r="F44" s="130"/>
      <c r="G44" s="131">
        <f>SUBTOTAL(9,G45:G68)</f>
        <v>0</v>
      </c>
    </row>
    <row r="45" spans="1:7" s="139" customFormat="1" ht="12" outlineLevel="1" x14ac:dyDescent="0.2">
      <c r="A45" s="133">
        <v>1</v>
      </c>
      <c r="B45" s="134" t="s">
        <v>819</v>
      </c>
      <c r="C45" s="152" t="s">
        <v>820</v>
      </c>
      <c r="D45" s="141" t="s">
        <v>9</v>
      </c>
      <c r="E45" s="142">
        <v>1</v>
      </c>
      <c r="F45" s="143"/>
      <c r="G45" s="138">
        <f>E45*F45</f>
        <v>0</v>
      </c>
    </row>
    <row r="46" spans="1:7" s="139" customFormat="1" ht="24" outlineLevel="1" x14ac:dyDescent="0.2">
      <c r="A46" s="133">
        <v>2</v>
      </c>
      <c r="B46" s="134" t="s">
        <v>821</v>
      </c>
      <c r="C46" s="135" t="s">
        <v>822</v>
      </c>
      <c r="D46" s="136" t="s">
        <v>9</v>
      </c>
      <c r="E46" s="137">
        <v>1</v>
      </c>
      <c r="F46" s="143"/>
      <c r="G46" s="138">
        <f t="shared" ref="G46:G67" si="4">E46*F46</f>
        <v>0</v>
      </c>
    </row>
    <row r="47" spans="1:7" s="139" customFormat="1" ht="24" outlineLevel="1" x14ac:dyDescent="0.2">
      <c r="A47" s="133">
        <v>3</v>
      </c>
      <c r="B47" s="134" t="s">
        <v>823</v>
      </c>
      <c r="C47" s="135" t="s">
        <v>824</v>
      </c>
      <c r="D47" s="136" t="s">
        <v>9</v>
      </c>
      <c r="E47" s="137">
        <v>2</v>
      </c>
      <c r="F47" s="143"/>
      <c r="G47" s="138">
        <f t="shared" si="4"/>
        <v>0</v>
      </c>
    </row>
    <row r="48" spans="1:7" s="139" customFormat="1" ht="24" outlineLevel="1" x14ac:dyDescent="0.2">
      <c r="A48" s="133">
        <v>4</v>
      </c>
      <c r="B48" s="134" t="s">
        <v>825</v>
      </c>
      <c r="C48" s="135" t="s">
        <v>826</v>
      </c>
      <c r="D48" s="136" t="s">
        <v>9</v>
      </c>
      <c r="E48" s="137">
        <v>1</v>
      </c>
      <c r="F48" s="143"/>
      <c r="G48" s="138">
        <f t="shared" si="4"/>
        <v>0</v>
      </c>
    </row>
    <row r="49" spans="1:7" s="139" customFormat="1" ht="12" outlineLevel="1" x14ac:dyDescent="0.2">
      <c r="A49" s="133">
        <v>5</v>
      </c>
      <c r="B49" s="134" t="s">
        <v>827</v>
      </c>
      <c r="C49" s="135" t="s">
        <v>828</v>
      </c>
      <c r="D49" s="136" t="s">
        <v>9</v>
      </c>
      <c r="E49" s="137">
        <v>3</v>
      </c>
      <c r="F49" s="143"/>
      <c r="G49" s="138">
        <f t="shared" si="4"/>
        <v>0</v>
      </c>
    </row>
    <row r="50" spans="1:7" s="139" customFormat="1" ht="12" outlineLevel="1" x14ac:dyDescent="0.2">
      <c r="A50" s="133">
        <v>6</v>
      </c>
      <c r="B50" s="134" t="s">
        <v>829</v>
      </c>
      <c r="C50" s="135" t="s">
        <v>830</v>
      </c>
      <c r="D50" s="136" t="s">
        <v>9</v>
      </c>
      <c r="E50" s="137">
        <v>3</v>
      </c>
      <c r="F50" s="143"/>
      <c r="G50" s="138">
        <f t="shared" si="4"/>
        <v>0</v>
      </c>
    </row>
    <row r="51" spans="1:7" s="139" customFormat="1" ht="12" outlineLevel="1" x14ac:dyDescent="0.2">
      <c r="A51" s="133">
        <v>7</v>
      </c>
      <c r="B51" s="134" t="s">
        <v>831</v>
      </c>
      <c r="C51" s="135" t="s">
        <v>832</v>
      </c>
      <c r="D51" s="136" t="s">
        <v>9</v>
      </c>
      <c r="E51" s="137">
        <v>3</v>
      </c>
      <c r="F51" s="143"/>
      <c r="G51" s="138">
        <f t="shared" si="4"/>
        <v>0</v>
      </c>
    </row>
    <row r="52" spans="1:7" s="139" customFormat="1" ht="12" outlineLevel="1" x14ac:dyDescent="0.2">
      <c r="A52" s="133">
        <v>8</v>
      </c>
      <c r="B52" s="134" t="s">
        <v>833</v>
      </c>
      <c r="C52" s="135" t="s">
        <v>834</v>
      </c>
      <c r="D52" s="136" t="s">
        <v>9</v>
      </c>
      <c r="E52" s="137">
        <v>3</v>
      </c>
      <c r="F52" s="143"/>
      <c r="G52" s="138">
        <f t="shared" si="4"/>
        <v>0</v>
      </c>
    </row>
    <row r="53" spans="1:7" s="139" customFormat="1" ht="12" outlineLevel="1" x14ac:dyDescent="0.2">
      <c r="A53" s="133">
        <v>9</v>
      </c>
      <c r="B53" s="134" t="s">
        <v>835</v>
      </c>
      <c r="C53" s="135" t="s">
        <v>836</v>
      </c>
      <c r="D53" s="136" t="s">
        <v>9</v>
      </c>
      <c r="E53" s="137">
        <v>1</v>
      </c>
      <c r="F53" s="143"/>
      <c r="G53" s="138">
        <f t="shared" si="4"/>
        <v>0</v>
      </c>
    </row>
    <row r="54" spans="1:7" s="139" customFormat="1" ht="48" outlineLevel="1" x14ac:dyDescent="0.2">
      <c r="A54" s="133">
        <v>10</v>
      </c>
      <c r="B54" s="134" t="s">
        <v>837</v>
      </c>
      <c r="C54" s="135" t="s">
        <v>838</v>
      </c>
      <c r="D54" s="136" t="s">
        <v>9</v>
      </c>
      <c r="E54" s="137">
        <v>1</v>
      </c>
      <c r="F54" s="143"/>
      <c r="G54" s="138">
        <f t="shared" si="4"/>
        <v>0</v>
      </c>
    </row>
    <row r="55" spans="1:7" s="139" customFormat="1" ht="12" outlineLevel="1" x14ac:dyDescent="0.2">
      <c r="A55" s="133">
        <v>11</v>
      </c>
      <c r="B55" s="134" t="s">
        <v>839</v>
      </c>
      <c r="C55" s="135" t="s">
        <v>840</v>
      </c>
      <c r="D55" s="136" t="s">
        <v>9</v>
      </c>
      <c r="E55" s="137">
        <v>1</v>
      </c>
      <c r="F55" s="143"/>
      <c r="G55" s="138">
        <f t="shared" si="4"/>
        <v>0</v>
      </c>
    </row>
    <row r="56" spans="1:7" s="139" customFormat="1" ht="12" outlineLevel="1" x14ac:dyDescent="0.2">
      <c r="A56" s="133">
        <v>12</v>
      </c>
      <c r="B56" s="134" t="s">
        <v>841</v>
      </c>
      <c r="C56" s="135" t="s">
        <v>842</v>
      </c>
      <c r="D56" s="136" t="s">
        <v>9</v>
      </c>
      <c r="E56" s="137">
        <v>2</v>
      </c>
      <c r="F56" s="143"/>
      <c r="G56" s="138">
        <f t="shared" si="4"/>
        <v>0</v>
      </c>
    </row>
    <row r="57" spans="1:7" s="139" customFormat="1" ht="12" outlineLevel="1" x14ac:dyDescent="0.2">
      <c r="A57" s="133">
        <v>13</v>
      </c>
      <c r="B57" s="134" t="s">
        <v>843</v>
      </c>
      <c r="C57" s="135" t="s">
        <v>844</v>
      </c>
      <c r="D57" s="136" t="s">
        <v>9</v>
      </c>
      <c r="E57" s="137">
        <v>2</v>
      </c>
      <c r="F57" s="143"/>
      <c r="G57" s="138">
        <f t="shared" si="4"/>
        <v>0</v>
      </c>
    </row>
    <row r="58" spans="1:7" s="139" customFormat="1" ht="12" outlineLevel="1" x14ac:dyDescent="0.2">
      <c r="A58" s="133">
        <v>14</v>
      </c>
      <c r="B58" s="134" t="s">
        <v>845</v>
      </c>
      <c r="C58" s="135" t="s">
        <v>846</v>
      </c>
      <c r="D58" s="136" t="s">
        <v>9</v>
      </c>
      <c r="E58" s="137">
        <v>2</v>
      </c>
      <c r="F58" s="143"/>
      <c r="G58" s="138">
        <f t="shared" si="4"/>
        <v>0</v>
      </c>
    </row>
    <row r="59" spans="1:7" s="139" customFormat="1" ht="12" outlineLevel="1" x14ac:dyDescent="0.2">
      <c r="A59" s="133">
        <v>15</v>
      </c>
      <c r="B59" s="134" t="s">
        <v>847</v>
      </c>
      <c r="C59" s="135" t="s">
        <v>848</v>
      </c>
      <c r="D59" s="136" t="s">
        <v>9</v>
      </c>
      <c r="E59" s="137">
        <v>2</v>
      </c>
      <c r="F59" s="143"/>
      <c r="G59" s="138">
        <f t="shared" si="4"/>
        <v>0</v>
      </c>
    </row>
    <row r="60" spans="1:7" s="139" customFormat="1" ht="12" outlineLevel="1" x14ac:dyDescent="0.2">
      <c r="A60" s="133">
        <v>16</v>
      </c>
      <c r="B60" s="134" t="s">
        <v>849</v>
      </c>
      <c r="C60" s="135" t="s">
        <v>850</v>
      </c>
      <c r="D60" s="136" t="s">
        <v>9</v>
      </c>
      <c r="E60" s="137">
        <v>1</v>
      </c>
      <c r="F60" s="143"/>
      <c r="G60" s="138">
        <f t="shared" si="4"/>
        <v>0</v>
      </c>
    </row>
    <row r="61" spans="1:7" s="139" customFormat="1" ht="24" outlineLevel="1" x14ac:dyDescent="0.2">
      <c r="A61" s="133">
        <v>17</v>
      </c>
      <c r="B61" s="134" t="s">
        <v>851</v>
      </c>
      <c r="C61" s="135" t="s">
        <v>852</v>
      </c>
      <c r="D61" s="136" t="s">
        <v>9</v>
      </c>
      <c r="E61" s="137">
        <v>1</v>
      </c>
      <c r="F61" s="143"/>
      <c r="G61" s="138">
        <f t="shared" si="4"/>
        <v>0</v>
      </c>
    </row>
    <row r="62" spans="1:7" s="139" customFormat="1" ht="12" outlineLevel="1" x14ac:dyDescent="0.2">
      <c r="A62" s="133">
        <v>18</v>
      </c>
      <c r="B62" s="134" t="s">
        <v>853</v>
      </c>
      <c r="C62" s="135" t="s">
        <v>854</v>
      </c>
      <c r="D62" s="136" t="s">
        <v>9</v>
      </c>
      <c r="E62" s="137">
        <v>1</v>
      </c>
      <c r="F62" s="143"/>
      <c r="G62" s="138">
        <f t="shared" si="4"/>
        <v>0</v>
      </c>
    </row>
    <row r="63" spans="1:7" s="139" customFormat="1" ht="12" outlineLevel="1" x14ac:dyDescent="0.2">
      <c r="A63" s="133">
        <v>19</v>
      </c>
      <c r="B63" s="134" t="s">
        <v>855</v>
      </c>
      <c r="C63" s="135" t="s">
        <v>856</v>
      </c>
      <c r="D63" s="136" t="s">
        <v>9</v>
      </c>
      <c r="E63" s="137">
        <v>2</v>
      </c>
      <c r="F63" s="143"/>
      <c r="G63" s="138">
        <f t="shared" si="4"/>
        <v>0</v>
      </c>
    </row>
    <row r="64" spans="1:7" s="139" customFormat="1" ht="12" outlineLevel="1" x14ac:dyDescent="0.2">
      <c r="A64" s="133">
        <v>20</v>
      </c>
      <c r="B64" s="134" t="s">
        <v>857</v>
      </c>
      <c r="C64" s="135" t="s">
        <v>858</v>
      </c>
      <c r="D64" s="136" t="s">
        <v>9</v>
      </c>
      <c r="E64" s="137">
        <v>3</v>
      </c>
      <c r="F64" s="143"/>
      <c r="G64" s="138">
        <f t="shared" si="4"/>
        <v>0</v>
      </c>
    </row>
    <row r="65" spans="1:7" s="139" customFormat="1" ht="12" outlineLevel="1" x14ac:dyDescent="0.2">
      <c r="A65" s="133">
        <v>21</v>
      </c>
      <c r="B65" s="134" t="s">
        <v>859</v>
      </c>
      <c r="C65" s="135" t="s">
        <v>860</v>
      </c>
      <c r="D65" s="136" t="s">
        <v>9</v>
      </c>
      <c r="E65" s="137">
        <v>1</v>
      </c>
      <c r="F65" s="143"/>
      <c r="G65" s="138">
        <f t="shared" si="4"/>
        <v>0</v>
      </c>
    </row>
    <row r="66" spans="1:7" s="139" customFormat="1" ht="12" outlineLevel="1" x14ac:dyDescent="0.2">
      <c r="A66" s="133">
        <v>22</v>
      </c>
      <c r="B66" s="134" t="s">
        <v>861</v>
      </c>
      <c r="C66" s="135" t="s">
        <v>862</v>
      </c>
      <c r="D66" s="136" t="s">
        <v>9</v>
      </c>
      <c r="E66" s="137">
        <v>3</v>
      </c>
      <c r="F66" s="143"/>
      <c r="G66" s="138">
        <f t="shared" si="4"/>
        <v>0</v>
      </c>
    </row>
    <row r="67" spans="1:7" s="139" customFormat="1" ht="12" outlineLevel="1" x14ac:dyDescent="0.2">
      <c r="A67" s="133">
        <v>23</v>
      </c>
      <c r="B67" s="134" t="s">
        <v>863</v>
      </c>
      <c r="C67" s="135" t="s">
        <v>864</v>
      </c>
      <c r="D67" s="136" t="s">
        <v>9</v>
      </c>
      <c r="E67" s="137">
        <v>5</v>
      </c>
      <c r="F67" s="143"/>
      <c r="G67" s="138">
        <f t="shared" si="4"/>
        <v>0</v>
      </c>
    </row>
    <row r="68" spans="1:7" s="151" customFormat="1" ht="12" outlineLevel="1" x14ac:dyDescent="0.2">
      <c r="A68" s="144"/>
      <c r="B68" s="145"/>
      <c r="C68" s="146"/>
      <c r="D68" s="147"/>
      <c r="E68" s="148"/>
      <c r="F68" s="149"/>
      <c r="G68" s="150"/>
    </row>
  </sheetData>
  <pageMargins left="0.70866141732283472" right="0.70866141732283472" top="0.78740157480314965" bottom="0.51181102362204722" header="0.31496062992125984" footer="0.23622047244094491"/>
  <pageSetup paperSize="9" fitToHeight="500" orientation="landscape" r:id="rId1"/>
  <headerFooter>
    <oddFooter>&amp;C&amp;9&amp;P / &amp;N&amp;R&amp;A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outlinePr summaryBelow="0"/>
  </sheetPr>
  <dimension ref="A1:K39"/>
  <sheetViews>
    <sheetView showGridLines="0" view="pageBreakPreview" zoomScaleNormal="100" zoomScaleSheetLayoutView="100" workbookViewId="0">
      <pane ySplit="3" topLeftCell="A4" activePane="bottomLeft" state="frozen"/>
      <selection activeCell="D1" sqref="D1"/>
      <selection pane="bottomLeft" activeCell="A4" sqref="A4"/>
    </sheetView>
  </sheetViews>
  <sheetFormatPr defaultRowHeight="12.75" outlineLevelRow="1" x14ac:dyDescent="0.2"/>
  <cols>
    <col min="1" max="1" width="5.140625" style="153" customWidth="1"/>
    <col min="2" max="2" width="12.7109375" style="153" customWidth="1"/>
    <col min="3" max="3" width="62.85546875" style="153" customWidth="1"/>
    <col min="4" max="4" width="4.28515625" style="153" customWidth="1"/>
    <col min="5" max="5" width="13.28515625" style="153" customWidth="1"/>
    <col min="6" max="6" width="15.5703125" style="153" customWidth="1"/>
    <col min="7" max="7" width="18.140625" style="153" customWidth="1"/>
    <col min="8" max="8" width="9.42578125" style="153" customWidth="1"/>
    <col min="9" max="16384" width="9.140625" style="153"/>
  </cols>
  <sheetData>
    <row r="1" spans="1:11" s="112" customFormat="1" ht="21.6" customHeight="1" x14ac:dyDescent="0.25">
      <c r="A1" s="108"/>
      <c r="B1" s="109"/>
      <c r="C1" s="109" t="s">
        <v>1549</v>
      </c>
      <c r="E1" s="110"/>
      <c r="F1" s="110"/>
      <c r="G1" s="111"/>
    </row>
    <row r="2" spans="1:11" s="113" customFormat="1" ht="34.5" customHeight="1" x14ac:dyDescent="0.25">
      <c r="A2" s="108"/>
      <c r="B2" s="109" t="s">
        <v>1550</v>
      </c>
      <c r="C2" s="240" t="s">
        <v>865</v>
      </c>
      <c r="D2" s="109"/>
      <c r="E2" s="110"/>
      <c r="F2" s="110"/>
      <c r="G2" s="111"/>
    </row>
    <row r="3" spans="1:11" s="118" customFormat="1" ht="22.5" customHeight="1" thickBot="1" x14ac:dyDescent="0.25">
      <c r="A3" s="114" t="s">
        <v>125</v>
      </c>
      <c r="B3" s="115" t="s">
        <v>15</v>
      </c>
      <c r="C3" s="116" t="s">
        <v>71</v>
      </c>
      <c r="D3" s="117" t="s">
        <v>6</v>
      </c>
      <c r="E3" s="114" t="s">
        <v>287</v>
      </c>
      <c r="F3" s="114" t="s">
        <v>278</v>
      </c>
      <c r="G3" s="114" t="s">
        <v>38</v>
      </c>
    </row>
    <row r="5" spans="1:11" s="124" customFormat="1" ht="17.25" customHeight="1" x14ac:dyDescent="0.25">
      <c r="A5" s="119"/>
      <c r="B5" s="120">
        <v>730</v>
      </c>
      <c r="C5" s="120" t="s">
        <v>865</v>
      </c>
      <c r="D5" s="121"/>
      <c r="E5" s="122"/>
      <c r="F5" s="122"/>
      <c r="G5" s="123">
        <f>SUBTOTAL(9,G7:G39)</f>
        <v>0</v>
      </c>
    </row>
    <row r="6" spans="1:11" s="33" customFormat="1" ht="12" x14ac:dyDescent="0.2">
      <c r="A6" s="27"/>
      <c r="B6" s="75"/>
      <c r="C6" s="104" t="s">
        <v>1475</v>
      </c>
      <c r="D6" s="29"/>
      <c r="E6" s="30"/>
      <c r="F6" s="31"/>
      <c r="G6" s="30"/>
      <c r="H6" s="31"/>
      <c r="I6" s="32"/>
      <c r="J6" s="203"/>
      <c r="K6" s="203"/>
    </row>
    <row r="7" spans="1:11" s="132" customFormat="1" ht="16.5" customHeight="1" x14ac:dyDescent="0.2">
      <c r="A7" s="125"/>
      <c r="B7" s="127" t="s">
        <v>866</v>
      </c>
      <c r="C7" s="127" t="s">
        <v>865</v>
      </c>
      <c r="D7" s="128"/>
      <c r="E7" s="129"/>
      <c r="F7" s="130"/>
      <c r="G7" s="131">
        <f>SUBTOTAL(9,G8:G39)</f>
        <v>0</v>
      </c>
    </row>
    <row r="8" spans="1:11" s="139" customFormat="1" ht="12" outlineLevel="1" x14ac:dyDescent="0.2">
      <c r="A8" s="133">
        <v>1</v>
      </c>
      <c r="B8" s="134" t="s">
        <v>867</v>
      </c>
      <c r="C8" s="135" t="s">
        <v>868</v>
      </c>
      <c r="D8" s="136" t="s">
        <v>9</v>
      </c>
      <c r="E8" s="137">
        <v>1</v>
      </c>
      <c r="F8" s="156"/>
      <c r="G8" s="138">
        <f>E8*F8</f>
        <v>0</v>
      </c>
    </row>
    <row r="9" spans="1:11" s="139" customFormat="1" ht="12" outlineLevel="1" x14ac:dyDescent="0.2">
      <c r="A9" s="133">
        <v>2</v>
      </c>
      <c r="B9" s="134" t="s">
        <v>869</v>
      </c>
      <c r="C9" s="135" t="s">
        <v>870</v>
      </c>
      <c r="D9" s="136" t="s">
        <v>9</v>
      </c>
      <c r="E9" s="137">
        <v>1</v>
      </c>
      <c r="F9" s="156"/>
      <c r="G9" s="138">
        <f t="shared" ref="G9:G38" si="0">E9*F9</f>
        <v>0</v>
      </c>
    </row>
    <row r="10" spans="1:11" s="139" customFormat="1" ht="12" outlineLevel="1" x14ac:dyDescent="0.2">
      <c r="A10" s="133">
        <v>3</v>
      </c>
      <c r="B10" s="134" t="s">
        <v>871</v>
      </c>
      <c r="C10" s="135" t="s">
        <v>872</v>
      </c>
      <c r="D10" s="136" t="s">
        <v>9</v>
      </c>
      <c r="E10" s="137">
        <v>1</v>
      </c>
      <c r="F10" s="156"/>
      <c r="G10" s="138">
        <f t="shared" si="0"/>
        <v>0</v>
      </c>
    </row>
    <row r="11" spans="1:11" s="139" customFormat="1" ht="12" outlineLevel="1" x14ac:dyDescent="0.2">
      <c r="A11" s="133">
        <v>4</v>
      </c>
      <c r="B11" s="134" t="s">
        <v>873</v>
      </c>
      <c r="C11" s="135" t="s">
        <v>874</v>
      </c>
      <c r="D11" s="136" t="s">
        <v>699</v>
      </c>
      <c r="E11" s="137">
        <v>41</v>
      </c>
      <c r="F11" s="156"/>
      <c r="G11" s="138">
        <f t="shared" si="0"/>
        <v>0</v>
      </c>
    </row>
    <row r="12" spans="1:11" s="139" customFormat="1" ht="12" outlineLevel="1" x14ac:dyDescent="0.2">
      <c r="A12" s="133">
        <v>5</v>
      </c>
      <c r="B12" s="134" t="s">
        <v>875</v>
      </c>
      <c r="C12" s="135" t="s">
        <v>876</v>
      </c>
      <c r="D12" s="136" t="s">
        <v>699</v>
      </c>
      <c r="E12" s="137">
        <v>9</v>
      </c>
      <c r="F12" s="156"/>
      <c r="G12" s="138">
        <f t="shared" si="0"/>
        <v>0</v>
      </c>
    </row>
    <row r="13" spans="1:11" s="139" customFormat="1" ht="12" outlineLevel="1" x14ac:dyDescent="0.2">
      <c r="A13" s="133">
        <v>6</v>
      </c>
      <c r="B13" s="134" t="s">
        <v>877</v>
      </c>
      <c r="C13" s="135" t="s">
        <v>878</v>
      </c>
      <c r="D13" s="136" t="s">
        <v>699</v>
      </c>
      <c r="E13" s="137">
        <v>9</v>
      </c>
      <c r="F13" s="156"/>
      <c r="G13" s="138">
        <f t="shared" si="0"/>
        <v>0</v>
      </c>
    </row>
    <row r="14" spans="1:11" s="139" customFormat="1" ht="12" outlineLevel="1" x14ac:dyDescent="0.2">
      <c r="A14" s="133">
        <v>7</v>
      </c>
      <c r="B14" s="134" t="s">
        <v>879</v>
      </c>
      <c r="C14" s="135" t="s">
        <v>880</v>
      </c>
      <c r="D14" s="136" t="s">
        <v>699</v>
      </c>
      <c r="E14" s="137">
        <v>16</v>
      </c>
      <c r="F14" s="156"/>
      <c r="G14" s="138">
        <f t="shared" si="0"/>
        <v>0</v>
      </c>
    </row>
    <row r="15" spans="1:11" s="139" customFormat="1" ht="12" outlineLevel="1" x14ac:dyDescent="0.2">
      <c r="A15" s="133">
        <v>8</v>
      </c>
      <c r="B15" s="134" t="s">
        <v>881</v>
      </c>
      <c r="C15" s="135" t="s">
        <v>882</v>
      </c>
      <c r="D15" s="136" t="s">
        <v>9</v>
      </c>
      <c r="E15" s="137">
        <v>6</v>
      </c>
      <c r="F15" s="156"/>
      <c r="G15" s="138">
        <f t="shared" si="0"/>
        <v>0</v>
      </c>
    </row>
    <row r="16" spans="1:11" s="139" customFormat="1" ht="12" outlineLevel="1" x14ac:dyDescent="0.2">
      <c r="A16" s="133">
        <v>9</v>
      </c>
      <c r="B16" s="134" t="s">
        <v>883</v>
      </c>
      <c r="C16" s="135" t="s">
        <v>884</v>
      </c>
      <c r="D16" s="136" t="s">
        <v>9</v>
      </c>
      <c r="E16" s="137">
        <v>6</v>
      </c>
      <c r="F16" s="156"/>
      <c r="G16" s="138">
        <f t="shared" si="0"/>
        <v>0</v>
      </c>
    </row>
    <row r="17" spans="1:8" s="139" customFormat="1" ht="12" outlineLevel="1" x14ac:dyDescent="0.2">
      <c r="A17" s="133">
        <v>10</v>
      </c>
      <c r="B17" s="134" t="s">
        <v>885</v>
      </c>
      <c r="C17" s="135" t="s">
        <v>886</v>
      </c>
      <c r="D17" s="136" t="s">
        <v>9</v>
      </c>
      <c r="E17" s="137">
        <v>12</v>
      </c>
      <c r="F17" s="156"/>
      <c r="G17" s="138">
        <f t="shared" si="0"/>
        <v>0</v>
      </c>
    </row>
    <row r="18" spans="1:8" s="139" customFormat="1" ht="12" outlineLevel="1" x14ac:dyDescent="0.2">
      <c r="A18" s="133">
        <v>11</v>
      </c>
      <c r="B18" s="134" t="s">
        <v>887</v>
      </c>
      <c r="C18" s="135" t="s">
        <v>888</v>
      </c>
      <c r="D18" s="136" t="s">
        <v>9</v>
      </c>
      <c r="E18" s="137">
        <v>1</v>
      </c>
      <c r="F18" s="156"/>
      <c r="G18" s="138">
        <f t="shared" si="0"/>
        <v>0</v>
      </c>
    </row>
    <row r="19" spans="1:8" s="139" customFormat="1" ht="12" outlineLevel="1" x14ac:dyDescent="0.2">
      <c r="A19" s="133">
        <v>12</v>
      </c>
      <c r="B19" s="134" t="s">
        <v>889</v>
      </c>
      <c r="C19" s="135" t="s">
        <v>890</v>
      </c>
      <c r="D19" s="136" t="s">
        <v>9</v>
      </c>
      <c r="E19" s="137">
        <v>1</v>
      </c>
      <c r="F19" s="156"/>
      <c r="G19" s="138">
        <f t="shared" si="0"/>
        <v>0</v>
      </c>
    </row>
    <row r="20" spans="1:8" s="139" customFormat="1" ht="12" outlineLevel="1" x14ac:dyDescent="0.2">
      <c r="A20" s="133">
        <v>13</v>
      </c>
      <c r="B20" s="134" t="s">
        <v>891</v>
      </c>
      <c r="C20" s="135" t="s">
        <v>892</v>
      </c>
      <c r="D20" s="136" t="s">
        <v>9</v>
      </c>
      <c r="E20" s="137">
        <v>2</v>
      </c>
      <c r="F20" s="156"/>
      <c r="G20" s="138">
        <f t="shared" si="0"/>
        <v>0</v>
      </c>
    </row>
    <row r="21" spans="1:8" s="139" customFormat="1" ht="12" outlineLevel="1" x14ac:dyDescent="0.2">
      <c r="A21" s="133">
        <v>14</v>
      </c>
      <c r="B21" s="134" t="s">
        <v>893</v>
      </c>
      <c r="C21" s="135" t="s">
        <v>894</v>
      </c>
      <c r="D21" s="136" t="s">
        <v>9</v>
      </c>
      <c r="E21" s="137">
        <v>1</v>
      </c>
      <c r="F21" s="156"/>
      <c r="G21" s="138">
        <f t="shared" si="0"/>
        <v>0</v>
      </c>
    </row>
    <row r="22" spans="1:8" s="139" customFormat="1" ht="12" outlineLevel="1" x14ac:dyDescent="0.2">
      <c r="A22" s="133">
        <v>15</v>
      </c>
      <c r="B22" s="134" t="s">
        <v>895</v>
      </c>
      <c r="C22" s="135" t="s">
        <v>896</v>
      </c>
      <c r="D22" s="136" t="s">
        <v>9</v>
      </c>
      <c r="E22" s="137">
        <v>1</v>
      </c>
      <c r="F22" s="156"/>
      <c r="G22" s="138">
        <f>E22*F22</f>
        <v>0</v>
      </c>
    </row>
    <row r="23" spans="1:8" s="139" customFormat="1" ht="12" outlineLevel="1" x14ac:dyDescent="0.2">
      <c r="A23" s="133">
        <v>16</v>
      </c>
      <c r="B23" s="134" t="s">
        <v>897</v>
      </c>
      <c r="C23" s="135" t="s">
        <v>898</v>
      </c>
      <c r="D23" s="136" t="s">
        <v>9</v>
      </c>
      <c r="E23" s="137">
        <v>2</v>
      </c>
      <c r="F23" s="156"/>
      <c r="G23" s="138">
        <f t="shared" si="0"/>
        <v>0</v>
      </c>
    </row>
    <row r="24" spans="1:8" s="139" customFormat="1" ht="12" outlineLevel="1" x14ac:dyDescent="0.2">
      <c r="A24" s="133">
        <v>17</v>
      </c>
      <c r="B24" s="134" t="s">
        <v>899</v>
      </c>
      <c r="C24" s="135" t="s">
        <v>900</v>
      </c>
      <c r="D24" s="136" t="s">
        <v>9</v>
      </c>
      <c r="E24" s="137">
        <v>1</v>
      </c>
      <c r="F24" s="156"/>
      <c r="G24" s="138">
        <f t="shared" si="0"/>
        <v>0</v>
      </c>
      <c r="H24" s="157"/>
    </row>
    <row r="25" spans="1:8" s="139" customFormat="1" ht="12" outlineLevel="1" x14ac:dyDescent="0.2">
      <c r="A25" s="133">
        <v>18</v>
      </c>
      <c r="B25" s="134" t="s">
        <v>901</v>
      </c>
      <c r="C25" s="135" t="s">
        <v>902</v>
      </c>
      <c r="D25" s="136" t="s">
        <v>9</v>
      </c>
      <c r="E25" s="137">
        <v>2</v>
      </c>
      <c r="F25" s="156"/>
      <c r="G25" s="138">
        <f t="shared" si="0"/>
        <v>0</v>
      </c>
      <c r="H25" s="157"/>
    </row>
    <row r="26" spans="1:8" s="139" customFormat="1" ht="12" outlineLevel="1" x14ac:dyDescent="0.2">
      <c r="A26" s="133">
        <v>19</v>
      </c>
      <c r="B26" s="134" t="s">
        <v>903</v>
      </c>
      <c r="C26" s="135" t="s">
        <v>904</v>
      </c>
      <c r="D26" s="136" t="s">
        <v>9</v>
      </c>
      <c r="E26" s="137">
        <v>1</v>
      </c>
      <c r="F26" s="156"/>
      <c r="G26" s="138">
        <f t="shared" si="0"/>
        <v>0</v>
      </c>
      <c r="H26" s="157"/>
    </row>
    <row r="27" spans="1:8" s="139" customFormat="1" ht="12" outlineLevel="1" x14ac:dyDescent="0.2">
      <c r="A27" s="133">
        <v>20</v>
      </c>
      <c r="B27" s="134" t="s">
        <v>905</v>
      </c>
      <c r="C27" s="135" t="s">
        <v>906</v>
      </c>
      <c r="D27" s="136" t="s">
        <v>9</v>
      </c>
      <c r="E27" s="137">
        <v>1</v>
      </c>
      <c r="F27" s="156"/>
      <c r="G27" s="138">
        <f t="shared" si="0"/>
        <v>0</v>
      </c>
      <c r="H27" s="157"/>
    </row>
    <row r="28" spans="1:8" s="139" customFormat="1" ht="12" outlineLevel="1" x14ac:dyDescent="0.2">
      <c r="A28" s="133">
        <v>21</v>
      </c>
      <c r="B28" s="134" t="s">
        <v>907</v>
      </c>
      <c r="C28" s="135" t="s">
        <v>908</v>
      </c>
      <c r="D28" s="136" t="s">
        <v>9</v>
      </c>
      <c r="E28" s="137">
        <v>1</v>
      </c>
      <c r="F28" s="156"/>
      <c r="G28" s="138">
        <f t="shared" si="0"/>
        <v>0</v>
      </c>
      <c r="H28" s="157"/>
    </row>
    <row r="29" spans="1:8" s="139" customFormat="1" ht="12" outlineLevel="1" x14ac:dyDescent="0.2">
      <c r="A29" s="133">
        <v>22</v>
      </c>
      <c r="B29" s="134" t="s">
        <v>909</v>
      </c>
      <c r="C29" s="135" t="s">
        <v>910</v>
      </c>
      <c r="D29" s="136" t="s">
        <v>699</v>
      </c>
      <c r="E29" s="137">
        <v>41</v>
      </c>
      <c r="F29" s="156"/>
      <c r="G29" s="138">
        <f t="shared" si="0"/>
        <v>0</v>
      </c>
    </row>
    <row r="30" spans="1:8" s="139" customFormat="1" ht="12" outlineLevel="1" x14ac:dyDescent="0.2">
      <c r="A30" s="133">
        <v>23</v>
      </c>
      <c r="B30" s="134" t="s">
        <v>911</v>
      </c>
      <c r="C30" s="135" t="s">
        <v>912</v>
      </c>
      <c r="D30" s="136" t="s">
        <v>699</v>
      </c>
      <c r="E30" s="137">
        <v>9</v>
      </c>
      <c r="F30" s="156"/>
      <c r="G30" s="138">
        <f t="shared" si="0"/>
        <v>0</v>
      </c>
    </row>
    <row r="31" spans="1:8" s="139" customFormat="1" ht="12" outlineLevel="1" x14ac:dyDescent="0.2">
      <c r="A31" s="133">
        <v>24</v>
      </c>
      <c r="B31" s="134" t="s">
        <v>913</v>
      </c>
      <c r="C31" s="135" t="s">
        <v>914</v>
      </c>
      <c r="D31" s="136" t="s">
        <v>699</v>
      </c>
      <c r="E31" s="137">
        <v>9</v>
      </c>
      <c r="F31" s="156"/>
      <c r="G31" s="138">
        <f t="shared" si="0"/>
        <v>0</v>
      </c>
    </row>
    <row r="32" spans="1:8" s="139" customFormat="1" ht="12" outlineLevel="1" x14ac:dyDescent="0.2">
      <c r="A32" s="133">
        <v>25</v>
      </c>
      <c r="B32" s="134" t="s">
        <v>915</v>
      </c>
      <c r="C32" s="135" t="s">
        <v>916</v>
      </c>
      <c r="D32" s="136" t="s">
        <v>699</v>
      </c>
      <c r="E32" s="137">
        <v>16</v>
      </c>
      <c r="F32" s="156"/>
      <c r="G32" s="138">
        <f t="shared" si="0"/>
        <v>0</v>
      </c>
    </row>
    <row r="33" spans="1:7" s="139" customFormat="1" ht="12" outlineLevel="1" x14ac:dyDescent="0.2">
      <c r="A33" s="133">
        <v>26</v>
      </c>
      <c r="B33" s="134" t="s">
        <v>917</v>
      </c>
      <c r="C33" s="135" t="s">
        <v>918</v>
      </c>
      <c r="D33" s="136" t="s">
        <v>919</v>
      </c>
      <c r="E33" s="137">
        <v>1</v>
      </c>
      <c r="F33" s="156"/>
      <c r="G33" s="138">
        <f t="shared" si="0"/>
        <v>0</v>
      </c>
    </row>
    <row r="34" spans="1:7" s="139" customFormat="1" ht="12" outlineLevel="1" x14ac:dyDescent="0.2">
      <c r="A34" s="133">
        <v>27</v>
      </c>
      <c r="B34" s="134" t="s">
        <v>920</v>
      </c>
      <c r="C34" s="135" t="s">
        <v>921</v>
      </c>
      <c r="D34" s="136" t="s">
        <v>8</v>
      </c>
      <c r="E34" s="137">
        <v>10</v>
      </c>
      <c r="F34" s="156"/>
      <c r="G34" s="138">
        <f t="shared" si="0"/>
        <v>0</v>
      </c>
    </row>
    <row r="35" spans="1:7" s="139" customFormat="1" ht="12" outlineLevel="1" x14ac:dyDescent="0.2">
      <c r="A35" s="133">
        <v>28</v>
      </c>
      <c r="B35" s="134" t="s">
        <v>922</v>
      </c>
      <c r="C35" s="135" t="s">
        <v>923</v>
      </c>
      <c r="D35" s="136" t="s">
        <v>31</v>
      </c>
      <c r="E35" s="137">
        <v>1</v>
      </c>
      <c r="F35" s="156"/>
      <c r="G35" s="138">
        <f t="shared" si="0"/>
        <v>0</v>
      </c>
    </row>
    <row r="36" spans="1:7" s="139" customFormat="1" ht="12" outlineLevel="1" x14ac:dyDescent="0.2">
      <c r="A36" s="133">
        <v>29</v>
      </c>
      <c r="B36" s="134" t="s">
        <v>924</v>
      </c>
      <c r="C36" s="135" t="s">
        <v>925</v>
      </c>
      <c r="D36" s="136" t="s">
        <v>31</v>
      </c>
      <c r="E36" s="137">
        <v>1</v>
      </c>
      <c r="F36" s="156"/>
      <c r="G36" s="138">
        <f t="shared" si="0"/>
        <v>0</v>
      </c>
    </row>
    <row r="37" spans="1:7" s="139" customFormat="1" ht="12" outlineLevel="1" x14ac:dyDescent="0.2">
      <c r="A37" s="133">
        <v>30</v>
      </c>
      <c r="B37" s="134" t="s">
        <v>926</v>
      </c>
      <c r="C37" s="135" t="s">
        <v>927</v>
      </c>
      <c r="D37" s="136" t="s">
        <v>31</v>
      </c>
      <c r="E37" s="137">
        <v>1</v>
      </c>
      <c r="F37" s="156"/>
      <c r="G37" s="138">
        <f t="shared" si="0"/>
        <v>0</v>
      </c>
    </row>
    <row r="38" spans="1:7" s="139" customFormat="1" ht="12" outlineLevel="1" x14ac:dyDescent="0.2">
      <c r="A38" s="133">
        <v>31</v>
      </c>
      <c r="B38" s="134" t="s">
        <v>928</v>
      </c>
      <c r="C38" s="135" t="s">
        <v>929</v>
      </c>
      <c r="D38" s="136" t="s">
        <v>930</v>
      </c>
      <c r="E38" s="137">
        <v>24</v>
      </c>
      <c r="F38" s="156"/>
      <c r="G38" s="138">
        <f t="shared" si="0"/>
        <v>0</v>
      </c>
    </row>
    <row r="39" spans="1:7" s="151" customFormat="1" ht="12" outlineLevel="1" x14ac:dyDescent="0.2">
      <c r="A39" s="144"/>
      <c r="B39" s="145"/>
      <c r="C39" s="146"/>
      <c r="D39" s="147"/>
      <c r="E39" s="148"/>
      <c r="F39" s="149"/>
      <c r="G39" s="150"/>
    </row>
  </sheetData>
  <pageMargins left="0.70866141732283472" right="0.70866141732283472" top="0.78740157480314965" bottom="0.51181102362204722" header="0.31496062992125984" footer="0.23622047244094491"/>
  <pageSetup paperSize="9" scale="85" fitToHeight="500" orientation="landscape" r:id="rId1"/>
  <headerFooter>
    <oddFooter>&amp;C&amp;9&amp;P / &amp;N&amp;R&amp;A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outlinePr summaryBelow="0"/>
    <pageSetUpPr fitToPage="1"/>
  </sheetPr>
  <dimension ref="A1:K28"/>
  <sheetViews>
    <sheetView showGridLines="0" view="pageBreakPreview" zoomScaleNormal="100" zoomScaleSheetLayoutView="100" workbookViewId="0">
      <pane ySplit="3" topLeftCell="A4" activePane="bottomLeft" state="frozen"/>
      <selection activeCell="D1" sqref="D1"/>
      <selection pane="bottomLeft" activeCell="A4" sqref="A4"/>
    </sheetView>
  </sheetViews>
  <sheetFormatPr defaultRowHeight="12.75" outlineLevelRow="1" x14ac:dyDescent="0.2"/>
  <cols>
    <col min="1" max="1" width="5.140625" style="153" customWidth="1"/>
    <col min="2" max="2" width="12.7109375" style="153" customWidth="1"/>
    <col min="3" max="3" width="59.140625" style="153" customWidth="1"/>
    <col min="4" max="4" width="4.28515625" style="153" customWidth="1"/>
    <col min="5" max="5" width="12.5703125" style="153" customWidth="1"/>
    <col min="6" max="7" width="15.5703125" style="153" customWidth="1"/>
    <col min="8" max="8" width="18.140625" style="153" customWidth="1"/>
    <col min="9" max="16384" width="9.140625" style="153"/>
  </cols>
  <sheetData>
    <row r="1" spans="1:11" s="112" customFormat="1" ht="21.6" customHeight="1" x14ac:dyDescent="0.25">
      <c r="A1" s="108"/>
      <c r="B1" s="109"/>
      <c r="C1" s="109" t="s">
        <v>1549</v>
      </c>
      <c r="D1" s="109"/>
      <c r="E1" s="110"/>
      <c r="F1" s="110"/>
      <c r="G1" s="111"/>
    </row>
    <row r="2" spans="1:11" s="113" customFormat="1" ht="34.5" customHeight="1" x14ac:dyDescent="0.25">
      <c r="A2" s="108"/>
      <c r="B2" s="109" t="s">
        <v>1550</v>
      </c>
      <c r="C2" s="240" t="s">
        <v>1144</v>
      </c>
      <c r="D2" s="109"/>
      <c r="E2" s="110"/>
      <c r="F2" s="110"/>
      <c r="G2" s="111"/>
    </row>
    <row r="3" spans="1:11" s="118" customFormat="1" ht="24.75" thickBot="1" x14ac:dyDescent="0.25">
      <c r="A3" s="114" t="s">
        <v>125</v>
      </c>
      <c r="B3" s="115" t="s">
        <v>15</v>
      </c>
      <c r="C3" s="116" t="s">
        <v>71</v>
      </c>
      <c r="D3" s="117" t="s">
        <v>6</v>
      </c>
      <c r="E3" s="114" t="s">
        <v>287</v>
      </c>
      <c r="F3" s="274" t="s">
        <v>1488</v>
      </c>
      <c r="G3" s="274" t="s">
        <v>1489</v>
      </c>
      <c r="H3" s="274" t="s">
        <v>1490</v>
      </c>
    </row>
    <row r="5" spans="1:11" s="124" customFormat="1" ht="17.25" customHeight="1" x14ac:dyDescent="0.25">
      <c r="A5" s="119"/>
      <c r="B5" s="120">
        <v>750</v>
      </c>
      <c r="C5" s="120" t="s">
        <v>1144</v>
      </c>
      <c r="D5" s="121"/>
      <c r="E5" s="122"/>
      <c r="F5" s="122"/>
      <c r="G5" s="123"/>
      <c r="H5" s="123">
        <f>SUBTOTAL(9,H7:H28)</f>
        <v>32165</v>
      </c>
    </row>
    <row r="6" spans="1:11" s="33" customFormat="1" ht="12" x14ac:dyDescent="0.2">
      <c r="A6" s="27"/>
      <c r="B6" s="75"/>
      <c r="C6" s="104" t="s">
        <v>1475</v>
      </c>
      <c r="D6" s="29"/>
      <c r="E6" s="30"/>
      <c r="F6" s="31"/>
      <c r="G6" s="30"/>
      <c r="H6" s="31"/>
      <c r="I6" s="32"/>
      <c r="J6" s="203"/>
      <c r="K6" s="203"/>
    </row>
    <row r="7" spans="1:11" s="132" customFormat="1" ht="16.5" customHeight="1" x14ac:dyDescent="0.2">
      <c r="A7" s="125"/>
      <c r="B7" s="127" t="s">
        <v>1145</v>
      </c>
      <c r="C7" s="127" t="s">
        <v>1146</v>
      </c>
      <c r="D7" s="128"/>
      <c r="E7" s="129"/>
      <c r="F7" s="130"/>
      <c r="G7" s="130"/>
      <c r="H7" s="131">
        <f>SUBTOTAL(9,H8:H22)</f>
        <v>32165</v>
      </c>
    </row>
    <row r="8" spans="1:11" s="139" customFormat="1" ht="60" outlineLevel="1" x14ac:dyDescent="0.2">
      <c r="A8" s="133">
        <v>1</v>
      </c>
      <c r="B8" s="134" t="s">
        <v>1147</v>
      </c>
      <c r="C8" s="135" t="s">
        <v>1148</v>
      </c>
      <c r="D8" s="136" t="s">
        <v>9</v>
      </c>
      <c r="E8" s="137">
        <v>1</v>
      </c>
      <c r="F8" s="156">
        <v>10035</v>
      </c>
      <c r="G8" s="156"/>
      <c r="H8" s="138">
        <f>E8*(F8+G8)</f>
        <v>10035</v>
      </c>
    </row>
    <row r="9" spans="1:11" s="139" customFormat="1" ht="48" outlineLevel="1" x14ac:dyDescent="0.2">
      <c r="A9" s="133">
        <v>2</v>
      </c>
      <c r="B9" s="134" t="s">
        <v>1149</v>
      </c>
      <c r="C9" s="135" t="s">
        <v>1150</v>
      </c>
      <c r="D9" s="136" t="s">
        <v>9</v>
      </c>
      <c r="E9" s="137">
        <v>1</v>
      </c>
      <c r="F9" s="156">
        <v>1858</v>
      </c>
      <c r="G9" s="156"/>
      <c r="H9" s="138">
        <f t="shared" ref="H9:H21" si="0">E9*(F9+G9)</f>
        <v>1858</v>
      </c>
    </row>
    <row r="10" spans="1:11" s="139" customFormat="1" ht="48" outlineLevel="1" x14ac:dyDescent="0.2">
      <c r="A10" s="133">
        <v>3</v>
      </c>
      <c r="B10" s="134" t="s">
        <v>1151</v>
      </c>
      <c r="C10" s="135" t="s">
        <v>1152</v>
      </c>
      <c r="D10" s="136" t="s">
        <v>9</v>
      </c>
      <c r="E10" s="137">
        <v>1</v>
      </c>
      <c r="F10" s="156">
        <v>1849</v>
      </c>
      <c r="G10" s="156"/>
      <c r="H10" s="138">
        <f t="shared" si="0"/>
        <v>1849</v>
      </c>
    </row>
    <row r="11" spans="1:11" s="139" customFormat="1" ht="12" outlineLevel="1" x14ac:dyDescent="0.2">
      <c r="A11" s="133">
        <v>4</v>
      </c>
      <c r="B11" s="134" t="s">
        <v>1153</v>
      </c>
      <c r="C11" s="135" t="s">
        <v>1154</v>
      </c>
      <c r="D11" s="136" t="s">
        <v>9</v>
      </c>
      <c r="E11" s="137">
        <v>1</v>
      </c>
      <c r="F11" s="156">
        <v>2096</v>
      </c>
      <c r="G11" s="156"/>
      <c r="H11" s="138">
        <f t="shared" si="0"/>
        <v>2096</v>
      </c>
    </row>
    <row r="12" spans="1:11" s="139" customFormat="1" ht="12" outlineLevel="1" x14ac:dyDescent="0.2">
      <c r="A12" s="133">
        <v>5</v>
      </c>
      <c r="B12" s="134" t="s">
        <v>1155</v>
      </c>
      <c r="C12" s="135" t="s">
        <v>1156</v>
      </c>
      <c r="D12" s="136" t="s">
        <v>9</v>
      </c>
      <c r="E12" s="137">
        <v>1</v>
      </c>
      <c r="F12" s="156">
        <v>1649</v>
      </c>
      <c r="G12" s="156"/>
      <c r="H12" s="138">
        <f t="shared" si="0"/>
        <v>1649</v>
      </c>
    </row>
    <row r="13" spans="1:11" s="139" customFormat="1" ht="12" outlineLevel="1" x14ac:dyDescent="0.2">
      <c r="A13" s="133">
        <v>6</v>
      </c>
      <c r="B13" s="134" t="s">
        <v>1157</v>
      </c>
      <c r="C13" s="135" t="s">
        <v>1158</v>
      </c>
      <c r="D13" s="136" t="s">
        <v>9</v>
      </c>
      <c r="E13" s="137">
        <v>6</v>
      </c>
      <c r="F13" s="156">
        <v>196</v>
      </c>
      <c r="G13" s="156"/>
      <c r="H13" s="138">
        <f t="shared" si="0"/>
        <v>1176</v>
      </c>
    </row>
    <row r="14" spans="1:11" s="139" customFormat="1" ht="12" outlineLevel="1" x14ac:dyDescent="0.2">
      <c r="A14" s="133">
        <v>7</v>
      </c>
      <c r="B14" s="134" t="s">
        <v>1159</v>
      </c>
      <c r="C14" s="135" t="s">
        <v>1160</v>
      </c>
      <c r="D14" s="136" t="s">
        <v>9</v>
      </c>
      <c r="E14" s="137">
        <v>6</v>
      </c>
      <c r="F14" s="156">
        <v>82</v>
      </c>
      <c r="G14" s="156"/>
      <c r="H14" s="138">
        <f t="shared" si="0"/>
        <v>492</v>
      </c>
    </row>
    <row r="15" spans="1:11" s="139" customFormat="1" ht="12" outlineLevel="1" x14ac:dyDescent="0.2">
      <c r="A15" s="133">
        <v>8</v>
      </c>
      <c r="B15" s="134" t="s">
        <v>1161</v>
      </c>
      <c r="C15" s="135" t="s">
        <v>1162</v>
      </c>
      <c r="D15" s="136" t="s">
        <v>9</v>
      </c>
      <c r="E15" s="137">
        <v>1</v>
      </c>
      <c r="F15" s="156">
        <v>5470</v>
      </c>
      <c r="G15" s="156"/>
      <c r="H15" s="138">
        <f t="shared" si="0"/>
        <v>5470</v>
      </c>
    </row>
    <row r="16" spans="1:11" s="139" customFormat="1" ht="12" outlineLevel="1" x14ac:dyDescent="0.2">
      <c r="A16" s="133">
        <v>9</v>
      </c>
      <c r="B16" s="134" t="s">
        <v>1163</v>
      </c>
      <c r="C16" s="135" t="s">
        <v>1164</v>
      </c>
      <c r="D16" s="136" t="s">
        <v>9</v>
      </c>
      <c r="E16" s="137">
        <v>1</v>
      </c>
      <c r="F16" s="156">
        <v>1680</v>
      </c>
      <c r="G16" s="156"/>
      <c r="H16" s="138">
        <f t="shared" si="0"/>
        <v>1680</v>
      </c>
    </row>
    <row r="17" spans="1:8" s="139" customFormat="1" ht="12" outlineLevel="1" x14ac:dyDescent="0.2">
      <c r="A17" s="133">
        <v>10</v>
      </c>
      <c r="B17" s="134" t="s">
        <v>1165</v>
      </c>
      <c r="C17" s="135" t="s">
        <v>1166</v>
      </c>
      <c r="D17" s="136" t="s">
        <v>9</v>
      </c>
      <c r="E17" s="137">
        <v>1</v>
      </c>
      <c r="F17" s="156">
        <v>306</v>
      </c>
      <c r="G17" s="156"/>
      <c r="H17" s="138">
        <f t="shared" si="0"/>
        <v>306</v>
      </c>
    </row>
    <row r="18" spans="1:8" s="139" customFormat="1" ht="12" outlineLevel="1" x14ac:dyDescent="0.2">
      <c r="A18" s="133">
        <v>11</v>
      </c>
      <c r="B18" s="134" t="s">
        <v>1167</v>
      </c>
      <c r="C18" s="135" t="s">
        <v>1168</v>
      </c>
      <c r="D18" s="136" t="s">
        <v>9</v>
      </c>
      <c r="E18" s="137">
        <v>8</v>
      </c>
      <c r="F18" s="156">
        <v>368</v>
      </c>
      <c r="G18" s="156"/>
      <c r="H18" s="138">
        <f t="shared" si="0"/>
        <v>2944</v>
      </c>
    </row>
    <row r="19" spans="1:8" s="139" customFormat="1" ht="24" outlineLevel="1" x14ac:dyDescent="0.2">
      <c r="A19" s="133">
        <v>12</v>
      </c>
      <c r="B19" s="134" t="s">
        <v>1169</v>
      </c>
      <c r="C19" s="135" t="s">
        <v>1170</v>
      </c>
      <c r="D19" s="136" t="s">
        <v>699</v>
      </c>
      <c r="E19" s="137">
        <v>5</v>
      </c>
      <c r="F19" s="156">
        <v>285</v>
      </c>
      <c r="G19" s="156"/>
      <c r="H19" s="138">
        <f t="shared" si="0"/>
        <v>1425</v>
      </c>
    </row>
    <row r="20" spans="1:8" s="139" customFormat="1" ht="24" outlineLevel="1" x14ac:dyDescent="0.2">
      <c r="A20" s="133">
        <v>13</v>
      </c>
      <c r="B20" s="134" t="s">
        <v>1171</v>
      </c>
      <c r="C20" s="135" t="s">
        <v>1172</v>
      </c>
      <c r="D20" s="136" t="s">
        <v>699</v>
      </c>
      <c r="E20" s="137">
        <v>2</v>
      </c>
      <c r="F20" s="156">
        <v>201</v>
      </c>
      <c r="G20" s="156"/>
      <c r="H20" s="138">
        <f t="shared" si="0"/>
        <v>402</v>
      </c>
    </row>
    <row r="21" spans="1:8" s="139" customFormat="1" ht="24" outlineLevel="1" x14ac:dyDescent="0.2">
      <c r="A21" s="133">
        <v>14</v>
      </c>
      <c r="B21" s="134" t="s">
        <v>1173</v>
      </c>
      <c r="C21" s="135" t="s">
        <v>1174</v>
      </c>
      <c r="D21" s="136" t="s">
        <v>699</v>
      </c>
      <c r="E21" s="137">
        <v>9</v>
      </c>
      <c r="F21" s="156">
        <v>87</v>
      </c>
      <c r="G21" s="156"/>
      <c r="H21" s="138">
        <f t="shared" si="0"/>
        <v>783</v>
      </c>
    </row>
    <row r="22" spans="1:8" s="151" customFormat="1" ht="12" outlineLevel="1" x14ac:dyDescent="0.2">
      <c r="A22" s="144"/>
      <c r="B22" s="145"/>
      <c r="C22" s="146"/>
      <c r="D22" s="147"/>
      <c r="E22" s="148"/>
      <c r="F22" s="149"/>
      <c r="G22" s="149"/>
      <c r="H22" s="150"/>
    </row>
    <row r="23" spans="1:8" s="132" customFormat="1" ht="16.5" customHeight="1" x14ac:dyDescent="0.2">
      <c r="A23" s="125"/>
      <c r="B23" s="127" t="s">
        <v>1175</v>
      </c>
      <c r="C23" s="127" t="s">
        <v>1176</v>
      </c>
      <c r="D23" s="128"/>
      <c r="E23" s="129"/>
      <c r="F23" s="130"/>
      <c r="G23" s="130"/>
      <c r="H23" s="131">
        <f>SUBTOTAL(9,H24:H28)</f>
        <v>0</v>
      </c>
    </row>
    <row r="24" spans="1:8" s="139" customFormat="1" ht="36" outlineLevel="1" x14ac:dyDescent="0.2">
      <c r="A24" s="133">
        <v>1</v>
      </c>
      <c r="B24" s="134" t="s">
        <v>1177</v>
      </c>
      <c r="C24" s="135" t="s">
        <v>1178</v>
      </c>
      <c r="D24" s="136" t="s">
        <v>31</v>
      </c>
      <c r="E24" s="137">
        <v>1</v>
      </c>
      <c r="F24" s="143">
        <v>0</v>
      </c>
      <c r="G24" s="143"/>
      <c r="H24" s="138">
        <f t="shared" ref="H24:H27" si="1">E24*(F24+G24)</f>
        <v>0</v>
      </c>
    </row>
    <row r="25" spans="1:8" s="139" customFormat="1" ht="24" outlineLevel="1" x14ac:dyDescent="0.2">
      <c r="A25" s="133">
        <v>2</v>
      </c>
      <c r="B25" s="134" t="s">
        <v>1179</v>
      </c>
      <c r="C25" s="135" t="s">
        <v>1180</v>
      </c>
      <c r="D25" s="136" t="s">
        <v>31</v>
      </c>
      <c r="E25" s="137">
        <v>1</v>
      </c>
      <c r="F25" s="143">
        <v>0</v>
      </c>
      <c r="G25" s="143"/>
      <c r="H25" s="138">
        <f t="shared" si="1"/>
        <v>0</v>
      </c>
    </row>
    <row r="26" spans="1:8" s="139" customFormat="1" ht="24" outlineLevel="1" x14ac:dyDescent="0.2">
      <c r="A26" s="133">
        <v>3</v>
      </c>
      <c r="B26" s="134" t="s">
        <v>1181</v>
      </c>
      <c r="C26" s="135" t="s">
        <v>1182</v>
      </c>
      <c r="D26" s="136" t="s">
        <v>31</v>
      </c>
      <c r="E26" s="137">
        <v>1</v>
      </c>
      <c r="F26" s="143">
        <v>0</v>
      </c>
      <c r="G26" s="143"/>
      <c r="H26" s="138">
        <f t="shared" si="1"/>
        <v>0</v>
      </c>
    </row>
    <row r="27" spans="1:8" s="139" customFormat="1" ht="12" outlineLevel="1" x14ac:dyDescent="0.2">
      <c r="A27" s="133">
        <v>4</v>
      </c>
      <c r="B27" s="134" t="s">
        <v>1183</v>
      </c>
      <c r="C27" s="135" t="s">
        <v>1184</v>
      </c>
      <c r="D27" s="136" t="s">
        <v>31</v>
      </c>
      <c r="E27" s="137">
        <v>1</v>
      </c>
      <c r="F27" s="143">
        <v>0</v>
      </c>
      <c r="G27" s="143"/>
      <c r="H27" s="138">
        <f t="shared" si="1"/>
        <v>0</v>
      </c>
    </row>
    <row r="28" spans="1:8" s="151" customFormat="1" ht="12" outlineLevel="1" x14ac:dyDescent="0.2">
      <c r="A28" s="144"/>
      <c r="B28" s="145"/>
      <c r="C28" s="146"/>
      <c r="D28" s="147"/>
      <c r="E28" s="148"/>
      <c r="F28" s="149"/>
      <c r="G28" s="149"/>
      <c r="H28" s="150"/>
    </row>
  </sheetData>
  <pageMargins left="0.70866141732283472" right="0.70866141732283472" top="0.78740157480314965" bottom="0.51181102362204722" header="0.31496062992125984" footer="0.23622047244094491"/>
  <pageSetup paperSize="9" scale="93" fitToHeight="500" orientation="landscape" r:id="rId1"/>
  <headerFooter>
    <oddFooter>&amp;C&amp;9&amp;P / &amp;N&amp;R&amp;A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outlinePr summaryBelow="0"/>
    <pageSetUpPr fitToPage="1"/>
  </sheetPr>
  <dimension ref="A1:K183"/>
  <sheetViews>
    <sheetView showGridLines="0" view="pageBreakPreview" zoomScaleNormal="100" zoomScaleSheetLayoutView="100" workbookViewId="0">
      <pane ySplit="3" topLeftCell="A4" activePane="bottomLeft" state="frozen"/>
      <selection activeCell="D1" sqref="D1"/>
      <selection pane="bottomLeft" activeCell="A4" sqref="A4"/>
    </sheetView>
  </sheetViews>
  <sheetFormatPr defaultRowHeight="12.75" outlineLevelRow="1" x14ac:dyDescent="0.2"/>
  <cols>
    <col min="1" max="1" width="5.140625" style="153" customWidth="1"/>
    <col min="2" max="2" width="12.7109375" style="153" customWidth="1"/>
    <col min="3" max="3" width="57.85546875" style="153" customWidth="1"/>
    <col min="4" max="4" width="4.28515625" style="153" customWidth="1"/>
    <col min="5" max="5" width="13.28515625" style="153" customWidth="1"/>
    <col min="6" max="6" width="15.5703125" style="153" customWidth="1"/>
    <col min="7" max="7" width="18.140625" style="153" customWidth="1"/>
    <col min="8" max="16384" width="9.140625" style="153"/>
  </cols>
  <sheetData>
    <row r="1" spans="1:11" s="112" customFormat="1" ht="21.6" customHeight="1" x14ac:dyDescent="0.25">
      <c r="A1" s="108"/>
      <c r="B1" s="109"/>
      <c r="C1" s="109" t="s">
        <v>1549</v>
      </c>
      <c r="D1" s="109"/>
      <c r="E1" s="110"/>
      <c r="F1" s="110"/>
      <c r="G1" s="111"/>
    </row>
    <row r="2" spans="1:11" s="113" customFormat="1" ht="34.5" customHeight="1" x14ac:dyDescent="0.25">
      <c r="A2" s="108"/>
      <c r="B2" s="109" t="s">
        <v>1550</v>
      </c>
      <c r="C2" s="240" t="s">
        <v>931</v>
      </c>
      <c r="D2" s="109"/>
      <c r="E2" s="110"/>
      <c r="F2" s="110"/>
      <c r="G2" s="111"/>
    </row>
    <row r="3" spans="1:11" s="118" customFormat="1" ht="22.5" customHeight="1" thickBot="1" x14ac:dyDescent="0.25">
      <c r="A3" s="114" t="s">
        <v>125</v>
      </c>
      <c r="B3" s="115" t="s">
        <v>15</v>
      </c>
      <c r="C3" s="116" t="s">
        <v>71</v>
      </c>
      <c r="D3" s="117" t="s">
        <v>6</v>
      </c>
      <c r="E3" s="114" t="s">
        <v>287</v>
      </c>
      <c r="F3" s="114" t="s">
        <v>278</v>
      </c>
      <c r="G3" s="114" t="s">
        <v>38</v>
      </c>
    </row>
    <row r="5" spans="1:11" s="124" customFormat="1" ht="17.25" customHeight="1" x14ac:dyDescent="0.25">
      <c r="A5" s="119"/>
      <c r="B5" s="120">
        <v>741</v>
      </c>
      <c r="C5" s="120" t="s">
        <v>931</v>
      </c>
      <c r="D5" s="121"/>
      <c r="E5" s="122"/>
      <c r="F5" s="122"/>
      <c r="G5" s="123">
        <f>SUBTOTAL(9,G7:G183)</f>
        <v>0</v>
      </c>
    </row>
    <row r="6" spans="1:11" s="33" customFormat="1" ht="12" x14ac:dyDescent="0.2">
      <c r="A6" s="27"/>
      <c r="B6" s="75"/>
      <c r="C6" s="104" t="s">
        <v>1475</v>
      </c>
      <c r="D6" s="29"/>
      <c r="E6" s="30"/>
      <c r="F6" s="31"/>
      <c r="G6" s="30"/>
      <c r="H6" s="31"/>
      <c r="I6" s="32"/>
      <c r="J6" s="203"/>
      <c r="K6" s="203"/>
    </row>
    <row r="7" spans="1:11" s="132" customFormat="1" ht="16.5" customHeight="1" x14ac:dyDescent="0.2">
      <c r="A7" s="125"/>
      <c r="B7" s="127" t="s">
        <v>932</v>
      </c>
      <c r="C7" s="127" t="s">
        <v>933</v>
      </c>
      <c r="D7" s="128"/>
      <c r="E7" s="129"/>
      <c r="F7" s="130"/>
      <c r="G7" s="131">
        <f>SUBTOTAL(9,G8:G42)</f>
        <v>0</v>
      </c>
    </row>
    <row r="8" spans="1:11" s="139" customFormat="1" ht="12" outlineLevel="1" x14ac:dyDescent="0.2">
      <c r="A8" s="158">
        <v>1</v>
      </c>
      <c r="B8" s="159" t="s">
        <v>934</v>
      </c>
      <c r="C8" s="160" t="s">
        <v>935</v>
      </c>
      <c r="D8" s="161" t="s">
        <v>9</v>
      </c>
      <c r="E8" s="162">
        <v>1</v>
      </c>
      <c r="F8" s="163"/>
      <c r="G8" s="164">
        <f>SUBTOTAL(9,G9:G16)</f>
        <v>0</v>
      </c>
    </row>
    <row r="9" spans="1:11" s="172" customFormat="1" ht="12" outlineLevel="1" x14ac:dyDescent="0.2">
      <c r="A9" s="165"/>
      <c r="B9" s="166"/>
      <c r="C9" s="167" t="s">
        <v>936</v>
      </c>
      <c r="D9" s="168" t="s">
        <v>9</v>
      </c>
      <c r="E9" s="169">
        <v>1</v>
      </c>
      <c r="F9" s="170"/>
      <c r="G9" s="171">
        <f>E9*F9</f>
        <v>0</v>
      </c>
    </row>
    <row r="10" spans="1:11" s="172" customFormat="1" ht="12" outlineLevel="1" x14ac:dyDescent="0.2">
      <c r="A10" s="165"/>
      <c r="B10" s="166"/>
      <c r="C10" s="167" t="s">
        <v>937</v>
      </c>
      <c r="D10" s="168" t="s">
        <v>9</v>
      </c>
      <c r="E10" s="169">
        <v>1</v>
      </c>
      <c r="F10" s="170"/>
      <c r="G10" s="171">
        <f t="shared" ref="G10:G16" si="0">E10*F10</f>
        <v>0</v>
      </c>
    </row>
    <row r="11" spans="1:11" s="172" customFormat="1" ht="12" outlineLevel="1" x14ac:dyDescent="0.2">
      <c r="A11" s="165"/>
      <c r="B11" s="166"/>
      <c r="C11" s="167" t="s">
        <v>938</v>
      </c>
      <c r="D11" s="168" t="s">
        <v>9</v>
      </c>
      <c r="E11" s="169">
        <v>1</v>
      </c>
      <c r="F11" s="170"/>
      <c r="G11" s="171">
        <f t="shared" si="0"/>
        <v>0</v>
      </c>
    </row>
    <row r="12" spans="1:11" s="172" customFormat="1" ht="12" outlineLevel="1" x14ac:dyDescent="0.2">
      <c r="A12" s="165"/>
      <c r="B12" s="166"/>
      <c r="C12" s="167" t="s">
        <v>939</v>
      </c>
      <c r="D12" s="168" t="s">
        <v>9</v>
      </c>
      <c r="E12" s="169">
        <v>3</v>
      </c>
      <c r="F12" s="170"/>
      <c r="G12" s="171">
        <f t="shared" si="0"/>
        <v>0</v>
      </c>
    </row>
    <row r="13" spans="1:11" s="172" customFormat="1" ht="12" outlineLevel="1" x14ac:dyDescent="0.2">
      <c r="A13" s="165"/>
      <c r="B13" s="166"/>
      <c r="C13" s="167" t="s">
        <v>940</v>
      </c>
      <c r="D13" s="168" t="s">
        <v>4</v>
      </c>
      <c r="E13" s="169">
        <v>9</v>
      </c>
      <c r="F13" s="170"/>
      <c r="G13" s="171">
        <f t="shared" si="0"/>
        <v>0</v>
      </c>
    </row>
    <row r="14" spans="1:11" s="172" customFormat="1" ht="12" outlineLevel="1" x14ac:dyDescent="0.2">
      <c r="A14" s="165"/>
      <c r="B14" s="166"/>
      <c r="C14" s="167" t="s">
        <v>941</v>
      </c>
      <c r="D14" s="168" t="s">
        <v>9</v>
      </c>
      <c r="E14" s="169">
        <v>2</v>
      </c>
      <c r="F14" s="170"/>
      <c r="G14" s="171">
        <f t="shared" si="0"/>
        <v>0</v>
      </c>
    </row>
    <row r="15" spans="1:11" s="172" customFormat="1" ht="12" outlineLevel="1" x14ac:dyDescent="0.2">
      <c r="A15" s="165"/>
      <c r="B15" s="166"/>
      <c r="C15" s="167" t="s">
        <v>942</v>
      </c>
      <c r="D15" s="168" t="s">
        <v>9</v>
      </c>
      <c r="E15" s="169">
        <v>1</v>
      </c>
      <c r="F15" s="170"/>
      <c r="G15" s="171">
        <f t="shared" si="0"/>
        <v>0</v>
      </c>
    </row>
    <row r="16" spans="1:11" s="179" customFormat="1" ht="12" outlineLevel="1" x14ac:dyDescent="0.2">
      <c r="A16" s="173"/>
      <c r="B16" s="174"/>
      <c r="C16" s="175" t="s">
        <v>943</v>
      </c>
      <c r="D16" s="176" t="s">
        <v>9</v>
      </c>
      <c r="E16" s="177">
        <v>1</v>
      </c>
      <c r="F16" s="178"/>
      <c r="G16" s="171">
        <f t="shared" si="0"/>
        <v>0</v>
      </c>
    </row>
    <row r="17" spans="1:7" s="139" customFormat="1" ht="12" outlineLevel="1" x14ac:dyDescent="0.2">
      <c r="A17" s="158">
        <v>2</v>
      </c>
      <c r="B17" s="159" t="s">
        <v>944</v>
      </c>
      <c r="C17" s="160" t="s">
        <v>945</v>
      </c>
      <c r="D17" s="161" t="s">
        <v>9</v>
      </c>
      <c r="E17" s="162">
        <v>1</v>
      </c>
      <c r="F17" s="163"/>
      <c r="G17" s="164">
        <f>SUBTOTAL(9,G18:G33)</f>
        <v>0</v>
      </c>
    </row>
    <row r="18" spans="1:7" s="172" customFormat="1" ht="12" outlineLevel="1" x14ac:dyDescent="0.2">
      <c r="A18" s="165"/>
      <c r="B18" s="166"/>
      <c r="C18" s="167" t="s">
        <v>946</v>
      </c>
      <c r="D18" s="168" t="s">
        <v>9</v>
      </c>
      <c r="E18" s="169">
        <v>1</v>
      </c>
      <c r="F18" s="170"/>
      <c r="G18" s="171">
        <f>E18*F18</f>
        <v>0</v>
      </c>
    </row>
    <row r="19" spans="1:7" s="172" customFormat="1" ht="12" outlineLevel="1" x14ac:dyDescent="0.2">
      <c r="A19" s="165"/>
      <c r="B19" s="166"/>
      <c r="C19" s="167" t="s">
        <v>947</v>
      </c>
      <c r="D19" s="168" t="s">
        <v>9</v>
      </c>
      <c r="E19" s="169">
        <v>1</v>
      </c>
      <c r="F19" s="170"/>
      <c r="G19" s="171">
        <f t="shared" ref="G19:G33" si="1">E19*F19</f>
        <v>0</v>
      </c>
    </row>
    <row r="20" spans="1:7" s="172" customFormat="1" ht="12" outlineLevel="1" x14ac:dyDescent="0.2">
      <c r="A20" s="165"/>
      <c r="B20" s="166"/>
      <c r="C20" s="167" t="s">
        <v>948</v>
      </c>
      <c r="D20" s="168" t="s">
        <v>9</v>
      </c>
      <c r="E20" s="169">
        <v>1</v>
      </c>
      <c r="F20" s="170"/>
      <c r="G20" s="171">
        <f t="shared" si="1"/>
        <v>0</v>
      </c>
    </row>
    <row r="21" spans="1:7" s="172" customFormat="1" ht="12" outlineLevel="1" x14ac:dyDescent="0.2">
      <c r="A21" s="165"/>
      <c r="B21" s="166"/>
      <c r="C21" s="167" t="s">
        <v>949</v>
      </c>
      <c r="D21" s="168" t="s">
        <v>9</v>
      </c>
      <c r="E21" s="169">
        <v>3</v>
      </c>
      <c r="F21" s="170"/>
      <c r="G21" s="171">
        <f t="shared" si="1"/>
        <v>0</v>
      </c>
    </row>
    <row r="22" spans="1:7" s="172" customFormat="1" ht="12" outlineLevel="1" x14ac:dyDescent="0.2">
      <c r="A22" s="165"/>
      <c r="B22" s="166"/>
      <c r="C22" s="167" t="s">
        <v>950</v>
      </c>
      <c r="D22" s="168" t="s">
        <v>9</v>
      </c>
      <c r="E22" s="169">
        <v>1</v>
      </c>
      <c r="F22" s="170"/>
      <c r="G22" s="171">
        <f t="shared" si="1"/>
        <v>0</v>
      </c>
    </row>
    <row r="23" spans="1:7" s="172" customFormat="1" ht="12" outlineLevel="1" x14ac:dyDescent="0.2">
      <c r="A23" s="165"/>
      <c r="B23" s="166"/>
      <c r="C23" s="167" t="s">
        <v>951</v>
      </c>
      <c r="D23" s="168" t="s">
        <v>9</v>
      </c>
      <c r="E23" s="169">
        <v>1</v>
      </c>
      <c r="F23" s="170"/>
      <c r="G23" s="171">
        <f t="shared" si="1"/>
        <v>0</v>
      </c>
    </row>
    <row r="24" spans="1:7" s="172" customFormat="1" ht="12" outlineLevel="1" x14ac:dyDescent="0.2">
      <c r="A24" s="165"/>
      <c r="B24" s="166"/>
      <c r="C24" s="167" t="s">
        <v>952</v>
      </c>
      <c r="D24" s="168" t="s">
        <v>9</v>
      </c>
      <c r="E24" s="169">
        <v>1</v>
      </c>
      <c r="F24" s="170"/>
      <c r="G24" s="171">
        <f t="shared" si="1"/>
        <v>0</v>
      </c>
    </row>
    <row r="25" spans="1:7" s="172" customFormat="1" ht="12" outlineLevel="1" x14ac:dyDescent="0.2">
      <c r="A25" s="165"/>
      <c r="B25" s="166"/>
      <c r="C25" s="167" t="s">
        <v>953</v>
      </c>
      <c r="D25" s="168" t="s">
        <v>9</v>
      </c>
      <c r="E25" s="169">
        <v>10</v>
      </c>
      <c r="F25" s="170"/>
      <c r="G25" s="171">
        <f t="shared" si="1"/>
        <v>0</v>
      </c>
    </row>
    <row r="26" spans="1:7" s="172" customFormat="1" ht="12" outlineLevel="1" x14ac:dyDescent="0.2">
      <c r="A26" s="165"/>
      <c r="B26" s="166"/>
      <c r="C26" s="167" t="s">
        <v>953</v>
      </c>
      <c r="D26" s="168" t="s">
        <v>9</v>
      </c>
      <c r="E26" s="169">
        <v>7</v>
      </c>
      <c r="F26" s="170"/>
      <c r="G26" s="171">
        <f t="shared" si="1"/>
        <v>0</v>
      </c>
    </row>
    <row r="27" spans="1:7" s="172" customFormat="1" ht="12" outlineLevel="1" x14ac:dyDescent="0.2">
      <c r="A27" s="165"/>
      <c r="B27" s="166"/>
      <c r="C27" s="167" t="s">
        <v>954</v>
      </c>
      <c r="D27" s="168" t="s">
        <v>9</v>
      </c>
      <c r="E27" s="169">
        <v>1</v>
      </c>
      <c r="F27" s="170"/>
      <c r="G27" s="171">
        <f t="shared" si="1"/>
        <v>0</v>
      </c>
    </row>
    <row r="28" spans="1:7" s="172" customFormat="1" ht="12" outlineLevel="1" x14ac:dyDescent="0.2">
      <c r="A28" s="165"/>
      <c r="B28" s="166"/>
      <c r="C28" s="167" t="s">
        <v>955</v>
      </c>
      <c r="D28" s="168" t="s">
        <v>9</v>
      </c>
      <c r="E28" s="169">
        <v>1</v>
      </c>
      <c r="F28" s="170"/>
      <c r="G28" s="171">
        <f t="shared" si="1"/>
        <v>0</v>
      </c>
    </row>
    <row r="29" spans="1:7" s="172" customFormat="1" ht="12" outlineLevel="1" x14ac:dyDescent="0.2">
      <c r="A29" s="165"/>
      <c r="B29" s="166"/>
      <c r="C29" s="167" t="s">
        <v>956</v>
      </c>
      <c r="D29" s="168" t="s">
        <v>9</v>
      </c>
      <c r="E29" s="169">
        <v>1</v>
      </c>
      <c r="F29" s="170"/>
      <c r="G29" s="171">
        <f t="shared" si="1"/>
        <v>0</v>
      </c>
    </row>
    <row r="30" spans="1:7" s="172" customFormat="1" ht="12" outlineLevel="1" x14ac:dyDescent="0.2">
      <c r="A30" s="165"/>
      <c r="B30" s="166"/>
      <c r="C30" s="167" t="s">
        <v>957</v>
      </c>
      <c r="D30" s="168" t="s">
        <v>9</v>
      </c>
      <c r="E30" s="169">
        <v>1</v>
      </c>
      <c r="F30" s="170"/>
      <c r="G30" s="171">
        <f t="shared" si="1"/>
        <v>0</v>
      </c>
    </row>
    <row r="31" spans="1:7" s="172" customFormat="1" ht="12" outlineLevel="1" x14ac:dyDescent="0.2">
      <c r="A31" s="165"/>
      <c r="B31" s="166"/>
      <c r="C31" s="167" t="s">
        <v>958</v>
      </c>
      <c r="D31" s="168" t="s">
        <v>9</v>
      </c>
      <c r="E31" s="169">
        <v>4</v>
      </c>
      <c r="F31" s="170"/>
      <c r="G31" s="171">
        <f t="shared" si="1"/>
        <v>0</v>
      </c>
    </row>
    <row r="32" spans="1:7" s="172" customFormat="1" ht="12" outlineLevel="1" x14ac:dyDescent="0.2">
      <c r="A32" s="165"/>
      <c r="B32" s="166"/>
      <c r="C32" s="167" t="s">
        <v>941</v>
      </c>
      <c r="D32" s="168" t="s">
        <v>9</v>
      </c>
      <c r="E32" s="169">
        <v>3</v>
      </c>
      <c r="F32" s="170"/>
      <c r="G32" s="171">
        <f t="shared" si="1"/>
        <v>0</v>
      </c>
    </row>
    <row r="33" spans="1:7" s="179" customFormat="1" ht="12" outlineLevel="1" x14ac:dyDescent="0.2">
      <c r="A33" s="173"/>
      <c r="B33" s="174"/>
      <c r="C33" s="175" t="s">
        <v>943</v>
      </c>
      <c r="D33" s="176" t="s">
        <v>9</v>
      </c>
      <c r="E33" s="177">
        <v>1</v>
      </c>
      <c r="F33" s="178"/>
      <c r="G33" s="171">
        <f t="shared" si="1"/>
        <v>0</v>
      </c>
    </row>
    <row r="34" spans="1:7" s="139" customFormat="1" ht="12" outlineLevel="1" x14ac:dyDescent="0.2">
      <c r="A34" s="133">
        <v>3</v>
      </c>
      <c r="B34" s="134">
        <v>525504</v>
      </c>
      <c r="C34" s="135" t="s">
        <v>959</v>
      </c>
      <c r="D34" s="136" t="s">
        <v>9</v>
      </c>
      <c r="E34" s="137">
        <v>11</v>
      </c>
      <c r="F34" s="156"/>
      <c r="G34" s="138">
        <f>E34*F34</f>
        <v>0</v>
      </c>
    </row>
    <row r="35" spans="1:7" s="139" customFormat="1" ht="12" outlineLevel="1" x14ac:dyDescent="0.2">
      <c r="A35" s="133">
        <v>4</v>
      </c>
      <c r="B35" s="134">
        <v>525504</v>
      </c>
      <c r="C35" s="135" t="s">
        <v>960</v>
      </c>
      <c r="D35" s="136" t="s">
        <v>9</v>
      </c>
      <c r="E35" s="137">
        <v>2</v>
      </c>
      <c r="F35" s="156"/>
      <c r="G35" s="138">
        <f t="shared" ref="G35:G41" si="2">E35*F35</f>
        <v>0</v>
      </c>
    </row>
    <row r="36" spans="1:7" s="139" customFormat="1" ht="12" outlineLevel="1" x14ac:dyDescent="0.2">
      <c r="A36" s="133">
        <v>5</v>
      </c>
      <c r="B36" s="134">
        <v>525544</v>
      </c>
      <c r="C36" s="135" t="s">
        <v>961</v>
      </c>
      <c r="D36" s="136" t="s">
        <v>9</v>
      </c>
      <c r="E36" s="137">
        <v>3</v>
      </c>
      <c r="F36" s="156"/>
      <c r="G36" s="138">
        <f t="shared" si="2"/>
        <v>0</v>
      </c>
    </row>
    <row r="37" spans="1:7" s="139" customFormat="1" ht="12" outlineLevel="1" x14ac:dyDescent="0.2">
      <c r="A37" s="133">
        <v>6</v>
      </c>
      <c r="B37" s="134">
        <v>525502</v>
      </c>
      <c r="C37" s="135" t="s">
        <v>962</v>
      </c>
      <c r="D37" s="136" t="s">
        <v>9</v>
      </c>
      <c r="E37" s="137">
        <v>20</v>
      </c>
      <c r="F37" s="156"/>
      <c r="G37" s="138">
        <f t="shared" si="2"/>
        <v>0</v>
      </c>
    </row>
    <row r="38" spans="1:7" s="139" customFormat="1" ht="12" outlineLevel="1" x14ac:dyDescent="0.2">
      <c r="A38" s="133">
        <v>7</v>
      </c>
      <c r="B38" s="134">
        <v>525542</v>
      </c>
      <c r="C38" s="135" t="s">
        <v>963</v>
      </c>
      <c r="D38" s="136" t="s">
        <v>9</v>
      </c>
      <c r="E38" s="137">
        <v>8</v>
      </c>
      <c r="F38" s="156"/>
      <c r="G38" s="138">
        <f t="shared" si="2"/>
        <v>0</v>
      </c>
    </row>
    <row r="39" spans="1:7" s="139" customFormat="1" ht="12" outlineLevel="1" x14ac:dyDescent="0.2">
      <c r="A39" s="133">
        <v>8</v>
      </c>
      <c r="B39" s="134">
        <v>525505</v>
      </c>
      <c r="C39" s="135" t="s">
        <v>964</v>
      </c>
      <c r="D39" s="136" t="s">
        <v>9</v>
      </c>
      <c r="E39" s="137">
        <v>4</v>
      </c>
      <c r="F39" s="156"/>
      <c r="G39" s="138">
        <f t="shared" si="2"/>
        <v>0</v>
      </c>
    </row>
    <row r="40" spans="1:7" s="139" customFormat="1" ht="12" outlineLevel="1" x14ac:dyDescent="0.2">
      <c r="A40" s="133">
        <v>9</v>
      </c>
      <c r="B40" s="134">
        <v>525545</v>
      </c>
      <c r="C40" s="135" t="s">
        <v>965</v>
      </c>
      <c r="D40" s="136" t="s">
        <v>9</v>
      </c>
      <c r="E40" s="137">
        <v>2</v>
      </c>
      <c r="F40" s="156"/>
      <c r="G40" s="138">
        <f t="shared" si="2"/>
        <v>0</v>
      </c>
    </row>
    <row r="41" spans="1:7" s="139" customFormat="1" ht="12" outlineLevel="1" x14ac:dyDescent="0.2">
      <c r="A41" s="133">
        <v>10</v>
      </c>
      <c r="B41" s="134">
        <v>552256</v>
      </c>
      <c r="C41" s="135" t="s">
        <v>966</v>
      </c>
      <c r="D41" s="136" t="s">
        <v>9</v>
      </c>
      <c r="E41" s="137">
        <v>10</v>
      </c>
      <c r="F41" s="156"/>
      <c r="G41" s="138">
        <f t="shared" si="2"/>
        <v>0</v>
      </c>
    </row>
    <row r="42" spans="1:7" s="151" customFormat="1" ht="12" outlineLevel="1" x14ac:dyDescent="0.2">
      <c r="A42" s="144"/>
      <c r="B42" s="145"/>
      <c r="C42" s="146"/>
      <c r="D42" s="147"/>
      <c r="E42" s="148"/>
      <c r="F42" s="149"/>
      <c r="G42" s="150"/>
    </row>
    <row r="43" spans="1:7" s="132" customFormat="1" ht="16.5" customHeight="1" x14ac:dyDescent="0.2">
      <c r="A43" s="125"/>
      <c r="B43" s="127" t="s">
        <v>967</v>
      </c>
      <c r="C43" s="127" t="s">
        <v>968</v>
      </c>
      <c r="D43" s="128"/>
      <c r="E43" s="129"/>
      <c r="F43" s="130"/>
      <c r="G43" s="131">
        <f>SUBTOTAL(9,G44:G117)</f>
        <v>0</v>
      </c>
    </row>
    <row r="44" spans="1:7" s="139" customFormat="1" ht="12" outlineLevel="1" x14ac:dyDescent="0.2">
      <c r="A44" s="133">
        <v>1</v>
      </c>
      <c r="B44" s="134">
        <v>592123</v>
      </c>
      <c r="C44" s="152" t="s">
        <v>969</v>
      </c>
      <c r="D44" s="141" t="s">
        <v>9</v>
      </c>
      <c r="E44" s="142">
        <v>22</v>
      </c>
      <c r="F44" s="143"/>
      <c r="G44" s="138">
        <f>E44*F44</f>
        <v>0</v>
      </c>
    </row>
    <row r="45" spans="1:7" s="139" customFormat="1" ht="12" outlineLevel="1" x14ac:dyDescent="0.2">
      <c r="A45" s="133">
        <v>2</v>
      </c>
      <c r="B45" s="134">
        <v>595111</v>
      </c>
      <c r="C45" s="135" t="s">
        <v>970</v>
      </c>
      <c r="D45" s="136" t="s">
        <v>9</v>
      </c>
      <c r="E45" s="137">
        <v>22</v>
      </c>
      <c r="F45" s="143"/>
      <c r="G45" s="138">
        <f t="shared" ref="G45:G108" si="3">E45*F45</f>
        <v>0</v>
      </c>
    </row>
    <row r="46" spans="1:7" s="139" customFormat="1" ht="12" outlineLevel="1" x14ac:dyDescent="0.2">
      <c r="A46" s="133">
        <v>3</v>
      </c>
      <c r="B46" s="134">
        <v>592123</v>
      </c>
      <c r="C46" s="135" t="s">
        <v>969</v>
      </c>
      <c r="D46" s="136" t="s">
        <v>9</v>
      </c>
      <c r="E46" s="137">
        <v>4</v>
      </c>
      <c r="F46" s="143"/>
      <c r="G46" s="138">
        <f t="shared" si="3"/>
        <v>0</v>
      </c>
    </row>
    <row r="47" spans="1:7" s="139" customFormat="1" ht="12" outlineLevel="1" x14ac:dyDescent="0.2">
      <c r="A47" s="133">
        <v>4</v>
      </c>
      <c r="B47" s="134">
        <v>595111</v>
      </c>
      <c r="C47" s="135" t="s">
        <v>970</v>
      </c>
      <c r="D47" s="136" t="s">
        <v>9</v>
      </c>
      <c r="E47" s="137">
        <v>4</v>
      </c>
      <c r="F47" s="143"/>
      <c r="G47" s="138">
        <f t="shared" si="3"/>
        <v>0</v>
      </c>
    </row>
    <row r="48" spans="1:7" s="139" customFormat="1" ht="12" outlineLevel="1" x14ac:dyDescent="0.2">
      <c r="A48" s="133">
        <v>5</v>
      </c>
      <c r="B48" s="134">
        <v>592123</v>
      </c>
      <c r="C48" s="135" t="s">
        <v>969</v>
      </c>
      <c r="D48" s="136" t="s">
        <v>9</v>
      </c>
      <c r="E48" s="137">
        <v>6</v>
      </c>
      <c r="F48" s="143"/>
      <c r="G48" s="138">
        <f t="shared" si="3"/>
        <v>0</v>
      </c>
    </row>
    <row r="49" spans="1:7" s="139" customFormat="1" ht="12" outlineLevel="1" x14ac:dyDescent="0.2">
      <c r="A49" s="133">
        <v>6</v>
      </c>
      <c r="B49" s="134">
        <v>595111</v>
      </c>
      <c r="C49" s="135" t="s">
        <v>970</v>
      </c>
      <c r="D49" s="136" t="s">
        <v>9</v>
      </c>
      <c r="E49" s="137">
        <v>6</v>
      </c>
      <c r="F49" s="143"/>
      <c r="G49" s="138">
        <f t="shared" si="3"/>
        <v>0</v>
      </c>
    </row>
    <row r="50" spans="1:7" s="139" customFormat="1" ht="12" outlineLevel="1" x14ac:dyDescent="0.2">
      <c r="A50" s="133">
        <v>7</v>
      </c>
      <c r="B50" s="134">
        <v>592126</v>
      </c>
      <c r="C50" s="135" t="s">
        <v>971</v>
      </c>
      <c r="D50" s="136" t="s">
        <v>9</v>
      </c>
      <c r="E50" s="137">
        <v>20</v>
      </c>
      <c r="F50" s="143"/>
      <c r="G50" s="138">
        <f t="shared" si="3"/>
        <v>0</v>
      </c>
    </row>
    <row r="51" spans="1:7" s="139" customFormat="1" ht="12" outlineLevel="1" x14ac:dyDescent="0.2">
      <c r="A51" s="133">
        <v>8</v>
      </c>
      <c r="B51" s="134">
        <v>595111</v>
      </c>
      <c r="C51" s="135" t="s">
        <v>970</v>
      </c>
      <c r="D51" s="136" t="s">
        <v>9</v>
      </c>
      <c r="E51" s="137">
        <v>20</v>
      </c>
      <c r="F51" s="143"/>
      <c r="G51" s="138">
        <f t="shared" si="3"/>
        <v>0</v>
      </c>
    </row>
    <row r="52" spans="1:7" s="139" customFormat="1" ht="12" outlineLevel="1" x14ac:dyDescent="0.2">
      <c r="A52" s="133">
        <v>9</v>
      </c>
      <c r="B52" s="134">
        <v>592126</v>
      </c>
      <c r="C52" s="135" t="s">
        <v>971</v>
      </c>
      <c r="D52" s="136" t="s">
        <v>9</v>
      </c>
      <c r="E52" s="137">
        <v>8</v>
      </c>
      <c r="F52" s="143"/>
      <c r="G52" s="138">
        <f t="shared" si="3"/>
        <v>0</v>
      </c>
    </row>
    <row r="53" spans="1:7" s="139" customFormat="1" ht="12" outlineLevel="1" x14ac:dyDescent="0.2">
      <c r="A53" s="133">
        <v>10</v>
      </c>
      <c r="B53" s="134">
        <v>595111</v>
      </c>
      <c r="C53" s="135" t="s">
        <v>970</v>
      </c>
      <c r="D53" s="136" t="s">
        <v>9</v>
      </c>
      <c r="E53" s="137">
        <v>8</v>
      </c>
      <c r="F53" s="143"/>
      <c r="G53" s="138">
        <f t="shared" si="3"/>
        <v>0</v>
      </c>
    </row>
    <row r="54" spans="1:7" s="139" customFormat="1" ht="12" outlineLevel="1" x14ac:dyDescent="0.2">
      <c r="A54" s="133">
        <v>11</v>
      </c>
      <c r="B54" s="134">
        <v>592126</v>
      </c>
      <c r="C54" s="135" t="s">
        <v>971</v>
      </c>
      <c r="D54" s="136" t="s">
        <v>9</v>
      </c>
      <c r="E54" s="137">
        <v>8</v>
      </c>
      <c r="F54" s="143"/>
      <c r="G54" s="138">
        <f t="shared" si="3"/>
        <v>0</v>
      </c>
    </row>
    <row r="55" spans="1:7" s="139" customFormat="1" ht="12" outlineLevel="1" x14ac:dyDescent="0.2">
      <c r="A55" s="133">
        <v>12</v>
      </c>
      <c r="B55" s="134">
        <v>595111</v>
      </c>
      <c r="C55" s="135" t="s">
        <v>970</v>
      </c>
      <c r="D55" s="136" t="s">
        <v>9</v>
      </c>
      <c r="E55" s="137">
        <v>8</v>
      </c>
      <c r="F55" s="143"/>
      <c r="G55" s="138">
        <f t="shared" si="3"/>
        <v>0</v>
      </c>
    </row>
    <row r="56" spans="1:7" s="139" customFormat="1" ht="12" outlineLevel="1" x14ac:dyDescent="0.2">
      <c r="A56" s="133">
        <v>13</v>
      </c>
      <c r="B56" s="134">
        <v>592126</v>
      </c>
      <c r="C56" s="135" t="s">
        <v>971</v>
      </c>
      <c r="D56" s="136" t="s">
        <v>9</v>
      </c>
      <c r="E56" s="137">
        <v>4</v>
      </c>
      <c r="F56" s="143"/>
      <c r="G56" s="138">
        <f t="shared" si="3"/>
        <v>0</v>
      </c>
    </row>
    <row r="57" spans="1:7" s="139" customFormat="1" ht="12" outlineLevel="1" x14ac:dyDescent="0.2">
      <c r="A57" s="133">
        <v>14</v>
      </c>
      <c r="B57" s="134">
        <v>595111</v>
      </c>
      <c r="C57" s="135" t="s">
        <v>970</v>
      </c>
      <c r="D57" s="136" t="s">
        <v>9</v>
      </c>
      <c r="E57" s="137">
        <v>4</v>
      </c>
      <c r="F57" s="143"/>
      <c r="G57" s="138">
        <f t="shared" si="3"/>
        <v>0</v>
      </c>
    </row>
    <row r="58" spans="1:7" s="139" customFormat="1" ht="12" outlineLevel="1" x14ac:dyDescent="0.2">
      <c r="A58" s="158">
        <v>15</v>
      </c>
      <c r="B58" s="159">
        <v>410130</v>
      </c>
      <c r="C58" s="160" t="s">
        <v>972</v>
      </c>
      <c r="D58" s="161"/>
      <c r="E58" s="162">
        <v>13</v>
      </c>
      <c r="F58" s="163"/>
      <c r="G58" s="164">
        <f t="shared" si="3"/>
        <v>0</v>
      </c>
    </row>
    <row r="59" spans="1:7" s="139" customFormat="1" ht="12" outlineLevel="1" x14ac:dyDescent="0.2">
      <c r="A59" s="180">
        <v>16</v>
      </c>
      <c r="B59" s="181">
        <v>409820</v>
      </c>
      <c r="C59" s="182" t="s">
        <v>973</v>
      </c>
      <c r="D59" s="183" t="s">
        <v>9</v>
      </c>
      <c r="E59" s="184">
        <v>13</v>
      </c>
      <c r="F59" s="185"/>
      <c r="G59" s="186">
        <f t="shared" si="3"/>
        <v>0</v>
      </c>
    </row>
    <row r="60" spans="1:7" s="139" customFormat="1" ht="12" outlineLevel="1" x14ac:dyDescent="0.2">
      <c r="A60" s="180">
        <v>17</v>
      </c>
      <c r="B60" s="181">
        <v>410101</v>
      </c>
      <c r="C60" s="182" t="s">
        <v>974</v>
      </c>
      <c r="D60" s="183" t="s">
        <v>9</v>
      </c>
      <c r="E60" s="184">
        <v>13</v>
      </c>
      <c r="F60" s="185"/>
      <c r="G60" s="186">
        <f t="shared" si="3"/>
        <v>0</v>
      </c>
    </row>
    <row r="61" spans="1:7" s="139" customFormat="1" ht="12" outlineLevel="1" x14ac:dyDescent="0.2">
      <c r="A61" s="187">
        <v>18</v>
      </c>
      <c r="B61" s="188">
        <v>420091</v>
      </c>
      <c r="C61" s="189" t="s">
        <v>975</v>
      </c>
      <c r="D61" s="190" t="s">
        <v>9</v>
      </c>
      <c r="E61" s="191">
        <v>13</v>
      </c>
      <c r="F61" s="192"/>
      <c r="G61" s="193">
        <f t="shared" si="3"/>
        <v>0</v>
      </c>
    </row>
    <row r="62" spans="1:7" s="139" customFormat="1" ht="12" outlineLevel="1" x14ac:dyDescent="0.2">
      <c r="A62" s="158">
        <v>19</v>
      </c>
      <c r="B62" s="159">
        <v>410161</v>
      </c>
      <c r="C62" s="160" t="s">
        <v>976</v>
      </c>
      <c r="D62" s="161"/>
      <c r="E62" s="162">
        <v>8</v>
      </c>
      <c r="F62" s="163"/>
      <c r="G62" s="164">
        <f t="shared" si="3"/>
        <v>0</v>
      </c>
    </row>
    <row r="63" spans="1:7" s="139" customFormat="1" ht="12" outlineLevel="1" x14ac:dyDescent="0.2">
      <c r="A63" s="180">
        <v>20</v>
      </c>
      <c r="B63" s="181">
        <v>409828</v>
      </c>
      <c r="C63" s="182" t="s">
        <v>977</v>
      </c>
      <c r="D63" s="183" t="s">
        <v>9</v>
      </c>
      <c r="E63" s="184">
        <v>8</v>
      </c>
      <c r="F63" s="185"/>
      <c r="G63" s="186">
        <f t="shared" si="3"/>
        <v>0</v>
      </c>
    </row>
    <row r="64" spans="1:7" s="139" customFormat="1" ht="12" outlineLevel="1" x14ac:dyDescent="0.2">
      <c r="A64" s="180">
        <v>21</v>
      </c>
      <c r="B64" s="181">
        <v>409900</v>
      </c>
      <c r="C64" s="182" t="s">
        <v>978</v>
      </c>
      <c r="D64" s="183" t="s">
        <v>9</v>
      </c>
      <c r="E64" s="184">
        <v>8</v>
      </c>
      <c r="F64" s="185"/>
      <c r="G64" s="186">
        <f t="shared" si="3"/>
        <v>0</v>
      </c>
    </row>
    <row r="65" spans="1:7" s="139" customFormat="1" ht="12" outlineLevel="1" x14ac:dyDescent="0.2">
      <c r="A65" s="180">
        <v>22</v>
      </c>
      <c r="B65" s="181">
        <v>410103</v>
      </c>
      <c r="C65" s="182" t="s">
        <v>979</v>
      </c>
      <c r="D65" s="183" t="s">
        <v>9</v>
      </c>
      <c r="E65" s="184">
        <v>8</v>
      </c>
      <c r="F65" s="185"/>
      <c r="G65" s="186">
        <f t="shared" si="3"/>
        <v>0</v>
      </c>
    </row>
    <row r="66" spans="1:7" s="139" customFormat="1" ht="12" outlineLevel="1" x14ac:dyDescent="0.2">
      <c r="A66" s="187">
        <v>23</v>
      </c>
      <c r="B66" s="188">
        <v>420091</v>
      </c>
      <c r="C66" s="189" t="s">
        <v>975</v>
      </c>
      <c r="D66" s="190" t="s">
        <v>9</v>
      </c>
      <c r="E66" s="191">
        <v>8</v>
      </c>
      <c r="F66" s="192"/>
      <c r="G66" s="193">
        <f t="shared" si="3"/>
        <v>0</v>
      </c>
    </row>
    <row r="67" spans="1:7" s="139" customFormat="1" ht="12" outlineLevel="1" x14ac:dyDescent="0.2">
      <c r="A67" s="158">
        <v>24</v>
      </c>
      <c r="B67" s="159">
        <v>410151</v>
      </c>
      <c r="C67" s="160" t="s">
        <v>980</v>
      </c>
      <c r="D67" s="161"/>
      <c r="E67" s="162">
        <v>8</v>
      </c>
      <c r="F67" s="163"/>
      <c r="G67" s="164">
        <f t="shared" si="3"/>
        <v>0</v>
      </c>
    </row>
    <row r="68" spans="1:7" s="139" customFormat="1" ht="12" outlineLevel="1" x14ac:dyDescent="0.2">
      <c r="A68" s="180">
        <v>25</v>
      </c>
      <c r="B68" s="181">
        <v>409822</v>
      </c>
      <c r="C68" s="182" t="s">
        <v>981</v>
      </c>
      <c r="D68" s="183" t="s">
        <v>9</v>
      </c>
      <c r="E68" s="184">
        <v>8</v>
      </c>
      <c r="F68" s="185"/>
      <c r="G68" s="186">
        <f t="shared" si="3"/>
        <v>0</v>
      </c>
    </row>
    <row r="69" spans="1:7" s="139" customFormat="1" ht="12" outlineLevel="1" x14ac:dyDescent="0.2">
      <c r="A69" s="180">
        <v>26</v>
      </c>
      <c r="B69" s="181">
        <v>410101</v>
      </c>
      <c r="C69" s="182" t="s">
        <v>974</v>
      </c>
      <c r="D69" s="183" t="s">
        <v>9</v>
      </c>
      <c r="E69" s="184">
        <v>8</v>
      </c>
      <c r="F69" s="185"/>
      <c r="G69" s="186">
        <f t="shared" si="3"/>
        <v>0</v>
      </c>
    </row>
    <row r="70" spans="1:7" s="139" customFormat="1" ht="12" outlineLevel="1" x14ac:dyDescent="0.2">
      <c r="A70" s="187">
        <v>27</v>
      </c>
      <c r="B70" s="188">
        <v>420091</v>
      </c>
      <c r="C70" s="189" t="s">
        <v>975</v>
      </c>
      <c r="D70" s="190" t="s">
        <v>9</v>
      </c>
      <c r="E70" s="191">
        <v>8</v>
      </c>
      <c r="F70" s="192"/>
      <c r="G70" s="193">
        <f t="shared" si="3"/>
        <v>0</v>
      </c>
    </row>
    <row r="71" spans="1:7" s="139" customFormat="1" ht="12" outlineLevel="1" x14ac:dyDescent="0.2">
      <c r="A71" s="158">
        <v>28</v>
      </c>
      <c r="B71" s="159">
        <v>410155</v>
      </c>
      <c r="C71" s="160" t="s">
        <v>982</v>
      </c>
      <c r="D71" s="161"/>
      <c r="E71" s="162">
        <v>1</v>
      </c>
      <c r="F71" s="163"/>
      <c r="G71" s="164">
        <f t="shared" si="3"/>
        <v>0</v>
      </c>
    </row>
    <row r="72" spans="1:7" s="139" customFormat="1" ht="12" outlineLevel="1" x14ac:dyDescent="0.2">
      <c r="A72" s="180">
        <v>29</v>
      </c>
      <c r="B72" s="181">
        <v>409824</v>
      </c>
      <c r="C72" s="182" t="s">
        <v>983</v>
      </c>
      <c r="D72" s="183" t="s">
        <v>9</v>
      </c>
      <c r="E72" s="184">
        <v>1</v>
      </c>
      <c r="F72" s="185"/>
      <c r="G72" s="186">
        <f t="shared" si="3"/>
        <v>0</v>
      </c>
    </row>
    <row r="73" spans="1:7" s="139" customFormat="1" ht="12" outlineLevel="1" x14ac:dyDescent="0.2">
      <c r="A73" s="180">
        <v>30</v>
      </c>
      <c r="B73" s="181">
        <v>410101</v>
      </c>
      <c r="C73" s="182" t="s">
        <v>974</v>
      </c>
      <c r="D73" s="183" t="s">
        <v>9</v>
      </c>
      <c r="E73" s="184">
        <v>1</v>
      </c>
      <c r="F73" s="185"/>
      <c r="G73" s="186">
        <f t="shared" si="3"/>
        <v>0</v>
      </c>
    </row>
    <row r="74" spans="1:7" s="139" customFormat="1" ht="12" outlineLevel="1" x14ac:dyDescent="0.2">
      <c r="A74" s="180">
        <v>31</v>
      </c>
      <c r="B74" s="181">
        <v>420091</v>
      </c>
      <c r="C74" s="182" t="s">
        <v>975</v>
      </c>
      <c r="D74" s="183" t="s">
        <v>9</v>
      </c>
      <c r="E74" s="184">
        <v>1</v>
      </c>
      <c r="F74" s="185"/>
      <c r="G74" s="186">
        <f t="shared" si="3"/>
        <v>0</v>
      </c>
    </row>
    <row r="75" spans="1:7" s="139" customFormat="1" ht="12" outlineLevel="1" x14ac:dyDescent="0.2">
      <c r="A75" s="180">
        <v>32</v>
      </c>
      <c r="B75" s="181">
        <v>414233</v>
      </c>
      <c r="C75" s="182" t="s">
        <v>984</v>
      </c>
      <c r="D75" s="183" t="s">
        <v>9</v>
      </c>
      <c r="E75" s="184">
        <v>1</v>
      </c>
      <c r="F75" s="185"/>
      <c r="G75" s="186">
        <f t="shared" si="3"/>
        <v>0</v>
      </c>
    </row>
    <row r="76" spans="1:7" s="139" customFormat="1" ht="12" outlineLevel="1" x14ac:dyDescent="0.2">
      <c r="A76" s="187">
        <v>33</v>
      </c>
      <c r="B76" s="188">
        <v>414333</v>
      </c>
      <c r="C76" s="189" t="s">
        <v>985</v>
      </c>
      <c r="D76" s="190" t="s">
        <v>9</v>
      </c>
      <c r="E76" s="191">
        <v>1</v>
      </c>
      <c r="F76" s="192"/>
      <c r="G76" s="193">
        <f t="shared" si="3"/>
        <v>0</v>
      </c>
    </row>
    <row r="77" spans="1:7" s="139" customFormat="1" ht="12" outlineLevel="1" x14ac:dyDescent="0.2">
      <c r="A77" s="133">
        <v>34</v>
      </c>
      <c r="B77" s="134">
        <v>420006</v>
      </c>
      <c r="C77" s="135" t="s">
        <v>986</v>
      </c>
      <c r="D77" s="136" t="s">
        <v>9</v>
      </c>
      <c r="E77" s="137">
        <v>8</v>
      </c>
      <c r="F77" s="143"/>
      <c r="G77" s="138">
        <f t="shared" si="3"/>
        <v>0</v>
      </c>
    </row>
    <row r="78" spans="1:7" s="139" customFormat="1" ht="12" outlineLevel="1" x14ac:dyDescent="0.2">
      <c r="A78" s="133">
        <v>35</v>
      </c>
      <c r="B78" s="134">
        <v>420091</v>
      </c>
      <c r="C78" s="135" t="s">
        <v>975</v>
      </c>
      <c r="D78" s="136" t="s">
        <v>9</v>
      </c>
      <c r="E78" s="137">
        <v>8</v>
      </c>
      <c r="F78" s="143"/>
      <c r="G78" s="138">
        <f t="shared" si="3"/>
        <v>0</v>
      </c>
    </row>
    <row r="79" spans="1:7" s="139" customFormat="1" ht="12" outlineLevel="1" x14ac:dyDescent="0.2">
      <c r="A79" s="133">
        <v>36</v>
      </c>
      <c r="B79" s="134">
        <v>473922</v>
      </c>
      <c r="C79" s="135" t="s">
        <v>987</v>
      </c>
      <c r="D79" s="136" t="s">
        <v>9</v>
      </c>
      <c r="E79" s="137">
        <v>2</v>
      </c>
      <c r="F79" s="143"/>
      <c r="G79" s="138">
        <f t="shared" si="3"/>
        <v>0</v>
      </c>
    </row>
    <row r="80" spans="1:7" s="139" customFormat="1" ht="12" outlineLevel="1" x14ac:dyDescent="0.2">
      <c r="A80" s="133">
        <v>37</v>
      </c>
      <c r="B80" s="134">
        <v>311212</v>
      </c>
      <c r="C80" s="135" t="s">
        <v>988</v>
      </c>
      <c r="D80" s="136" t="s">
        <v>9</v>
      </c>
      <c r="E80" s="137">
        <v>20</v>
      </c>
      <c r="F80" s="143"/>
      <c r="G80" s="138">
        <f t="shared" si="3"/>
        <v>0</v>
      </c>
    </row>
    <row r="81" spans="1:7" s="139" customFormat="1" ht="12" outlineLevel="1" x14ac:dyDescent="0.2">
      <c r="A81" s="133">
        <v>38</v>
      </c>
      <c r="B81" s="134">
        <v>311117</v>
      </c>
      <c r="C81" s="135" t="s">
        <v>989</v>
      </c>
      <c r="D81" s="136" t="s">
        <v>9</v>
      </c>
      <c r="E81" s="137">
        <v>15</v>
      </c>
      <c r="F81" s="143"/>
      <c r="G81" s="138">
        <f t="shared" si="3"/>
        <v>0</v>
      </c>
    </row>
    <row r="82" spans="1:7" s="139" customFormat="1" ht="12" outlineLevel="1" x14ac:dyDescent="0.2">
      <c r="A82" s="133">
        <v>39</v>
      </c>
      <c r="B82" s="134">
        <v>312911</v>
      </c>
      <c r="C82" s="135" t="s">
        <v>990</v>
      </c>
      <c r="D82" s="136" t="s">
        <v>9</v>
      </c>
      <c r="E82" s="137">
        <v>10</v>
      </c>
      <c r="F82" s="143"/>
      <c r="G82" s="138">
        <f t="shared" si="3"/>
        <v>0</v>
      </c>
    </row>
    <row r="83" spans="1:7" s="139" customFormat="1" ht="12" outlineLevel="1" x14ac:dyDescent="0.2">
      <c r="A83" s="133">
        <v>40</v>
      </c>
      <c r="B83" s="134">
        <v>101214</v>
      </c>
      <c r="C83" s="135" t="s">
        <v>991</v>
      </c>
      <c r="D83" s="136" t="s">
        <v>4</v>
      </c>
      <c r="E83" s="137">
        <v>110</v>
      </c>
      <c r="F83" s="143"/>
      <c r="G83" s="138">
        <f t="shared" si="3"/>
        <v>0</v>
      </c>
    </row>
    <row r="84" spans="1:7" s="139" customFormat="1" ht="12" outlineLevel="1" x14ac:dyDescent="0.2">
      <c r="A84" s="133">
        <v>41</v>
      </c>
      <c r="B84" s="134">
        <v>101308</v>
      </c>
      <c r="C84" s="135" t="s">
        <v>992</v>
      </c>
      <c r="D84" s="136" t="s">
        <v>4</v>
      </c>
      <c r="E84" s="137">
        <v>5</v>
      </c>
      <c r="F84" s="143"/>
      <c r="G84" s="138">
        <f t="shared" si="3"/>
        <v>0</v>
      </c>
    </row>
    <row r="85" spans="1:7" s="139" customFormat="1" ht="12" outlineLevel="1" x14ac:dyDescent="0.2">
      <c r="A85" s="133">
        <v>42</v>
      </c>
      <c r="B85" s="134">
        <v>101306</v>
      </c>
      <c r="C85" s="135" t="s">
        <v>993</v>
      </c>
      <c r="D85" s="136" t="s">
        <v>4</v>
      </c>
      <c r="E85" s="137">
        <v>15</v>
      </c>
      <c r="F85" s="143"/>
      <c r="G85" s="138">
        <f t="shared" si="3"/>
        <v>0</v>
      </c>
    </row>
    <row r="86" spans="1:7" s="139" customFormat="1" ht="12" outlineLevel="1" x14ac:dyDescent="0.2">
      <c r="A86" s="133">
        <v>43</v>
      </c>
      <c r="B86" s="134">
        <v>101106</v>
      </c>
      <c r="C86" s="135" t="s">
        <v>994</v>
      </c>
      <c r="D86" s="136" t="s">
        <v>4</v>
      </c>
      <c r="E86" s="137">
        <v>185</v>
      </c>
      <c r="F86" s="143"/>
      <c r="G86" s="138">
        <f t="shared" si="3"/>
        <v>0</v>
      </c>
    </row>
    <row r="87" spans="1:7" s="139" customFormat="1" ht="12" outlineLevel="1" x14ac:dyDescent="0.2">
      <c r="A87" s="133">
        <v>44</v>
      </c>
      <c r="B87" s="134">
        <v>101305</v>
      </c>
      <c r="C87" s="135" t="s">
        <v>995</v>
      </c>
      <c r="D87" s="136" t="s">
        <v>4</v>
      </c>
      <c r="E87" s="137">
        <v>25</v>
      </c>
      <c r="F87" s="143"/>
      <c r="G87" s="138">
        <f t="shared" si="3"/>
        <v>0</v>
      </c>
    </row>
    <row r="88" spans="1:7" s="139" customFormat="1" ht="12" outlineLevel="1" x14ac:dyDescent="0.2">
      <c r="A88" s="133">
        <v>45</v>
      </c>
      <c r="B88" s="134">
        <v>101105</v>
      </c>
      <c r="C88" s="135" t="s">
        <v>996</v>
      </c>
      <c r="D88" s="136" t="s">
        <v>4</v>
      </c>
      <c r="E88" s="137">
        <v>230</v>
      </c>
      <c r="F88" s="143"/>
      <c r="G88" s="138">
        <f t="shared" si="3"/>
        <v>0</v>
      </c>
    </row>
    <row r="89" spans="1:7" s="139" customFormat="1" ht="12" outlineLevel="1" x14ac:dyDescent="0.2">
      <c r="A89" s="133">
        <v>46</v>
      </c>
      <c r="B89" s="134">
        <v>101005</v>
      </c>
      <c r="C89" s="135" t="s">
        <v>997</v>
      </c>
      <c r="D89" s="136" t="s">
        <v>4</v>
      </c>
      <c r="E89" s="137">
        <v>105</v>
      </c>
      <c r="F89" s="143"/>
      <c r="G89" s="138">
        <f t="shared" si="3"/>
        <v>0</v>
      </c>
    </row>
    <row r="90" spans="1:7" s="139" customFormat="1" ht="12" outlineLevel="1" x14ac:dyDescent="0.2">
      <c r="A90" s="133">
        <v>47</v>
      </c>
      <c r="B90" s="134">
        <v>171109</v>
      </c>
      <c r="C90" s="135" t="s">
        <v>998</v>
      </c>
      <c r="D90" s="136" t="s">
        <v>4</v>
      </c>
      <c r="E90" s="137">
        <v>200</v>
      </c>
      <c r="F90" s="143"/>
      <c r="G90" s="138">
        <f t="shared" si="3"/>
        <v>0</v>
      </c>
    </row>
    <row r="91" spans="1:7" s="139" customFormat="1" ht="12" outlineLevel="1" x14ac:dyDescent="0.2">
      <c r="A91" s="133">
        <v>48</v>
      </c>
      <c r="B91" s="134">
        <v>351103</v>
      </c>
      <c r="C91" s="135" t="s">
        <v>999</v>
      </c>
      <c r="D91" s="136" t="s">
        <v>4</v>
      </c>
      <c r="E91" s="137">
        <v>30</v>
      </c>
      <c r="F91" s="143"/>
      <c r="G91" s="138">
        <f t="shared" si="3"/>
        <v>0</v>
      </c>
    </row>
    <row r="92" spans="1:7" s="139" customFormat="1" ht="12" outlineLevel="1" x14ac:dyDescent="0.2">
      <c r="A92" s="133">
        <v>49</v>
      </c>
      <c r="B92" s="134">
        <v>351153</v>
      </c>
      <c r="C92" s="135" t="s">
        <v>1000</v>
      </c>
      <c r="D92" s="136" t="s">
        <v>9</v>
      </c>
      <c r="E92" s="137">
        <v>6</v>
      </c>
      <c r="F92" s="143"/>
      <c r="G92" s="138">
        <f t="shared" si="3"/>
        <v>0</v>
      </c>
    </row>
    <row r="93" spans="1:7" s="139" customFormat="1" ht="12" outlineLevel="1" x14ac:dyDescent="0.2">
      <c r="A93" s="133">
        <v>50</v>
      </c>
      <c r="B93" s="134">
        <v>351943</v>
      </c>
      <c r="C93" s="135" t="s">
        <v>1001</v>
      </c>
      <c r="D93" s="136" t="s">
        <v>9</v>
      </c>
      <c r="E93" s="137">
        <v>15</v>
      </c>
      <c r="F93" s="143"/>
      <c r="G93" s="138">
        <f t="shared" si="3"/>
        <v>0</v>
      </c>
    </row>
    <row r="94" spans="1:7" s="139" customFormat="1" ht="12" outlineLevel="1" x14ac:dyDescent="0.2">
      <c r="A94" s="133">
        <v>51</v>
      </c>
      <c r="B94" s="134">
        <v>351951</v>
      </c>
      <c r="C94" s="135" t="s">
        <v>1002</v>
      </c>
      <c r="D94" s="136" t="s">
        <v>9</v>
      </c>
      <c r="E94" s="137">
        <v>3</v>
      </c>
      <c r="F94" s="143"/>
      <c r="G94" s="138">
        <f t="shared" si="3"/>
        <v>0</v>
      </c>
    </row>
    <row r="95" spans="1:7" s="139" customFormat="1" ht="12" outlineLevel="1" x14ac:dyDescent="0.2">
      <c r="A95" s="133">
        <v>52</v>
      </c>
      <c r="B95" s="134">
        <v>321164</v>
      </c>
      <c r="C95" s="135" t="s">
        <v>1003</v>
      </c>
      <c r="D95" s="136" t="s">
        <v>4</v>
      </c>
      <c r="E95" s="137">
        <v>60</v>
      </c>
      <c r="F95" s="143"/>
      <c r="G95" s="138">
        <f t="shared" si="3"/>
        <v>0</v>
      </c>
    </row>
    <row r="96" spans="1:7" s="139" customFormat="1" ht="12" outlineLevel="1" x14ac:dyDescent="0.2">
      <c r="A96" s="133">
        <v>53</v>
      </c>
      <c r="B96" s="134">
        <v>322124</v>
      </c>
      <c r="C96" s="135" t="s">
        <v>1004</v>
      </c>
      <c r="D96" s="136" t="s">
        <v>4</v>
      </c>
      <c r="E96" s="137">
        <v>40</v>
      </c>
      <c r="F96" s="143"/>
      <c r="G96" s="138">
        <f t="shared" si="3"/>
        <v>0</v>
      </c>
    </row>
    <row r="97" spans="1:7" s="139" customFormat="1" ht="12" outlineLevel="1" x14ac:dyDescent="0.2">
      <c r="A97" s="133">
        <v>54</v>
      </c>
      <c r="B97" s="134">
        <v>322174</v>
      </c>
      <c r="C97" s="135" t="s">
        <v>1005</v>
      </c>
      <c r="D97" s="136" t="s">
        <v>9</v>
      </c>
      <c r="E97" s="137">
        <v>40</v>
      </c>
      <c r="F97" s="143"/>
      <c r="G97" s="138">
        <f t="shared" si="3"/>
        <v>0</v>
      </c>
    </row>
    <row r="98" spans="1:7" s="139" customFormat="1" ht="12" outlineLevel="1" x14ac:dyDescent="0.2">
      <c r="A98" s="133">
        <v>55</v>
      </c>
      <c r="B98" s="134">
        <v>322164</v>
      </c>
      <c r="C98" s="135" t="s">
        <v>1006</v>
      </c>
      <c r="D98" s="136" t="s">
        <v>9</v>
      </c>
      <c r="E98" s="137">
        <v>20</v>
      </c>
      <c r="F98" s="143"/>
      <c r="G98" s="138">
        <f t="shared" si="3"/>
        <v>0</v>
      </c>
    </row>
    <row r="99" spans="1:7" s="139" customFormat="1" ht="12" outlineLevel="1" x14ac:dyDescent="0.2">
      <c r="A99" s="133">
        <v>56</v>
      </c>
      <c r="B99" s="134">
        <v>322154</v>
      </c>
      <c r="C99" s="135" t="s">
        <v>1007</v>
      </c>
      <c r="D99" s="136" t="s">
        <v>9</v>
      </c>
      <c r="E99" s="137">
        <v>6</v>
      </c>
      <c r="F99" s="143"/>
      <c r="G99" s="138">
        <f t="shared" si="3"/>
        <v>0</v>
      </c>
    </row>
    <row r="100" spans="1:7" s="139" customFormat="1" ht="12" outlineLevel="1" x14ac:dyDescent="0.2">
      <c r="A100" s="133">
        <v>57</v>
      </c>
      <c r="B100" s="134">
        <v>201</v>
      </c>
      <c r="C100" s="135" t="s">
        <v>1008</v>
      </c>
      <c r="D100" s="136" t="s">
        <v>8</v>
      </c>
      <c r="E100" s="137">
        <v>12</v>
      </c>
      <c r="F100" s="143"/>
      <c r="G100" s="138">
        <f t="shared" si="3"/>
        <v>0</v>
      </c>
    </row>
    <row r="101" spans="1:7" s="139" customFormat="1" ht="12" outlineLevel="1" x14ac:dyDescent="0.2">
      <c r="A101" s="133">
        <v>58</v>
      </c>
      <c r="B101" s="134">
        <v>314</v>
      </c>
      <c r="C101" s="135" t="s">
        <v>1009</v>
      </c>
      <c r="D101" s="136" t="s">
        <v>9</v>
      </c>
      <c r="E101" s="137">
        <v>150</v>
      </c>
      <c r="F101" s="143"/>
      <c r="G101" s="138">
        <f t="shared" si="3"/>
        <v>0</v>
      </c>
    </row>
    <row r="102" spans="1:7" s="139" customFormat="1" ht="12" outlineLevel="1" x14ac:dyDescent="0.2">
      <c r="A102" s="133">
        <v>59</v>
      </c>
      <c r="B102" s="134">
        <v>932</v>
      </c>
      <c r="C102" s="135" t="s">
        <v>1010</v>
      </c>
      <c r="D102" s="136" t="s">
        <v>10</v>
      </c>
      <c r="E102" s="137">
        <v>1</v>
      </c>
      <c r="F102" s="143"/>
      <c r="G102" s="138">
        <f t="shared" si="3"/>
        <v>0</v>
      </c>
    </row>
    <row r="103" spans="1:7" s="139" customFormat="1" ht="12" outlineLevel="1" x14ac:dyDescent="0.2">
      <c r="A103" s="133">
        <v>60</v>
      </c>
      <c r="B103" s="134">
        <v>932</v>
      </c>
      <c r="C103" s="135" t="s">
        <v>1010</v>
      </c>
      <c r="D103" s="136" t="s">
        <v>10</v>
      </c>
      <c r="E103" s="137">
        <v>3</v>
      </c>
      <c r="F103" s="143"/>
      <c r="G103" s="138">
        <f t="shared" si="3"/>
        <v>0</v>
      </c>
    </row>
    <row r="104" spans="1:7" s="139" customFormat="1" ht="12" outlineLevel="1" x14ac:dyDescent="0.2">
      <c r="A104" s="133">
        <v>61</v>
      </c>
      <c r="B104" s="134">
        <v>932</v>
      </c>
      <c r="C104" s="135" t="s">
        <v>1010</v>
      </c>
      <c r="D104" s="136" t="s">
        <v>10</v>
      </c>
      <c r="E104" s="137">
        <v>4</v>
      </c>
      <c r="F104" s="143"/>
      <c r="G104" s="138">
        <f t="shared" si="3"/>
        <v>0</v>
      </c>
    </row>
    <row r="105" spans="1:7" s="139" customFormat="1" ht="12" outlineLevel="1" x14ac:dyDescent="0.2">
      <c r="A105" s="133">
        <v>62</v>
      </c>
      <c r="B105" s="134">
        <v>321163</v>
      </c>
      <c r="C105" s="135" t="s">
        <v>1011</v>
      </c>
      <c r="D105" s="136" t="s">
        <v>4</v>
      </c>
      <c r="E105" s="137">
        <v>80</v>
      </c>
      <c r="F105" s="143"/>
      <c r="G105" s="138">
        <f t="shared" si="3"/>
        <v>0</v>
      </c>
    </row>
    <row r="106" spans="1:7" s="139" customFormat="1" ht="12" outlineLevel="1" x14ac:dyDescent="0.2">
      <c r="A106" s="133">
        <v>63</v>
      </c>
      <c r="B106" s="134">
        <v>322122</v>
      </c>
      <c r="C106" s="135" t="s">
        <v>1012</v>
      </c>
      <c r="D106" s="136" t="s">
        <v>4</v>
      </c>
      <c r="E106" s="137">
        <v>25</v>
      </c>
      <c r="F106" s="143"/>
      <c r="G106" s="138">
        <f t="shared" si="3"/>
        <v>0</v>
      </c>
    </row>
    <row r="107" spans="1:7" s="139" customFormat="1" ht="12" outlineLevel="1" x14ac:dyDescent="0.2">
      <c r="A107" s="133">
        <v>64</v>
      </c>
      <c r="B107" s="134">
        <v>322172</v>
      </c>
      <c r="C107" s="135" t="s">
        <v>1013</v>
      </c>
      <c r="D107" s="136" t="s">
        <v>9</v>
      </c>
      <c r="E107" s="137">
        <v>25</v>
      </c>
      <c r="F107" s="143"/>
      <c r="G107" s="138">
        <f t="shared" si="3"/>
        <v>0</v>
      </c>
    </row>
    <row r="108" spans="1:7" s="139" customFormat="1" ht="12" outlineLevel="1" x14ac:dyDescent="0.2">
      <c r="A108" s="133">
        <v>65</v>
      </c>
      <c r="B108" s="134">
        <v>322162</v>
      </c>
      <c r="C108" s="135" t="s">
        <v>1014</v>
      </c>
      <c r="D108" s="136" t="s">
        <v>9</v>
      </c>
      <c r="E108" s="137">
        <v>12</v>
      </c>
      <c r="F108" s="143"/>
      <c r="G108" s="138">
        <f t="shared" si="3"/>
        <v>0</v>
      </c>
    </row>
    <row r="109" spans="1:7" s="139" customFormat="1" ht="12" outlineLevel="1" x14ac:dyDescent="0.2">
      <c r="A109" s="133">
        <v>66</v>
      </c>
      <c r="B109" s="134">
        <v>322152</v>
      </c>
      <c r="C109" s="135" t="s">
        <v>1015</v>
      </c>
      <c r="D109" s="136" t="s">
        <v>9</v>
      </c>
      <c r="E109" s="137">
        <v>2</v>
      </c>
      <c r="F109" s="143"/>
      <c r="G109" s="138">
        <f t="shared" ref="G109:G116" si="4">E109*F109</f>
        <v>0</v>
      </c>
    </row>
    <row r="110" spans="1:7" s="139" customFormat="1" ht="12" outlineLevel="1" x14ac:dyDescent="0.2">
      <c r="A110" s="133">
        <v>67</v>
      </c>
      <c r="B110" s="134">
        <v>295001</v>
      </c>
      <c r="C110" s="135" t="s">
        <v>1016</v>
      </c>
      <c r="D110" s="136" t="s">
        <v>4</v>
      </c>
      <c r="E110" s="137">
        <v>65</v>
      </c>
      <c r="F110" s="143"/>
      <c r="G110" s="138">
        <f t="shared" si="4"/>
        <v>0</v>
      </c>
    </row>
    <row r="111" spans="1:7" s="139" customFormat="1" ht="12" outlineLevel="1" x14ac:dyDescent="0.2">
      <c r="A111" s="133">
        <v>68</v>
      </c>
      <c r="B111" s="134">
        <v>295011</v>
      </c>
      <c r="C111" s="135" t="s">
        <v>1017</v>
      </c>
      <c r="D111" s="136" t="s">
        <v>4</v>
      </c>
      <c r="E111" s="137">
        <v>45</v>
      </c>
      <c r="F111" s="143"/>
      <c r="G111" s="138">
        <f t="shared" si="4"/>
        <v>0</v>
      </c>
    </row>
    <row r="112" spans="1:7" s="139" customFormat="1" ht="12" outlineLevel="1" x14ac:dyDescent="0.2">
      <c r="A112" s="133">
        <v>69</v>
      </c>
      <c r="B112" s="134">
        <v>295071</v>
      </c>
      <c r="C112" s="135" t="s">
        <v>1018</v>
      </c>
      <c r="D112" s="136" t="s">
        <v>9</v>
      </c>
      <c r="E112" s="137">
        <v>18</v>
      </c>
      <c r="F112" s="143"/>
      <c r="G112" s="138">
        <f t="shared" si="4"/>
        <v>0</v>
      </c>
    </row>
    <row r="113" spans="1:7" s="139" customFormat="1" ht="12" outlineLevel="1" x14ac:dyDescent="0.2">
      <c r="A113" s="133">
        <v>70</v>
      </c>
      <c r="B113" s="134">
        <v>295073</v>
      </c>
      <c r="C113" s="135" t="s">
        <v>1019</v>
      </c>
      <c r="D113" s="136" t="s">
        <v>9</v>
      </c>
      <c r="E113" s="137">
        <v>14</v>
      </c>
      <c r="F113" s="143"/>
      <c r="G113" s="138">
        <f t="shared" si="4"/>
        <v>0</v>
      </c>
    </row>
    <row r="114" spans="1:7" s="139" customFormat="1" ht="12" outlineLevel="1" x14ac:dyDescent="0.2">
      <c r="A114" s="133">
        <v>71</v>
      </c>
      <c r="B114" s="134">
        <v>190114</v>
      </c>
      <c r="C114" s="135" t="s">
        <v>1020</v>
      </c>
      <c r="D114" s="136" t="s">
        <v>9</v>
      </c>
      <c r="E114" s="137">
        <v>8</v>
      </c>
      <c r="F114" s="143"/>
      <c r="G114" s="138">
        <f t="shared" si="4"/>
        <v>0</v>
      </c>
    </row>
    <row r="115" spans="1:7" s="139" customFormat="1" ht="12" outlineLevel="1" x14ac:dyDescent="0.2">
      <c r="A115" s="133">
        <v>72</v>
      </c>
      <c r="B115" s="134">
        <v>190113</v>
      </c>
      <c r="C115" s="135" t="s">
        <v>1021</v>
      </c>
      <c r="D115" s="136" t="s">
        <v>9</v>
      </c>
      <c r="E115" s="137">
        <v>2</v>
      </c>
      <c r="F115" s="143"/>
      <c r="G115" s="138">
        <f t="shared" si="4"/>
        <v>0</v>
      </c>
    </row>
    <row r="116" spans="1:7" s="139" customFormat="1" ht="12" outlineLevel="1" x14ac:dyDescent="0.2">
      <c r="A116" s="133">
        <v>73</v>
      </c>
      <c r="B116" s="134">
        <v>321503</v>
      </c>
      <c r="C116" s="135" t="s">
        <v>1022</v>
      </c>
      <c r="D116" s="136" t="s">
        <v>4</v>
      </c>
      <c r="E116" s="137">
        <v>6</v>
      </c>
      <c r="F116" s="143"/>
      <c r="G116" s="138">
        <f t="shared" si="4"/>
        <v>0</v>
      </c>
    </row>
    <row r="117" spans="1:7" s="151" customFormat="1" ht="12" outlineLevel="1" x14ac:dyDescent="0.2">
      <c r="A117" s="144"/>
      <c r="B117" s="145"/>
      <c r="C117" s="146"/>
      <c r="D117" s="147"/>
      <c r="E117" s="148"/>
      <c r="F117" s="149"/>
      <c r="G117" s="150"/>
    </row>
    <row r="118" spans="1:7" s="132" customFormat="1" ht="16.5" customHeight="1" x14ac:dyDescent="0.2">
      <c r="A118" s="125"/>
      <c r="B118" s="127" t="s">
        <v>1023</v>
      </c>
      <c r="C118" s="127" t="s">
        <v>1024</v>
      </c>
      <c r="D118" s="128"/>
      <c r="E118" s="129"/>
      <c r="F118" s="130"/>
      <c r="G118" s="131">
        <f>SUBTOTAL(9,G119:G166)</f>
        <v>0</v>
      </c>
    </row>
    <row r="119" spans="1:7" s="139" customFormat="1" ht="12" outlineLevel="1" x14ac:dyDescent="0.2">
      <c r="A119" s="133">
        <v>1</v>
      </c>
      <c r="B119" s="134">
        <v>210201102</v>
      </c>
      <c r="C119" s="140" t="s">
        <v>1025</v>
      </c>
      <c r="D119" s="141" t="s">
        <v>9</v>
      </c>
      <c r="E119" s="142">
        <v>11</v>
      </c>
      <c r="F119" s="143"/>
      <c r="G119" s="138">
        <f>E119*F119</f>
        <v>0</v>
      </c>
    </row>
    <row r="120" spans="1:7" s="139" customFormat="1" ht="12" outlineLevel="1" x14ac:dyDescent="0.2">
      <c r="A120" s="133">
        <v>2</v>
      </c>
      <c r="B120" s="134">
        <v>210201102</v>
      </c>
      <c r="C120" s="135" t="s">
        <v>1025</v>
      </c>
      <c r="D120" s="136" t="s">
        <v>9</v>
      </c>
      <c r="E120" s="137">
        <v>2</v>
      </c>
      <c r="F120" s="143"/>
      <c r="G120" s="138">
        <f t="shared" ref="G120:G165" si="5">E120*F120</f>
        <v>0</v>
      </c>
    </row>
    <row r="121" spans="1:7" s="139" customFormat="1" ht="12" outlineLevel="1" x14ac:dyDescent="0.2">
      <c r="A121" s="133">
        <v>3</v>
      </c>
      <c r="B121" s="134">
        <v>210201102</v>
      </c>
      <c r="C121" s="135" t="s">
        <v>1025</v>
      </c>
      <c r="D121" s="136" t="s">
        <v>9</v>
      </c>
      <c r="E121" s="137">
        <v>3</v>
      </c>
      <c r="F121" s="143"/>
      <c r="G121" s="138">
        <f t="shared" si="5"/>
        <v>0</v>
      </c>
    </row>
    <row r="122" spans="1:7" s="139" customFormat="1" ht="12" outlineLevel="1" x14ac:dyDescent="0.2">
      <c r="A122" s="133">
        <v>4</v>
      </c>
      <c r="B122" s="134">
        <v>210201101</v>
      </c>
      <c r="C122" s="135" t="s">
        <v>1026</v>
      </c>
      <c r="D122" s="136" t="s">
        <v>9</v>
      </c>
      <c r="E122" s="137">
        <v>20</v>
      </c>
      <c r="F122" s="143"/>
      <c r="G122" s="138">
        <f t="shared" si="5"/>
        <v>0</v>
      </c>
    </row>
    <row r="123" spans="1:7" s="139" customFormat="1" ht="12" outlineLevel="1" x14ac:dyDescent="0.2">
      <c r="A123" s="133">
        <v>5</v>
      </c>
      <c r="B123" s="134">
        <v>210201101</v>
      </c>
      <c r="C123" s="135" t="s">
        <v>1026</v>
      </c>
      <c r="D123" s="136" t="s">
        <v>9</v>
      </c>
      <c r="E123" s="137">
        <v>8</v>
      </c>
      <c r="F123" s="143"/>
      <c r="G123" s="138">
        <f t="shared" si="5"/>
        <v>0</v>
      </c>
    </row>
    <row r="124" spans="1:7" s="139" customFormat="1" ht="12" outlineLevel="1" x14ac:dyDescent="0.2">
      <c r="A124" s="133">
        <v>6</v>
      </c>
      <c r="B124" s="134">
        <v>210201102</v>
      </c>
      <c r="C124" s="135" t="s">
        <v>1025</v>
      </c>
      <c r="D124" s="136" t="s">
        <v>9</v>
      </c>
      <c r="E124" s="137">
        <v>4</v>
      </c>
      <c r="F124" s="143"/>
      <c r="G124" s="138">
        <f t="shared" si="5"/>
        <v>0</v>
      </c>
    </row>
    <row r="125" spans="1:7" s="139" customFormat="1" ht="12" outlineLevel="1" x14ac:dyDescent="0.2">
      <c r="A125" s="133">
        <v>7</v>
      </c>
      <c r="B125" s="134">
        <v>210201102</v>
      </c>
      <c r="C125" s="135" t="s">
        <v>1025</v>
      </c>
      <c r="D125" s="136" t="s">
        <v>9</v>
      </c>
      <c r="E125" s="137">
        <v>2</v>
      </c>
      <c r="F125" s="143"/>
      <c r="G125" s="138">
        <f t="shared" si="5"/>
        <v>0</v>
      </c>
    </row>
    <row r="126" spans="1:7" s="139" customFormat="1" ht="12" outlineLevel="1" x14ac:dyDescent="0.2">
      <c r="A126" s="133">
        <v>8</v>
      </c>
      <c r="B126" s="134">
        <v>210201201</v>
      </c>
      <c r="C126" s="135" t="s">
        <v>1027</v>
      </c>
      <c r="D126" s="136" t="s">
        <v>9</v>
      </c>
      <c r="E126" s="137">
        <v>10</v>
      </c>
      <c r="F126" s="143"/>
      <c r="G126" s="138">
        <f t="shared" si="5"/>
        <v>0</v>
      </c>
    </row>
    <row r="127" spans="1:7" s="139" customFormat="1" ht="12" outlineLevel="1" x14ac:dyDescent="0.2">
      <c r="A127" s="133">
        <v>9</v>
      </c>
      <c r="B127" s="134">
        <v>210110041</v>
      </c>
      <c r="C127" s="135" t="s">
        <v>1028</v>
      </c>
      <c r="D127" s="136" t="s">
        <v>9</v>
      </c>
      <c r="E127" s="137">
        <v>13</v>
      </c>
      <c r="F127" s="143"/>
      <c r="G127" s="138">
        <f t="shared" si="5"/>
        <v>0</v>
      </c>
    </row>
    <row r="128" spans="1:7" s="139" customFormat="1" ht="12" outlineLevel="1" x14ac:dyDescent="0.2">
      <c r="A128" s="133">
        <v>10</v>
      </c>
      <c r="B128" s="134">
        <v>210110063</v>
      </c>
      <c r="C128" s="135" t="s">
        <v>1029</v>
      </c>
      <c r="D128" s="136" t="s">
        <v>9</v>
      </c>
      <c r="E128" s="137">
        <v>8</v>
      </c>
      <c r="F128" s="143"/>
      <c r="G128" s="138">
        <f t="shared" si="5"/>
        <v>0</v>
      </c>
    </row>
    <row r="129" spans="1:7" s="139" customFormat="1" ht="12" outlineLevel="1" x14ac:dyDescent="0.2">
      <c r="A129" s="133">
        <v>11</v>
      </c>
      <c r="B129" s="134">
        <v>210110045</v>
      </c>
      <c r="C129" s="135" t="s">
        <v>1030</v>
      </c>
      <c r="D129" s="136" t="s">
        <v>9</v>
      </c>
      <c r="E129" s="137">
        <v>8</v>
      </c>
      <c r="F129" s="143"/>
      <c r="G129" s="138">
        <f t="shared" si="5"/>
        <v>0</v>
      </c>
    </row>
    <row r="130" spans="1:7" s="139" customFormat="1" ht="12" outlineLevel="1" x14ac:dyDescent="0.2">
      <c r="A130" s="133">
        <v>12</v>
      </c>
      <c r="B130" s="134">
        <v>210110046</v>
      </c>
      <c r="C130" s="135" t="s">
        <v>1031</v>
      </c>
      <c r="D130" s="136" t="s">
        <v>9</v>
      </c>
      <c r="E130" s="137">
        <v>1</v>
      </c>
      <c r="F130" s="143"/>
      <c r="G130" s="138">
        <f t="shared" si="5"/>
        <v>0</v>
      </c>
    </row>
    <row r="131" spans="1:7" s="139" customFormat="1" ht="12" outlineLevel="1" x14ac:dyDescent="0.2">
      <c r="A131" s="133">
        <v>13</v>
      </c>
      <c r="B131" s="134">
        <v>210110512</v>
      </c>
      <c r="C131" s="135" t="s">
        <v>1032</v>
      </c>
      <c r="D131" s="136" t="s">
        <v>9</v>
      </c>
      <c r="E131" s="137">
        <v>1</v>
      </c>
      <c r="F131" s="143"/>
      <c r="G131" s="138">
        <f t="shared" si="5"/>
        <v>0</v>
      </c>
    </row>
    <row r="132" spans="1:7" s="139" customFormat="1" ht="12" outlineLevel="1" x14ac:dyDescent="0.2">
      <c r="A132" s="133">
        <v>14</v>
      </c>
      <c r="B132" s="134">
        <v>210110514</v>
      </c>
      <c r="C132" s="135" t="s">
        <v>1033</v>
      </c>
      <c r="D132" s="136" t="s">
        <v>9</v>
      </c>
      <c r="E132" s="137">
        <v>1</v>
      </c>
      <c r="F132" s="143"/>
      <c r="G132" s="138">
        <f t="shared" si="5"/>
        <v>0</v>
      </c>
    </row>
    <row r="133" spans="1:7" s="139" customFormat="1" ht="12" outlineLevel="1" x14ac:dyDescent="0.2">
      <c r="A133" s="133">
        <v>15</v>
      </c>
      <c r="B133" s="134">
        <v>210111012</v>
      </c>
      <c r="C133" s="135" t="s">
        <v>1034</v>
      </c>
      <c r="D133" s="136" t="s">
        <v>9</v>
      </c>
      <c r="E133" s="137">
        <v>8</v>
      </c>
      <c r="F133" s="143"/>
      <c r="G133" s="138">
        <f t="shared" si="5"/>
        <v>0</v>
      </c>
    </row>
    <row r="134" spans="1:7" s="139" customFormat="1" ht="12" outlineLevel="1" x14ac:dyDescent="0.2">
      <c r="A134" s="133">
        <v>16</v>
      </c>
      <c r="B134" s="134">
        <v>210111011</v>
      </c>
      <c r="C134" s="135" t="s">
        <v>1035</v>
      </c>
      <c r="D134" s="136" t="s">
        <v>9</v>
      </c>
      <c r="E134" s="137">
        <v>2</v>
      </c>
      <c r="F134" s="143"/>
      <c r="G134" s="138">
        <f t="shared" si="5"/>
        <v>0</v>
      </c>
    </row>
    <row r="135" spans="1:7" s="139" customFormat="1" ht="12" outlineLevel="1" x14ac:dyDescent="0.2">
      <c r="A135" s="133">
        <v>17</v>
      </c>
      <c r="B135" s="134">
        <v>210010301</v>
      </c>
      <c r="C135" s="135" t="s">
        <v>1036</v>
      </c>
      <c r="D135" s="136" t="s">
        <v>9</v>
      </c>
      <c r="E135" s="137">
        <v>20</v>
      </c>
      <c r="F135" s="143"/>
      <c r="G135" s="138">
        <f t="shared" si="5"/>
        <v>0</v>
      </c>
    </row>
    <row r="136" spans="1:7" s="139" customFormat="1" ht="12" outlineLevel="1" x14ac:dyDescent="0.2">
      <c r="A136" s="133">
        <v>18</v>
      </c>
      <c r="B136" s="134">
        <v>210010321</v>
      </c>
      <c r="C136" s="135" t="s">
        <v>1037</v>
      </c>
      <c r="D136" s="136" t="s">
        <v>9</v>
      </c>
      <c r="E136" s="137">
        <v>15</v>
      </c>
      <c r="F136" s="143"/>
      <c r="G136" s="138">
        <f t="shared" si="5"/>
        <v>0</v>
      </c>
    </row>
    <row r="137" spans="1:7" s="139" customFormat="1" ht="12" outlineLevel="1" x14ac:dyDescent="0.2">
      <c r="A137" s="133">
        <v>19</v>
      </c>
      <c r="B137" s="134">
        <v>210010351</v>
      </c>
      <c r="C137" s="135" t="s">
        <v>1038</v>
      </c>
      <c r="D137" s="136" t="s">
        <v>9</v>
      </c>
      <c r="E137" s="137">
        <v>10</v>
      </c>
      <c r="F137" s="143"/>
      <c r="G137" s="138">
        <f t="shared" si="5"/>
        <v>0</v>
      </c>
    </row>
    <row r="138" spans="1:7" s="139" customFormat="1" ht="12" outlineLevel="1" x14ac:dyDescent="0.2">
      <c r="A138" s="133">
        <v>20</v>
      </c>
      <c r="B138" s="134">
        <v>210810085</v>
      </c>
      <c r="C138" s="135" t="s">
        <v>1039</v>
      </c>
      <c r="D138" s="136" t="s">
        <v>4</v>
      </c>
      <c r="E138" s="137">
        <v>110</v>
      </c>
      <c r="F138" s="143"/>
      <c r="G138" s="138">
        <f t="shared" si="5"/>
        <v>0</v>
      </c>
    </row>
    <row r="139" spans="1:7" s="139" customFormat="1" ht="12" outlineLevel="1" x14ac:dyDescent="0.2">
      <c r="A139" s="133">
        <v>21</v>
      </c>
      <c r="B139" s="134">
        <v>210800112</v>
      </c>
      <c r="C139" s="135" t="s">
        <v>1040</v>
      </c>
      <c r="D139" s="136" t="s">
        <v>4</v>
      </c>
      <c r="E139" s="137">
        <v>5</v>
      </c>
      <c r="F139" s="143"/>
      <c r="G139" s="138">
        <f t="shared" si="5"/>
        <v>0</v>
      </c>
    </row>
    <row r="140" spans="1:7" s="139" customFormat="1" ht="12" outlineLevel="1" x14ac:dyDescent="0.2">
      <c r="A140" s="133">
        <v>22</v>
      </c>
      <c r="B140" s="134">
        <v>210800112</v>
      </c>
      <c r="C140" s="135" t="s">
        <v>1040</v>
      </c>
      <c r="D140" s="136" t="s">
        <v>4</v>
      </c>
      <c r="E140" s="137">
        <v>15</v>
      </c>
      <c r="F140" s="143"/>
      <c r="G140" s="138">
        <f t="shared" si="5"/>
        <v>0</v>
      </c>
    </row>
    <row r="141" spans="1:7" s="139" customFormat="1" ht="12" outlineLevel="1" x14ac:dyDescent="0.2">
      <c r="A141" s="133">
        <v>23</v>
      </c>
      <c r="B141" s="134">
        <v>210800103</v>
      </c>
      <c r="C141" s="135" t="s">
        <v>1041</v>
      </c>
      <c r="D141" s="136" t="s">
        <v>4</v>
      </c>
      <c r="E141" s="137">
        <v>185</v>
      </c>
      <c r="F141" s="143"/>
      <c r="G141" s="138">
        <f t="shared" si="5"/>
        <v>0</v>
      </c>
    </row>
    <row r="142" spans="1:7" s="139" customFormat="1" ht="12" outlineLevel="1" x14ac:dyDescent="0.2">
      <c r="A142" s="133">
        <v>24</v>
      </c>
      <c r="B142" s="134">
        <v>210800103</v>
      </c>
      <c r="C142" s="135" t="s">
        <v>1041</v>
      </c>
      <c r="D142" s="136" t="s">
        <v>4</v>
      </c>
      <c r="E142" s="137">
        <v>25</v>
      </c>
      <c r="F142" s="143"/>
      <c r="G142" s="138">
        <f t="shared" si="5"/>
        <v>0</v>
      </c>
    </row>
    <row r="143" spans="1:7" s="139" customFormat="1" ht="12" outlineLevel="1" x14ac:dyDescent="0.2">
      <c r="A143" s="133">
        <v>25</v>
      </c>
      <c r="B143" s="134">
        <v>210800103</v>
      </c>
      <c r="C143" s="135" t="s">
        <v>1041</v>
      </c>
      <c r="D143" s="136" t="s">
        <v>4</v>
      </c>
      <c r="E143" s="137">
        <v>230</v>
      </c>
      <c r="F143" s="143"/>
      <c r="G143" s="138">
        <f t="shared" si="5"/>
        <v>0</v>
      </c>
    </row>
    <row r="144" spans="1:7" s="139" customFormat="1" ht="12" outlineLevel="1" x14ac:dyDescent="0.2">
      <c r="A144" s="133">
        <v>26</v>
      </c>
      <c r="B144" s="134">
        <v>210800103</v>
      </c>
      <c r="C144" s="135" t="s">
        <v>1041</v>
      </c>
      <c r="D144" s="136" t="s">
        <v>4</v>
      </c>
      <c r="E144" s="137">
        <v>105</v>
      </c>
      <c r="F144" s="143"/>
      <c r="G144" s="138">
        <f t="shared" si="5"/>
        <v>0</v>
      </c>
    </row>
    <row r="145" spans="1:7" s="139" customFormat="1" ht="12" outlineLevel="1" x14ac:dyDescent="0.2">
      <c r="A145" s="133">
        <v>27</v>
      </c>
      <c r="B145" s="134">
        <v>210800006</v>
      </c>
      <c r="C145" s="135" t="s">
        <v>1042</v>
      </c>
      <c r="D145" s="136" t="s">
        <v>4</v>
      </c>
      <c r="E145" s="137">
        <v>200</v>
      </c>
      <c r="F145" s="143"/>
      <c r="G145" s="138">
        <f t="shared" si="5"/>
        <v>0</v>
      </c>
    </row>
    <row r="146" spans="1:7" s="139" customFormat="1" ht="12" outlineLevel="1" x14ac:dyDescent="0.2">
      <c r="A146" s="133">
        <v>28</v>
      </c>
      <c r="B146" s="134">
        <v>210020304</v>
      </c>
      <c r="C146" s="135" t="s">
        <v>1043</v>
      </c>
      <c r="D146" s="136" t="s">
        <v>4</v>
      </c>
      <c r="E146" s="137">
        <v>30</v>
      </c>
      <c r="F146" s="143"/>
      <c r="G146" s="138">
        <f t="shared" si="5"/>
        <v>0</v>
      </c>
    </row>
    <row r="147" spans="1:7" s="139" customFormat="1" ht="12" outlineLevel="1" x14ac:dyDescent="0.2">
      <c r="A147" s="133">
        <v>29</v>
      </c>
      <c r="B147" s="134">
        <v>210020151</v>
      </c>
      <c r="C147" s="135" t="s">
        <v>1044</v>
      </c>
      <c r="D147" s="136" t="s">
        <v>8</v>
      </c>
      <c r="E147" s="137">
        <v>4.5</v>
      </c>
      <c r="F147" s="143"/>
      <c r="G147" s="138">
        <f t="shared" si="5"/>
        <v>0</v>
      </c>
    </row>
    <row r="148" spans="1:7" s="139" customFormat="1" ht="12" outlineLevel="1" x14ac:dyDescent="0.2">
      <c r="A148" s="133">
        <v>30</v>
      </c>
      <c r="B148" s="134">
        <v>210010004</v>
      </c>
      <c r="C148" s="135" t="s">
        <v>1045</v>
      </c>
      <c r="D148" s="136" t="s">
        <v>4</v>
      </c>
      <c r="E148" s="137">
        <v>60</v>
      </c>
      <c r="F148" s="143"/>
      <c r="G148" s="138">
        <f t="shared" si="5"/>
        <v>0</v>
      </c>
    </row>
    <row r="149" spans="1:7" s="139" customFormat="1" ht="12" outlineLevel="1" x14ac:dyDescent="0.2">
      <c r="A149" s="133">
        <v>31</v>
      </c>
      <c r="B149" s="134">
        <v>210010022</v>
      </c>
      <c r="C149" s="135" t="s">
        <v>1046</v>
      </c>
      <c r="D149" s="136" t="s">
        <v>4</v>
      </c>
      <c r="E149" s="137">
        <v>40</v>
      </c>
      <c r="F149" s="143"/>
      <c r="G149" s="138">
        <f t="shared" si="5"/>
        <v>0</v>
      </c>
    </row>
    <row r="150" spans="1:7" s="139" customFormat="1" ht="12" outlineLevel="1" x14ac:dyDescent="0.2">
      <c r="A150" s="133">
        <v>32</v>
      </c>
      <c r="B150" s="134">
        <v>210020651</v>
      </c>
      <c r="C150" s="135" t="s">
        <v>1047</v>
      </c>
      <c r="D150" s="136" t="s">
        <v>9</v>
      </c>
      <c r="E150" s="137">
        <v>6</v>
      </c>
      <c r="F150" s="143"/>
      <c r="G150" s="138">
        <f t="shared" si="5"/>
        <v>0</v>
      </c>
    </row>
    <row r="151" spans="1:7" s="139" customFormat="1" ht="12" outlineLevel="1" x14ac:dyDescent="0.2">
      <c r="A151" s="133">
        <v>33</v>
      </c>
      <c r="B151" s="134">
        <v>210010712</v>
      </c>
      <c r="C151" s="135" t="s">
        <v>1048</v>
      </c>
      <c r="D151" s="136" t="s">
        <v>9</v>
      </c>
      <c r="E151" s="137">
        <v>150</v>
      </c>
      <c r="F151" s="143"/>
      <c r="G151" s="138">
        <f t="shared" si="5"/>
        <v>0</v>
      </c>
    </row>
    <row r="152" spans="1:7" s="139" customFormat="1" ht="12" outlineLevel="1" x14ac:dyDescent="0.2">
      <c r="A152" s="133">
        <v>34</v>
      </c>
      <c r="B152" s="134">
        <v>210020901</v>
      </c>
      <c r="C152" s="135" t="s">
        <v>1049</v>
      </c>
      <c r="D152" s="136" t="s">
        <v>10</v>
      </c>
      <c r="E152" s="137">
        <v>1</v>
      </c>
      <c r="F152" s="143"/>
      <c r="G152" s="138">
        <f t="shared" si="5"/>
        <v>0</v>
      </c>
    </row>
    <row r="153" spans="1:7" s="139" customFormat="1" ht="12" outlineLevel="1" x14ac:dyDescent="0.2">
      <c r="A153" s="133">
        <v>35</v>
      </c>
      <c r="B153" s="134">
        <v>210020911</v>
      </c>
      <c r="C153" s="135" t="s">
        <v>1050</v>
      </c>
      <c r="D153" s="136" t="s">
        <v>10</v>
      </c>
      <c r="E153" s="137">
        <v>3</v>
      </c>
      <c r="F153" s="143"/>
      <c r="G153" s="138">
        <f t="shared" si="5"/>
        <v>0</v>
      </c>
    </row>
    <row r="154" spans="1:7" s="139" customFormat="1" ht="12" outlineLevel="1" x14ac:dyDescent="0.2">
      <c r="A154" s="133">
        <v>36</v>
      </c>
      <c r="B154" s="134">
        <v>210020922</v>
      </c>
      <c r="C154" s="135" t="s">
        <v>1051</v>
      </c>
      <c r="D154" s="136" t="s">
        <v>10</v>
      </c>
      <c r="E154" s="137">
        <v>4</v>
      </c>
      <c r="F154" s="143"/>
      <c r="G154" s="138">
        <f t="shared" si="5"/>
        <v>0</v>
      </c>
    </row>
    <row r="155" spans="1:7" s="139" customFormat="1" ht="12" outlineLevel="1" x14ac:dyDescent="0.2">
      <c r="A155" s="133">
        <v>37</v>
      </c>
      <c r="B155" s="134">
        <v>210010003</v>
      </c>
      <c r="C155" s="135" t="s">
        <v>1052</v>
      </c>
      <c r="D155" s="136" t="s">
        <v>4</v>
      </c>
      <c r="E155" s="137">
        <v>80</v>
      </c>
      <c r="F155" s="143"/>
      <c r="G155" s="138">
        <f t="shared" si="5"/>
        <v>0</v>
      </c>
    </row>
    <row r="156" spans="1:7" s="139" customFormat="1" ht="12" outlineLevel="1" x14ac:dyDescent="0.2">
      <c r="A156" s="133">
        <v>38</v>
      </c>
      <c r="B156" s="134">
        <v>210010021</v>
      </c>
      <c r="C156" s="135" t="s">
        <v>1053</v>
      </c>
      <c r="D156" s="136" t="s">
        <v>4</v>
      </c>
      <c r="E156" s="137">
        <v>25</v>
      </c>
      <c r="F156" s="143"/>
      <c r="G156" s="138">
        <f t="shared" si="5"/>
        <v>0</v>
      </c>
    </row>
    <row r="157" spans="1:7" s="139" customFormat="1" ht="12" outlineLevel="1" x14ac:dyDescent="0.2">
      <c r="A157" s="133">
        <v>39</v>
      </c>
      <c r="B157" s="134">
        <v>210220025</v>
      </c>
      <c r="C157" s="135" t="s">
        <v>1054</v>
      </c>
      <c r="D157" s="136" t="s">
        <v>4</v>
      </c>
      <c r="E157" s="137">
        <v>65</v>
      </c>
      <c r="F157" s="143"/>
      <c r="G157" s="138">
        <f t="shared" si="5"/>
        <v>0</v>
      </c>
    </row>
    <row r="158" spans="1:7" s="139" customFormat="1" ht="12" outlineLevel="1" x14ac:dyDescent="0.2">
      <c r="A158" s="133">
        <v>40</v>
      </c>
      <c r="B158" s="134">
        <v>210220022</v>
      </c>
      <c r="C158" s="135" t="s">
        <v>1055</v>
      </c>
      <c r="D158" s="136" t="s">
        <v>4</v>
      </c>
      <c r="E158" s="137">
        <v>45</v>
      </c>
      <c r="F158" s="143"/>
      <c r="G158" s="138">
        <f t="shared" si="5"/>
        <v>0</v>
      </c>
    </row>
    <row r="159" spans="1:7" s="139" customFormat="1" ht="12" outlineLevel="1" x14ac:dyDescent="0.2">
      <c r="A159" s="133">
        <v>41</v>
      </c>
      <c r="B159" s="134">
        <v>210220321</v>
      </c>
      <c r="C159" s="135" t="s">
        <v>1056</v>
      </c>
      <c r="D159" s="136" t="s">
        <v>9</v>
      </c>
      <c r="E159" s="137">
        <v>12</v>
      </c>
      <c r="F159" s="143"/>
      <c r="G159" s="138">
        <f t="shared" si="5"/>
        <v>0</v>
      </c>
    </row>
    <row r="160" spans="1:7" s="139" customFormat="1" ht="12" outlineLevel="1" x14ac:dyDescent="0.2">
      <c r="A160" s="133">
        <v>42</v>
      </c>
      <c r="B160" s="134">
        <v>210100007</v>
      </c>
      <c r="C160" s="135" t="s">
        <v>1057</v>
      </c>
      <c r="D160" s="136" t="s">
        <v>9</v>
      </c>
      <c r="E160" s="137">
        <v>8</v>
      </c>
      <c r="F160" s="143"/>
      <c r="G160" s="138">
        <f t="shared" si="5"/>
        <v>0</v>
      </c>
    </row>
    <row r="161" spans="1:7" s="139" customFormat="1" ht="12" outlineLevel="1" x14ac:dyDescent="0.2">
      <c r="A161" s="133">
        <v>43</v>
      </c>
      <c r="B161" s="134">
        <v>210100006</v>
      </c>
      <c r="C161" s="135" t="s">
        <v>1058</v>
      </c>
      <c r="D161" s="136" t="s">
        <v>9</v>
      </c>
      <c r="E161" s="137">
        <v>2</v>
      </c>
      <c r="F161" s="143"/>
      <c r="G161" s="138">
        <f t="shared" si="5"/>
        <v>0</v>
      </c>
    </row>
    <row r="162" spans="1:7" s="139" customFormat="1" ht="12" outlineLevel="1" x14ac:dyDescent="0.2">
      <c r="A162" s="133">
        <v>44</v>
      </c>
      <c r="B162" s="134">
        <v>210100001</v>
      </c>
      <c r="C162" s="135" t="s">
        <v>1059</v>
      </c>
      <c r="D162" s="136" t="s">
        <v>9</v>
      </c>
      <c r="E162" s="137">
        <v>88</v>
      </c>
      <c r="F162" s="143"/>
      <c r="G162" s="138">
        <f t="shared" si="5"/>
        <v>0</v>
      </c>
    </row>
    <row r="163" spans="1:7" s="139" customFormat="1" ht="12" outlineLevel="1" x14ac:dyDescent="0.2">
      <c r="A163" s="133">
        <v>45</v>
      </c>
      <c r="B163" s="134">
        <v>210100002</v>
      </c>
      <c r="C163" s="135" t="s">
        <v>1060</v>
      </c>
      <c r="D163" s="136" t="s">
        <v>9</v>
      </c>
      <c r="E163" s="137">
        <v>10</v>
      </c>
      <c r="F163" s="143"/>
      <c r="G163" s="138">
        <f t="shared" si="5"/>
        <v>0</v>
      </c>
    </row>
    <row r="164" spans="1:7" s="139" customFormat="1" ht="12" outlineLevel="1" x14ac:dyDescent="0.2">
      <c r="A164" s="133">
        <v>46</v>
      </c>
      <c r="B164" s="134">
        <v>210100003</v>
      </c>
      <c r="C164" s="135" t="s">
        <v>1061</v>
      </c>
      <c r="D164" s="136" t="s">
        <v>9</v>
      </c>
      <c r="E164" s="137">
        <v>9</v>
      </c>
      <c r="F164" s="143"/>
      <c r="G164" s="138">
        <f t="shared" si="5"/>
        <v>0</v>
      </c>
    </row>
    <row r="165" spans="1:7" s="139" customFormat="1" ht="12" outlineLevel="1" x14ac:dyDescent="0.2">
      <c r="A165" s="133">
        <v>47</v>
      </c>
      <c r="B165" s="134">
        <v>210010124</v>
      </c>
      <c r="C165" s="135" t="s">
        <v>1062</v>
      </c>
      <c r="D165" s="136" t="s">
        <v>4</v>
      </c>
      <c r="E165" s="137">
        <v>6</v>
      </c>
      <c r="F165" s="143"/>
      <c r="G165" s="138">
        <f t="shared" si="5"/>
        <v>0</v>
      </c>
    </row>
    <row r="166" spans="1:7" s="151" customFormat="1" ht="12" outlineLevel="1" x14ac:dyDescent="0.2">
      <c r="A166" s="144"/>
      <c r="B166" s="145"/>
      <c r="C166" s="146"/>
      <c r="D166" s="147"/>
      <c r="E166" s="148"/>
      <c r="F166" s="149"/>
      <c r="G166" s="150"/>
    </row>
    <row r="167" spans="1:7" s="132" customFormat="1" ht="16.5" customHeight="1" x14ac:dyDescent="0.2">
      <c r="A167" s="125"/>
      <c r="B167" s="127" t="s">
        <v>1063</v>
      </c>
      <c r="C167" s="127" t="s">
        <v>664</v>
      </c>
      <c r="D167" s="128"/>
      <c r="E167" s="129"/>
      <c r="F167" s="130"/>
      <c r="G167" s="131">
        <f>SUBTOTAL(9,G168:G183)</f>
        <v>0</v>
      </c>
    </row>
    <row r="168" spans="1:7" s="139" customFormat="1" ht="12" outlineLevel="1" x14ac:dyDescent="0.2">
      <c r="A168" s="133">
        <v>1</v>
      </c>
      <c r="B168" s="134">
        <v>218009011</v>
      </c>
      <c r="C168" s="152" t="s">
        <v>1064</v>
      </c>
      <c r="D168" s="141" t="s">
        <v>9</v>
      </c>
      <c r="E168" s="142">
        <v>22</v>
      </c>
      <c r="F168" s="143"/>
      <c r="G168" s="138">
        <f t="shared" ref="G168:G182" si="6">E168*F168</f>
        <v>0</v>
      </c>
    </row>
    <row r="169" spans="1:7" s="139" customFormat="1" ht="12" outlineLevel="1" x14ac:dyDescent="0.2">
      <c r="A169" s="133">
        <v>2</v>
      </c>
      <c r="B169" s="134">
        <v>218009011</v>
      </c>
      <c r="C169" s="135" t="s">
        <v>1064</v>
      </c>
      <c r="D169" s="136" t="s">
        <v>9</v>
      </c>
      <c r="E169" s="137">
        <v>4</v>
      </c>
      <c r="F169" s="143"/>
      <c r="G169" s="138">
        <f t="shared" si="6"/>
        <v>0</v>
      </c>
    </row>
    <row r="170" spans="1:7" s="139" customFormat="1" ht="12" outlineLevel="1" x14ac:dyDescent="0.2">
      <c r="A170" s="133">
        <v>3</v>
      </c>
      <c r="B170" s="134">
        <v>218009011</v>
      </c>
      <c r="C170" s="135" t="s">
        <v>1064</v>
      </c>
      <c r="D170" s="136" t="s">
        <v>9</v>
      </c>
      <c r="E170" s="137">
        <v>6</v>
      </c>
      <c r="F170" s="143"/>
      <c r="G170" s="138">
        <f t="shared" si="6"/>
        <v>0</v>
      </c>
    </row>
    <row r="171" spans="1:7" s="139" customFormat="1" ht="12" outlineLevel="1" x14ac:dyDescent="0.2">
      <c r="A171" s="133">
        <v>4</v>
      </c>
      <c r="B171" s="134">
        <v>218009011</v>
      </c>
      <c r="C171" s="135" t="s">
        <v>1064</v>
      </c>
      <c r="D171" s="136" t="s">
        <v>9</v>
      </c>
      <c r="E171" s="137">
        <v>20</v>
      </c>
      <c r="F171" s="143"/>
      <c r="G171" s="138">
        <f t="shared" si="6"/>
        <v>0</v>
      </c>
    </row>
    <row r="172" spans="1:7" s="139" customFormat="1" ht="12" outlineLevel="1" x14ac:dyDescent="0.2">
      <c r="A172" s="133">
        <v>5</v>
      </c>
      <c r="B172" s="134">
        <v>218009011</v>
      </c>
      <c r="C172" s="135" t="s">
        <v>1064</v>
      </c>
      <c r="D172" s="136" t="s">
        <v>9</v>
      </c>
      <c r="E172" s="137">
        <v>8</v>
      </c>
      <c r="F172" s="143"/>
      <c r="G172" s="138">
        <f t="shared" si="6"/>
        <v>0</v>
      </c>
    </row>
    <row r="173" spans="1:7" s="139" customFormat="1" ht="12" outlineLevel="1" x14ac:dyDescent="0.2">
      <c r="A173" s="133">
        <v>6</v>
      </c>
      <c r="B173" s="134">
        <v>218009011</v>
      </c>
      <c r="C173" s="135" t="s">
        <v>1064</v>
      </c>
      <c r="D173" s="136" t="s">
        <v>9</v>
      </c>
      <c r="E173" s="137">
        <v>8</v>
      </c>
      <c r="F173" s="143"/>
      <c r="G173" s="138">
        <f t="shared" si="6"/>
        <v>0</v>
      </c>
    </row>
    <row r="174" spans="1:7" s="139" customFormat="1" ht="12" outlineLevel="1" x14ac:dyDescent="0.2">
      <c r="A174" s="133">
        <v>7</v>
      </c>
      <c r="B174" s="134">
        <v>218009011</v>
      </c>
      <c r="C174" s="135" t="s">
        <v>1064</v>
      </c>
      <c r="D174" s="136" t="s">
        <v>9</v>
      </c>
      <c r="E174" s="137">
        <v>4</v>
      </c>
      <c r="F174" s="143"/>
      <c r="G174" s="138">
        <f t="shared" si="6"/>
        <v>0</v>
      </c>
    </row>
    <row r="175" spans="1:7" s="139" customFormat="1" ht="12" outlineLevel="1" x14ac:dyDescent="0.2">
      <c r="A175" s="133">
        <v>8</v>
      </c>
      <c r="B175" s="134">
        <v>218009001</v>
      </c>
      <c r="C175" s="135" t="s">
        <v>1065</v>
      </c>
      <c r="D175" s="136" t="s">
        <v>9</v>
      </c>
      <c r="E175" s="137">
        <v>10</v>
      </c>
      <c r="F175" s="143"/>
      <c r="G175" s="138">
        <f t="shared" si="6"/>
        <v>0</v>
      </c>
    </row>
    <row r="176" spans="1:7" s="139" customFormat="1" ht="12" outlineLevel="1" x14ac:dyDescent="0.2">
      <c r="A176" s="133">
        <v>9</v>
      </c>
      <c r="B176" s="134">
        <v>218009011</v>
      </c>
      <c r="C176" s="135" t="s">
        <v>1064</v>
      </c>
      <c r="D176" s="136" t="s">
        <v>9</v>
      </c>
      <c r="E176" s="137">
        <v>10</v>
      </c>
      <c r="F176" s="143"/>
      <c r="G176" s="138">
        <f t="shared" si="6"/>
        <v>0</v>
      </c>
    </row>
    <row r="177" spans="1:7" s="139" customFormat="1" ht="12" outlineLevel="1" x14ac:dyDescent="0.2">
      <c r="A177" s="133">
        <v>10</v>
      </c>
      <c r="B177" s="134" t="s">
        <v>1066</v>
      </c>
      <c r="C177" s="135" t="s">
        <v>1067</v>
      </c>
      <c r="D177" s="136" t="s">
        <v>31</v>
      </c>
      <c r="E177" s="137">
        <v>1</v>
      </c>
      <c r="F177" s="143"/>
      <c r="G177" s="138">
        <f t="shared" si="6"/>
        <v>0</v>
      </c>
    </row>
    <row r="178" spans="1:7" s="139" customFormat="1" ht="12" outlineLevel="1" x14ac:dyDescent="0.2">
      <c r="A178" s="133">
        <v>11</v>
      </c>
      <c r="B178" s="134" t="s">
        <v>1068</v>
      </c>
      <c r="C178" s="135" t="s">
        <v>1069</v>
      </c>
      <c r="D178" s="136" t="s">
        <v>31</v>
      </c>
      <c r="E178" s="137">
        <v>1</v>
      </c>
      <c r="F178" s="143"/>
      <c r="G178" s="138">
        <f t="shared" si="6"/>
        <v>0</v>
      </c>
    </row>
    <row r="179" spans="1:7" s="139" customFormat="1" ht="12" outlineLevel="1" x14ac:dyDescent="0.2">
      <c r="A179" s="133">
        <v>12</v>
      </c>
      <c r="B179" s="134" t="s">
        <v>1070</v>
      </c>
      <c r="C179" s="135" t="s">
        <v>1071</v>
      </c>
      <c r="D179" s="136" t="s">
        <v>31</v>
      </c>
      <c r="E179" s="137">
        <v>1</v>
      </c>
      <c r="F179" s="143"/>
      <c r="G179" s="138">
        <f t="shared" si="6"/>
        <v>0</v>
      </c>
    </row>
    <row r="180" spans="1:7" s="139" customFormat="1" ht="12" outlineLevel="1" x14ac:dyDescent="0.2">
      <c r="A180" s="133">
        <v>13</v>
      </c>
      <c r="B180" s="134" t="s">
        <v>1072</v>
      </c>
      <c r="C180" s="135" t="s">
        <v>1073</v>
      </c>
      <c r="D180" s="136" t="s">
        <v>31</v>
      </c>
      <c r="E180" s="137">
        <v>1</v>
      </c>
      <c r="F180" s="143"/>
      <c r="G180" s="138">
        <f t="shared" si="6"/>
        <v>0</v>
      </c>
    </row>
    <row r="181" spans="1:7" s="139" customFormat="1" ht="12" outlineLevel="1" x14ac:dyDescent="0.2">
      <c r="A181" s="133">
        <v>14</v>
      </c>
      <c r="B181" s="134" t="s">
        <v>1074</v>
      </c>
      <c r="C181" s="135" t="s">
        <v>1075</v>
      </c>
      <c r="D181" s="136" t="s">
        <v>31</v>
      </c>
      <c r="E181" s="137">
        <v>1</v>
      </c>
      <c r="F181" s="143"/>
      <c r="G181" s="138">
        <f t="shared" si="6"/>
        <v>0</v>
      </c>
    </row>
    <row r="182" spans="1:7" s="139" customFormat="1" ht="12" outlineLevel="1" x14ac:dyDescent="0.2">
      <c r="A182" s="133">
        <v>15</v>
      </c>
      <c r="B182" s="134" t="s">
        <v>1076</v>
      </c>
      <c r="C182" s="135" t="s">
        <v>1077</v>
      </c>
      <c r="D182" s="136" t="s">
        <v>31</v>
      </c>
      <c r="E182" s="137">
        <v>1</v>
      </c>
      <c r="F182" s="143"/>
      <c r="G182" s="138">
        <f t="shared" si="6"/>
        <v>0</v>
      </c>
    </row>
    <row r="183" spans="1:7" s="151" customFormat="1" ht="12" outlineLevel="1" x14ac:dyDescent="0.2">
      <c r="A183" s="144"/>
      <c r="B183" s="145"/>
      <c r="C183" s="146"/>
      <c r="D183" s="147"/>
      <c r="E183" s="148"/>
      <c r="F183" s="149"/>
      <c r="G183" s="150"/>
    </row>
  </sheetData>
  <pageMargins left="0.70866141732283472" right="0.70866141732283472" top="0.78740157480314965" bottom="0.51181102362204722" header="0.31496062992125984" footer="0.23622047244094491"/>
  <pageSetup paperSize="9" fitToHeight="500" orientation="landscape" r:id="rId1"/>
  <headerFooter>
    <oddFooter>&amp;C&amp;9&amp;P / &amp;N&amp;R&amp;A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8"/>
  <sheetViews>
    <sheetView showGridLines="0" view="pageBreakPreview" zoomScaleNormal="100" zoomScaleSheetLayoutView="100" workbookViewId="0">
      <pane ySplit="3" topLeftCell="A4" activePane="bottomLeft" state="frozen"/>
      <selection activeCell="D1" sqref="D1"/>
      <selection pane="bottomLeft" activeCell="A4" sqref="A4"/>
    </sheetView>
  </sheetViews>
  <sheetFormatPr defaultRowHeight="12.75" outlineLevelRow="1" x14ac:dyDescent="0.2"/>
  <cols>
    <col min="1" max="1" width="5.140625" style="153" customWidth="1"/>
    <col min="2" max="2" width="12.7109375" style="153" customWidth="1"/>
    <col min="3" max="3" width="65" style="153" customWidth="1"/>
    <col min="4" max="4" width="4.28515625" style="153" customWidth="1"/>
    <col min="5" max="5" width="13.28515625" style="153" customWidth="1"/>
    <col min="6" max="6" width="15.5703125" style="153" customWidth="1"/>
    <col min="7" max="7" width="18.140625" style="153" customWidth="1"/>
    <col min="8" max="16384" width="9.140625" style="153"/>
  </cols>
  <sheetData>
    <row r="1" spans="1:8" s="112" customFormat="1" ht="21.6" customHeight="1" x14ac:dyDescent="0.25">
      <c r="A1" s="108"/>
      <c r="B1" s="281"/>
      <c r="C1" s="281" t="s">
        <v>1549</v>
      </c>
      <c r="D1" s="109"/>
      <c r="E1" s="110"/>
      <c r="F1" s="110"/>
      <c r="G1" s="111"/>
    </row>
    <row r="2" spans="1:8" s="113" customFormat="1" ht="21.6" customHeight="1" x14ac:dyDescent="0.25">
      <c r="A2" s="108"/>
      <c r="B2" s="109" t="s">
        <v>1551</v>
      </c>
      <c r="C2" s="230" t="s">
        <v>1513</v>
      </c>
      <c r="D2" s="109"/>
      <c r="E2" s="110"/>
      <c r="F2" s="110"/>
      <c r="G2" s="111"/>
    </row>
    <row r="3" spans="1:8" s="118" customFormat="1" ht="22.5" customHeight="1" thickBot="1" x14ac:dyDescent="0.25">
      <c r="A3" s="114" t="s">
        <v>125</v>
      </c>
      <c r="B3" s="115" t="s">
        <v>15</v>
      </c>
      <c r="C3" s="116" t="s">
        <v>71</v>
      </c>
      <c r="D3" s="117" t="s">
        <v>6</v>
      </c>
      <c r="E3" s="114" t="s">
        <v>287</v>
      </c>
      <c r="F3" s="114" t="s">
        <v>278</v>
      </c>
      <c r="G3" s="114" t="s">
        <v>38</v>
      </c>
    </row>
    <row r="4" spans="1:8" ht="23.25" customHeight="1" x14ac:dyDescent="0.2">
      <c r="A4" s="154"/>
      <c r="B4" s="126"/>
      <c r="C4" s="155"/>
      <c r="D4" s="128"/>
      <c r="E4" s="154"/>
      <c r="F4" s="154"/>
      <c r="G4" s="154"/>
    </row>
    <row r="6" spans="1:8" s="124" customFormat="1" ht="17.25" customHeight="1" x14ac:dyDescent="0.25">
      <c r="A6" s="119"/>
      <c r="B6" s="120" t="s">
        <v>1551</v>
      </c>
      <c r="C6" s="120" t="s">
        <v>1513</v>
      </c>
      <c r="D6" s="121"/>
      <c r="E6" s="122"/>
      <c r="F6" s="122"/>
      <c r="G6" s="123">
        <f>SUBTOTAL(9,G7:G18)</f>
        <v>0</v>
      </c>
      <c r="H6" s="283"/>
    </row>
    <row r="7" spans="1:8" s="132" customFormat="1" ht="16.5" customHeight="1" x14ac:dyDescent="0.2">
      <c r="A7" s="125"/>
      <c r="B7" s="126" t="s">
        <v>785</v>
      </c>
      <c r="C7" s="127" t="s">
        <v>541</v>
      </c>
      <c r="D7" s="128"/>
      <c r="E7" s="129"/>
      <c r="F7" s="130"/>
      <c r="G7" s="131">
        <f>SUBTOTAL(9,G8:G15)</f>
        <v>0</v>
      </c>
    </row>
    <row r="8" spans="1:8" s="139" customFormat="1" ht="12" outlineLevel="1" x14ac:dyDescent="0.2">
      <c r="A8" s="133">
        <v>1</v>
      </c>
      <c r="B8" s="134" t="s">
        <v>786</v>
      </c>
      <c r="C8" s="135" t="s">
        <v>787</v>
      </c>
      <c r="D8" s="136" t="s">
        <v>11</v>
      </c>
      <c r="E8" s="137">
        <v>5.2</v>
      </c>
      <c r="F8" s="239"/>
      <c r="G8" s="138">
        <f>E8*F8</f>
        <v>0</v>
      </c>
    </row>
    <row r="9" spans="1:8" s="139" customFormat="1" ht="12" outlineLevel="1" x14ac:dyDescent="0.2">
      <c r="A9" s="133">
        <v>2</v>
      </c>
      <c r="B9" s="134" t="s">
        <v>788</v>
      </c>
      <c r="C9" s="135" t="s">
        <v>789</v>
      </c>
      <c r="D9" s="136" t="s">
        <v>11</v>
      </c>
      <c r="E9" s="137">
        <v>0.15</v>
      </c>
      <c r="F9" s="239"/>
      <c r="G9" s="138">
        <f t="shared" ref="G9:G14" si="0">E9*F9</f>
        <v>0</v>
      </c>
    </row>
    <row r="10" spans="1:8" s="139" customFormat="1" ht="12" outlineLevel="1" x14ac:dyDescent="0.2">
      <c r="A10" s="133">
        <v>3</v>
      </c>
      <c r="B10" s="134" t="s">
        <v>790</v>
      </c>
      <c r="C10" s="135" t="s">
        <v>791</v>
      </c>
      <c r="D10" s="136" t="s">
        <v>11</v>
      </c>
      <c r="E10" s="137">
        <v>5</v>
      </c>
      <c r="F10" s="239"/>
      <c r="G10" s="138">
        <f t="shared" si="0"/>
        <v>0</v>
      </c>
    </row>
    <row r="11" spans="1:8" s="139" customFormat="1" ht="12" outlineLevel="1" x14ac:dyDescent="0.2">
      <c r="A11" s="133">
        <v>4</v>
      </c>
      <c r="B11" s="134" t="s">
        <v>792</v>
      </c>
      <c r="C11" s="135" t="s">
        <v>1514</v>
      </c>
      <c r="D11" s="136" t="s">
        <v>11</v>
      </c>
      <c r="E11" s="137">
        <v>8</v>
      </c>
      <c r="F11" s="239"/>
      <c r="G11" s="138">
        <f t="shared" si="0"/>
        <v>0</v>
      </c>
    </row>
    <row r="12" spans="1:8" s="139" customFormat="1" ht="12" outlineLevel="1" x14ac:dyDescent="0.2">
      <c r="A12" s="133">
        <v>5</v>
      </c>
      <c r="B12" s="134" t="s">
        <v>1515</v>
      </c>
      <c r="C12" s="135" t="s">
        <v>1516</v>
      </c>
      <c r="D12" s="136" t="s">
        <v>11</v>
      </c>
      <c r="E12" s="137">
        <v>2</v>
      </c>
      <c r="F12" s="239"/>
      <c r="G12" s="138">
        <f t="shared" si="0"/>
        <v>0</v>
      </c>
    </row>
    <row r="13" spans="1:8" s="139" customFormat="1" ht="12" outlineLevel="1" x14ac:dyDescent="0.2">
      <c r="A13" s="133">
        <v>6</v>
      </c>
      <c r="B13" s="134" t="s">
        <v>1517</v>
      </c>
      <c r="C13" s="135" t="s">
        <v>1518</v>
      </c>
      <c r="D13" s="136" t="s">
        <v>11</v>
      </c>
      <c r="E13" s="137">
        <v>0.8</v>
      </c>
      <c r="F13" s="239"/>
      <c r="G13" s="138">
        <f t="shared" si="0"/>
        <v>0</v>
      </c>
    </row>
    <row r="14" spans="1:8" s="139" customFormat="1" ht="12" outlineLevel="1" x14ac:dyDescent="0.2">
      <c r="A14" s="133">
        <v>7</v>
      </c>
      <c r="B14" s="134" t="s">
        <v>1540</v>
      </c>
      <c r="C14" s="135" t="s">
        <v>1444</v>
      </c>
      <c r="D14" s="136" t="s">
        <v>11</v>
      </c>
      <c r="E14" s="137">
        <v>7</v>
      </c>
      <c r="F14" s="239"/>
      <c r="G14" s="138">
        <f t="shared" si="0"/>
        <v>0</v>
      </c>
    </row>
    <row r="15" spans="1:8" s="151" customFormat="1" ht="12" outlineLevel="1" x14ac:dyDescent="0.2">
      <c r="A15" s="144"/>
      <c r="B15" s="145"/>
      <c r="C15" s="146"/>
      <c r="D15" s="147"/>
      <c r="E15" s="148"/>
      <c r="F15" s="149"/>
      <c r="G15" s="150"/>
    </row>
    <row r="16" spans="1:8" s="132" customFormat="1" ht="16.5" customHeight="1" x14ac:dyDescent="0.2">
      <c r="A16" s="125"/>
      <c r="B16" s="126" t="s">
        <v>1519</v>
      </c>
      <c r="C16" s="127" t="s">
        <v>1513</v>
      </c>
      <c r="D16" s="128"/>
      <c r="E16" s="129"/>
      <c r="F16" s="130"/>
      <c r="G16" s="131">
        <f>SUBTOTAL(9,G17:G18)</f>
        <v>0</v>
      </c>
    </row>
    <row r="17" spans="1:7" s="139" customFormat="1" ht="12" outlineLevel="1" x14ac:dyDescent="0.2">
      <c r="A17" s="133">
        <v>1</v>
      </c>
      <c r="B17" s="134" t="s">
        <v>1520</v>
      </c>
      <c r="C17" s="152" t="s">
        <v>1521</v>
      </c>
      <c r="D17" s="141" t="s">
        <v>4</v>
      </c>
      <c r="E17" s="142">
        <v>4</v>
      </c>
      <c r="F17" s="143"/>
      <c r="G17" s="138">
        <f>E17*F17</f>
        <v>0</v>
      </c>
    </row>
    <row r="18" spans="1:7" s="139" customFormat="1" ht="24" outlineLevel="1" x14ac:dyDescent="0.2">
      <c r="A18" s="133">
        <v>2</v>
      </c>
      <c r="B18" s="134" t="s">
        <v>1522</v>
      </c>
      <c r="C18" s="135" t="s">
        <v>1523</v>
      </c>
      <c r="D18" s="136" t="s">
        <v>9</v>
      </c>
      <c r="E18" s="137">
        <v>1</v>
      </c>
      <c r="F18" s="194"/>
      <c r="G18" s="138">
        <f t="shared" ref="G18" si="1">E18*F18</f>
        <v>0</v>
      </c>
    </row>
  </sheetData>
  <pageMargins left="0.70866141732283472" right="0.70866141732283472" top="0.78740157480314965" bottom="0.51181102362204722" header="0.31496062992125984" footer="0.23622047244094491"/>
  <pageSetup paperSize="9" scale="99" fitToHeight="500" orientation="landscape" r:id="rId1"/>
  <headerFooter>
    <oddFooter>&amp;C&amp;9&amp;P /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45</vt:i4>
      </vt:variant>
    </vt:vector>
  </HeadingPairs>
  <TitlesOfParts>
    <vt:vector size="64" baseType="lpstr">
      <vt:lpstr>Titul</vt:lpstr>
      <vt:lpstr>Rekapitulace_STAVBY</vt:lpstr>
      <vt:lpstr>S1_Rekapitulace</vt:lpstr>
      <vt:lpstr>S1_Stavební část</vt:lpstr>
      <vt:lpstr>ZTI</vt:lpstr>
      <vt:lpstr>ÚT</vt:lpstr>
      <vt:lpstr>VZT</vt:lpstr>
      <vt:lpstr>Silnoproud</vt:lpstr>
      <vt:lpstr>S2_Přípojka kanalizace</vt:lpstr>
      <vt:lpstr>S3_Přípojka vodovodu</vt:lpstr>
      <vt:lpstr>S4_Rekapitulace</vt:lpstr>
      <vt:lpstr>S4_Komunikace, chodníky</vt:lpstr>
      <vt:lpstr>S5_Rekapitulace</vt:lpstr>
      <vt:lpstr>S5_Drobná architektura</vt:lpstr>
      <vt:lpstr>S6_Sadové úpravy</vt:lpstr>
      <vt:lpstr>S7_Mobiliář</vt:lpstr>
      <vt:lpstr>S8_VO</vt:lpstr>
      <vt:lpstr>VN+ON</vt:lpstr>
      <vt:lpstr>Bilance zemin</vt:lpstr>
      <vt:lpstr>'S4_Komunikace, chodníky'!__CENA__</vt:lpstr>
      <vt:lpstr>'S5_Drobná architektura'!__CENA__</vt:lpstr>
      <vt:lpstr>'VN+ON'!__CENA__</vt:lpstr>
      <vt:lpstr>__CENA__</vt:lpstr>
      <vt:lpstr>'S4_Komunikace, chodníky'!__MAIN__</vt:lpstr>
      <vt:lpstr>'S5_Drobná architektura'!__MAIN__</vt:lpstr>
      <vt:lpstr>'VN+ON'!__MAIN__</vt:lpstr>
      <vt:lpstr>__MAIN__</vt:lpstr>
      <vt:lpstr>Rekapitulace_STAVBY!__MAIN2__</vt:lpstr>
      <vt:lpstr>S1_Rekapitulace!__MAIN2__</vt:lpstr>
      <vt:lpstr>S4_Rekapitulace!__MAIN2__</vt:lpstr>
      <vt:lpstr>S5_Rekapitulace!__MAIN2__</vt:lpstr>
      <vt:lpstr>__T0__</vt:lpstr>
      <vt:lpstr>__T1__</vt:lpstr>
      <vt:lpstr>Rekapitulace_STAVBY!__TR0__</vt:lpstr>
      <vt:lpstr>S1_Rekapitulace!__TR0__</vt:lpstr>
      <vt:lpstr>Rekapitulace_STAVBY!__TR1__</vt:lpstr>
      <vt:lpstr>S1_Rekapitulace!__TR1__</vt:lpstr>
      <vt:lpstr>Rekapitulace_STAVBY!__TR2__</vt:lpstr>
      <vt:lpstr>'S1_Stavební část'!Názvy_tisku</vt:lpstr>
      <vt:lpstr>'S2_Přípojka kanalizace'!Názvy_tisku</vt:lpstr>
      <vt:lpstr>'S3_Přípojka vodovodu'!Názvy_tisku</vt:lpstr>
      <vt:lpstr>'S4_Komunikace, chodníky'!Názvy_tisku</vt:lpstr>
      <vt:lpstr>'S5_Drobná architektura'!Názvy_tisku</vt:lpstr>
      <vt:lpstr>'S6_Sadové úpravy'!Názvy_tisku</vt:lpstr>
      <vt:lpstr>S7_Mobiliář!Názvy_tisku</vt:lpstr>
      <vt:lpstr>S8_VO!Názvy_tisku</vt:lpstr>
      <vt:lpstr>Silnoproud!Názvy_tisku</vt:lpstr>
      <vt:lpstr>ÚT!Názvy_tisku</vt:lpstr>
      <vt:lpstr>'VN+ON'!Názvy_tisku</vt:lpstr>
      <vt:lpstr>VZT!Názvy_tisku</vt:lpstr>
      <vt:lpstr>ZTI!Názvy_tisku</vt:lpstr>
      <vt:lpstr>Rekapitulace_STAVBY!Oblast_tisku</vt:lpstr>
      <vt:lpstr>S1_Rekapitulace!Oblast_tisku</vt:lpstr>
      <vt:lpstr>'S2_Přípojka kanalizace'!Oblast_tisku</vt:lpstr>
      <vt:lpstr>'S3_Přípojka vodovodu'!Oblast_tisku</vt:lpstr>
      <vt:lpstr>S4_Rekapitulace!Oblast_tisku</vt:lpstr>
      <vt:lpstr>S5_Rekapitulace!Oblast_tisku</vt:lpstr>
      <vt:lpstr>'S6_Sadové úpravy'!Oblast_tisku</vt:lpstr>
      <vt:lpstr>S7_Mobiliář!Oblast_tisku</vt:lpstr>
      <vt:lpstr>S8_VO!Oblast_tisku</vt:lpstr>
      <vt:lpstr>Silnoproud!Oblast_tisku</vt:lpstr>
      <vt:lpstr>ÚT!Oblast_tisku</vt:lpstr>
      <vt:lpstr>VZT!Oblast_tisku</vt:lpstr>
      <vt:lpstr>ZTI!Oblast_tisku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Questima_01</cp:lastModifiedBy>
  <cp:lastPrinted>2015-04-16T06:04:31Z</cp:lastPrinted>
  <dcterms:created xsi:type="dcterms:W3CDTF">2007-10-16T11:08:58Z</dcterms:created>
  <dcterms:modified xsi:type="dcterms:W3CDTF">2015-04-23T13:10:35Z</dcterms:modified>
</cp:coreProperties>
</file>