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3155" windowHeight="669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Rekapitulace!$G$12</definedName>
    <definedName name="Dodavka0">Položky!#REF!</definedName>
    <definedName name="HSV">Rekapitulace!$E$12</definedName>
    <definedName name="HSV0">Položky!#REF!</definedName>
    <definedName name="HZS">Rekapitulace!$I$12</definedName>
    <definedName name="HZS0">Položky!#REF!</definedName>
    <definedName name="JKSO">'Krycí list'!$G$2</definedName>
    <definedName name="MJ">'Krycí list'!$G$5</definedName>
    <definedName name="Mont">Rekapitulace!$H$12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Položky!$A$1:$G$40</definedName>
    <definedName name="_xlnm.Print_Area" localSheetId="1">Rekapitulace!$A$1:$I$26</definedName>
    <definedName name="PocetMJ">'Krycí list'!$G$6</definedName>
    <definedName name="Poznamka">'Krycí list'!$B$37</definedName>
    <definedName name="Projektant">'Krycí list'!$C$8</definedName>
    <definedName name="PSV">Rekapitulace!$F$12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39" i="3"/>
  <c r="BD39" i="3"/>
  <c r="BC39" i="3"/>
  <c r="BB39" i="3"/>
  <c r="BA39" i="3"/>
  <c r="G39" i="3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BA35" i="3"/>
  <c r="G35" i="3"/>
  <c r="BE34" i="3"/>
  <c r="BD34" i="3"/>
  <c r="BC34" i="3"/>
  <c r="BC40" i="3" s="1"/>
  <c r="G11" i="2" s="1"/>
  <c r="BB34" i="3"/>
  <c r="G34" i="3"/>
  <c r="BA34" i="3" s="1"/>
  <c r="BE33" i="3"/>
  <c r="BD33" i="3"/>
  <c r="BC33" i="3"/>
  <c r="BB33" i="3"/>
  <c r="BB40" i="3" s="1"/>
  <c r="F11" i="2" s="1"/>
  <c r="G33" i="3"/>
  <c r="BA33" i="3" s="1"/>
  <c r="B11" i="2"/>
  <c r="A11" i="2"/>
  <c r="C40" i="3"/>
  <c r="BE30" i="3"/>
  <c r="BE31" i="3" s="1"/>
  <c r="I10" i="2" s="1"/>
  <c r="BD30" i="3"/>
  <c r="BC30" i="3"/>
  <c r="BB30" i="3"/>
  <c r="BB31" i="3" s="1"/>
  <c r="F10" i="2" s="1"/>
  <c r="G30" i="3"/>
  <c r="BA30" i="3" s="1"/>
  <c r="BA31" i="3" s="1"/>
  <c r="E10" i="2" s="1"/>
  <c r="B10" i="2"/>
  <c r="A10" i="2"/>
  <c r="BD31" i="3"/>
  <c r="H10" i="2" s="1"/>
  <c r="BC31" i="3"/>
  <c r="G10" i="2" s="1"/>
  <c r="G31" i="3"/>
  <c r="C31" i="3"/>
  <c r="BE27" i="3"/>
  <c r="BD27" i="3"/>
  <c r="BC27" i="3"/>
  <c r="BB27" i="3"/>
  <c r="BA27" i="3"/>
  <c r="G27" i="3"/>
  <c r="BE25" i="3"/>
  <c r="BD25" i="3"/>
  <c r="BC25" i="3"/>
  <c r="BC28" i="3" s="1"/>
  <c r="G9" i="2" s="1"/>
  <c r="BB25" i="3"/>
  <c r="G25" i="3"/>
  <c r="BA25" i="3" s="1"/>
  <c r="BE23" i="3"/>
  <c r="BD23" i="3"/>
  <c r="BC23" i="3"/>
  <c r="BB23" i="3"/>
  <c r="BB28" i="3" s="1"/>
  <c r="F9" i="2" s="1"/>
  <c r="G23" i="3"/>
  <c r="BA23" i="3" s="1"/>
  <c r="BA28" i="3" s="1"/>
  <c r="E9" i="2" s="1"/>
  <c r="B9" i="2"/>
  <c r="A9" i="2"/>
  <c r="C28" i="3"/>
  <c r="BE20" i="3"/>
  <c r="BD20" i="3"/>
  <c r="BC20" i="3"/>
  <c r="BB20" i="3"/>
  <c r="G20" i="3"/>
  <c r="BA20" i="3" s="1"/>
  <c r="BE17" i="3"/>
  <c r="BD17" i="3"/>
  <c r="BC17" i="3"/>
  <c r="BB17" i="3"/>
  <c r="G17" i="3"/>
  <c r="BA17" i="3" s="1"/>
  <c r="BE15" i="3"/>
  <c r="BD15" i="3"/>
  <c r="BC15" i="3"/>
  <c r="BB15" i="3"/>
  <c r="BA15" i="3"/>
  <c r="G15" i="3"/>
  <c r="BE14" i="3"/>
  <c r="BE21" i="3" s="1"/>
  <c r="I8" i="2" s="1"/>
  <c r="BD14" i="3"/>
  <c r="BC14" i="3"/>
  <c r="BB14" i="3"/>
  <c r="G14" i="3"/>
  <c r="G21" i="3" s="1"/>
  <c r="B8" i="2"/>
  <c r="A8" i="2"/>
  <c r="C21" i="3"/>
  <c r="BE11" i="3"/>
  <c r="BD11" i="3"/>
  <c r="BC11" i="3"/>
  <c r="BB11" i="3"/>
  <c r="G11" i="3"/>
  <c r="BA11" i="3" s="1"/>
  <c r="BE10" i="3"/>
  <c r="BD10" i="3"/>
  <c r="BC10" i="3"/>
  <c r="BC12" i="3" s="1"/>
  <c r="G7" i="2" s="1"/>
  <c r="BB10" i="3"/>
  <c r="G10" i="3"/>
  <c r="BA10" i="3" s="1"/>
  <c r="BE8" i="3"/>
  <c r="BD8" i="3"/>
  <c r="BD12" i="3" s="1"/>
  <c r="H7" i="2" s="1"/>
  <c r="BC8" i="3"/>
  <c r="BB8" i="3"/>
  <c r="G8" i="3"/>
  <c r="B7" i="2"/>
  <c r="A7" i="2"/>
  <c r="BE12" i="3"/>
  <c r="I7" i="2" s="1"/>
  <c r="C12" i="3"/>
  <c r="E4" i="3"/>
  <c r="C4" i="3"/>
  <c r="F3" i="3"/>
  <c r="C3" i="3"/>
  <c r="C2" i="2"/>
  <c r="C1" i="2"/>
  <c r="C33" i="1"/>
  <c r="F33" i="1" s="1"/>
  <c r="C31" i="1"/>
  <c r="BC21" i="3" l="1"/>
  <c r="G8" i="2" s="1"/>
  <c r="G12" i="2" s="1"/>
  <c r="C18" i="1" s="1"/>
  <c r="BB12" i="3"/>
  <c r="F7" i="2" s="1"/>
  <c r="BD21" i="3"/>
  <c r="H8" i="2" s="1"/>
  <c r="BB21" i="3"/>
  <c r="F8" i="2" s="1"/>
  <c r="F12" i="2" s="1"/>
  <c r="C16" i="1" s="1"/>
  <c r="BE28" i="3"/>
  <c r="I9" i="2" s="1"/>
  <c r="I12" i="2" s="1"/>
  <c r="C21" i="1" s="1"/>
  <c r="BD28" i="3"/>
  <c r="H9" i="2" s="1"/>
  <c r="G12" i="3"/>
  <c r="BE40" i="3"/>
  <c r="I11" i="2" s="1"/>
  <c r="BD40" i="3"/>
  <c r="H11" i="2" s="1"/>
  <c r="H12" i="2" s="1"/>
  <c r="C17" i="1" s="1"/>
  <c r="BA40" i="3"/>
  <c r="E11" i="2" s="1"/>
  <c r="G28" i="3"/>
  <c r="G40" i="3"/>
  <c r="BA8" i="3"/>
  <c r="BA12" i="3" s="1"/>
  <c r="E7" i="2" s="1"/>
  <c r="BA14" i="3"/>
  <c r="BA21" i="3" s="1"/>
  <c r="E8" i="2" s="1"/>
  <c r="E12" i="2" l="1"/>
  <c r="G22" i="2" s="1"/>
  <c r="I22" i="2" s="1"/>
  <c r="G20" i="1" s="1"/>
  <c r="G23" i="2"/>
  <c r="I23" i="2" s="1"/>
  <c r="G21" i="1" s="1"/>
  <c r="G19" i="2"/>
  <c r="I19" i="2" s="1"/>
  <c r="G17" i="1" s="1"/>
  <c r="G17" i="2"/>
  <c r="I17" i="2" s="1"/>
  <c r="G20" i="2"/>
  <c r="I20" i="2" s="1"/>
  <c r="G18" i="1" s="1"/>
  <c r="G18" i="2"/>
  <c r="I18" i="2" s="1"/>
  <c r="G16" i="1" s="1"/>
  <c r="G24" i="2" l="1"/>
  <c r="I24" i="2" s="1"/>
  <c r="G21" i="2"/>
  <c r="I21" i="2" s="1"/>
  <c r="G19" i="1" s="1"/>
  <c r="C15" i="1"/>
  <c r="C19" i="1" s="1"/>
  <c r="C22" i="1" s="1"/>
  <c r="G15" i="1"/>
  <c r="H25" i="2" l="1"/>
  <c r="G23" i="1" s="1"/>
  <c r="G22" i="1" s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<sst xmlns="http://schemas.openxmlformats.org/spreadsheetml/2006/main" count="197" uniqueCount="146">
  <si>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</si>
  <si>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</si>
  <si>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</si>
  <si>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</si>
  <si>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</si>
  <si>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</si>
  <si>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</si>
  <si>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</si>
  <si>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</si>
  <si>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</si>
  <si>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</si>
  <si>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</si>
  <si>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</si>
  <si>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</si>
  <si>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</si>
  <si>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</si>
  <si>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</si>
  <si>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</si>
  <si>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</si>
  <si>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</si>
  <si>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</si>
  <si>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</si>
  <si>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</si>
  <si>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</si>
  <si>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</si>
  <si>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</si>
  <si>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</si>
  <si>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</si>
  <si>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</si>
  <si>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</si>
  <si>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</si>
  <si>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</si>
  <si>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</si>
  <si>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</si>
  <si>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</si>
  <si>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</si>
  <si>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</si>
  <si>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</si>
  <si>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</si>
  <si>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</si>
  <si>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</si>
  <si>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</si>
  <si>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</si>
  <si>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</si>
  <si>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</si>
  <si>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</si>
  <si>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</si>
  <si>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</si>
  <si>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</si>
  <si>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</si>
  <si>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</si>
  <si>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</si>
  <si>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</si>
  <si>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</si>
  <si>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</si>
  <si>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</si>
  <si>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</si>
  <si>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</si>
  <si>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</si>
  <si>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</si>
  <si>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</si>
  <si>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</si>
  <si>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</si>
  <si>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</si>
  <si>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</si>
  <si>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</si>
  <si>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</si>
  <si>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</si>
  <si>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</si>
  <si>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</si>
  <si>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</si>
  <si>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</si>
  <si>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</si>
  <si>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</si>
  <si>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</si>
  <si>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</si>
  <si>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</si>
  <si>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</si>
  <si>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5112012</t>
  </si>
  <si>
    <t>Areál TS v Textilní ul.</t>
  </si>
  <si>
    <t>01</t>
  </si>
  <si>
    <t>účelová komunikace - živice</t>
  </si>
  <si>
    <t>132101101R00</t>
  </si>
  <si>
    <t>Hloubení rýh šířky do 60 cm v hor.2 do 100 m3 (kanalizace)</t>
  </si>
  <si>
    <t>m3</t>
  </si>
  <si>
    <t>62,0*0,6*0,8</t>
  </si>
  <si>
    <t>162301101R00</t>
  </si>
  <si>
    <t xml:space="preserve">Vodorovné přemístění výkopku z hor.1-4 do 500 m </t>
  </si>
  <si>
    <t>174101101R00</t>
  </si>
  <si>
    <t>Zásyp jam, rýh, šachet se zhutněním (kanalizace)</t>
  </si>
  <si>
    <t>5</t>
  </si>
  <si>
    <t>Komunikace</t>
  </si>
  <si>
    <t>564811111R00</t>
  </si>
  <si>
    <t xml:space="preserve">Podklad ze štěrkodrti po zhutnění tloušťky 5 cm </t>
  </si>
  <si>
    <t>m2</t>
  </si>
  <si>
    <t>564871111R00</t>
  </si>
  <si>
    <t xml:space="preserve">Podklad ze štěrkodrti po zhutnění tloušťky 25 cm </t>
  </si>
  <si>
    <t>u skleníku:11,0*7,0+10*(16,5-4,0)</t>
  </si>
  <si>
    <t>577112124R00</t>
  </si>
  <si>
    <t xml:space="preserve">Beton asf. ACO 11+ (ABS I), modifik. nad 3 m, 5 cm </t>
  </si>
  <si>
    <t>u depa:49,6*6,65+16,0+6,1*1,2+0,84</t>
  </si>
  <si>
    <t>u skleníku:101,5*4,0</t>
  </si>
  <si>
    <t>577114126R00</t>
  </si>
  <si>
    <t xml:space="preserve">Beton asf.ACL 16+ (ABH I),modif.ložný nad 3 m,7 cm </t>
  </si>
  <si>
    <t>91</t>
  </si>
  <si>
    <t>Doplňující práce na komunikaci</t>
  </si>
  <si>
    <t>917762111R00</t>
  </si>
  <si>
    <t xml:space="preserve">Osazení ležat. obrub. bet. s opěrou, lože z B 12,5 </t>
  </si>
  <si>
    <t>m</t>
  </si>
  <si>
    <t>58,5+4,0+58,5+(16,5-4,0)+7,0+(11,0-7,5)</t>
  </si>
  <si>
    <t>917862111R00</t>
  </si>
  <si>
    <t xml:space="preserve">Osazení stojat. obrub. bet. s opěrou,lože z B 12,5 </t>
  </si>
  <si>
    <t>7,0+36,0+2,0+36,0</t>
  </si>
  <si>
    <t>59217460</t>
  </si>
  <si>
    <t>Obrubník silniční dvouvrstvý ABO 2-15  100x15x25cm</t>
  </si>
  <si>
    <t>kus</t>
  </si>
  <si>
    <t>99</t>
  </si>
  <si>
    <t>Staveništní přesun hmot</t>
  </si>
  <si>
    <t>998225111R00</t>
  </si>
  <si>
    <t>Přesun hmot, pozemní komunikace, kryt živičný a z kameniva</t>
  </si>
  <si>
    <t>t</t>
  </si>
  <si>
    <t>8</t>
  </si>
  <si>
    <t>Trubní vedení</t>
  </si>
  <si>
    <t>895941111R00</t>
  </si>
  <si>
    <t xml:space="preserve">Zřízení vpusti uliční z dílců typ UV - 50 normální </t>
  </si>
  <si>
    <t>899202111R00</t>
  </si>
  <si>
    <t xml:space="preserve">Osazení mříží litinových s rámem do 100 kg </t>
  </si>
  <si>
    <t>55243090</t>
  </si>
  <si>
    <t>Mříž vtoková s rámem BEGU D400 500x500 mm</t>
  </si>
  <si>
    <t>871313121R00</t>
  </si>
  <si>
    <t xml:space="preserve">Montáž trub z tvrdého PVC, gumový kroužek, DN 150 </t>
  </si>
  <si>
    <t>28611262.A</t>
  </si>
  <si>
    <t>Trubka kanalizační KGEM SN 8 PVC 160x4,7x5000</t>
  </si>
  <si>
    <t>286112623.A</t>
  </si>
  <si>
    <t>Trubka kanalizační KGEM SN 8 PVC 160x4,7x3000</t>
  </si>
  <si>
    <t>998276101R00</t>
  </si>
  <si>
    <t xml:space="preserve">Přesun hmot, trubní vedení plastová, otevř. výkop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</si>
  <si>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</si>
  <si>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</si>
  <si>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</si>
  <si>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</si>
  <si>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</si>
  <si>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</si>
  <si>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</si>
  <si>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</si>
  <si>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Technické služby města Jičína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</si>
</sst>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6" fillId="0" borderId="16" xfId="0" applyFont="1" applyBorder="1" applyAlignment="1">
      <alignment horizontal="center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C9" sqref="C9:E9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76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/>
      <c r="D2" s="5"/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78</v>
      </c>
      <c r="B7" s="25"/>
      <c r="C7" s="26" t="s">
        <v>79</v>
      </c>
      <c r="D7" s="27"/>
      <c r="E7" s="27"/>
      <c r="F7" s="28" t="s">
        <v>10</v>
      </c>
      <c r="G7" s="22"/>
    </row>
    <row r="8" spans="1:57" x14ac:dyDescent="0.2">
      <c r="A8" s="29" t="s">
        <v>11</v>
      </c>
      <c r="B8" s="13"/>
      <c r="C8" s="209"/>
      <c r="D8" s="209"/>
      <c r="E8" s="210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09"/>
      <c r="D9" s="209"/>
      <c r="E9" s="210"/>
      <c r="F9" s="13"/>
      <c r="G9" s="34"/>
      <c r="H9" s="35"/>
    </row>
    <row r="10" spans="1:57" x14ac:dyDescent="0.2">
      <c r="A10" s="29" t="s">
        <v>14</v>
      </c>
      <c r="B10" s="13"/>
      <c r="C10" s="209"/>
      <c r="D10" s="209"/>
      <c r="E10" s="209"/>
      <c r="F10" s="36"/>
      <c r="G10" s="37"/>
      <c r="H10" s="38"/>
    </row>
    <row r="11" spans="1:57" ht="13.5" customHeight="1" x14ac:dyDescent="0.2">
      <c r="A11" s="29" t="s">
        <v>15</v>
      </c>
      <c r="B11" s="13"/>
      <c r="C11" s="209" t="s">
        <v>145</v>
      </c>
      <c r="D11" s="209"/>
      <c r="E11" s="209"/>
      <c r="F11" s="39" t="s">
        <v>16</v>
      </c>
      <c r="G11" s="230">
        <v>926</v>
      </c>
      <c r="H11" s="35"/>
      <c r="BA11" s="40"/>
      <c r="BB11" s="40"/>
      <c r="BC11" s="40"/>
      <c r="BD11" s="40"/>
      <c r="BE11" s="40"/>
    </row>
    <row r="12" spans="1:57" ht="12.75" customHeight="1" x14ac:dyDescent="0.2">
      <c r="A12" s="41" t="s">
        <v>17</v>
      </c>
      <c r="B12" s="10"/>
      <c r="C12" s="211"/>
      <c r="D12" s="211"/>
      <c r="E12" s="211"/>
      <c r="F12" s="42" t="s">
        <v>18</v>
      </c>
      <c r="G12" s="43"/>
      <c r="H12" s="35"/>
    </row>
    <row r="13" spans="1:57" ht="28.5" customHeight="1" thickBot="1" x14ac:dyDescent="0.25">
      <c r="A13" s="44" t="s">
        <v>19</v>
      </c>
      <c r="B13" s="45"/>
      <c r="C13" s="45"/>
      <c r="D13" s="45"/>
      <c r="E13" s="46"/>
      <c r="F13" s="46"/>
      <c r="G13" s="47"/>
      <c r="H13" s="35"/>
    </row>
    <row r="14" spans="1:57" ht="17.25" customHeight="1" thickBot="1" x14ac:dyDescent="0.25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57" ht="15.95" customHeight="1" x14ac:dyDescent="0.2">
      <c r="A15" s="53"/>
      <c r="B15" s="54" t="s">
        <v>22</v>
      </c>
      <c r="C15" s="55">
        <f>HSV</f>
        <v>0</v>
      </c>
      <c r="D15" s="56" t="str">
        <f>Rekapitulace!A17</f>
        <v>Ztížené výrobní podmínky</v>
      </c>
      <c r="E15" s="57"/>
      <c r="F15" s="58"/>
      <c r="G15" s="55">
        <f>Rekapitulace!I17</f>
        <v>0</v>
      </c>
    </row>
    <row r="16" spans="1:57" ht="15.95" customHeight="1" x14ac:dyDescent="0.2">
      <c r="A16" s="53" t="s">
        <v>23</v>
      </c>
      <c r="B16" s="54" t="s">
        <v>24</v>
      </c>
      <c r="C16" s="55">
        <f>PSV</f>
        <v>0</v>
      </c>
      <c r="D16" s="9" t="str">
        <f>Rekapitulace!A18</f>
        <v>Oborová přirážka</v>
      </c>
      <c r="E16" s="59"/>
      <c r="F16" s="60"/>
      <c r="G16" s="55">
        <f>Rekapitulace!I18</f>
        <v>0</v>
      </c>
    </row>
    <row r="17" spans="1:7" ht="15.95" customHeight="1" x14ac:dyDescent="0.2">
      <c r="A17" s="53" t="s">
        <v>25</v>
      </c>
      <c r="B17" s="54" t="s">
        <v>26</v>
      </c>
      <c r="C17" s="55">
        <f>Mont</f>
        <v>0</v>
      </c>
      <c r="D17" s="9" t="str">
        <f>Rekapitulace!A19</f>
        <v>Přesun stavebních kapacit</v>
      </c>
      <c r="E17" s="59"/>
      <c r="F17" s="60"/>
      <c r="G17" s="55">
        <f>Rekapitulace!I19</f>
        <v>0</v>
      </c>
    </row>
    <row r="18" spans="1:7" ht="15.95" customHeight="1" x14ac:dyDescent="0.2">
      <c r="A18" s="61" t="s">
        <v>27</v>
      </c>
      <c r="B18" s="62" t="s">
        <v>28</v>
      </c>
      <c r="C18" s="55">
        <f>Dodavka</f>
        <v>0</v>
      </c>
      <c r="D18" s="9" t="str">
        <f>Rekapitulace!A20</f>
        <v>Mimostaveništní doprava</v>
      </c>
      <c r="E18" s="59"/>
      <c r="F18" s="60"/>
      <c r="G18" s="55">
        <f>Rekapitulace!I20</f>
        <v>0</v>
      </c>
    </row>
    <row r="19" spans="1:7" ht="15.95" customHeight="1" x14ac:dyDescent="0.2">
      <c r="A19" s="63" t="s">
        <v>29</v>
      </c>
      <c r="B19" s="54"/>
      <c r="C19" s="55">
        <f>SUM(C15:C18)</f>
        <v>0</v>
      </c>
      <c r="D19" s="9" t="str">
        <f>Rekapitulace!A21</f>
        <v>Zařízení staveniště</v>
      </c>
      <c r="E19" s="59"/>
      <c r="F19" s="60"/>
      <c r="G19" s="55">
        <f>Rekapitulace!I21</f>
        <v>0</v>
      </c>
    </row>
    <row r="20" spans="1:7" ht="15.95" customHeight="1" x14ac:dyDescent="0.2">
      <c r="A20" s="63"/>
      <c r="B20" s="54"/>
      <c r="C20" s="55"/>
      <c r="D20" s="9" t="str">
        <f>Rekapitulace!A22</f>
        <v>Provoz investora</v>
      </c>
      <c r="E20" s="59"/>
      <c r="F20" s="60"/>
      <c r="G20" s="55">
        <f>Rekapitulace!I22</f>
        <v>0</v>
      </c>
    </row>
    <row r="21" spans="1:7" ht="15.95" customHeight="1" x14ac:dyDescent="0.2">
      <c r="A21" s="63" t="s">
        <v>30</v>
      </c>
      <c r="B21" s="54"/>
      <c r="C21" s="55">
        <f>HZS</f>
        <v>0</v>
      </c>
      <c r="D21" s="9" t="str">
        <f>Rekapitulace!A23</f>
        <v>Kompletační činnost (IČD)</v>
      </c>
      <c r="E21" s="59"/>
      <c r="F21" s="60"/>
      <c r="G21" s="55">
        <f>Rekapitulace!I23</f>
        <v>0</v>
      </c>
    </row>
    <row r="22" spans="1:7" ht="15.95" customHeight="1" x14ac:dyDescent="0.2">
      <c r="A22" s="64" t="s">
        <v>31</v>
      </c>
      <c r="B22" s="65"/>
      <c r="C22" s="55">
        <f>C19+C21</f>
        <v>0</v>
      </c>
      <c r="D22" s="9" t="s">
        <v>32</v>
      </c>
      <c r="E22" s="59"/>
      <c r="F22" s="60"/>
      <c r="G22" s="55">
        <f>G23-SUM(G15:G21)</f>
        <v>0</v>
      </c>
    </row>
    <row r="23" spans="1:7" ht="15.95" customHeight="1" thickBot="1" x14ac:dyDescent="0.25">
      <c r="A23" s="212" t="s">
        <v>33</v>
      </c>
      <c r="B23" s="213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x14ac:dyDescent="0.2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x14ac:dyDescent="0.2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 x14ac:dyDescent="0.2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x14ac:dyDescent="0.2">
      <c r="A27" s="64"/>
      <c r="B27" s="80"/>
      <c r="C27" s="75"/>
      <c r="D27" s="65"/>
      <c r="E27" s="76"/>
      <c r="F27" s="77"/>
      <c r="G27" s="78"/>
    </row>
    <row r="28" spans="1:7" x14ac:dyDescent="0.2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 x14ac:dyDescent="0.2">
      <c r="A29" s="64"/>
      <c r="B29" s="65"/>
      <c r="C29" s="82"/>
      <c r="D29" s="83"/>
      <c r="E29" s="82"/>
      <c r="F29" s="65"/>
      <c r="G29" s="78"/>
    </row>
    <row r="30" spans="1:7" x14ac:dyDescent="0.2">
      <c r="A30" s="84" t="s">
        <v>42</v>
      </c>
      <c r="B30" s="85"/>
      <c r="C30" s="86">
        <v>20</v>
      </c>
      <c r="D30" s="85" t="s">
        <v>43</v>
      </c>
      <c r="E30" s="87"/>
      <c r="F30" s="204">
        <f>C23-F32</f>
        <v>0</v>
      </c>
      <c r="G30" s="205"/>
    </row>
    <row r="31" spans="1:7" x14ac:dyDescent="0.2">
      <c r="A31" s="84" t="s">
        <v>44</v>
      </c>
      <c r="B31" s="85"/>
      <c r="C31" s="86">
        <f>SazbaDPH1</f>
        <v>20</v>
      </c>
      <c r="D31" s="85" t="s">
        <v>45</v>
      </c>
      <c r="E31" s="87"/>
      <c r="F31" s="204">
        <f>ROUND(PRODUCT(F30,C31/100),0)</f>
        <v>0</v>
      </c>
      <c r="G31" s="205"/>
    </row>
    <row r="32" spans="1:7" x14ac:dyDescent="0.2">
      <c r="A32" s="84" t="s">
        <v>42</v>
      </c>
      <c r="B32" s="85"/>
      <c r="C32" s="86">
        <v>0</v>
      </c>
      <c r="D32" s="85" t="s">
        <v>45</v>
      </c>
      <c r="E32" s="87"/>
      <c r="F32" s="204">
        <v>0</v>
      </c>
      <c r="G32" s="205"/>
    </row>
    <row r="33" spans="1:8" x14ac:dyDescent="0.2">
      <c r="A33" s="84" t="s">
        <v>44</v>
      </c>
      <c r="B33" s="88"/>
      <c r="C33" s="89">
        <f>SazbaDPH2</f>
        <v>0</v>
      </c>
      <c r="D33" s="85" t="s">
        <v>45</v>
      </c>
      <c r="E33" s="60"/>
      <c r="F33" s="204">
        <f>ROUND(PRODUCT(F32,C33/100),0)</f>
        <v>0</v>
      </c>
      <c r="G33" s="205"/>
    </row>
    <row r="34" spans="1:8" s="93" customFormat="1" ht="19.5" customHeight="1" thickBot="1" x14ac:dyDescent="0.3">
      <c r="A34" s="90" t="s">
        <v>46</v>
      </c>
      <c r="B34" s="91"/>
      <c r="C34" s="91"/>
      <c r="D34" s="91"/>
      <c r="E34" s="92"/>
      <c r="F34" s="206">
        <f>ROUND(SUM(F30:F33),0)</f>
        <v>0</v>
      </c>
      <c r="G34" s="207"/>
    </row>
    <row r="36" spans="1:8" x14ac:dyDescent="0.2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 x14ac:dyDescent="0.2">
      <c r="A37" s="94"/>
      <c r="B37" s="208"/>
      <c r="C37" s="208"/>
      <c r="D37" s="208"/>
      <c r="E37" s="208"/>
      <c r="F37" s="208"/>
      <c r="G37" s="208"/>
      <c r="H37" t="s">
        <v>5</v>
      </c>
    </row>
    <row r="38" spans="1:8" ht="12.75" customHeight="1" x14ac:dyDescent="0.2">
      <c r="A38" s="95"/>
      <c r="B38" s="208"/>
      <c r="C38" s="208"/>
      <c r="D38" s="208"/>
      <c r="E38" s="208"/>
      <c r="F38" s="208"/>
      <c r="G38" s="208"/>
      <c r="H38" t="s">
        <v>5</v>
      </c>
    </row>
    <row r="39" spans="1:8" x14ac:dyDescent="0.2">
      <c r="A39" s="95"/>
      <c r="B39" s="208"/>
      <c r="C39" s="208"/>
      <c r="D39" s="208"/>
      <c r="E39" s="208"/>
      <c r="F39" s="208"/>
      <c r="G39" s="208"/>
      <c r="H39" t="s">
        <v>5</v>
      </c>
    </row>
    <row r="40" spans="1:8" x14ac:dyDescent="0.2">
      <c r="A40" s="95"/>
      <c r="B40" s="208"/>
      <c r="C40" s="208"/>
      <c r="D40" s="208"/>
      <c r="E40" s="208"/>
      <c r="F40" s="208"/>
      <c r="G40" s="208"/>
      <c r="H40" t="s">
        <v>5</v>
      </c>
    </row>
    <row r="41" spans="1:8" x14ac:dyDescent="0.2">
      <c r="A41" s="95"/>
      <c r="B41" s="208"/>
      <c r="C41" s="208"/>
      <c r="D41" s="208"/>
      <c r="E41" s="208"/>
      <c r="F41" s="208"/>
      <c r="G41" s="208"/>
      <c r="H41" t="s">
        <v>5</v>
      </c>
    </row>
    <row r="42" spans="1:8" x14ac:dyDescent="0.2">
      <c r="A42" s="95"/>
      <c r="B42" s="208"/>
      <c r="C42" s="208"/>
      <c r="D42" s="208"/>
      <c r="E42" s="208"/>
      <c r="F42" s="208"/>
      <c r="G42" s="208"/>
      <c r="H42" t="s">
        <v>5</v>
      </c>
    </row>
    <row r="43" spans="1:8" x14ac:dyDescent="0.2">
      <c r="A43" s="95"/>
      <c r="B43" s="208"/>
      <c r="C43" s="208"/>
      <c r="D43" s="208"/>
      <c r="E43" s="208"/>
      <c r="F43" s="208"/>
      <c r="G43" s="208"/>
      <c r="H43" t="s">
        <v>5</v>
      </c>
    </row>
    <row r="44" spans="1:8" x14ac:dyDescent="0.2">
      <c r="A44" s="95"/>
      <c r="B44" s="208"/>
      <c r="C44" s="208"/>
      <c r="D44" s="208"/>
      <c r="E44" s="208"/>
      <c r="F44" s="208"/>
      <c r="G44" s="208"/>
      <c r="H44" t="s">
        <v>5</v>
      </c>
    </row>
    <row r="45" spans="1:8" ht="0.75" customHeight="1" x14ac:dyDescent="0.2">
      <c r="A45" s="95"/>
      <c r="B45" s="208"/>
      <c r="C45" s="208"/>
      <c r="D45" s="208"/>
      <c r="E45" s="208"/>
      <c r="F45" s="208"/>
      <c r="G45" s="208"/>
      <c r="H45" t="s">
        <v>5</v>
      </c>
    </row>
    <row r="46" spans="1:8" x14ac:dyDescent="0.2">
      <c r="B46" s="203"/>
      <c r="C46" s="203"/>
      <c r="D46" s="203"/>
      <c r="E46" s="203"/>
      <c r="F46" s="203"/>
      <c r="G46" s="203"/>
    </row>
    <row r="47" spans="1:8" x14ac:dyDescent="0.2">
      <c r="B47" s="203"/>
      <c r="C47" s="203"/>
      <c r="D47" s="203"/>
      <c r="E47" s="203"/>
      <c r="F47" s="203"/>
      <c r="G47" s="203"/>
    </row>
    <row r="48" spans="1:8" x14ac:dyDescent="0.2">
      <c r="B48" s="203"/>
      <c r="C48" s="203"/>
      <c r="D48" s="203"/>
      <c r="E48" s="203"/>
      <c r="F48" s="203"/>
      <c r="G48" s="203"/>
    </row>
    <row r="49" spans="2:7" x14ac:dyDescent="0.2">
      <c r="B49" s="203"/>
      <c r="C49" s="203"/>
      <c r="D49" s="203"/>
      <c r="E49" s="203"/>
      <c r="F49" s="203"/>
      <c r="G49" s="203"/>
    </row>
    <row r="50" spans="2:7" x14ac:dyDescent="0.2">
      <c r="B50" s="203"/>
      <c r="C50" s="203"/>
      <c r="D50" s="203"/>
      <c r="E50" s="203"/>
      <c r="F50" s="203"/>
      <c r="G50" s="203"/>
    </row>
    <row r="51" spans="2:7" x14ac:dyDescent="0.2">
      <c r="B51" s="203"/>
      <c r="C51" s="203"/>
      <c r="D51" s="203"/>
      <c r="E51" s="203"/>
      <c r="F51" s="203"/>
      <c r="G51" s="203"/>
    </row>
    <row r="52" spans="2:7" x14ac:dyDescent="0.2">
      <c r="B52" s="203"/>
      <c r="C52" s="203"/>
      <c r="D52" s="203"/>
      <c r="E52" s="203"/>
      <c r="F52" s="203"/>
      <c r="G52" s="203"/>
    </row>
    <row r="53" spans="2:7" x14ac:dyDescent="0.2">
      <c r="B53" s="203"/>
      <c r="C53" s="203"/>
      <c r="D53" s="203"/>
      <c r="E53" s="203"/>
      <c r="F53" s="203"/>
      <c r="G53" s="203"/>
    </row>
    <row r="54" spans="2:7" x14ac:dyDescent="0.2">
      <c r="B54" s="203"/>
      <c r="C54" s="203"/>
      <c r="D54" s="203"/>
      <c r="E54" s="203"/>
      <c r="F54" s="203"/>
      <c r="G54" s="203"/>
    </row>
    <row r="55" spans="2:7" x14ac:dyDescent="0.2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6"/>
  <sheetViews>
    <sheetView workbookViewId="0">
      <selection activeCell="H25" sqref="H25:I2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14" t="s">
        <v>48</v>
      </c>
      <c r="B1" s="215"/>
      <c r="C1" s="96" t="str">
        <f>CONCATENATE(cislostavby," ",nazevstavby)</f>
        <v>5112012 Areál TS v Textilní ul.</v>
      </c>
      <c r="D1" s="97"/>
      <c r="E1" s="98"/>
      <c r="F1" s="97"/>
      <c r="G1" s="99" t="s">
        <v>49</v>
      </c>
      <c r="H1" s="100"/>
      <c r="I1" s="101"/>
    </row>
    <row r="2" spans="1:57" ht="13.5" thickBot="1" x14ac:dyDescent="0.25">
      <c r="A2" s="216" t="s">
        <v>50</v>
      </c>
      <c r="B2" s="217"/>
      <c r="C2" s="102" t="str">
        <f>CONCATENATE(cisloobjektu," ",nazevobjektu)</f>
        <v>01 účelová komunikace - živice</v>
      </c>
      <c r="D2" s="103"/>
      <c r="E2" s="104"/>
      <c r="F2" s="103"/>
      <c r="G2" s="218"/>
      <c r="H2" s="219"/>
      <c r="I2" s="220"/>
    </row>
    <row r="3" spans="1:57" ht="13.5" thickTop="1" x14ac:dyDescent="0.2">
      <c r="A3" s="76"/>
      <c r="B3" s="76"/>
      <c r="C3" s="76"/>
      <c r="D3" s="76"/>
      <c r="E3" s="76"/>
      <c r="F3" s="65"/>
      <c r="G3" s="76"/>
      <c r="H3" s="76"/>
      <c r="I3" s="76"/>
    </row>
    <row r="4" spans="1:57" ht="19.5" customHeight="1" x14ac:dyDescent="0.25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57" ht="13.5" thickBot="1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57" s="35" customFormat="1" ht="13.5" thickBot="1" x14ac:dyDescent="0.25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57" s="35" customFormat="1" x14ac:dyDescent="0.2">
      <c r="A7" s="199" t="str">
        <f>Položky!B7</f>
        <v>1</v>
      </c>
      <c r="B7" s="114" t="str">
        <f>Položky!C7</f>
        <v>Zemní práce</v>
      </c>
      <c r="C7" s="65"/>
      <c r="D7" s="115"/>
      <c r="E7" s="200">
        <f>Položky!BA12</f>
        <v>0</v>
      </c>
      <c r="F7" s="201">
        <f>Položky!BB12</f>
        <v>0</v>
      </c>
      <c r="G7" s="201">
        <f>Položky!BC12</f>
        <v>0</v>
      </c>
      <c r="H7" s="201">
        <f>Položky!BD12</f>
        <v>0</v>
      </c>
      <c r="I7" s="202">
        <f>Položky!BE12</f>
        <v>0</v>
      </c>
    </row>
    <row r="8" spans="1:57" s="35" customFormat="1" x14ac:dyDescent="0.2">
      <c r="A8" s="199" t="str">
        <f>Položky!B13</f>
        <v>5</v>
      </c>
      <c r="B8" s="114" t="str">
        <f>Položky!C13</f>
        <v>Komunikace</v>
      </c>
      <c r="C8" s="65"/>
      <c r="D8" s="115"/>
      <c r="E8" s="200">
        <f>Položky!BA21</f>
        <v>0</v>
      </c>
      <c r="F8" s="201">
        <f>Položky!BB21</f>
        <v>0</v>
      </c>
      <c r="G8" s="201">
        <f>Položky!BC21</f>
        <v>0</v>
      </c>
      <c r="H8" s="201">
        <f>Položky!BD21</f>
        <v>0</v>
      </c>
      <c r="I8" s="202">
        <f>Položky!BE21</f>
        <v>0</v>
      </c>
    </row>
    <row r="9" spans="1:57" s="35" customFormat="1" x14ac:dyDescent="0.2">
      <c r="A9" s="199" t="str">
        <f>Položky!B22</f>
        <v>91</v>
      </c>
      <c r="B9" s="114" t="str">
        <f>Položky!C22</f>
        <v>Doplňující práce na komunikaci</v>
      </c>
      <c r="C9" s="65"/>
      <c r="D9" s="115"/>
      <c r="E9" s="200">
        <f>Položky!BA28</f>
        <v>0</v>
      </c>
      <c r="F9" s="201">
        <f>Položky!BB28</f>
        <v>0</v>
      </c>
      <c r="G9" s="201">
        <f>Položky!BC28</f>
        <v>0</v>
      </c>
      <c r="H9" s="201">
        <f>Položky!BD28</f>
        <v>0</v>
      </c>
      <c r="I9" s="202">
        <f>Položky!BE28</f>
        <v>0</v>
      </c>
    </row>
    <row r="10" spans="1:57" s="35" customFormat="1" x14ac:dyDescent="0.2">
      <c r="A10" s="199" t="str">
        <f>Položky!B29</f>
        <v>99</v>
      </c>
      <c r="B10" s="114" t="str">
        <f>Položky!C29</f>
        <v>Staveništní přesun hmot</v>
      </c>
      <c r="C10" s="65"/>
      <c r="D10" s="115"/>
      <c r="E10" s="200">
        <f>Položky!BA31</f>
        <v>0</v>
      </c>
      <c r="F10" s="201">
        <f>Položky!BB31</f>
        <v>0</v>
      </c>
      <c r="G10" s="201">
        <f>Položky!BC31</f>
        <v>0</v>
      </c>
      <c r="H10" s="201">
        <f>Položky!BD31</f>
        <v>0</v>
      </c>
      <c r="I10" s="202">
        <f>Položky!BE31</f>
        <v>0</v>
      </c>
    </row>
    <row r="11" spans="1:57" s="35" customFormat="1" ht="13.5" thickBot="1" x14ac:dyDescent="0.25">
      <c r="A11" s="199" t="str">
        <f>Položky!B32</f>
        <v>8</v>
      </c>
      <c r="B11" s="114" t="str">
        <f>Položky!C32</f>
        <v>Trubní vedení</v>
      </c>
      <c r="C11" s="65"/>
      <c r="D11" s="115"/>
      <c r="E11" s="200">
        <f>Položky!BA40</f>
        <v>0</v>
      </c>
      <c r="F11" s="201">
        <f>Položky!BB40</f>
        <v>0</v>
      </c>
      <c r="G11" s="201">
        <f>Položky!BC40</f>
        <v>0</v>
      </c>
      <c r="H11" s="201">
        <f>Položky!BD40</f>
        <v>0</v>
      </c>
      <c r="I11" s="202">
        <f>Položky!BE40</f>
        <v>0</v>
      </c>
    </row>
    <row r="12" spans="1:57" s="122" customFormat="1" ht="13.5" thickBot="1" x14ac:dyDescent="0.25">
      <c r="A12" s="116"/>
      <c r="B12" s="117" t="s">
        <v>57</v>
      </c>
      <c r="C12" s="117"/>
      <c r="D12" s="118"/>
      <c r="E12" s="119">
        <f>SUM(E7:E11)</f>
        <v>0</v>
      </c>
      <c r="F12" s="120">
        <f>SUM(F7:F11)</f>
        <v>0</v>
      </c>
      <c r="G12" s="120">
        <f>SUM(G7:G11)</f>
        <v>0</v>
      </c>
      <c r="H12" s="120">
        <f>SUM(H7:H11)</f>
        <v>0</v>
      </c>
      <c r="I12" s="121">
        <f>SUM(I7:I11)</f>
        <v>0</v>
      </c>
    </row>
    <row r="13" spans="1:57" x14ac:dyDescent="0.2">
      <c r="A13" s="65"/>
      <c r="B13" s="65"/>
      <c r="C13" s="65"/>
      <c r="D13" s="65"/>
      <c r="E13" s="65"/>
      <c r="F13" s="65"/>
      <c r="G13" s="65"/>
      <c r="H13" s="65"/>
      <c r="I13" s="65"/>
    </row>
    <row r="14" spans="1:57" ht="19.5" customHeight="1" x14ac:dyDescent="0.25">
      <c r="A14" s="106" t="s">
        <v>58</v>
      </c>
      <c r="B14" s="106"/>
      <c r="C14" s="106"/>
      <c r="D14" s="106"/>
      <c r="E14" s="106"/>
      <c r="F14" s="106"/>
      <c r="G14" s="123"/>
      <c r="H14" s="106"/>
      <c r="I14" s="106"/>
      <c r="BA14" s="40"/>
      <c r="BB14" s="40"/>
      <c r="BC14" s="40"/>
      <c r="BD14" s="40"/>
      <c r="BE14" s="40"/>
    </row>
    <row r="15" spans="1:57" ht="13.5" thickBot="1" x14ac:dyDescent="0.25">
      <c r="A15" s="76"/>
      <c r="B15" s="76"/>
      <c r="C15" s="76"/>
      <c r="D15" s="76"/>
      <c r="E15" s="76"/>
      <c r="F15" s="76"/>
      <c r="G15" s="76"/>
      <c r="H15" s="76"/>
      <c r="I15" s="76"/>
    </row>
    <row r="16" spans="1:57" x14ac:dyDescent="0.2">
      <c r="A16" s="70" t="s">
        <v>59</v>
      </c>
      <c r="B16" s="71"/>
      <c r="C16" s="71"/>
      <c r="D16" s="124"/>
      <c r="E16" s="125" t="s">
        <v>60</v>
      </c>
      <c r="F16" s="126" t="s">
        <v>61</v>
      </c>
      <c r="G16" s="127" t="s">
        <v>62</v>
      </c>
      <c r="H16" s="128"/>
      <c r="I16" s="129" t="s">
        <v>60</v>
      </c>
    </row>
    <row r="17" spans="1:53" x14ac:dyDescent="0.2">
      <c r="A17" s="63" t="s">
        <v>137</v>
      </c>
      <c r="B17" s="54"/>
      <c r="C17" s="54"/>
      <c r="D17" s="130"/>
      <c r="E17" s="131"/>
      <c r="F17" s="132"/>
      <c r="G17" s="133">
        <f t="shared" ref="G17:G24" si="0">CHOOSE(BA17+1,HSV+PSV,HSV+PSV+Mont,HSV+PSV+Dodavka+Mont,HSV,PSV,Mont,Dodavka,Mont+Dodavka,0)</f>
        <v>0</v>
      </c>
      <c r="H17" s="134"/>
      <c r="I17" s="135">
        <f t="shared" ref="I17:I24" si="1">E17+F17*G17/100</f>
        <v>0</v>
      </c>
      <c r="BA17">
        <v>0</v>
      </c>
    </row>
    <row r="18" spans="1:53" x14ac:dyDescent="0.2">
      <c r="A18" s="63" t="s">
        <v>138</v>
      </c>
      <c r="B18" s="54"/>
      <c r="C18" s="54"/>
      <c r="D18" s="130"/>
      <c r="E18" s="131"/>
      <c r="F18" s="132"/>
      <c r="G18" s="133">
        <f t="shared" si="0"/>
        <v>0</v>
      </c>
      <c r="H18" s="134"/>
      <c r="I18" s="135">
        <f t="shared" si="1"/>
        <v>0</v>
      </c>
      <c r="BA18">
        <v>0</v>
      </c>
    </row>
    <row r="19" spans="1:53" x14ac:dyDescent="0.2">
      <c r="A19" s="63" t="s">
        <v>139</v>
      </c>
      <c r="B19" s="54"/>
      <c r="C19" s="54"/>
      <c r="D19" s="130"/>
      <c r="E19" s="131"/>
      <c r="F19" s="132"/>
      <c r="G19" s="133">
        <f t="shared" si="0"/>
        <v>0</v>
      </c>
      <c r="H19" s="134"/>
      <c r="I19" s="135">
        <f t="shared" si="1"/>
        <v>0</v>
      </c>
      <c r="BA19">
        <v>0</v>
      </c>
    </row>
    <row r="20" spans="1:53" x14ac:dyDescent="0.2">
      <c r="A20" s="63" t="s">
        <v>140</v>
      </c>
      <c r="B20" s="54"/>
      <c r="C20" s="54"/>
      <c r="D20" s="130"/>
      <c r="E20" s="131"/>
      <c r="F20" s="132"/>
      <c r="G20" s="133">
        <f t="shared" si="0"/>
        <v>0</v>
      </c>
      <c r="H20" s="134"/>
      <c r="I20" s="135">
        <f t="shared" si="1"/>
        <v>0</v>
      </c>
      <c r="BA20">
        <v>0</v>
      </c>
    </row>
    <row r="21" spans="1:53" x14ac:dyDescent="0.2">
      <c r="A21" s="63" t="s">
        <v>141</v>
      </c>
      <c r="B21" s="54"/>
      <c r="C21" s="54"/>
      <c r="D21" s="130"/>
      <c r="E21" s="131"/>
      <c r="F21" s="132"/>
      <c r="G21" s="133">
        <f t="shared" si="0"/>
        <v>0</v>
      </c>
      <c r="H21" s="134"/>
      <c r="I21" s="135">
        <f t="shared" si="1"/>
        <v>0</v>
      </c>
      <c r="BA21">
        <v>1</v>
      </c>
    </row>
    <row r="22" spans="1:53" x14ac:dyDescent="0.2">
      <c r="A22" s="63" t="s">
        <v>142</v>
      </c>
      <c r="B22" s="54"/>
      <c r="C22" s="54"/>
      <c r="D22" s="130"/>
      <c r="E22" s="131"/>
      <c r="F22" s="132"/>
      <c r="G22" s="133">
        <f t="shared" si="0"/>
        <v>0</v>
      </c>
      <c r="H22" s="134"/>
      <c r="I22" s="135">
        <f t="shared" si="1"/>
        <v>0</v>
      </c>
      <c r="BA22">
        <v>1</v>
      </c>
    </row>
    <row r="23" spans="1:53" x14ac:dyDescent="0.2">
      <c r="A23" s="63" t="s">
        <v>143</v>
      </c>
      <c r="B23" s="54"/>
      <c r="C23" s="54"/>
      <c r="D23" s="130"/>
      <c r="E23" s="131"/>
      <c r="F23" s="132"/>
      <c r="G23" s="133">
        <f t="shared" si="0"/>
        <v>0</v>
      </c>
      <c r="H23" s="134"/>
      <c r="I23" s="135">
        <f t="shared" si="1"/>
        <v>0</v>
      </c>
      <c r="BA23">
        <v>2</v>
      </c>
    </row>
    <row r="24" spans="1:53" x14ac:dyDescent="0.2">
      <c r="A24" s="63" t="s">
        <v>144</v>
      </c>
      <c r="B24" s="54"/>
      <c r="C24" s="54"/>
      <c r="D24" s="130"/>
      <c r="E24" s="131"/>
      <c r="F24" s="132"/>
      <c r="G24" s="133">
        <f t="shared" si="0"/>
        <v>0</v>
      </c>
      <c r="H24" s="134"/>
      <c r="I24" s="135">
        <f t="shared" si="1"/>
        <v>0</v>
      </c>
      <c r="BA24">
        <v>2</v>
      </c>
    </row>
    <row r="25" spans="1:53" ht="13.5" thickBot="1" x14ac:dyDescent="0.25">
      <c r="A25" s="136"/>
      <c r="B25" s="137" t="s">
        <v>63</v>
      </c>
      <c r="C25" s="138"/>
      <c r="D25" s="139"/>
      <c r="E25" s="140"/>
      <c r="F25" s="141"/>
      <c r="G25" s="141"/>
      <c r="H25" s="221">
        <f>SUM(I17:I24)</f>
        <v>0</v>
      </c>
      <c r="I25" s="222"/>
    </row>
    <row r="27" spans="1:53" x14ac:dyDescent="0.2">
      <c r="B27" s="122"/>
      <c r="F27" s="142"/>
      <c r="G27" s="143"/>
      <c r="H27" s="143"/>
      <c r="I27" s="144"/>
    </row>
    <row r="28" spans="1:53" x14ac:dyDescent="0.2">
      <c r="F28" s="142"/>
      <c r="G28" s="143"/>
      <c r="H28" s="143"/>
      <c r="I28" s="144"/>
    </row>
    <row r="29" spans="1:53" x14ac:dyDescent="0.2">
      <c r="F29" s="142"/>
      <c r="G29" s="143"/>
      <c r="H29" s="143"/>
      <c r="I29" s="144"/>
    </row>
    <row r="30" spans="1:53" x14ac:dyDescent="0.2">
      <c r="F30" s="142"/>
      <c r="G30" s="143"/>
      <c r="H30" s="143"/>
      <c r="I30" s="144"/>
    </row>
    <row r="31" spans="1:53" x14ac:dyDescent="0.2">
      <c r="F31" s="142"/>
      <c r="G31" s="143"/>
      <c r="H31" s="143"/>
      <c r="I31" s="144"/>
    </row>
    <row r="32" spans="1:53" x14ac:dyDescent="0.2">
      <c r="F32" s="142"/>
      <c r="G32" s="143"/>
      <c r="H32" s="143"/>
      <c r="I32" s="144"/>
    </row>
    <row r="33" spans="6:9" x14ac:dyDescent="0.2">
      <c r="F33" s="142"/>
      <c r="G33" s="143"/>
      <c r="H33" s="143"/>
      <c r="I33" s="144"/>
    </row>
    <row r="34" spans="6:9" x14ac:dyDescent="0.2">
      <c r="F34" s="142"/>
      <c r="G34" s="143"/>
      <c r="H34" s="143"/>
      <c r="I34" s="144"/>
    </row>
    <row r="35" spans="6:9" x14ac:dyDescent="0.2">
      <c r="F35" s="142"/>
      <c r="G35" s="143"/>
      <c r="H35" s="143"/>
      <c r="I35" s="144"/>
    </row>
    <row r="36" spans="6:9" x14ac:dyDescent="0.2">
      <c r="F36" s="142"/>
      <c r="G36" s="143"/>
      <c r="H36" s="143"/>
      <c r="I36" s="144"/>
    </row>
    <row r="37" spans="6:9" x14ac:dyDescent="0.2">
      <c r="F37" s="142"/>
      <c r="G37" s="143"/>
      <c r="H37" s="143"/>
      <c r="I37" s="144"/>
    </row>
    <row r="38" spans="6:9" x14ac:dyDescent="0.2">
      <c r="F38" s="142"/>
      <c r="G38" s="143"/>
      <c r="H38" s="143"/>
      <c r="I38" s="144"/>
    </row>
    <row r="39" spans="6:9" x14ac:dyDescent="0.2">
      <c r="F39" s="142"/>
      <c r="G39" s="143"/>
      <c r="H39" s="143"/>
      <c r="I39" s="144"/>
    </row>
    <row r="40" spans="6:9" x14ac:dyDescent="0.2">
      <c r="F40" s="142"/>
      <c r="G40" s="143"/>
      <c r="H40" s="143"/>
      <c r="I40" s="144"/>
    </row>
    <row r="41" spans="6:9" x14ac:dyDescent="0.2">
      <c r="F41" s="142"/>
      <c r="G41" s="143"/>
      <c r="H41" s="143"/>
      <c r="I41" s="144"/>
    </row>
    <row r="42" spans="6:9" x14ac:dyDescent="0.2">
      <c r="F42" s="142"/>
      <c r="G42" s="143"/>
      <c r="H42" s="143"/>
      <c r="I42" s="144"/>
    </row>
    <row r="43" spans="6:9" x14ac:dyDescent="0.2">
      <c r="F43" s="142"/>
      <c r="G43" s="143"/>
      <c r="H43" s="143"/>
      <c r="I43" s="144"/>
    </row>
    <row r="44" spans="6:9" x14ac:dyDescent="0.2">
      <c r="F44" s="142"/>
      <c r="G44" s="143"/>
      <c r="H44" s="143"/>
      <c r="I44" s="144"/>
    </row>
    <row r="45" spans="6:9" x14ac:dyDescent="0.2">
      <c r="F45" s="142"/>
      <c r="G45" s="143"/>
      <c r="H45" s="143"/>
      <c r="I45" s="144"/>
    </row>
    <row r="46" spans="6:9" x14ac:dyDescent="0.2">
      <c r="F46" s="142"/>
      <c r="G46" s="143"/>
      <c r="H46" s="143"/>
      <c r="I46" s="144"/>
    </row>
    <row r="47" spans="6:9" x14ac:dyDescent="0.2">
      <c r="F47" s="142"/>
      <c r="G47" s="143"/>
      <c r="H47" s="143"/>
      <c r="I47" s="144"/>
    </row>
    <row r="48" spans="6:9" x14ac:dyDescent="0.2">
      <c r="F48" s="142"/>
      <c r="G48" s="143"/>
      <c r="H48" s="143"/>
      <c r="I48" s="144"/>
    </row>
    <row r="49" spans="6:9" x14ac:dyDescent="0.2">
      <c r="F49" s="142"/>
      <c r="G49" s="143"/>
      <c r="H49" s="143"/>
      <c r="I49" s="144"/>
    </row>
    <row r="50" spans="6:9" x14ac:dyDescent="0.2">
      <c r="F50" s="142"/>
      <c r="G50" s="143"/>
      <c r="H50" s="143"/>
      <c r="I50" s="144"/>
    </row>
    <row r="51" spans="6:9" x14ac:dyDescent="0.2">
      <c r="F51" s="142"/>
      <c r="G51" s="143"/>
      <c r="H51" s="143"/>
      <c r="I51" s="144"/>
    </row>
    <row r="52" spans="6:9" x14ac:dyDescent="0.2">
      <c r="F52" s="142"/>
      <c r="G52" s="143"/>
      <c r="H52" s="143"/>
      <c r="I52" s="144"/>
    </row>
    <row r="53" spans="6:9" x14ac:dyDescent="0.2">
      <c r="F53" s="142"/>
      <c r="G53" s="143"/>
      <c r="H53" s="143"/>
      <c r="I53" s="144"/>
    </row>
    <row r="54" spans="6:9" x14ac:dyDescent="0.2">
      <c r="F54" s="142"/>
      <c r="G54" s="143"/>
      <c r="H54" s="143"/>
      <c r="I54" s="144"/>
    </row>
    <row r="55" spans="6:9" x14ac:dyDescent="0.2">
      <c r="F55" s="142"/>
      <c r="G55" s="143"/>
      <c r="H55" s="143"/>
      <c r="I55" s="144"/>
    </row>
    <row r="56" spans="6:9" x14ac:dyDescent="0.2">
      <c r="F56" s="142"/>
      <c r="G56" s="143"/>
      <c r="H56" s="143"/>
      <c r="I56" s="144"/>
    </row>
    <row r="57" spans="6:9" x14ac:dyDescent="0.2">
      <c r="F57" s="142"/>
      <c r="G57" s="143"/>
      <c r="H57" s="143"/>
      <c r="I57" s="144"/>
    </row>
    <row r="58" spans="6:9" x14ac:dyDescent="0.2">
      <c r="F58" s="142"/>
      <c r="G58" s="143"/>
      <c r="H58" s="143"/>
      <c r="I58" s="144"/>
    </row>
    <row r="59" spans="6:9" x14ac:dyDescent="0.2">
      <c r="F59" s="142"/>
      <c r="G59" s="143"/>
      <c r="H59" s="143"/>
      <c r="I59" s="144"/>
    </row>
    <row r="60" spans="6:9" x14ac:dyDescent="0.2">
      <c r="F60" s="142"/>
      <c r="G60" s="143"/>
      <c r="H60" s="143"/>
      <c r="I60" s="144"/>
    </row>
    <row r="61" spans="6:9" x14ac:dyDescent="0.2">
      <c r="F61" s="142"/>
      <c r="G61" s="143"/>
      <c r="H61" s="143"/>
      <c r="I61" s="144"/>
    </row>
    <row r="62" spans="6:9" x14ac:dyDescent="0.2">
      <c r="F62" s="142"/>
      <c r="G62" s="143"/>
      <c r="H62" s="143"/>
      <c r="I62" s="144"/>
    </row>
    <row r="63" spans="6:9" x14ac:dyDescent="0.2">
      <c r="F63" s="142"/>
      <c r="G63" s="143"/>
      <c r="H63" s="143"/>
      <c r="I63" s="144"/>
    </row>
    <row r="64" spans="6:9" x14ac:dyDescent="0.2">
      <c r="F64" s="142"/>
      <c r="G64" s="143"/>
      <c r="H64" s="143"/>
      <c r="I64" s="144"/>
    </row>
    <row r="65" spans="6:9" x14ac:dyDescent="0.2">
      <c r="F65" s="142"/>
      <c r="G65" s="143"/>
      <c r="H65" s="143"/>
      <c r="I65" s="144"/>
    </row>
    <row r="66" spans="6:9" x14ac:dyDescent="0.2">
      <c r="F66" s="142"/>
      <c r="G66" s="143"/>
      <c r="H66" s="143"/>
      <c r="I66" s="144"/>
    </row>
    <row r="67" spans="6:9" x14ac:dyDescent="0.2">
      <c r="F67" s="142"/>
      <c r="G67" s="143"/>
      <c r="H67" s="143"/>
      <c r="I67" s="144"/>
    </row>
    <row r="68" spans="6:9" x14ac:dyDescent="0.2">
      <c r="F68" s="142"/>
      <c r="G68" s="143"/>
      <c r="H68" s="143"/>
      <c r="I68" s="144"/>
    </row>
    <row r="69" spans="6:9" x14ac:dyDescent="0.2">
      <c r="F69" s="142"/>
      <c r="G69" s="143"/>
      <c r="H69" s="143"/>
      <c r="I69" s="144"/>
    </row>
    <row r="70" spans="6:9" x14ac:dyDescent="0.2">
      <c r="F70" s="142"/>
      <c r="G70" s="143"/>
      <c r="H70" s="143"/>
      <c r="I70" s="144"/>
    </row>
    <row r="71" spans="6:9" x14ac:dyDescent="0.2">
      <c r="F71" s="142"/>
      <c r="G71" s="143"/>
      <c r="H71" s="143"/>
      <c r="I71" s="144"/>
    </row>
    <row r="72" spans="6:9" x14ac:dyDescent="0.2">
      <c r="F72" s="142"/>
      <c r="G72" s="143"/>
      <c r="H72" s="143"/>
      <c r="I72" s="144"/>
    </row>
    <row r="73" spans="6:9" x14ac:dyDescent="0.2">
      <c r="F73" s="142"/>
      <c r="G73" s="143"/>
      <c r="H73" s="143"/>
      <c r="I73" s="144"/>
    </row>
    <row r="74" spans="6:9" x14ac:dyDescent="0.2">
      <c r="F74" s="142"/>
      <c r="G74" s="143"/>
      <c r="H74" s="143"/>
      <c r="I74" s="144"/>
    </row>
    <row r="75" spans="6:9" x14ac:dyDescent="0.2">
      <c r="F75" s="142"/>
      <c r="G75" s="143"/>
      <c r="H75" s="143"/>
      <c r="I75" s="144"/>
    </row>
    <row r="76" spans="6:9" x14ac:dyDescent="0.2">
      <c r="F76" s="142"/>
      <c r="G76" s="143"/>
      <c r="H76" s="143"/>
      <c r="I76" s="144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13"/>
  <sheetViews>
    <sheetView showGridLines="0" showZeros="0" zoomScaleNormal="100" workbookViewId="0">
      <selection activeCell="A39" sqref="A39"/>
    </sheetView>
  </sheetViews>
  <sheetFormatPr defaultRowHeight="12.75" x14ac:dyDescent="0.2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93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 x14ac:dyDescent="0.25">
      <c r="A1" s="225" t="s">
        <v>77</v>
      </c>
      <c r="B1" s="225"/>
      <c r="C1" s="225"/>
      <c r="D1" s="225"/>
      <c r="E1" s="225"/>
      <c r="F1" s="225"/>
      <c r="G1" s="225"/>
    </row>
    <row r="2" spans="1:104" ht="14.25" customHeight="1" thickBot="1" x14ac:dyDescent="0.25">
      <c r="A2" s="146"/>
      <c r="B2" s="147"/>
      <c r="C2" s="148"/>
      <c r="D2" s="148"/>
      <c r="E2" s="149"/>
      <c r="F2" s="148"/>
      <c r="G2" s="148"/>
    </row>
    <row r="3" spans="1:104" ht="13.5" thickTop="1" x14ac:dyDescent="0.2">
      <c r="A3" s="214" t="s">
        <v>48</v>
      </c>
      <c r="B3" s="215"/>
      <c r="C3" s="96" t="str">
        <f>CONCATENATE(cislostavby," ",nazevstavby)</f>
        <v>5112012 Areál TS v Textilní ul.</v>
      </c>
      <c r="D3" s="150"/>
      <c r="E3" s="151" t="s">
        <v>64</v>
      </c>
      <c r="F3" s="152">
        <f>Rekapitulace!H1</f>
        <v>0</v>
      </c>
      <c r="G3" s="153"/>
    </row>
    <row r="4" spans="1:104" ht="13.5" thickBot="1" x14ac:dyDescent="0.25">
      <c r="A4" s="226" t="s">
        <v>50</v>
      </c>
      <c r="B4" s="217"/>
      <c r="C4" s="102" t="str">
        <f>CONCATENATE(cisloobjektu," ",nazevobjektu)</f>
        <v>01 účelová komunikace - živice</v>
      </c>
      <c r="D4" s="154"/>
      <c r="E4" s="227">
        <f>Rekapitulace!G2</f>
        <v>0</v>
      </c>
      <c r="F4" s="228"/>
      <c r="G4" s="229"/>
    </row>
    <row r="5" spans="1:104" ht="13.5" thickTop="1" x14ac:dyDescent="0.2">
      <c r="A5" s="155"/>
      <c r="B5" s="146"/>
      <c r="C5" s="146"/>
      <c r="D5" s="146"/>
      <c r="E5" s="156"/>
      <c r="F5" s="146"/>
      <c r="G5" s="157"/>
    </row>
    <row r="6" spans="1:104" x14ac:dyDescent="0.2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04" x14ac:dyDescent="0.2">
      <c r="A7" s="162" t="s">
        <v>72</v>
      </c>
      <c r="B7" s="163" t="s">
        <v>73</v>
      </c>
      <c r="C7" s="164" t="s">
        <v>74</v>
      </c>
      <c r="D7" s="165"/>
      <c r="E7" s="166"/>
      <c r="F7" s="166"/>
      <c r="G7" s="167"/>
      <c r="H7" s="168"/>
      <c r="I7" s="168"/>
      <c r="O7" s="169">
        <v>1</v>
      </c>
    </row>
    <row r="8" spans="1:104" ht="22.5" x14ac:dyDescent="0.2">
      <c r="A8" s="170">
        <v>1</v>
      </c>
      <c r="B8" s="171" t="s">
        <v>82</v>
      </c>
      <c r="C8" s="172" t="s">
        <v>83</v>
      </c>
      <c r="D8" s="173" t="s">
        <v>84</v>
      </c>
      <c r="E8" s="174">
        <v>29.76</v>
      </c>
      <c r="F8" s="174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0</v>
      </c>
    </row>
    <row r="9" spans="1:104" x14ac:dyDescent="0.2">
      <c r="A9" s="177"/>
      <c r="B9" s="179"/>
      <c r="C9" s="223" t="s">
        <v>85</v>
      </c>
      <c r="D9" s="224"/>
      <c r="E9" s="180">
        <v>29.76</v>
      </c>
      <c r="F9" s="181"/>
      <c r="G9" s="182"/>
      <c r="M9" s="178" t="s">
        <v>85</v>
      </c>
      <c r="O9" s="169"/>
    </row>
    <row r="10" spans="1:104" x14ac:dyDescent="0.2">
      <c r="A10" s="170">
        <v>2</v>
      </c>
      <c r="B10" s="171" t="s">
        <v>86</v>
      </c>
      <c r="C10" s="172" t="s">
        <v>87</v>
      </c>
      <c r="D10" s="173" t="s">
        <v>84</v>
      </c>
      <c r="E10" s="174">
        <v>29.76</v>
      </c>
      <c r="F10" s="174">
        <v>0</v>
      </c>
      <c r="G10" s="175">
        <f>E10*F10</f>
        <v>0</v>
      </c>
      <c r="O10" s="169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6">
        <v>1</v>
      </c>
      <c r="CB10" s="176">
        <v>1</v>
      </c>
      <c r="CZ10" s="145">
        <v>0</v>
      </c>
    </row>
    <row r="11" spans="1:104" x14ac:dyDescent="0.2">
      <c r="A11" s="170">
        <v>3</v>
      </c>
      <c r="B11" s="171" t="s">
        <v>88</v>
      </c>
      <c r="C11" s="172" t="s">
        <v>89</v>
      </c>
      <c r="D11" s="173" t="s">
        <v>84</v>
      </c>
      <c r="E11" s="174">
        <v>28.76</v>
      </c>
      <c r="F11" s="174">
        <v>0</v>
      </c>
      <c r="G11" s="175">
        <f>E11*F11</f>
        <v>0</v>
      </c>
      <c r="O11" s="169">
        <v>2</v>
      </c>
      <c r="AA11" s="145">
        <v>1</v>
      </c>
      <c r="AB11" s="145">
        <v>0</v>
      </c>
      <c r="AC11" s="145">
        <v>0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6">
        <v>1</v>
      </c>
      <c r="CB11" s="176">
        <v>0</v>
      </c>
      <c r="CZ11" s="145">
        <v>0</v>
      </c>
    </row>
    <row r="12" spans="1:104" x14ac:dyDescent="0.2">
      <c r="A12" s="183"/>
      <c r="B12" s="184" t="s">
        <v>75</v>
      </c>
      <c r="C12" s="185" t="str">
        <f>CONCATENATE(B7," ",C7)</f>
        <v>1 Zemní práce</v>
      </c>
      <c r="D12" s="186"/>
      <c r="E12" s="187"/>
      <c r="F12" s="188"/>
      <c r="G12" s="189">
        <f>SUM(G7:G11)</f>
        <v>0</v>
      </c>
      <c r="O12" s="169">
        <v>4</v>
      </c>
      <c r="BA12" s="190">
        <f>SUM(BA7:BA11)</f>
        <v>0</v>
      </c>
      <c r="BB12" s="190">
        <f>SUM(BB7:BB11)</f>
        <v>0</v>
      </c>
      <c r="BC12" s="190">
        <f>SUM(BC7:BC11)</f>
        <v>0</v>
      </c>
      <c r="BD12" s="190">
        <f>SUM(BD7:BD11)</f>
        <v>0</v>
      </c>
      <c r="BE12" s="190">
        <f>SUM(BE7:BE11)</f>
        <v>0</v>
      </c>
    </row>
    <row r="13" spans="1:104" x14ac:dyDescent="0.2">
      <c r="A13" s="162" t="s">
        <v>72</v>
      </c>
      <c r="B13" s="163" t="s">
        <v>90</v>
      </c>
      <c r="C13" s="164" t="s">
        <v>91</v>
      </c>
      <c r="D13" s="165"/>
      <c r="E13" s="166"/>
      <c r="F13" s="166"/>
      <c r="G13" s="167"/>
      <c r="H13" s="168"/>
      <c r="I13" s="168"/>
      <c r="O13" s="169">
        <v>1</v>
      </c>
    </row>
    <row r="14" spans="1:104" x14ac:dyDescent="0.2">
      <c r="A14" s="170">
        <v>4</v>
      </c>
      <c r="B14" s="171" t="s">
        <v>92</v>
      </c>
      <c r="C14" s="172" t="s">
        <v>93</v>
      </c>
      <c r="D14" s="173" t="s">
        <v>94</v>
      </c>
      <c r="E14" s="174">
        <v>760</v>
      </c>
      <c r="F14" s="174">
        <v>0</v>
      </c>
      <c r="G14" s="175">
        <f>E14*F14</f>
        <v>0</v>
      </c>
      <c r="O14" s="169">
        <v>2</v>
      </c>
      <c r="AA14" s="145">
        <v>1</v>
      </c>
      <c r="AB14" s="145">
        <v>0</v>
      </c>
      <c r="AC14" s="145">
        <v>0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6">
        <v>1</v>
      </c>
      <c r="CB14" s="176">
        <v>0</v>
      </c>
      <c r="CZ14" s="145">
        <v>9.8199999999999996E-2</v>
      </c>
    </row>
    <row r="15" spans="1:104" x14ac:dyDescent="0.2">
      <c r="A15" s="170">
        <v>5</v>
      </c>
      <c r="B15" s="171" t="s">
        <v>95</v>
      </c>
      <c r="C15" s="172" t="s">
        <v>96</v>
      </c>
      <c r="D15" s="173" t="s">
        <v>94</v>
      </c>
      <c r="E15" s="174">
        <v>202</v>
      </c>
      <c r="F15" s="174">
        <v>0</v>
      </c>
      <c r="G15" s="175">
        <f>E15*F15</f>
        <v>0</v>
      </c>
      <c r="O15" s="169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6">
        <v>1</v>
      </c>
      <c r="CB15" s="176">
        <v>1</v>
      </c>
      <c r="CZ15" s="145">
        <v>0.46166000000000001</v>
      </c>
    </row>
    <row r="16" spans="1:104" x14ac:dyDescent="0.2">
      <c r="A16" s="177"/>
      <c r="B16" s="179"/>
      <c r="C16" s="223" t="s">
        <v>97</v>
      </c>
      <c r="D16" s="224"/>
      <c r="E16" s="180">
        <v>202</v>
      </c>
      <c r="F16" s="181"/>
      <c r="G16" s="182"/>
      <c r="M16" s="178" t="s">
        <v>97</v>
      </c>
      <c r="O16" s="169"/>
    </row>
    <row r="17" spans="1:104" x14ac:dyDescent="0.2">
      <c r="A17" s="170">
        <v>6</v>
      </c>
      <c r="B17" s="171" t="s">
        <v>98</v>
      </c>
      <c r="C17" s="172" t="s">
        <v>99</v>
      </c>
      <c r="D17" s="173" t="s">
        <v>94</v>
      </c>
      <c r="E17" s="174">
        <v>760</v>
      </c>
      <c r="F17" s="174">
        <v>0</v>
      </c>
      <c r="G17" s="175">
        <f>E17*F17</f>
        <v>0</v>
      </c>
      <c r="O17" s="169">
        <v>2</v>
      </c>
      <c r="AA17" s="145">
        <v>1</v>
      </c>
      <c r="AB17" s="145">
        <v>0</v>
      </c>
      <c r="AC17" s="145">
        <v>0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6">
        <v>1</v>
      </c>
      <c r="CB17" s="176">
        <v>0</v>
      </c>
      <c r="CZ17" s="145">
        <v>0.12966</v>
      </c>
    </row>
    <row r="18" spans="1:104" x14ac:dyDescent="0.2">
      <c r="A18" s="177"/>
      <c r="B18" s="179"/>
      <c r="C18" s="223" t="s">
        <v>100</v>
      </c>
      <c r="D18" s="224"/>
      <c r="E18" s="180">
        <v>354</v>
      </c>
      <c r="F18" s="181"/>
      <c r="G18" s="182"/>
      <c r="M18" s="178" t="s">
        <v>100</v>
      </c>
      <c r="O18" s="169"/>
    </row>
    <row r="19" spans="1:104" x14ac:dyDescent="0.2">
      <c r="A19" s="177"/>
      <c r="B19" s="179"/>
      <c r="C19" s="223" t="s">
        <v>101</v>
      </c>
      <c r="D19" s="224"/>
      <c r="E19" s="180">
        <v>406</v>
      </c>
      <c r="F19" s="181"/>
      <c r="G19" s="182"/>
      <c r="M19" s="178" t="s">
        <v>101</v>
      </c>
      <c r="O19" s="169"/>
    </row>
    <row r="20" spans="1:104" x14ac:dyDescent="0.2">
      <c r="A20" s="170">
        <v>7</v>
      </c>
      <c r="B20" s="171" t="s">
        <v>102</v>
      </c>
      <c r="C20" s="172" t="s">
        <v>103</v>
      </c>
      <c r="D20" s="173" t="s">
        <v>94</v>
      </c>
      <c r="E20" s="174">
        <v>760</v>
      </c>
      <c r="F20" s="174">
        <v>0</v>
      </c>
      <c r="G20" s="175">
        <f>E20*F20</f>
        <v>0</v>
      </c>
      <c r="O20" s="169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6">
        <v>1</v>
      </c>
      <c r="CB20" s="176">
        <v>1</v>
      </c>
      <c r="CZ20" s="145">
        <v>0.18151999999999999</v>
      </c>
    </row>
    <row r="21" spans="1:104" x14ac:dyDescent="0.2">
      <c r="A21" s="183"/>
      <c r="B21" s="184" t="s">
        <v>75</v>
      </c>
      <c r="C21" s="185" t="str">
        <f>CONCATENATE(B13," ",C13)</f>
        <v>5 Komunikace</v>
      </c>
      <c r="D21" s="186"/>
      <c r="E21" s="187"/>
      <c r="F21" s="188"/>
      <c r="G21" s="189">
        <f>SUM(G13:G20)</f>
        <v>0</v>
      </c>
      <c r="O21" s="169">
        <v>4</v>
      </c>
      <c r="BA21" s="190">
        <f>SUM(BA13:BA20)</f>
        <v>0</v>
      </c>
      <c r="BB21" s="190">
        <f>SUM(BB13:BB20)</f>
        <v>0</v>
      </c>
      <c r="BC21" s="190">
        <f>SUM(BC13:BC20)</f>
        <v>0</v>
      </c>
      <c r="BD21" s="190">
        <f>SUM(BD13:BD20)</f>
        <v>0</v>
      </c>
      <c r="BE21" s="190">
        <f>SUM(BE13:BE20)</f>
        <v>0</v>
      </c>
    </row>
    <row r="22" spans="1:104" x14ac:dyDescent="0.2">
      <c r="A22" s="162" t="s">
        <v>72</v>
      </c>
      <c r="B22" s="163" t="s">
        <v>104</v>
      </c>
      <c r="C22" s="164" t="s">
        <v>105</v>
      </c>
      <c r="D22" s="165"/>
      <c r="E22" s="166"/>
      <c r="F22" s="166"/>
      <c r="G22" s="167"/>
      <c r="H22" s="168"/>
      <c r="I22" s="168"/>
      <c r="O22" s="169">
        <v>1</v>
      </c>
    </row>
    <row r="23" spans="1:104" x14ac:dyDescent="0.2">
      <c r="A23" s="170">
        <v>8</v>
      </c>
      <c r="B23" s="171" t="s">
        <v>106</v>
      </c>
      <c r="C23" s="172" t="s">
        <v>107</v>
      </c>
      <c r="D23" s="173" t="s">
        <v>108</v>
      </c>
      <c r="E23" s="174">
        <v>144</v>
      </c>
      <c r="F23" s="174">
        <v>0</v>
      </c>
      <c r="G23" s="175">
        <f>E23*F23</f>
        <v>0</v>
      </c>
      <c r="O23" s="169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6">
        <v>1</v>
      </c>
      <c r="CB23" s="176">
        <v>1</v>
      </c>
      <c r="CZ23" s="145">
        <v>0.17732999999999999</v>
      </c>
    </row>
    <row r="24" spans="1:104" x14ac:dyDescent="0.2">
      <c r="A24" s="177"/>
      <c r="B24" s="179"/>
      <c r="C24" s="223" t="s">
        <v>109</v>
      </c>
      <c r="D24" s="224"/>
      <c r="E24" s="180">
        <v>144</v>
      </c>
      <c r="F24" s="181"/>
      <c r="G24" s="182"/>
      <c r="M24" s="178" t="s">
        <v>109</v>
      </c>
      <c r="O24" s="169"/>
    </row>
    <row r="25" spans="1:104" x14ac:dyDescent="0.2">
      <c r="A25" s="170">
        <v>9</v>
      </c>
      <c r="B25" s="171" t="s">
        <v>110</v>
      </c>
      <c r="C25" s="172" t="s">
        <v>111</v>
      </c>
      <c r="D25" s="173" t="s">
        <v>108</v>
      </c>
      <c r="E25" s="174">
        <v>81</v>
      </c>
      <c r="F25" s="174">
        <v>0</v>
      </c>
      <c r="G25" s="175">
        <f>E25*F25</f>
        <v>0</v>
      </c>
      <c r="O25" s="169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6">
        <v>1</v>
      </c>
      <c r="CB25" s="176">
        <v>1</v>
      </c>
      <c r="CZ25" s="145">
        <v>0.13611999999999999</v>
      </c>
    </row>
    <row r="26" spans="1:104" x14ac:dyDescent="0.2">
      <c r="A26" s="177"/>
      <c r="B26" s="179"/>
      <c r="C26" s="223" t="s">
        <v>112</v>
      </c>
      <c r="D26" s="224"/>
      <c r="E26" s="180">
        <v>81</v>
      </c>
      <c r="F26" s="181"/>
      <c r="G26" s="182"/>
      <c r="M26" s="178" t="s">
        <v>112</v>
      </c>
      <c r="O26" s="169"/>
    </row>
    <row r="27" spans="1:104" x14ac:dyDescent="0.2">
      <c r="A27" s="170">
        <v>10</v>
      </c>
      <c r="B27" s="171" t="s">
        <v>113</v>
      </c>
      <c r="C27" s="172" t="s">
        <v>114</v>
      </c>
      <c r="D27" s="173" t="s">
        <v>115</v>
      </c>
      <c r="E27" s="174">
        <v>225</v>
      </c>
      <c r="F27" s="174">
        <v>0</v>
      </c>
      <c r="G27" s="175">
        <f>E27*F27</f>
        <v>0</v>
      </c>
      <c r="O27" s="169">
        <v>2</v>
      </c>
      <c r="AA27" s="145">
        <v>3</v>
      </c>
      <c r="AB27" s="145">
        <v>1</v>
      </c>
      <c r="AC27" s="145">
        <v>59217460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6">
        <v>3</v>
      </c>
      <c r="CB27" s="176">
        <v>1</v>
      </c>
      <c r="CZ27" s="145">
        <v>8.1000000000000003E-2</v>
      </c>
    </row>
    <row r="28" spans="1:104" x14ac:dyDescent="0.2">
      <c r="A28" s="183"/>
      <c r="B28" s="184" t="s">
        <v>75</v>
      </c>
      <c r="C28" s="185" t="str">
        <f>CONCATENATE(B22," ",C22)</f>
        <v>91 Doplňující práce na komunikaci</v>
      </c>
      <c r="D28" s="186"/>
      <c r="E28" s="187"/>
      <c r="F28" s="188"/>
      <c r="G28" s="189">
        <f>SUM(G22:G27)</f>
        <v>0</v>
      </c>
      <c r="O28" s="169">
        <v>4</v>
      </c>
      <c r="BA28" s="190">
        <f>SUM(BA22:BA27)</f>
        <v>0</v>
      </c>
      <c r="BB28" s="190">
        <f>SUM(BB22:BB27)</f>
        <v>0</v>
      </c>
      <c r="BC28" s="190">
        <f>SUM(BC22:BC27)</f>
        <v>0</v>
      </c>
      <c r="BD28" s="190">
        <f>SUM(BD22:BD27)</f>
        <v>0</v>
      </c>
      <c r="BE28" s="190">
        <f>SUM(BE22:BE27)</f>
        <v>0</v>
      </c>
    </row>
    <row r="29" spans="1:104" x14ac:dyDescent="0.2">
      <c r="A29" s="162" t="s">
        <v>72</v>
      </c>
      <c r="B29" s="163" t="s">
        <v>116</v>
      </c>
      <c r="C29" s="164" t="s">
        <v>117</v>
      </c>
      <c r="D29" s="165"/>
      <c r="E29" s="166"/>
      <c r="F29" s="166"/>
      <c r="G29" s="167"/>
      <c r="H29" s="168"/>
      <c r="I29" s="168"/>
      <c r="O29" s="169">
        <v>1</v>
      </c>
    </row>
    <row r="30" spans="1:104" ht="22.5" x14ac:dyDescent="0.2">
      <c r="A30" s="170">
        <v>11</v>
      </c>
      <c r="B30" s="171" t="s">
        <v>118</v>
      </c>
      <c r="C30" s="172" t="s">
        <v>119</v>
      </c>
      <c r="D30" s="173" t="s">
        <v>120</v>
      </c>
      <c r="E30" s="174">
        <v>459.17036000000002</v>
      </c>
      <c r="F30" s="174">
        <v>0</v>
      </c>
      <c r="G30" s="175">
        <f>E30*F30</f>
        <v>0</v>
      </c>
      <c r="O30" s="169">
        <v>2</v>
      </c>
      <c r="AA30" s="145">
        <v>7</v>
      </c>
      <c r="AB30" s="145">
        <v>1</v>
      </c>
      <c r="AC30" s="145">
        <v>2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6">
        <v>7</v>
      </c>
      <c r="CB30" s="176">
        <v>1</v>
      </c>
      <c r="CZ30" s="145">
        <v>0</v>
      </c>
    </row>
    <row r="31" spans="1:104" x14ac:dyDescent="0.2">
      <c r="A31" s="183"/>
      <c r="B31" s="184" t="s">
        <v>75</v>
      </c>
      <c r="C31" s="185" t="str">
        <f>CONCATENATE(B29," ",C29)</f>
        <v>99 Staveništní přesun hmot</v>
      </c>
      <c r="D31" s="186"/>
      <c r="E31" s="187"/>
      <c r="F31" s="188"/>
      <c r="G31" s="189">
        <f>SUM(G29:G30)</f>
        <v>0</v>
      </c>
      <c r="O31" s="169">
        <v>4</v>
      </c>
      <c r="BA31" s="190">
        <f>SUM(BA29:BA30)</f>
        <v>0</v>
      </c>
      <c r="BB31" s="190">
        <f>SUM(BB29:BB30)</f>
        <v>0</v>
      </c>
      <c r="BC31" s="190">
        <f>SUM(BC29:BC30)</f>
        <v>0</v>
      </c>
      <c r="BD31" s="190">
        <f>SUM(BD29:BD30)</f>
        <v>0</v>
      </c>
      <c r="BE31" s="190">
        <f>SUM(BE29:BE30)</f>
        <v>0</v>
      </c>
    </row>
    <row r="32" spans="1:104" x14ac:dyDescent="0.2">
      <c r="A32" s="162" t="s">
        <v>72</v>
      </c>
      <c r="B32" s="163" t="s">
        <v>121</v>
      </c>
      <c r="C32" s="164" t="s">
        <v>122</v>
      </c>
      <c r="D32" s="165"/>
      <c r="E32" s="166"/>
      <c r="F32" s="166"/>
      <c r="G32" s="167"/>
      <c r="H32" s="168"/>
      <c r="I32" s="168"/>
      <c r="O32" s="169">
        <v>1</v>
      </c>
    </row>
    <row r="33" spans="1:104" x14ac:dyDescent="0.2">
      <c r="A33" s="170">
        <v>12</v>
      </c>
      <c r="B33" s="171" t="s">
        <v>123</v>
      </c>
      <c r="C33" s="172" t="s">
        <v>124</v>
      </c>
      <c r="D33" s="173" t="s">
        <v>115</v>
      </c>
      <c r="E33" s="174">
        <v>2</v>
      </c>
      <c r="F33" s="174">
        <v>0</v>
      </c>
      <c r="G33" s="175">
        <f t="shared" ref="G33:G39" si="0">E33*F33</f>
        <v>0</v>
      </c>
      <c r="O33" s="169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 t="shared" ref="BA33:BA39" si="1">IF(AZ33=1,G33,0)</f>
        <v>0</v>
      </c>
      <c r="BB33" s="145">
        <f t="shared" ref="BB33:BB39" si="2">IF(AZ33=2,G33,0)</f>
        <v>0</v>
      </c>
      <c r="BC33" s="145">
        <f t="shared" ref="BC33:BC39" si="3">IF(AZ33=3,G33,0)</f>
        <v>0</v>
      </c>
      <c r="BD33" s="145">
        <f t="shared" ref="BD33:BD39" si="4">IF(AZ33=4,G33,0)</f>
        <v>0</v>
      </c>
      <c r="BE33" s="145">
        <f t="shared" ref="BE33:BE39" si="5">IF(AZ33=5,G33,0)</f>
        <v>0</v>
      </c>
      <c r="CA33" s="176">
        <v>1</v>
      </c>
      <c r="CB33" s="176">
        <v>1</v>
      </c>
      <c r="CZ33" s="145">
        <v>0.34089999999999998</v>
      </c>
    </row>
    <row r="34" spans="1:104" x14ac:dyDescent="0.2">
      <c r="A34" s="170">
        <v>13</v>
      </c>
      <c r="B34" s="171" t="s">
        <v>125</v>
      </c>
      <c r="C34" s="172" t="s">
        <v>126</v>
      </c>
      <c r="D34" s="173" t="s">
        <v>115</v>
      </c>
      <c r="E34" s="174">
        <v>2</v>
      </c>
      <c r="F34" s="174">
        <v>0</v>
      </c>
      <c r="G34" s="175">
        <f t="shared" si="0"/>
        <v>0</v>
      </c>
      <c r="O34" s="169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 t="shared" si="1"/>
        <v>0</v>
      </c>
      <c r="BB34" s="145">
        <f t="shared" si="2"/>
        <v>0</v>
      </c>
      <c r="BC34" s="145">
        <f t="shared" si="3"/>
        <v>0</v>
      </c>
      <c r="BD34" s="145">
        <f t="shared" si="4"/>
        <v>0</v>
      </c>
      <c r="BE34" s="145">
        <f t="shared" si="5"/>
        <v>0</v>
      </c>
      <c r="CA34" s="176">
        <v>1</v>
      </c>
      <c r="CB34" s="176">
        <v>1</v>
      </c>
      <c r="CZ34" s="145">
        <v>9.3600000000000003E-3</v>
      </c>
    </row>
    <row r="35" spans="1:104" x14ac:dyDescent="0.2">
      <c r="A35" s="170">
        <v>14</v>
      </c>
      <c r="B35" s="171" t="s">
        <v>127</v>
      </c>
      <c r="C35" s="172" t="s">
        <v>128</v>
      </c>
      <c r="D35" s="173" t="s">
        <v>115</v>
      </c>
      <c r="E35" s="174">
        <v>2</v>
      </c>
      <c r="F35" s="174">
        <v>0</v>
      </c>
      <c r="G35" s="175">
        <f t="shared" si="0"/>
        <v>0</v>
      </c>
      <c r="O35" s="169">
        <v>2</v>
      </c>
      <c r="AA35" s="145">
        <v>3</v>
      </c>
      <c r="AB35" s="145">
        <v>1</v>
      </c>
      <c r="AC35" s="145">
        <v>55243090</v>
      </c>
      <c r="AZ35" s="145">
        <v>1</v>
      </c>
      <c r="BA35" s="145">
        <f t="shared" si="1"/>
        <v>0</v>
      </c>
      <c r="BB35" s="145">
        <f t="shared" si="2"/>
        <v>0</v>
      </c>
      <c r="BC35" s="145">
        <f t="shared" si="3"/>
        <v>0</v>
      </c>
      <c r="BD35" s="145">
        <f t="shared" si="4"/>
        <v>0</v>
      </c>
      <c r="BE35" s="145">
        <f t="shared" si="5"/>
        <v>0</v>
      </c>
      <c r="CA35" s="176">
        <v>3</v>
      </c>
      <c r="CB35" s="176">
        <v>1</v>
      </c>
      <c r="CZ35" s="145">
        <v>9.2999999999999999E-2</v>
      </c>
    </row>
    <row r="36" spans="1:104" x14ac:dyDescent="0.2">
      <c r="A36" s="170">
        <v>15</v>
      </c>
      <c r="B36" s="171" t="s">
        <v>129</v>
      </c>
      <c r="C36" s="172" t="s">
        <v>130</v>
      </c>
      <c r="D36" s="173" t="s">
        <v>108</v>
      </c>
      <c r="E36" s="174">
        <v>62</v>
      </c>
      <c r="F36" s="174">
        <v>0</v>
      </c>
      <c r="G36" s="175">
        <f t="shared" si="0"/>
        <v>0</v>
      </c>
      <c r="O36" s="169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 t="shared" si="1"/>
        <v>0</v>
      </c>
      <c r="BB36" s="145">
        <f t="shared" si="2"/>
        <v>0</v>
      </c>
      <c r="BC36" s="145">
        <f t="shared" si="3"/>
        <v>0</v>
      </c>
      <c r="BD36" s="145">
        <f t="shared" si="4"/>
        <v>0</v>
      </c>
      <c r="BE36" s="145">
        <f t="shared" si="5"/>
        <v>0</v>
      </c>
      <c r="CA36" s="176">
        <v>1</v>
      </c>
      <c r="CB36" s="176">
        <v>1</v>
      </c>
      <c r="CZ36" s="145">
        <v>0</v>
      </c>
    </row>
    <row r="37" spans="1:104" x14ac:dyDescent="0.2">
      <c r="A37" s="170">
        <v>16</v>
      </c>
      <c r="B37" s="171" t="s">
        <v>131</v>
      </c>
      <c r="C37" s="172" t="s">
        <v>132</v>
      </c>
      <c r="D37" s="173" t="s">
        <v>115</v>
      </c>
      <c r="E37" s="174">
        <v>12</v>
      </c>
      <c r="F37" s="174">
        <v>0</v>
      </c>
      <c r="G37" s="175">
        <f t="shared" si="0"/>
        <v>0</v>
      </c>
      <c r="O37" s="169">
        <v>2</v>
      </c>
      <c r="AA37" s="145">
        <v>3</v>
      </c>
      <c r="AB37" s="145">
        <v>1</v>
      </c>
      <c r="AC37" s="145" t="s">
        <v>131</v>
      </c>
      <c r="AZ37" s="145">
        <v>1</v>
      </c>
      <c r="BA37" s="145">
        <f t="shared" si="1"/>
        <v>0</v>
      </c>
      <c r="BB37" s="145">
        <f t="shared" si="2"/>
        <v>0</v>
      </c>
      <c r="BC37" s="145">
        <f t="shared" si="3"/>
        <v>0</v>
      </c>
      <c r="BD37" s="145">
        <f t="shared" si="4"/>
        <v>0</v>
      </c>
      <c r="BE37" s="145">
        <f t="shared" si="5"/>
        <v>0</v>
      </c>
      <c r="CA37" s="176">
        <v>3</v>
      </c>
      <c r="CB37" s="176">
        <v>1</v>
      </c>
      <c r="CZ37" s="145">
        <v>1.6049999999999998E-2</v>
      </c>
    </row>
    <row r="38" spans="1:104" x14ac:dyDescent="0.2">
      <c r="A38" s="170">
        <v>17</v>
      </c>
      <c r="B38" s="171" t="s">
        <v>133</v>
      </c>
      <c r="C38" s="172" t="s">
        <v>134</v>
      </c>
      <c r="D38" s="173" t="s">
        <v>115</v>
      </c>
      <c r="E38" s="174">
        <v>1</v>
      </c>
      <c r="F38" s="174">
        <v>0</v>
      </c>
      <c r="G38" s="175">
        <f t="shared" si="0"/>
        <v>0</v>
      </c>
      <c r="O38" s="169">
        <v>2</v>
      </c>
      <c r="AA38" s="145">
        <v>3</v>
      </c>
      <c r="AB38" s="145">
        <v>1</v>
      </c>
      <c r="AC38" s="145" t="s">
        <v>133</v>
      </c>
      <c r="AZ38" s="145">
        <v>1</v>
      </c>
      <c r="BA38" s="145">
        <f t="shared" si="1"/>
        <v>0</v>
      </c>
      <c r="BB38" s="145">
        <f t="shared" si="2"/>
        <v>0</v>
      </c>
      <c r="BC38" s="145">
        <f t="shared" si="3"/>
        <v>0</v>
      </c>
      <c r="BD38" s="145">
        <f t="shared" si="4"/>
        <v>0</v>
      </c>
      <c r="BE38" s="145">
        <f t="shared" si="5"/>
        <v>0</v>
      </c>
      <c r="CA38" s="176">
        <v>3</v>
      </c>
      <c r="CB38" s="176">
        <v>1</v>
      </c>
      <c r="CZ38" s="145">
        <v>1.6049999999999998E-2</v>
      </c>
    </row>
    <row r="39" spans="1:104" x14ac:dyDescent="0.2">
      <c r="A39" s="170">
        <v>18</v>
      </c>
      <c r="B39" s="171" t="s">
        <v>135</v>
      </c>
      <c r="C39" s="172" t="s">
        <v>136</v>
      </c>
      <c r="D39" s="173" t="s">
        <v>120</v>
      </c>
      <c r="E39" s="174">
        <v>1.09517</v>
      </c>
      <c r="F39" s="174">
        <v>0</v>
      </c>
      <c r="G39" s="175">
        <f t="shared" si="0"/>
        <v>0</v>
      </c>
      <c r="O39" s="169">
        <v>2</v>
      </c>
      <c r="AA39" s="145">
        <v>7</v>
      </c>
      <c r="AB39" s="145">
        <v>1</v>
      </c>
      <c r="AC39" s="145">
        <v>2</v>
      </c>
      <c r="AZ39" s="145">
        <v>1</v>
      </c>
      <c r="BA39" s="145">
        <f t="shared" si="1"/>
        <v>0</v>
      </c>
      <c r="BB39" s="145">
        <f t="shared" si="2"/>
        <v>0</v>
      </c>
      <c r="BC39" s="145">
        <f t="shared" si="3"/>
        <v>0</v>
      </c>
      <c r="BD39" s="145">
        <f t="shared" si="4"/>
        <v>0</v>
      </c>
      <c r="BE39" s="145">
        <f t="shared" si="5"/>
        <v>0</v>
      </c>
      <c r="CA39" s="176">
        <v>7</v>
      </c>
      <c r="CB39" s="176">
        <v>1</v>
      </c>
      <c r="CZ39" s="145">
        <v>0</v>
      </c>
    </row>
    <row r="40" spans="1:104" x14ac:dyDescent="0.2">
      <c r="A40" s="183"/>
      <c r="B40" s="184" t="s">
        <v>75</v>
      </c>
      <c r="C40" s="185" t="str">
        <f>CONCATENATE(B32," ",C32)</f>
        <v>8 Trubní vedení</v>
      </c>
      <c r="D40" s="186"/>
      <c r="E40" s="187"/>
      <c r="F40" s="188"/>
      <c r="G40" s="189">
        <f>SUM(G32:G39)</f>
        <v>0</v>
      </c>
      <c r="O40" s="169">
        <v>4</v>
      </c>
      <c r="BA40" s="190">
        <f>SUM(BA32:BA39)</f>
        <v>0</v>
      </c>
      <c r="BB40" s="190">
        <f>SUM(BB32:BB39)</f>
        <v>0</v>
      </c>
      <c r="BC40" s="190">
        <f>SUM(BC32:BC39)</f>
        <v>0</v>
      </c>
      <c r="BD40" s="190">
        <f>SUM(BD32:BD39)</f>
        <v>0</v>
      </c>
      <c r="BE40" s="190">
        <f>SUM(BE32:BE39)</f>
        <v>0</v>
      </c>
    </row>
    <row r="41" spans="1:104" x14ac:dyDescent="0.2">
      <c r="E41" s="145"/>
    </row>
    <row r="42" spans="1:104" x14ac:dyDescent="0.2">
      <c r="E42" s="145"/>
    </row>
    <row r="43" spans="1:104" x14ac:dyDescent="0.2">
      <c r="E43" s="145"/>
    </row>
    <row r="44" spans="1:104" x14ac:dyDescent="0.2">
      <c r="E44" s="145"/>
    </row>
    <row r="45" spans="1:104" x14ac:dyDescent="0.2">
      <c r="E45" s="145"/>
    </row>
    <row r="46" spans="1:104" x14ac:dyDescent="0.2">
      <c r="E46" s="145"/>
    </row>
    <row r="47" spans="1:104" x14ac:dyDescent="0.2">
      <c r="E47" s="145"/>
    </row>
    <row r="48" spans="1:104" x14ac:dyDescent="0.2">
      <c r="E48" s="145"/>
    </row>
    <row r="49" spans="1:7" x14ac:dyDescent="0.2">
      <c r="E49" s="145"/>
    </row>
    <row r="50" spans="1:7" x14ac:dyDescent="0.2">
      <c r="E50" s="145"/>
    </row>
    <row r="51" spans="1:7" x14ac:dyDescent="0.2">
      <c r="E51" s="145"/>
    </row>
    <row r="52" spans="1:7" x14ac:dyDescent="0.2">
      <c r="E52" s="145"/>
    </row>
    <row r="53" spans="1:7" x14ac:dyDescent="0.2">
      <c r="E53" s="145"/>
    </row>
    <row r="54" spans="1:7" x14ac:dyDescent="0.2">
      <c r="E54" s="145"/>
    </row>
    <row r="55" spans="1:7" x14ac:dyDescent="0.2">
      <c r="E55" s="145"/>
    </row>
    <row r="56" spans="1:7" x14ac:dyDescent="0.2">
      <c r="E56" s="145"/>
    </row>
    <row r="57" spans="1:7" x14ac:dyDescent="0.2">
      <c r="E57" s="145"/>
    </row>
    <row r="58" spans="1:7" x14ac:dyDescent="0.2">
      <c r="E58" s="145"/>
    </row>
    <row r="59" spans="1:7" x14ac:dyDescent="0.2">
      <c r="E59" s="145"/>
    </row>
    <row r="60" spans="1:7" x14ac:dyDescent="0.2">
      <c r="E60" s="145"/>
    </row>
    <row r="61" spans="1:7" x14ac:dyDescent="0.2">
      <c r="E61" s="145"/>
    </row>
    <row r="62" spans="1:7" x14ac:dyDescent="0.2">
      <c r="E62" s="145"/>
    </row>
    <row r="63" spans="1:7" x14ac:dyDescent="0.2">
      <c r="E63" s="145"/>
    </row>
    <row r="64" spans="1:7" x14ac:dyDescent="0.2">
      <c r="A64" s="191"/>
      <c r="B64" s="191"/>
      <c r="C64" s="191"/>
      <c r="D64" s="191"/>
      <c r="E64" s="191"/>
      <c r="F64" s="191"/>
      <c r="G64" s="191"/>
    </row>
    <row r="65" spans="1:7" x14ac:dyDescent="0.2">
      <c r="A65" s="191"/>
      <c r="B65" s="191"/>
      <c r="C65" s="191"/>
      <c r="D65" s="191"/>
      <c r="E65" s="191"/>
      <c r="F65" s="191"/>
      <c r="G65" s="191"/>
    </row>
    <row r="66" spans="1:7" x14ac:dyDescent="0.2">
      <c r="A66" s="191"/>
      <c r="B66" s="191"/>
      <c r="C66" s="191"/>
      <c r="D66" s="191"/>
      <c r="E66" s="191"/>
      <c r="F66" s="191"/>
      <c r="G66" s="191"/>
    </row>
    <row r="67" spans="1:7" x14ac:dyDescent="0.2">
      <c r="A67" s="191"/>
      <c r="B67" s="191"/>
      <c r="C67" s="191"/>
      <c r="D67" s="191"/>
      <c r="E67" s="191"/>
      <c r="F67" s="191"/>
      <c r="G67" s="191"/>
    </row>
    <row r="68" spans="1:7" x14ac:dyDescent="0.2">
      <c r="E68" s="145"/>
    </row>
    <row r="69" spans="1:7" x14ac:dyDescent="0.2">
      <c r="E69" s="145"/>
    </row>
    <row r="70" spans="1:7" x14ac:dyDescent="0.2">
      <c r="E70" s="145"/>
    </row>
    <row r="71" spans="1:7" x14ac:dyDescent="0.2">
      <c r="E71" s="145"/>
    </row>
    <row r="72" spans="1:7" x14ac:dyDescent="0.2">
      <c r="E72" s="145"/>
    </row>
    <row r="73" spans="1:7" x14ac:dyDescent="0.2">
      <c r="E73" s="145"/>
    </row>
    <row r="74" spans="1:7" x14ac:dyDescent="0.2">
      <c r="E74" s="145"/>
    </row>
    <row r="75" spans="1:7" x14ac:dyDescent="0.2">
      <c r="E75" s="145"/>
    </row>
    <row r="76" spans="1:7" x14ac:dyDescent="0.2">
      <c r="E76" s="145"/>
    </row>
    <row r="77" spans="1:7" x14ac:dyDescent="0.2">
      <c r="E77" s="145"/>
    </row>
    <row r="78" spans="1:7" x14ac:dyDescent="0.2">
      <c r="E78" s="145"/>
    </row>
    <row r="79" spans="1:7" x14ac:dyDescent="0.2">
      <c r="E79" s="145"/>
    </row>
    <row r="80" spans="1:7" x14ac:dyDescent="0.2">
      <c r="E80" s="145"/>
    </row>
    <row r="81" spans="5:5" x14ac:dyDescent="0.2">
      <c r="E81" s="145"/>
    </row>
    <row r="82" spans="5:5" x14ac:dyDescent="0.2">
      <c r="E82" s="145"/>
    </row>
    <row r="83" spans="5:5" x14ac:dyDescent="0.2">
      <c r="E83" s="145"/>
    </row>
    <row r="84" spans="5:5" x14ac:dyDescent="0.2">
      <c r="E84" s="145"/>
    </row>
    <row r="85" spans="5:5" x14ac:dyDescent="0.2">
      <c r="E85" s="145"/>
    </row>
    <row r="86" spans="5:5" x14ac:dyDescent="0.2">
      <c r="E86" s="145"/>
    </row>
    <row r="87" spans="5:5" x14ac:dyDescent="0.2">
      <c r="E87" s="145"/>
    </row>
    <row r="88" spans="5:5" x14ac:dyDescent="0.2">
      <c r="E88" s="145"/>
    </row>
    <row r="89" spans="5:5" x14ac:dyDescent="0.2">
      <c r="E89" s="145"/>
    </row>
    <row r="90" spans="5:5" x14ac:dyDescent="0.2">
      <c r="E90" s="145"/>
    </row>
    <row r="91" spans="5:5" x14ac:dyDescent="0.2">
      <c r="E91" s="145"/>
    </row>
    <row r="92" spans="5:5" x14ac:dyDescent="0.2">
      <c r="E92" s="145"/>
    </row>
    <row r="93" spans="5:5" x14ac:dyDescent="0.2">
      <c r="E93" s="145"/>
    </row>
    <row r="94" spans="5:5" x14ac:dyDescent="0.2">
      <c r="E94" s="145"/>
    </row>
    <row r="95" spans="5:5" x14ac:dyDescent="0.2">
      <c r="E95" s="145"/>
    </row>
    <row r="96" spans="5:5" x14ac:dyDescent="0.2">
      <c r="E96" s="145"/>
    </row>
    <row r="97" spans="1:7" x14ac:dyDescent="0.2">
      <c r="E97" s="145"/>
    </row>
    <row r="98" spans="1:7" x14ac:dyDescent="0.2">
      <c r="E98" s="145"/>
    </row>
    <row r="99" spans="1:7" x14ac:dyDescent="0.2">
      <c r="A99" s="192"/>
      <c r="B99" s="192"/>
    </row>
    <row r="100" spans="1:7" x14ac:dyDescent="0.2">
      <c r="A100" s="191"/>
      <c r="B100" s="191"/>
      <c r="C100" s="194"/>
      <c r="D100" s="194"/>
      <c r="E100" s="195"/>
      <c r="F100" s="194"/>
      <c r="G100" s="196"/>
    </row>
    <row r="101" spans="1:7" x14ac:dyDescent="0.2">
      <c r="A101" s="197"/>
      <c r="B101" s="197"/>
      <c r="C101" s="191"/>
      <c r="D101" s="191"/>
      <c r="E101" s="198"/>
      <c r="F101" s="191"/>
      <c r="G101" s="191"/>
    </row>
    <row r="102" spans="1:7" x14ac:dyDescent="0.2">
      <c r="A102" s="191"/>
      <c r="B102" s="191"/>
      <c r="C102" s="191"/>
      <c r="D102" s="191"/>
      <c r="E102" s="198"/>
      <c r="F102" s="191"/>
      <c r="G102" s="191"/>
    </row>
    <row r="103" spans="1:7" x14ac:dyDescent="0.2">
      <c r="A103" s="191"/>
      <c r="B103" s="191"/>
      <c r="C103" s="191"/>
      <c r="D103" s="191"/>
      <c r="E103" s="198"/>
      <c r="F103" s="191"/>
      <c r="G103" s="191"/>
    </row>
    <row r="104" spans="1:7" x14ac:dyDescent="0.2">
      <c r="A104" s="191"/>
      <c r="B104" s="191"/>
      <c r="C104" s="191"/>
      <c r="D104" s="191"/>
      <c r="E104" s="198"/>
      <c r="F104" s="191"/>
      <c r="G104" s="191"/>
    </row>
    <row r="105" spans="1:7" x14ac:dyDescent="0.2">
      <c r="A105" s="191"/>
      <c r="B105" s="191"/>
      <c r="C105" s="191"/>
      <c r="D105" s="191"/>
      <c r="E105" s="198"/>
      <c r="F105" s="191"/>
      <c r="G105" s="191"/>
    </row>
    <row r="106" spans="1:7" x14ac:dyDescent="0.2">
      <c r="A106" s="191"/>
      <c r="B106" s="191"/>
      <c r="C106" s="191"/>
      <c r="D106" s="191"/>
      <c r="E106" s="198"/>
      <c r="F106" s="191"/>
      <c r="G106" s="191"/>
    </row>
    <row r="107" spans="1:7" x14ac:dyDescent="0.2">
      <c r="A107" s="191"/>
      <c r="B107" s="191"/>
      <c r="C107" s="191"/>
      <c r="D107" s="191"/>
      <c r="E107" s="198"/>
      <c r="F107" s="191"/>
      <c r="G107" s="191"/>
    </row>
    <row r="108" spans="1:7" x14ac:dyDescent="0.2">
      <c r="A108" s="191"/>
      <c r="B108" s="191"/>
      <c r="C108" s="191"/>
      <c r="D108" s="191"/>
      <c r="E108" s="198"/>
      <c r="F108" s="191"/>
      <c r="G108" s="191"/>
    </row>
    <row r="109" spans="1:7" x14ac:dyDescent="0.2">
      <c r="A109" s="191"/>
      <c r="B109" s="191"/>
      <c r="C109" s="191"/>
      <c r="D109" s="191"/>
      <c r="E109" s="198"/>
      <c r="F109" s="191"/>
      <c r="G109" s="191"/>
    </row>
    <row r="110" spans="1:7" x14ac:dyDescent="0.2">
      <c r="A110" s="191"/>
      <c r="B110" s="191"/>
      <c r="C110" s="191"/>
      <c r="D110" s="191"/>
      <c r="E110" s="198"/>
      <c r="F110" s="191"/>
      <c r="G110" s="191"/>
    </row>
    <row r="111" spans="1:7" x14ac:dyDescent="0.2">
      <c r="A111" s="191"/>
      <c r="B111" s="191"/>
      <c r="C111" s="191"/>
      <c r="D111" s="191"/>
      <c r="E111" s="198"/>
      <c r="F111" s="191"/>
      <c r="G111" s="191"/>
    </row>
    <row r="112" spans="1:7" x14ac:dyDescent="0.2">
      <c r="A112" s="191"/>
      <c r="B112" s="191"/>
      <c r="C112" s="191"/>
      <c r="D112" s="191"/>
      <c r="E112" s="198"/>
      <c r="F112" s="191"/>
      <c r="G112" s="191"/>
    </row>
    <row r="113" spans="1:7" x14ac:dyDescent="0.2">
      <c r="A113" s="191"/>
      <c r="B113" s="191"/>
      <c r="C113" s="191"/>
      <c r="D113" s="191"/>
      <c r="E113" s="198"/>
      <c r="F113" s="191"/>
      <c r="G113" s="191"/>
    </row>
  </sheetData>
  <mergeCells count="10">
    <mergeCell ref="A1:G1"/>
    <mergeCell ref="A3:B3"/>
    <mergeCell ref="A4:B4"/>
    <mergeCell ref="E4:G4"/>
    <mergeCell ref="C9:D9"/>
    <mergeCell ref="C24:D24"/>
    <mergeCell ref="C26:D26"/>
    <mergeCell ref="C16:D16"/>
    <mergeCell ref="C18:D18"/>
    <mergeCell ref="C19:D19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Břeský</dc:creator>
  <cp:lastModifiedBy>Radim Břeský</cp:lastModifiedBy>
  <cp:lastPrinted>2012-08-02T04:36:20Z</cp:lastPrinted>
  <dcterms:created xsi:type="dcterms:W3CDTF">2012-08-01T12:53:45Z</dcterms:created>
  <dcterms:modified xsi:type="dcterms:W3CDTF">2012-08-02T06:13:19Z</dcterms:modified>
</cp:coreProperties>
</file>