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Rekapitulace!$G$8</definedName>
    <definedName name="Dodavka0">Položky!#REF!</definedName>
    <definedName name="HSV">Rekapitulace!$E$8</definedName>
    <definedName name="HSV0">Položky!#REF!</definedName>
    <definedName name="HZS">Rekapitulace!$I$8</definedName>
    <definedName name="HZS0">Položky!#REF!</definedName>
    <definedName name="JKSO">'Krycí list'!$G$2</definedName>
    <definedName name="MJ">'Krycí list'!$G$5</definedName>
    <definedName name="Mont">Rekapitulace!$H$8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Položky!$A$1:$G$95</definedName>
    <definedName name="_xlnm.Print_Area" localSheetId="1">Rekapitulace!$A$1:$I$22</definedName>
    <definedName name="PocetMJ">'Krycí list'!$G$6</definedName>
    <definedName name="Poznamka">'Krycí list'!$B$37</definedName>
    <definedName name="Projektant">'Krycí list'!$C$8</definedName>
    <definedName name="PSV">Rekapitulace!$F$8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Rekapitulace!$H$21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 fullCalcOnLoad="1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E94" i="3"/>
  <c r="BD94" i="3"/>
  <c r="BC94" i="3"/>
  <c r="BA94" i="3"/>
  <c r="G94" i="3"/>
  <c r="BB94" i="3" s="1"/>
  <c r="BE93" i="3"/>
  <c r="BD93" i="3"/>
  <c r="BC93" i="3"/>
  <c r="BB93" i="3"/>
  <c r="BA93" i="3"/>
  <c r="G93" i="3"/>
  <c r="BE92" i="3"/>
  <c r="BD92" i="3"/>
  <c r="BC92" i="3"/>
  <c r="BA92" i="3"/>
  <c r="G92" i="3"/>
  <c r="BB92" i="3" s="1"/>
  <c r="BE91" i="3"/>
  <c r="BD91" i="3"/>
  <c r="BC91" i="3"/>
  <c r="BB91" i="3"/>
  <c r="BA91" i="3"/>
  <c r="G91" i="3"/>
  <c r="BE90" i="3"/>
  <c r="BD90" i="3"/>
  <c r="BC90" i="3"/>
  <c r="BA90" i="3"/>
  <c r="G90" i="3"/>
  <c r="BB90" i="3" s="1"/>
  <c r="BE89" i="3"/>
  <c r="BD89" i="3"/>
  <c r="BC89" i="3"/>
  <c r="BB89" i="3"/>
  <c r="BA89" i="3"/>
  <c r="G89" i="3"/>
  <c r="BE88" i="3"/>
  <c r="BD88" i="3"/>
  <c r="BC88" i="3"/>
  <c r="BA88" i="3"/>
  <c r="G88" i="3"/>
  <c r="BB88" i="3" s="1"/>
  <c r="BE87" i="3"/>
  <c r="BD87" i="3"/>
  <c r="BC87" i="3"/>
  <c r="BB87" i="3"/>
  <c r="BA87" i="3"/>
  <c r="G87" i="3"/>
  <c r="BE86" i="3"/>
  <c r="BD86" i="3"/>
  <c r="BC86" i="3"/>
  <c r="BA86" i="3"/>
  <c r="G86" i="3"/>
  <c r="BB86" i="3" s="1"/>
  <c r="BE85" i="3"/>
  <c r="BD85" i="3"/>
  <c r="BC85" i="3"/>
  <c r="BB85" i="3"/>
  <c r="BA85" i="3"/>
  <c r="G85" i="3"/>
  <c r="BE84" i="3"/>
  <c r="BD84" i="3"/>
  <c r="BC84" i="3"/>
  <c r="BA84" i="3"/>
  <c r="G84" i="3"/>
  <c r="BB84" i="3" s="1"/>
  <c r="BE83" i="3"/>
  <c r="BD83" i="3"/>
  <c r="BC83" i="3"/>
  <c r="BB83" i="3"/>
  <c r="BA83" i="3"/>
  <c r="G83" i="3"/>
  <c r="BE82" i="3"/>
  <c r="BD82" i="3"/>
  <c r="BC82" i="3"/>
  <c r="BA82" i="3"/>
  <c r="G82" i="3"/>
  <c r="BB82" i="3" s="1"/>
  <c r="BE81" i="3"/>
  <c r="BD81" i="3"/>
  <c r="BC81" i="3"/>
  <c r="BB81" i="3"/>
  <c r="BA81" i="3"/>
  <c r="G81" i="3"/>
  <c r="BE80" i="3"/>
  <c r="BD80" i="3"/>
  <c r="BC80" i="3"/>
  <c r="BA80" i="3"/>
  <c r="G80" i="3"/>
  <c r="BB80" i="3" s="1"/>
  <c r="BE79" i="3"/>
  <c r="BD79" i="3"/>
  <c r="BC79" i="3"/>
  <c r="BB79" i="3"/>
  <c r="BA79" i="3"/>
  <c r="G79" i="3"/>
  <c r="BE78" i="3"/>
  <c r="BD78" i="3"/>
  <c r="BC78" i="3"/>
  <c r="BA78" i="3"/>
  <c r="G78" i="3"/>
  <c r="BB78" i="3" s="1"/>
  <c r="BE77" i="3"/>
  <c r="BD77" i="3"/>
  <c r="BC77" i="3"/>
  <c r="BB77" i="3"/>
  <c r="BA77" i="3"/>
  <c r="G77" i="3"/>
  <c r="BE76" i="3"/>
  <c r="BD76" i="3"/>
  <c r="BC76" i="3"/>
  <c r="BA76" i="3"/>
  <c r="G76" i="3"/>
  <c r="BB76" i="3" s="1"/>
  <c r="BE75" i="3"/>
  <c r="BD75" i="3"/>
  <c r="BC75" i="3"/>
  <c r="BB75" i="3"/>
  <c r="BA75" i="3"/>
  <c r="G75" i="3"/>
  <c r="BE74" i="3"/>
  <c r="BD74" i="3"/>
  <c r="BC74" i="3"/>
  <c r="BA74" i="3"/>
  <c r="G74" i="3"/>
  <c r="BB74" i="3" s="1"/>
  <c r="BE73" i="3"/>
  <c r="BD73" i="3"/>
  <c r="BC73" i="3"/>
  <c r="BB73" i="3"/>
  <c r="BA73" i="3"/>
  <c r="G73" i="3"/>
  <c r="BE72" i="3"/>
  <c r="BD72" i="3"/>
  <c r="BC72" i="3"/>
  <c r="BA72" i="3"/>
  <c r="G72" i="3"/>
  <c r="BB72" i="3" s="1"/>
  <c r="BE71" i="3"/>
  <c r="BD71" i="3"/>
  <c r="BC71" i="3"/>
  <c r="BB71" i="3"/>
  <c r="BA71" i="3"/>
  <c r="G71" i="3"/>
  <c r="BE70" i="3"/>
  <c r="BD70" i="3"/>
  <c r="BC70" i="3"/>
  <c r="BA70" i="3"/>
  <c r="G70" i="3"/>
  <c r="BB70" i="3" s="1"/>
  <c r="BE69" i="3"/>
  <c r="BD69" i="3"/>
  <c r="BC69" i="3"/>
  <c r="BB69" i="3"/>
  <c r="BA69" i="3"/>
  <c r="G69" i="3"/>
  <c r="BE68" i="3"/>
  <c r="BD68" i="3"/>
  <c r="BC68" i="3"/>
  <c r="BA68" i="3"/>
  <c r="G68" i="3"/>
  <c r="BB68" i="3" s="1"/>
  <c r="BE67" i="3"/>
  <c r="BD67" i="3"/>
  <c r="BC67" i="3"/>
  <c r="BB67" i="3"/>
  <c r="BA67" i="3"/>
  <c r="G67" i="3"/>
  <c r="BE66" i="3"/>
  <c r="BD66" i="3"/>
  <c r="BC66" i="3"/>
  <c r="BA66" i="3"/>
  <c r="G66" i="3"/>
  <c r="BB66" i="3" s="1"/>
  <c r="BE65" i="3"/>
  <c r="BD65" i="3"/>
  <c r="BC65" i="3"/>
  <c r="BB65" i="3"/>
  <c r="BA65" i="3"/>
  <c r="G65" i="3"/>
  <c r="BE64" i="3"/>
  <c r="BD64" i="3"/>
  <c r="BC64" i="3"/>
  <c r="BA64" i="3"/>
  <c r="G64" i="3"/>
  <c r="BB64" i="3" s="1"/>
  <c r="BE63" i="3"/>
  <c r="BD63" i="3"/>
  <c r="BC63" i="3"/>
  <c r="BB63" i="3"/>
  <c r="BA63" i="3"/>
  <c r="G63" i="3"/>
  <c r="BE62" i="3"/>
  <c r="BD62" i="3"/>
  <c r="BC62" i="3"/>
  <c r="BA62" i="3"/>
  <c r="G62" i="3"/>
  <c r="BB62" i="3" s="1"/>
  <c r="BE61" i="3"/>
  <c r="BD61" i="3"/>
  <c r="BC61" i="3"/>
  <c r="BB61" i="3"/>
  <c r="BA61" i="3"/>
  <c r="G61" i="3"/>
  <c r="BE60" i="3"/>
  <c r="BD60" i="3"/>
  <c r="BC60" i="3"/>
  <c r="BA60" i="3"/>
  <c r="G60" i="3"/>
  <c r="BB60" i="3" s="1"/>
  <c r="BE59" i="3"/>
  <c r="BD59" i="3"/>
  <c r="BC59" i="3"/>
  <c r="BB59" i="3"/>
  <c r="BA59" i="3"/>
  <c r="G59" i="3"/>
  <c r="BE58" i="3"/>
  <c r="BD58" i="3"/>
  <c r="BC58" i="3"/>
  <c r="BA58" i="3"/>
  <c r="G58" i="3"/>
  <c r="BB58" i="3" s="1"/>
  <c r="BE57" i="3"/>
  <c r="BD57" i="3"/>
  <c r="BC57" i="3"/>
  <c r="BB57" i="3"/>
  <c r="BA57" i="3"/>
  <c r="G57" i="3"/>
  <c r="BE56" i="3"/>
  <c r="BD56" i="3"/>
  <c r="BC56" i="3"/>
  <c r="BA56" i="3"/>
  <c r="G56" i="3"/>
  <c r="BB56" i="3" s="1"/>
  <c r="BE55" i="3"/>
  <c r="BD55" i="3"/>
  <c r="BC55" i="3"/>
  <c r="BB55" i="3"/>
  <c r="BA55" i="3"/>
  <c r="G55" i="3"/>
  <c r="BE54" i="3"/>
  <c r="BD54" i="3"/>
  <c r="BC54" i="3"/>
  <c r="BA54" i="3"/>
  <c r="G54" i="3"/>
  <c r="BB54" i="3" s="1"/>
  <c r="BE53" i="3"/>
  <c r="BD53" i="3"/>
  <c r="BC53" i="3"/>
  <c r="BB53" i="3"/>
  <c r="BA53" i="3"/>
  <c r="G53" i="3"/>
  <c r="BE52" i="3"/>
  <c r="BD52" i="3"/>
  <c r="BC52" i="3"/>
  <c r="BA52" i="3"/>
  <c r="G52" i="3"/>
  <c r="BB52" i="3" s="1"/>
  <c r="BE51" i="3"/>
  <c r="BD51" i="3"/>
  <c r="BC51" i="3"/>
  <c r="BB51" i="3"/>
  <c r="BA51" i="3"/>
  <c r="G51" i="3"/>
  <c r="BE50" i="3"/>
  <c r="BD50" i="3"/>
  <c r="BC50" i="3"/>
  <c r="BA50" i="3"/>
  <c r="G50" i="3"/>
  <c r="BB50" i="3" s="1"/>
  <c r="BE49" i="3"/>
  <c r="BD49" i="3"/>
  <c r="BC49" i="3"/>
  <c r="BB49" i="3"/>
  <c r="BA49" i="3"/>
  <c r="G49" i="3"/>
  <c r="BE48" i="3"/>
  <c r="BD48" i="3"/>
  <c r="BC48" i="3"/>
  <c r="BA48" i="3"/>
  <c r="G48" i="3"/>
  <c r="BB48" i="3" s="1"/>
  <c r="BE47" i="3"/>
  <c r="BD47" i="3"/>
  <c r="BC47" i="3"/>
  <c r="BB47" i="3"/>
  <c r="BA47" i="3"/>
  <c r="G47" i="3"/>
  <c r="BE46" i="3"/>
  <c r="BD46" i="3"/>
  <c r="BC46" i="3"/>
  <c r="BA46" i="3"/>
  <c r="G46" i="3"/>
  <c r="BB46" i="3" s="1"/>
  <c r="BE45" i="3"/>
  <c r="BD45" i="3"/>
  <c r="BC45" i="3"/>
  <c r="BB45" i="3"/>
  <c r="BA45" i="3"/>
  <c r="G45" i="3"/>
  <c r="BE44" i="3"/>
  <c r="BD44" i="3"/>
  <c r="BC44" i="3"/>
  <c r="BA44" i="3"/>
  <c r="G44" i="3"/>
  <c r="BB44" i="3" s="1"/>
  <c r="BE43" i="3"/>
  <c r="BD43" i="3"/>
  <c r="BC43" i="3"/>
  <c r="BB43" i="3"/>
  <c r="BA43" i="3"/>
  <c r="G43" i="3"/>
  <c r="BE42" i="3"/>
  <c r="BD42" i="3"/>
  <c r="BC42" i="3"/>
  <c r="BA42" i="3"/>
  <c r="G42" i="3"/>
  <c r="BB42" i="3" s="1"/>
  <c r="BE41" i="3"/>
  <c r="BD41" i="3"/>
  <c r="BC41" i="3"/>
  <c r="BB41" i="3"/>
  <c r="BA41" i="3"/>
  <c r="G41" i="3"/>
  <c r="BE40" i="3"/>
  <c r="BD40" i="3"/>
  <c r="BC40" i="3"/>
  <c r="BA40" i="3"/>
  <c r="G40" i="3"/>
  <c r="BB40" i="3" s="1"/>
  <c r="BE39" i="3"/>
  <c r="BD39" i="3"/>
  <c r="BC39" i="3"/>
  <c r="BB39" i="3"/>
  <c r="BA39" i="3"/>
  <c r="G39" i="3"/>
  <c r="BE38" i="3"/>
  <c r="BD38" i="3"/>
  <c r="BC38" i="3"/>
  <c r="BA38" i="3"/>
  <c r="G38" i="3"/>
  <c r="BB38" i="3" s="1"/>
  <c r="BE37" i="3"/>
  <c r="BD37" i="3"/>
  <c r="BC37" i="3"/>
  <c r="BB37" i="3"/>
  <c r="BA37" i="3"/>
  <c r="G37" i="3"/>
  <c r="BE36" i="3"/>
  <c r="BD36" i="3"/>
  <c r="BC36" i="3"/>
  <c r="BA36" i="3"/>
  <c r="G36" i="3"/>
  <c r="BB36" i="3" s="1"/>
  <c r="BE35" i="3"/>
  <c r="BD35" i="3"/>
  <c r="BC35" i="3"/>
  <c r="BB35" i="3"/>
  <c r="BA35" i="3"/>
  <c r="G35" i="3"/>
  <c r="BE34" i="3"/>
  <c r="BD34" i="3"/>
  <c r="BC34" i="3"/>
  <c r="BA34" i="3"/>
  <c r="G34" i="3"/>
  <c r="BB34" i="3" s="1"/>
  <c r="BE33" i="3"/>
  <c r="BD33" i="3"/>
  <c r="BC33" i="3"/>
  <c r="BB33" i="3"/>
  <c r="BA33" i="3"/>
  <c r="G33" i="3"/>
  <c r="BE32" i="3"/>
  <c r="BD32" i="3"/>
  <c r="BC32" i="3"/>
  <c r="BA32" i="3"/>
  <c r="G32" i="3"/>
  <c r="BB32" i="3" s="1"/>
  <c r="BE31" i="3"/>
  <c r="BD31" i="3"/>
  <c r="BC31" i="3"/>
  <c r="BB31" i="3"/>
  <c r="BA31" i="3"/>
  <c r="G31" i="3"/>
  <c r="BE30" i="3"/>
  <c r="BD30" i="3"/>
  <c r="BC30" i="3"/>
  <c r="BA30" i="3"/>
  <c r="G30" i="3"/>
  <c r="BB30" i="3" s="1"/>
  <c r="BE29" i="3"/>
  <c r="BD29" i="3"/>
  <c r="BC29" i="3"/>
  <c r="BB29" i="3"/>
  <c r="BA29" i="3"/>
  <c r="G29" i="3"/>
  <c r="BE28" i="3"/>
  <c r="BD28" i="3"/>
  <c r="BC28" i="3"/>
  <c r="BA28" i="3"/>
  <c r="G28" i="3"/>
  <c r="BB28" i="3" s="1"/>
  <c r="BE27" i="3"/>
  <c r="BD27" i="3"/>
  <c r="BC27" i="3"/>
  <c r="BB27" i="3"/>
  <c r="BA27" i="3"/>
  <c r="G27" i="3"/>
  <c r="BE26" i="3"/>
  <c r="BD26" i="3"/>
  <c r="BC26" i="3"/>
  <c r="BA26" i="3"/>
  <c r="G26" i="3"/>
  <c r="BB26" i="3" s="1"/>
  <c r="BE25" i="3"/>
  <c r="BD25" i="3"/>
  <c r="BC25" i="3"/>
  <c r="BB25" i="3"/>
  <c r="BA25" i="3"/>
  <c r="G25" i="3"/>
  <c r="BE24" i="3"/>
  <c r="BD24" i="3"/>
  <c r="BC24" i="3"/>
  <c r="BA24" i="3"/>
  <c r="G24" i="3"/>
  <c r="BB24" i="3" s="1"/>
  <c r="BE23" i="3"/>
  <c r="BD23" i="3"/>
  <c r="BC23" i="3"/>
  <c r="BB23" i="3"/>
  <c r="BA23" i="3"/>
  <c r="G23" i="3"/>
  <c r="BE22" i="3"/>
  <c r="BD22" i="3"/>
  <c r="BC22" i="3"/>
  <c r="BA22" i="3"/>
  <c r="G22" i="3"/>
  <c r="BB22" i="3" s="1"/>
  <c r="BE21" i="3"/>
  <c r="BD21" i="3"/>
  <c r="BC21" i="3"/>
  <c r="BB21" i="3"/>
  <c r="BA21" i="3"/>
  <c r="G21" i="3"/>
  <c r="BE20" i="3"/>
  <c r="BD20" i="3"/>
  <c r="BC20" i="3"/>
  <c r="BA20" i="3"/>
  <c r="G20" i="3"/>
  <c r="BB20" i="3" s="1"/>
  <c r="BE19" i="3"/>
  <c r="BD19" i="3"/>
  <c r="BC19" i="3"/>
  <c r="BB19" i="3"/>
  <c r="BA19" i="3"/>
  <c r="G19" i="3"/>
  <c r="BE18" i="3"/>
  <c r="BD18" i="3"/>
  <c r="BC18" i="3"/>
  <c r="BA18" i="3"/>
  <c r="G18" i="3"/>
  <c r="BB18" i="3" s="1"/>
  <c r="BE17" i="3"/>
  <c r="BD17" i="3"/>
  <c r="BC17" i="3"/>
  <c r="BB17" i="3"/>
  <c r="BA17" i="3"/>
  <c r="G17" i="3"/>
  <c r="BE16" i="3"/>
  <c r="BD16" i="3"/>
  <c r="BC16" i="3"/>
  <c r="BA16" i="3"/>
  <c r="G16" i="3"/>
  <c r="BB16" i="3" s="1"/>
  <c r="BE15" i="3"/>
  <c r="BD15" i="3"/>
  <c r="BC15" i="3"/>
  <c r="BB15" i="3"/>
  <c r="BA15" i="3"/>
  <c r="G15" i="3"/>
  <c r="BE14" i="3"/>
  <c r="BD14" i="3"/>
  <c r="BC14" i="3"/>
  <c r="BA14" i="3"/>
  <c r="G14" i="3"/>
  <c r="BB14" i="3" s="1"/>
  <c r="BE13" i="3"/>
  <c r="BD13" i="3"/>
  <c r="BC13" i="3"/>
  <c r="BB13" i="3"/>
  <c r="BA13" i="3"/>
  <c r="G13" i="3"/>
  <c r="BE12" i="3"/>
  <c r="BD12" i="3"/>
  <c r="BC12" i="3"/>
  <c r="BA12" i="3"/>
  <c r="G12" i="3"/>
  <c r="BB12" i="3" s="1"/>
  <c r="BE11" i="3"/>
  <c r="BD11" i="3"/>
  <c r="BC11" i="3"/>
  <c r="BB11" i="3"/>
  <c r="BA11" i="3"/>
  <c r="G11" i="3"/>
  <c r="BE10" i="3"/>
  <c r="BD10" i="3"/>
  <c r="BC10" i="3"/>
  <c r="BA10" i="3"/>
  <c r="G10" i="3"/>
  <c r="BB10" i="3" s="1"/>
  <c r="BE9" i="3"/>
  <c r="BD9" i="3"/>
  <c r="BC9" i="3"/>
  <c r="BB9" i="3"/>
  <c r="BA9" i="3"/>
  <c r="G9" i="3"/>
  <c r="BE8" i="3"/>
  <c r="BE95" i="3" s="1"/>
  <c r="I7" i="2" s="1"/>
  <c r="I8" i="2" s="1"/>
  <c r="C21" i="1" s="1"/>
  <c r="BD8" i="3"/>
  <c r="BC8" i="3"/>
  <c r="BC95" i="3" s="1"/>
  <c r="G7" i="2" s="1"/>
  <c r="G8" i="2" s="1"/>
  <c r="C18" i="1" s="1"/>
  <c r="BA8" i="3"/>
  <c r="BA95" i="3" s="1"/>
  <c r="E7" i="2" s="1"/>
  <c r="E8" i="2" s="1"/>
  <c r="G8" i="3"/>
  <c r="BB8" i="3" s="1"/>
  <c r="B7" i="2"/>
  <c r="A7" i="2"/>
  <c r="BD95" i="3"/>
  <c r="H7" i="2" s="1"/>
  <c r="H8" i="2" s="1"/>
  <c r="C17" i="1" s="1"/>
  <c r="G95" i="3"/>
  <c r="C95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BB95" i="3" l="1"/>
  <c r="F7" i="2" s="1"/>
  <c r="F8" i="2" s="1"/>
  <c r="C16" i="1" s="1"/>
  <c r="G20" i="2"/>
  <c r="I20" i="2" s="1"/>
  <c r="G19" i="2"/>
  <c r="I19" i="2" s="1"/>
  <c r="G21" i="1" s="1"/>
  <c r="G17" i="2"/>
  <c r="I17" i="2" s="1"/>
  <c r="G19" i="1" s="1"/>
  <c r="G16" i="2"/>
  <c r="I16" i="2" s="1"/>
  <c r="G18" i="1" s="1"/>
  <c r="G15" i="2"/>
  <c r="I15" i="2" s="1"/>
  <c r="G17" i="1" s="1"/>
  <c r="G13" i="2"/>
  <c r="I13" i="2" s="1"/>
  <c r="C15" i="1"/>
  <c r="C19" i="1" s="1"/>
  <c r="C22" i="1" s="1"/>
  <c r="H21" i="2" l="1"/>
  <c r="G23" i="1" s="1"/>
  <c r="G15" i="1"/>
  <c r="G14" i="2"/>
  <c r="I14" i="2" s="1"/>
  <c r="G16" i="1" s="1"/>
  <c r="G18" i="2"/>
  <c r="I18" i="2" s="1"/>
  <c r="G20" i="1" s="1"/>
  <c r="G22" i="1" l="1"/>
  <c r="C23" i="1"/>
  <c r="F30" i="1" s="1"/>
  <c r="F31" i="1" l="1"/>
  <c r="F34" i="1" s="1"/>
</calcChain>
</file>

<file path=xl/sharedStrings.xml><?xml version="1.0" encoding="utf-8"?>
<sst xmlns="http://schemas.openxmlformats.org/spreadsheetml/2006/main" count="377" uniqueCount="266">
  <si>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</si>
  <si>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</si>
  <si>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</si>
  <si>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</si>
  <si>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</si>
  <si>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</si>
  <si>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</si>
  <si>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</si>
  <si>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</si>
  <si>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</si>
  <si>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</si>
  <si>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</si>
  <si>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</si>
  <si>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</si>
  <si>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</si>
  <si>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</si>
  <si>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</si>
  <si>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</si>
  <si>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</si>
  <si>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</si>
  <si>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</si>
  <si>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</si>
  <si>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</si>
  <si>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</si>
  <si>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</si>
  <si>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</si>
  <si>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</si>
  <si>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</si>
  <si>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</si>
  <si>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</si>
  <si>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</si>
  <si>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</si>
  <si>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</si>
  <si>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</si>
  <si>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</si>
  <si>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</si>
  <si>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</si>
  <si>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</si>
  <si>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</si>
  <si>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</si>
  <si>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</si>
  <si>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</si>
  <si>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</si>
  <si>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</si>
  <si>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</si>
  <si>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</si>
  <si>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</si>
  <si>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</si>
  <si>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</si>
  <si>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</si>
  <si>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</si>
  <si>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</si>
  <si>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</si>
  <si>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</si>
  <si>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</si>
  <si>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</si>
  <si>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</si>
  <si>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</si>
  <si>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</si>
  <si>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</si>
  <si>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</si>
  <si>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</si>
  <si>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</si>
  <si>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</si>
  <si>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</si>
  <si>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</si>
  <si>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</si>
  <si>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</si>
  <si>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</si>
  <si>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</si>
  <si>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</si>
  <si>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</si>
  <si>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</si>
  <si>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</si>
  <si>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</si>
  <si>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</si>
  <si>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8790-12</t>
  </si>
  <si>
    <t>Stav.úpravy projekt.stř. na kanceláře MěÚ Jičín</t>
  </si>
  <si>
    <t>01</t>
  </si>
  <si>
    <t>Budova C</t>
  </si>
  <si>
    <t>Typologie nábytku</t>
  </si>
  <si>
    <t>766N</t>
  </si>
  <si>
    <t>766 01</t>
  </si>
  <si>
    <t xml:space="preserve">Kuchyňka - ozn.1) </t>
  </si>
  <si>
    <t>kus</t>
  </si>
  <si>
    <t>766 02</t>
  </si>
  <si>
    <t xml:space="preserve">Vestavěná skříň na šanony - ozn.2) </t>
  </si>
  <si>
    <t>766 03</t>
  </si>
  <si>
    <t xml:space="preserve">Vestavěná skříň na šanony - ozn.3) </t>
  </si>
  <si>
    <t>766 04</t>
  </si>
  <si>
    <t>Vestavěná skříň na šanony a dopravní značky - ozn.4)</t>
  </si>
  <si>
    <t>766 05</t>
  </si>
  <si>
    <t>Vestavěná skříň na šanony a dopravní značky - ozn.5)</t>
  </si>
  <si>
    <t>766 06</t>
  </si>
  <si>
    <t xml:space="preserve">Vestavěná skříň na šanony - ozn.6) </t>
  </si>
  <si>
    <t>766 07</t>
  </si>
  <si>
    <t xml:space="preserve">Vestavěná skříň - ozn.7) </t>
  </si>
  <si>
    <t>766 08</t>
  </si>
  <si>
    <t xml:space="preserve">Kuchyňka - ozn.8) </t>
  </si>
  <si>
    <t>766 09</t>
  </si>
  <si>
    <t xml:space="preserve">Vestavěná skříň na šanony - ozn.9) </t>
  </si>
  <si>
    <t>766 10</t>
  </si>
  <si>
    <t xml:space="preserve">Vestavěná skříň na šanony - ozn.10) </t>
  </si>
  <si>
    <t>766 11</t>
  </si>
  <si>
    <t xml:space="preserve">Vestavěná skříň na šanony - ozn.11) </t>
  </si>
  <si>
    <t>766 12</t>
  </si>
  <si>
    <t xml:space="preserve">Vestavěná skříň na šanony - ozn.12) </t>
  </si>
  <si>
    <t>766 13</t>
  </si>
  <si>
    <t xml:space="preserve">Vestavěná skříň na šanony - ozn.13) </t>
  </si>
  <si>
    <t>766 14</t>
  </si>
  <si>
    <t xml:space="preserve">Vestavěná skříň na šanony - ozn.14) </t>
  </si>
  <si>
    <t>766 15</t>
  </si>
  <si>
    <t xml:space="preserve">Vestavěná skříň na šanony - ozn.15) </t>
  </si>
  <si>
    <t>766 16</t>
  </si>
  <si>
    <t xml:space="preserve">Vestavěná skříň na šanony - ozn.16) </t>
  </si>
  <si>
    <t>766 17</t>
  </si>
  <si>
    <t xml:space="preserve">Vestavěná skříň na šanony - ozn.17) </t>
  </si>
  <si>
    <t>766 18</t>
  </si>
  <si>
    <t xml:space="preserve">Vestavěná skříň na šanony - ozn.18) </t>
  </si>
  <si>
    <t>766 19</t>
  </si>
  <si>
    <t xml:space="preserve">Vestavěná šatní skříň - ozn.19) </t>
  </si>
  <si>
    <t>766 20</t>
  </si>
  <si>
    <t xml:space="preserve">Kuchyňka - ozn.20) </t>
  </si>
  <si>
    <t>766 21</t>
  </si>
  <si>
    <t xml:space="preserve">Jednací stůl - ozn.21) </t>
  </si>
  <si>
    <t>766 22</t>
  </si>
  <si>
    <t xml:space="preserve">Jídelní stůl - ozn.22) </t>
  </si>
  <si>
    <t>766 23</t>
  </si>
  <si>
    <t xml:space="preserve">Pracovní stůl (sestava) - ozn.23) </t>
  </si>
  <si>
    <t>766 24</t>
  </si>
  <si>
    <t xml:space="preserve">Jednací stůl - ozn.24) </t>
  </si>
  <si>
    <t>766 25</t>
  </si>
  <si>
    <t xml:space="preserve">Pracovní stůl (sestava) - ozn.25) </t>
  </si>
  <si>
    <t>766 26</t>
  </si>
  <si>
    <t xml:space="preserve">Pracovní stůl - ozn.27) </t>
  </si>
  <si>
    <t>766 27</t>
  </si>
  <si>
    <t xml:space="preserve">Pracovní stůl - ozn.28) </t>
  </si>
  <si>
    <t>766 28</t>
  </si>
  <si>
    <t xml:space="preserve">Pracovní stůl (sestava) - ozn.29) </t>
  </si>
  <si>
    <t>766 29</t>
  </si>
  <si>
    <t xml:space="preserve">Pracovní stůl (sestava) - ozn.30) </t>
  </si>
  <si>
    <t>766 30</t>
  </si>
  <si>
    <t xml:space="preserve">Pracovní stůl (sestava) - ozn.31) </t>
  </si>
  <si>
    <t>766 31</t>
  </si>
  <si>
    <t xml:space="preserve">Jednací stůl - ozn.32) </t>
  </si>
  <si>
    <t>766 32</t>
  </si>
  <si>
    <t xml:space="preserve">Jídelní stůl - ozn.33) </t>
  </si>
  <si>
    <t>766 33</t>
  </si>
  <si>
    <t xml:space="preserve">Jednací stůl - ozn.34) </t>
  </si>
  <si>
    <t>766 34</t>
  </si>
  <si>
    <t xml:space="preserve">Pracovní stůl (sestava) - ozn.35) </t>
  </si>
  <si>
    <t>766 35</t>
  </si>
  <si>
    <t xml:space="preserve">Jednací stůl - ozn.36) </t>
  </si>
  <si>
    <t>766 36</t>
  </si>
  <si>
    <t xml:space="preserve">Jednací stůl - ozn.37) </t>
  </si>
  <si>
    <t>766 37</t>
  </si>
  <si>
    <t xml:space="preserve">Pracovní stůl (sestava) - ozn.38) </t>
  </si>
  <si>
    <t>766 38</t>
  </si>
  <si>
    <t xml:space="preserve">Pracovní stůl (sestava) - ozn.39) </t>
  </si>
  <si>
    <t>766 39</t>
  </si>
  <si>
    <t xml:space="preserve">Pracovní stůl (sestava) - ozn.40) </t>
  </si>
  <si>
    <t>766 40</t>
  </si>
  <si>
    <t xml:space="preserve">Pracovní stůl (sestava) - ozn.41) </t>
  </si>
  <si>
    <t>766 41</t>
  </si>
  <si>
    <t xml:space="preserve">Jednací židle bez područky - ozn.42) </t>
  </si>
  <si>
    <t>766 42</t>
  </si>
  <si>
    <t xml:space="preserve">Jednací židle s  područkou - ozn.43) </t>
  </si>
  <si>
    <t>766 43</t>
  </si>
  <si>
    <t xml:space="preserve">Pracovní židle s  područkou - ozn.44) </t>
  </si>
  <si>
    <t>766 44</t>
  </si>
  <si>
    <t xml:space="preserve">Lavice - trojsedák - ozn.46) </t>
  </si>
  <si>
    <t>766 45</t>
  </si>
  <si>
    <t xml:space="preserve">Lavice - čtyřsedák - ozn.47) </t>
  </si>
  <si>
    <t>766 46</t>
  </si>
  <si>
    <t xml:space="preserve">Spodní skříňka - ozn.48) </t>
  </si>
  <si>
    <t>766 47</t>
  </si>
  <si>
    <t xml:space="preserve">Zásuvky - ozn.49) </t>
  </si>
  <si>
    <t>766 48</t>
  </si>
  <si>
    <t xml:space="preserve">Knihovna - ozn.50) </t>
  </si>
  <si>
    <t>766 49</t>
  </si>
  <si>
    <t xml:space="preserve">Šatní skříň - ozn.51) </t>
  </si>
  <si>
    <t>766 50</t>
  </si>
  <si>
    <t xml:space="preserve">Nástavec na stůl - ozn.52) </t>
  </si>
  <si>
    <t>766 51</t>
  </si>
  <si>
    <t xml:space="preserve">Horní skříňka - ozn.53) </t>
  </si>
  <si>
    <t>766 52</t>
  </si>
  <si>
    <t xml:space="preserve">Skříň s přebalovacím pultem - ozn.54) </t>
  </si>
  <si>
    <t>766 53</t>
  </si>
  <si>
    <t xml:space="preserve">Skříň  - ozn.55) </t>
  </si>
  <si>
    <t>766 54</t>
  </si>
  <si>
    <t xml:space="preserve">Nástavec na stůl - ozn.56) </t>
  </si>
  <si>
    <t>766 55</t>
  </si>
  <si>
    <t xml:space="preserve">Spodní skříňka na šanony - ozn.57) </t>
  </si>
  <si>
    <t>766 56</t>
  </si>
  <si>
    <t xml:space="preserve">Šatní skříň - ozn.58) </t>
  </si>
  <si>
    <t>766 57</t>
  </si>
  <si>
    <t xml:space="preserve">Regály na šanony - ozn.59) </t>
  </si>
  <si>
    <t>766 58</t>
  </si>
  <si>
    <t xml:space="preserve">Police - ozn.60) </t>
  </si>
  <si>
    <t>766 59</t>
  </si>
  <si>
    <t xml:space="preserve">Spodní skříňka - ozn.61) </t>
  </si>
  <si>
    <t>766 60</t>
  </si>
  <si>
    <t xml:space="preserve">Skříň  - ozn.62) </t>
  </si>
  <si>
    <t>766 61</t>
  </si>
  <si>
    <t xml:space="preserve">Skříň  na mapy A2 - ozn.63) </t>
  </si>
  <si>
    <t>766 62</t>
  </si>
  <si>
    <t xml:space="preserve">Skříň  na mapy A0 - ozn.64) </t>
  </si>
  <si>
    <t>766 63</t>
  </si>
  <si>
    <t xml:space="preserve">Skříň  na mapy - ozn.65) </t>
  </si>
  <si>
    <t>766 64</t>
  </si>
  <si>
    <t xml:space="preserve">Fotokabinka velká - ozn.66) </t>
  </si>
  <si>
    <t>766 65</t>
  </si>
  <si>
    <t xml:space="preserve">Fotokabinka malá - ozn.67) </t>
  </si>
  <si>
    <t>766 66</t>
  </si>
  <si>
    <t xml:space="preserve">Věšák - ozn.68) </t>
  </si>
  <si>
    <t>766 67</t>
  </si>
  <si>
    <t xml:space="preserve">Vymezovač prostoru  - ozn.69) </t>
  </si>
  <si>
    <t>766 68</t>
  </si>
  <si>
    <t xml:space="preserve">Pojízdný regál  - ozn.70) </t>
  </si>
  <si>
    <t>766 69</t>
  </si>
  <si>
    <t xml:space="preserve">Pult - ozn.71) </t>
  </si>
  <si>
    <t>766 70</t>
  </si>
  <si>
    <t xml:space="preserve">Psací pult - ozn.72) </t>
  </si>
  <si>
    <t>766 71</t>
  </si>
  <si>
    <t xml:space="preserve">Dělící příčka - ozn.73) </t>
  </si>
  <si>
    <t>766 72</t>
  </si>
  <si>
    <t xml:space="preserve">Dělící příčka - ozn.74) </t>
  </si>
  <si>
    <t>766 73</t>
  </si>
  <si>
    <t xml:space="preserve">Dělící příčka - ozn.75) </t>
  </si>
  <si>
    <t>766 74</t>
  </si>
  <si>
    <t xml:space="preserve">Věšák - ozn.76) </t>
  </si>
  <si>
    <t>766 75</t>
  </si>
  <si>
    <t xml:space="preserve">Pojízdný regál - ozn.77) </t>
  </si>
  <si>
    <t>766 76</t>
  </si>
  <si>
    <t xml:space="preserve">Nástěnný věšák - ozn.78) </t>
  </si>
  <si>
    <t>766 77</t>
  </si>
  <si>
    <t xml:space="preserve">Stěna s HPL deskou - ozn.79) </t>
  </si>
  <si>
    <t>766 78</t>
  </si>
  <si>
    <t xml:space="preserve">Dělící příčka mezi stoly - ozn.80) </t>
  </si>
  <si>
    <t>766 79</t>
  </si>
  <si>
    <t>766 80</t>
  </si>
  <si>
    <t xml:space="preserve">Nástěnný věšák - ozn.81) </t>
  </si>
  <si>
    <t>766 81</t>
  </si>
  <si>
    <t xml:space="preserve">Trezor - ozn.82) </t>
  </si>
  <si>
    <t>766 82</t>
  </si>
  <si>
    <t xml:space="preserve">Kartotéka A5 - ozn.83) </t>
  </si>
  <si>
    <t>766 83</t>
  </si>
  <si>
    <t xml:space="preserve">Dělící příčka mezi stoly - ozn.84) </t>
  </si>
  <si>
    <t>766 84</t>
  </si>
  <si>
    <t xml:space="preserve">Magnetická tabule - ozn.85) </t>
  </si>
  <si>
    <t>766 85</t>
  </si>
  <si>
    <t xml:space="preserve">Magnetická tabule - ozn.86) </t>
  </si>
  <si>
    <t>766 86</t>
  </si>
  <si>
    <t xml:space="preserve">CLIP A1 - ozn.87) </t>
  </si>
  <si>
    <t>766 87</t>
  </si>
  <si>
    <t xml:space="preserve">CLIP A0 - ozn.88)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</si>
  <si>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</si>
  <si>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</si>
  <si>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</si>
  <si>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</si>
  <si>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</si>
  <si>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</si>
  <si>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</si>
  <si>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</si>
  <si>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Město Jičín</t>
  </si>
  <si>
    <t>Ing.arch Michaela Chvojková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</si>
</sst>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8" fillId="0" borderId="0" xfId="0" applyFont="1"/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3" fillId="0" borderId="0" xfId="1" applyFont="1" applyAlignment="1">
      <alignment horizontal="center"/>
    </xf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49" fontId="3" fillId="0" borderId="48" xfId="1" applyNumberFormat="1" applyFont="1" applyBorder="1" applyAlignment="1">
      <alignment horizontal="center"/>
    </xf>
    <xf numFmtId="0" fontId="3" fillId="0" borderId="50" xfId="1" applyFont="1" applyBorder="1"/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3" fillId="2" borderId="10" xfId="1" applyFont="1" applyFill="1" applyBorder="1" applyAlignment="1">
      <alignment horizontal="center"/>
    </xf>
    <xf numFmtId="49" fontId="19" fillId="2" borderId="10" xfId="1" applyNumberFormat="1" applyFont="1" applyFill="1" applyBorder="1" applyAlignment="1">
      <alignment horizontal="left"/>
    </xf>
    <xf numFmtId="0" fontId="19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0" fillId="0" borderId="0" xfId="1" applyFont="1" applyAlignment="1"/>
    <xf numFmtId="0" fontId="10" fillId="0" borderId="0" xfId="1" applyAlignment="1">
      <alignment horizontal="right"/>
    </xf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workbookViewId="0"/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0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1</v>
      </c>
      <c r="B2" s="4"/>
      <c r="C2" s="5" t="str">
        <f>Rekapitulace!H1</f>
        <v>01</v>
      </c>
      <c r="D2" s="5" t="str">
        <f>Rekapitulace!G2</f>
        <v>Typologie nábytku</v>
      </c>
      <c r="E2" s="6"/>
      <c r="F2" s="7" t="s">
        <v>2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57" ht="12.95" customHeight="1" x14ac:dyDescent="0.2">
      <c r="A5" s="17" t="s">
        <v>78</v>
      </c>
      <c r="B5" s="18"/>
      <c r="C5" s="19" t="s">
        <v>79</v>
      </c>
      <c r="D5" s="20"/>
      <c r="E5" s="18"/>
      <c r="F5" s="13" t="s">
        <v>7</v>
      </c>
      <c r="G5" s="14"/>
    </row>
    <row r="6" spans="1:57" ht="12.95" customHeight="1" x14ac:dyDescent="0.2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57" ht="12.95" customHeight="1" x14ac:dyDescent="0.2">
      <c r="A7" s="24" t="s">
        <v>76</v>
      </c>
      <c r="B7" s="25"/>
      <c r="C7" s="26" t="s">
        <v>77</v>
      </c>
      <c r="D7" s="27"/>
      <c r="E7" s="27"/>
      <c r="F7" s="28" t="s">
        <v>11</v>
      </c>
      <c r="G7" s="22">
        <f>IF(PocetMJ=0,,ROUND((F30+F32)/PocetMJ,1))</f>
        <v>0</v>
      </c>
    </row>
    <row r="8" spans="1:57" x14ac:dyDescent="0.2">
      <c r="A8" s="29" t="s">
        <v>12</v>
      </c>
      <c r="B8" s="13"/>
      <c r="C8" s="30" t="s">
        <v>265</v>
      </c>
      <c r="D8" s="30"/>
      <c r="E8" s="31"/>
      <c r="F8" s="32" t="s">
        <v>13</v>
      </c>
      <c r="G8" s="33"/>
      <c r="H8" s="34"/>
      <c r="I8" s="35"/>
    </row>
    <row r="9" spans="1:57" x14ac:dyDescent="0.2">
      <c r="A9" s="29" t="s">
        <v>14</v>
      </c>
      <c r="B9" s="13"/>
      <c r="C9" s="30" t="str">
        <f>Projektant</f>
        <v>Ing.arch Michaela Chvojková</v>
      </c>
      <c r="D9" s="30"/>
      <c r="E9" s="31"/>
      <c r="F9" s="13"/>
      <c r="G9" s="36"/>
      <c r="H9" s="37"/>
    </row>
    <row r="10" spans="1:57" x14ac:dyDescent="0.2">
      <c r="A10" s="29" t="s">
        <v>15</v>
      </c>
      <c r="B10" s="13"/>
      <c r="C10" s="30" t="s">
        <v>264</v>
      </c>
      <c r="D10" s="30"/>
      <c r="E10" s="30"/>
      <c r="F10" s="38"/>
      <c r="G10" s="39"/>
      <c r="H10" s="40"/>
    </row>
    <row r="11" spans="1:57" ht="13.5" customHeight="1" x14ac:dyDescent="0.2">
      <c r="A11" s="29" t="s">
        <v>16</v>
      </c>
      <c r="B11" s="13"/>
      <c r="C11" s="30"/>
      <c r="D11" s="30"/>
      <c r="E11" s="30"/>
      <c r="F11" s="41" t="s">
        <v>17</v>
      </c>
      <c r="G11" s="42"/>
      <c r="H11" s="37"/>
      <c r="BA11" s="43"/>
      <c r="BB11" s="43"/>
      <c r="BC11" s="43"/>
      <c r="BD11" s="43"/>
      <c r="BE11" s="43"/>
    </row>
    <row r="12" spans="1:57" ht="12.75" customHeight="1" x14ac:dyDescent="0.2">
      <c r="A12" s="44" t="s">
        <v>18</v>
      </c>
      <c r="B12" s="10"/>
      <c r="C12" s="45"/>
      <c r="D12" s="45"/>
      <c r="E12" s="45"/>
      <c r="F12" s="46" t="s">
        <v>19</v>
      </c>
      <c r="G12" s="47"/>
      <c r="H12" s="37"/>
    </row>
    <row r="13" spans="1:57" ht="28.5" customHeight="1" thickBot="1" x14ac:dyDescent="0.25">
      <c r="A13" s="48" t="s">
        <v>20</v>
      </c>
      <c r="B13" s="49"/>
      <c r="C13" s="49"/>
      <c r="D13" s="49"/>
      <c r="E13" s="50"/>
      <c r="F13" s="50"/>
      <c r="G13" s="51"/>
      <c r="H13" s="37"/>
    </row>
    <row r="14" spans="1:57" ht="17.25" customHeight="1" thickBot="1" x14ac:dyDescent="0.25">
      <c r="A14" s="52" t="s">
        <v>21</v>
      </c>
      <c r="B14" s="53"/>
      <c r="C14" s="54"/>
      <c r="D14" s="55" t="s">
        <v>22</v>
      </c>
      <c r="E14" s="56"/>
      <c r="F14" s="56"/>
      <c r="G14" s="54"/>
    </row>
    <row r="15" spans="1:57" ht="15.95" customHeight="1" x14ac:dyDescent="0.2">
      <c r="A15" s="57"/>
      <c r="B15" s="58" t="s">
        <v>23</v>
      </c>
      <c r="C15" s="59">
        <f>HSV</f>
        <v>0</v>
      </c>
      <c r="D15" s="60" t="str">
        <f>Rekapitulace!A13</f>
        <v>Ztížené výrobní podmínky</v>
      </c>
      <c r="E15" s="61"/>
      <c r="F15" s="62"/>
      <c r="G15" s="59">
        <f>Rekapitulace!I13</f>
        <v>0</v>
      </c>
    </row>
    <row r="16" spans="1:57" ht="15.95" customHeight="1" x14ac:dyDescent="0.2">
      <c r="A16" s="57" t="s">
        <v>24</v>
      </c>
      <c r="B16" s="58" t="s">
        <v>25</v>
      </c>
      <c r="C16" s="59">
        <f>PSV</f>
        <v>0</v>
      </c>
      <c r="D16" s="9" t="str">
        <f>Rekapitulace!A14</f>
        <v>Oborová přirážka</v>
      </c>
      <c r="E16" s="63"/>
      <c r="F16" s="64"/>
      <c r="G16" s="59">
        <f>Rekapitulace!I14</f>
        <v>0</v>
      </c>
    </row>
    <row r="17" spans="1:7" ht="15.95" customHeight="1" x14ac:dyDescent="0.2">
      <c r="A17" s="57" t="s">
        <v>26</v>
      </c>
      <c r="B17" s="58" t="s">
        <v>27</v>
      </c>
      <c r="C17" s="59">
        <f>Mont</f>
        <v>0</v>
      </c>
      <c r="D17" s="9" t="str">
        <f>Rekapitulace!A15</f>
        <v>Přesun stavebních kapacit</v>
      </c>
      <c r="E17" s="63"/>
      <c r="F17" s="64"/>
      <c r="G17" s="59">
        <f>Rekapitulace!I15</f>
        <v>0</v>
      </c>
    </row>
    <row r="18" spans="1:7" ht="15.95" customHeight="1" x14ac:dyDescent="0.2">
      <c r="A18" s="65" t="s">
        <v>28</v>
      </c>
      <c r="B18" s="66" t="s">
        <v>29</v>
      </c>
      <c r="C18" s="59">
        <f>Dodavka</f>
        <v>0</v>
      </c>
      <c r="D18" s="9" t="str">
        <f>Rekapitulace!A16</f>
        <v>Mimostaveništní doprava</v>
      </c>
      <c r="E18" s="63"/>
      <c r="F18" s="64"/>
      <c r="G18" s="59">
        <f>Rekapitulace!I16</f>
        <v>0</v>
      </c>
    </row>
    <row r="19" spans="1:7" ht="15.95" customHeight="1" x14ac:dyDescent="0.2">
      <c r="A19" s="67" t="s">
        <v>30</v>
      </c>
      <c r="B19" s="58"/>
      <c r="C19" s="59">
        <f>SUM(C15:C18)</f>
        <v>0</v>
      </c>
      <c r="D19" s="9" t="str">
        <f>Rekapitulace!A17</f>
        <v>Zařízení staveniště</v>
      </c>
      <c r="E19" s="63"/>
      <c r="F19" s="64"/>
      <c r="G19" s="59">
        <f>Rekapitulace!I17</f>
        <v>0</v>
      </c>
    </row>
    <row r="20" spans="1:7" ht="15.95" customHeight="1" x14ac:dyDescent="0.2">
      <c r="A20" s="67"/>
      <c r="B20" s="58"/>
      <c r="C20" s="59"/>
      <c r="D20" s="9" t="str">
        <f>Rekapitulace!A18</f>
        <v>Provoz investora</v>
      </c>
      <c r="E20" s="63"/>
      <c r="F20" s="64"/>
      <c r="G20" s="59">
        <f>Rekapitulace!I18</f>
        <v>0</v>
      </c>
    </row>
    <row r="21" spans="1:7" ht="15.95" customHeight="1" x14ac:dyDescent="0.2">
      <c r="A21" s="67" t="s">
        <v>31</v>
      </c>
      <c r="B21" s="58"/>
      <c r="C21" s="59">
        <f>HZS</f>
        <v>0</v>
      </c>
      <c r="D21" s="9" t="str">
        <f>Rekapitulace!A19</f>
        <v>Kompletační činnost (IČD)</v>
      </c>
      <c r="E21" s="63"/>
      <c r="F21" s="64"/>
      <c r="G21" s="59">
        <f>Rekapitulace!I19</f>
        <v>0</v>
      </c>
    </row>
    <row r="22" spans="1:7" ht="15.95" customHeight="1" x14ac:dyDescent="0.2">
      <c r="A22" s="68" t="s">
        <v>32</v>
      </c>
      <c r="B22" s="69"/>
      <c r="C22" s="59">
        <f>C19+C21</f>
        <v>0</v>
      </c>
      <c r="D22" s="9" t="s">
        <v>33</v>
      </c>
      <c r="E22" s="63"/>
      <c r="F22" s="64"/>
      <c r="G22" s="59">
        <f>G23-SUM(G15:G21)</f>
        <v>0</v>
      </c>
    </row>
    <row r="23" spans="1:7" ht="15.95" customHeight="1" thickBot="1" x14ac:dyDescent="0.25">
      <c r="A23" s="70" t="s">
        <v>34</v>
      </c>
      <c r="B23" s="71"/>
      <c r="C23" s="72">
        <f>C22+G23</f>
        <v>0</v>
      </c>
      <c r="D23" s="73" t="s">
        <v>35</v>
      </c>
      <c r="E23" s="74"/>
      <c r="F23" s="75"/>
      <c r="G23" s="59">
        <f>VRN</f>
        <v>0</v>
      </c>
    </row>
    <row r="24" spans="1:7" x14ac:dyDescent="0.2">
      <c r="A24" s="76" t="s">
        <v>36</v>
      </c>
      <c r="B24" s="77"/>
      <c r="C24" s="78"/>
      <c r="D24" s="77" t="s">
        <v>37</v>
      </c>
      <c r="E24" s="77"/>
      <c r="F24" s="79" t="s">
        <v>38</v>
      </c>
      <c r="G24" s="80"/>
    </row>
    <row r="25" spans="1:7" x14ac:dyDescent="0.2">
      <c r="A25" s="68" t="s">
        <v>39</v>
      </c>
      <c r="B25" s="69"/>
      <c r="C25" s="81"/>
      <c r="D25" s="69" t="s">
        <v>39</v>
      </c>
      <c r="E25" s="82"/>
      <c r="F25" s="83" t="s">
        <v>39</v>
      </c>
      <c r="G25" s="84"/>
    </row>
    <row r="26" spans="1:7" ht="37.5" customHeight="1" x14ac:dyDescent="0.2">
      <c r="A26" s="68" t="s">
        <v>40</v>
      </c>
      <c r="B26" s="85"/>
      <c r="C26" s="81"/>
      <c r="D26" s="69" t="s">
        <v>40</v>
      </c>
      <c r="E26" s="82"/>
      <c r="F26" s="83" t="s">
        <v>40</v>
      </c>
      <c r="G26" s="84"/>
    </row>
    <row r="27" spans="1:7" x14ac:dyDescent="0.2">
      <c r="A27" s="68"/>
      <c r="B27" s="86"/>
      <c r="C27" s="81"/>
      <c r="D27" s="69"/>
      <c r="E27" s="82"/>
      <c r="F27" s="83"/>
      <c r="G27" s="84"/>
    </row>
    <row r="28" spans="1:7" x14ac:dyDescent="0.2">
      <c r="A28" s="68" t="s">
        <v>41</v>
      </c>
      <c r="B28" s="69"/>
      <c r="C28" s="81"/>
      <c r="D28" s="83" t="s">
        <v>42</v>
      </c>
      <c r="E28" s="81"/>
      <c r="F28" s="87" t="s">
        <v>42</v>
      </c>
      <c r="G28" s="84"/>
    </row>
    <row r="29" spans="1:7" ht="69" customHeight="1" x14ac:dyDescent="0.2">
      <c r="A29" s="68"/>
      <c r="B29" s="69"/>
      <c r="C29" s="88"/>
      <c r="D29" s="89"/>
      <c r="E29" s="88"/>
      <c r="F29" s="69"/>
      <c r="G29" s="84"/>
    </row>
    <row r="30" spans="1:7" x14ac:dyDescent="0.2">
      <c r="A30" s="90" t="s">
        <v>43</v>
      </c>
      <c r="B30" s="91"/>
      <c r="C30" s="92">
        <v>20</v>
      </c>
      <c r="D30" s="91" t="s">
        <v>44</v>
      </c>
      <c r="E30" s="93"/>
      <c r="F30" s="94">
        <f>C23-F32</f>
        <v>0</v>
      </c>
      <c r="G30" s="95"/>
    </row>
    <row r="31" spans="1:7" x14ac:dyDescent="0.2">
      <c r="A31" s="90" t="s">
        <v>45</v>
      </c>
      <c r="B31" s="91"/>
      <c r="C31" s="92">
        <f>SazbaDPH1</f>
        <v>20</v>
      </c>
      <c r="D31" s="91" t="s">
        <v>46</v>
      </c>
      <c r="E31" s="93"/>
      <c r="F31" s="94">
        <f>ROUND(PRODUCT(F30,C31/100),0)</f>
        <v>0</v>
      </c>
      <c r="G31" s="95"/>
    </row>
    <row r="32" spans="1:7" x14ac:dyDescent="0.2">
      <c r="A32" s="90" t="s">
        <v>43</v>
      </c>
      <c r="B32" s="91"/>
      <c r="C32" s="92">
        <v>0</v>
      </c>
      <c r="D32" s="91" t="s">
        <v>46</v>
      </c>
      <c r="E32" s="93"/>
      <c r="F32" s="94">
        <v>0</v>
      </c>
      <c r="G32" s="95"/>
    </row>
    <row r="33" spans="1:8" x14ac:dyDescent="0.2">
      <c r="A33" s="90" t="s">
        <v>45</v>
      </c>
      <c r="B33" s="96"/>
      <c r="C33" s="97">
        <f>SazbaDPH2</f>
        <v>0</v>
      </c>
      <c r="D33" s="91" t="s">
        <v>46</v>
      </c>
      <c r="E33" s="64"/>
      <c r="F33" s="94">
        <f>ROUND(PRODUCT(F32,C33/100),0)</f>
        <v>0</v>
      </c>
      <c r="G33" s="95"/>
    </row>
    <row r="34" spans="1:8" s="103" customFormat="1" ht="19.5" customHeight="1" thickBot="1" x14ac:dyDescent="0.3">
      <c r="A34" s="98" t="s">
        <v>47</v>
      </c>
      <c r="B34" s="99"/>
      <c r="C34" s="99"/>
      <c r="D34" s="99"/>
      <c r="E34" s="100"/>
      <c r="F34" s="101">
        <f>ROUND(SUM(F30:F33),0)</f>
        <v>0</v>
      </c>
      <c r="G34" s="102"/>
    </row>
    <row r="36" spans="1:8" x14ac:dyDescent="0.2">
      <c r="A36" s="104" t="s">
        <v>48</v>
      </c>
      <c r="B36" s="104"/>
      <c r="C36" s="104"/>
      <c r="D36" s="104"/>
      <c r="E36" s="104"/>
      <c r="F36" s="104"/>
      <c r="G36" s="104"/>
      <c r="H36" t="s">
        <v>6</v>
      </c>
    </row>
    <row r="37" spans="1:8" ht="14.25" customHeight="1" x14ac:dyDescent="0.2">
      <c r="A37" s="104"/>
      <c r="B37" s="105"/>
      <c r="C37" s="105"/>
      <c r="D37" s="105"/>
      <c r="E37" s="105"/>
      <c r="F37" s="105"/>
      <c r="G37" s="105"/>
      <c r="H37" t="s">
        <v>6</v>
      </c>
    </row>
    <row r="38" spans="1:8" ht="12.75" customHeight="1" x14ac:dyDescent="0.2">
      <c r="A38" s="106"/>
      <c r="B38" s="105"/>
      <c r="C38" s="105"/>
      <c r="D38" s="105"/>
      <c r="E38" s="105"/>
      <c r="F38" s="105"/>
      <c r="G38" s="105"/>
      <c r="H38" t="s">
        <v>6</v>
      </c>
    </row>
    <row r="39" spans="1:8" x14ac:dyDescent="0.2">
      <c r="A39" s="106"/>
      <c r="B39" s="105"/>
      <c r="C39" s="105"/>
      <c r="D39" s="105"/>
      <c r="E39" s="105"/>
      <c r="F39" s="105"/>
      <c r="G39" s="105"/>
      <c r="H39" t="s">
        <v>6</v>
      </c>
    </row>
    <row r="40" spans="1:8" x14ac:dyDescent="0.2">
      <c r="A40" s="106"/>
      <c r="B40" s="105"/>
      <c r="C40" s="105"/>
      <c r="D40" s="105"/>
      <c r="E40" s="105"/>
      <c r="F40" s="105"/>
      <c r="G40" s="105"/>
      <c r="H40" t="s">
        <v>6</v>
      </c>
    </row>
    <row r="41" spans="1:8" x14ac:dyDescent="0.2">
      <c r="A41" s="106"/>
      <c r="B41" s="105"/>
      <c r="C41" s="105"/>
      <c r="D41" s="105"/>
      <c r="E41" s="105"/>
      <c r="F41" s="105"/>
      <c r="G41" s="105"/>
      <c r="H41" t="s">
        <v>6</v>
      </c>
    </row>
    <row r="42" spans="1:8" x14ac:dyDescent="0.2">
      <c r="A42" s="106"/>
      <c r="B42" s="105"/>
      <c r="C42" s="105"/>
      <c r="D42" s="105"/>
      <c r="E42" s="105"/>
      <c r="F42" s="105"/>
      <c r="G42" s="105"/>
      <c r="H42" t="s">
        <v>6</v>
      </c>
    </row>
    <row r="43" spans="1:8" x14ac:dyDescent="0.2">
      <c r="A43" s="106"/>
      <c r="B43" s="105"/>
      <c r="C43" s="105"/>
      <c r="D43" s="105"/>
      <c r="E43" s="105"/>
      <c r="F43" s="105"/>
      <c r="G43" s="105"/>
      <c r="H43" t="s">
        <v>6</v>
      </c>
    </row>
    <row r="44" spans="1:8" x14ac:dyDescent="0.2">
      <c r="A44" s="106"/>
      <c r="B44" s="105"/>
      <c r="C44" s="105"/>
      <c r="D44" s="105"/>
      <c r="E44" s="105"/>
      <c r="F44" s="105"/>
      <c r="G44" s="105"/>
      <c r="H44" t="s">
        <v>6</v>
      </c>
    </row>
    <row r="45" spans="1:8" ht="0.75" customHeight="1" x14ac:dyDescent="0.2">
      <c r="A45" s="106"/>
      <c r="B45" s="105"/>
      <c r="C45" s="105"/>
      <c r="D45" s="105"/>
      <c r="E45" s="105"/>
      <c r="F45" s="105"/>
      <c r="G45" s="105"/>
      <c r="H45" t="s">
        <v>6</v>
      </c>
    </row>
    <row r="46" spans="1:8" x14ac:dyDescent="0.2">
      <c r="B46" s="107"/>
      <c r="C46" s="107"/>
      <c r="D46" s="107"/>
      <c r="E46" s="107"/>
      <c r="F46" s="107"/>
      <c r="G46" s="107"/>
    </row>
    <row r="47" spans="1:8" x14ac:dyDescent="0.2">
      <c r="B47" s="107"/>
      <c r="C47" s="107"/>
      <c r="D47" s="107"/>
      <c r="E47" s="107"/>
      <c r="F47" s="107"/>
      <c r="G47" s="107"/>
    </row>
    <row r="48" spans="1:8" x14ac:dyDescent="0.2">
      <c r="B48" s="107"/>
      <c r="C48" s="107"/>
      <c r="D48" s="107"/>
      <c r="E48" s="107"/>
      <c r="F48" s="107"/>
      <c r="G48" s="107"/>
    </row>
    <row r="49" spans="2:7" x14ac:dyDescent="0.2">
      <c r="B49" s="107"/>
      <c r="C49" s="107"/>
      <c r="D49" s="107"/>
      <c r="E49" s="107"/>
      <c r="F49" s="107"/>
      <c r="G49" s="107"/>
    </row>
    <row r="50" spans="2:7" x14ac:dyDescent="0.2">
      <c r="B50" s="107"/>
      <c r="C50" s="107"/>
      <c r="D50" s="107"/>
      <c r="E50" s="107"/>
      <c r="F50" s="107"/>
      <c r="G50" s="107"/>
    </row>
    <row r="51" spans="2:7" x14ac:dyDescent="0.2">
      <c r="B51" s="107"/>
      <c r="C51" s="107"/>
      <c r="D51" s="107"/>
      <c r="E51" s="107"/>
      <c r="F51" s="107"/>
      <c r="G51" s="107"/>
    </row>
    <row r="52" spans="2:7" x14ac:dyDescent="0.2">
      <c r="B52" s="107"/>
      <c r="C52" s="107"/>
      <c r="D52" s="107"/>
      <c r="E52" s="107"/>
      <c r="F52" s="107"/>
      <c r="G52" s="107"/>
    </row>
    <row r="53" spans="2:7" x14ac:dyDescent="0.2">
      <c r="B53" s="107"/>
      <c r="C53" s="107"/>
      <c r="D53" s="107"/>
      <c r="E53" s="107"/>
      <c r="F53" s="107"/>
      <c r="G53" s="107"/>
    </row>
    <row r="54" spans="2:7" x14ac:dyDescent="0.2">
      <c r="B54" s="107"/>
      <c r="C54" s="107"/>
      <c r="D54" s="107"/>
      <c r="E54" s="107"/>
      <c r="F54" s="107"/>
      <c r="G54" s="107"/>
    </row>
    <row r="55" spans="2:7" x14ac:dyDescent="0.2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2"/>
  <sheetViews>
    <sheetView workbookViewId="0">
      <selection activeCell="H21" sqref="H21:I21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108" t="s">
        <v>49</v>
      </c>
      <c r="B1" s="109"/>
      <c r="C1" s="110" t="str">
        <f>CONCATENATE(cislostavby," ",nazevstavby)</f>
        <v>8790-12 Stav.úpravy projekt.stř. na kanceláře MěÚ Jičín</v>
      </c>
      <c r="D1" s="111"/>
      <c r="E1" s="112"/>
      <c r="F1" s="111"/>
      <c r="G1" s="113" t="s">
        <v>50</v>
      </c>
      <c r="H1" s="114" t="s">
        <v>78</v>
      </c>
      <c r="I1" s="115"/>
    </row>
    <row r="2" spans="1:57" ht="13.5" thickBot="1" x14ac:dyDescent="0.25">
      <c r="A2" s="116" t="s">
        <v>51</v>
      </c>
      <c r="B2" s="117"/>
      <c r="C2" s="118" t="str">
        <f>CONCATENATE(cisloobjektu," ",nazevobjektu)</f>
        <v>01 Budova C</v>
      </c>
      <c r="D2" s="119"/>
      <c r="E2" s="120"/>
      <c r="F2" s="119"/>
      <c r="G2" s="121" t="s">
        <v>80</v>
      </c>
      <c r="H2" s="122"/>
      <c r="I2" s="123"/>
    </row>
    <row r="3" spans="1:57" ht="13.5" thickTop="1" x14ac:dyDescent="0.2">
      <c r="A3" s="82"/>
      <c r="B3" s="82"/>
      <c r="C3" s="82"/>
      <c r="D3" s="82"/>
      <c r="E3" s="82"/>
      <c r="F3" s="69"/>
      <c r="G3" s="82"/>
      <c r="H3" s="82"/>
      <c r="I3" s="82"/>
    </row>
    <row r="4" spans="1:57" ht="19.5" customHeight="1" x14ac:dyDescent="0.25">
      <c r="A4" s="124" t="s">
        <v>52</v>
      </c>
      <c r="B4" s="125"/>
      <c r="C4" s="125"/>
      <c r="D4" s="125"/>
      <c r="E4" s="126"/>
      <c r="F4" s="125"/>
      <c r="G4" s="125"/>
      <c r="H4" s="125"/>
      <c r="I4" s="125"/>
    </row>
    <row r="5" spans="1:57" ht="13.5" thickBot="1" x14ac:dyDescent="0.25">
      <c r="A5" s="82"/>
      <c r="B5" s="82"/>
      <c r="C5" s="82"/>
      <c r="D5" s="82"/>
      <c r="E5" s="82"/>
      <c r="F5" s="82"/>
      <c r="G5" s="82"/>
      <c r="H5" s="82"/>
      <c r="I5" s="82"/>
    </row>
    <row r="6" spans="1:57" s="37" customFormat="1" ht="13.5" thickBot="1" x14ac:dyDescent="0.25">
      <c r="A6" s="127"/>
      <c r="B6" s="128" t="s">
        <v>53</v>
      </c>
      <c r="C6" s="128"/>
      <c r="D6" s="129"/>
      <c r="E6" s="130" t="s">
        <v>54</v>
      </c>
      <c r="F6" s="131" t="s">
        <v>55</v>
      </c>
      <c r="G6" s="131" t="s">
        <v>56</v>
      </c>
      <c r="H6" s="131" t="s">
        <v>57</v>
      </c>
      <c r="I6" s="132" t="s">
        <v>31</v>
      </c>
    </row>
    <row r="7" spans="1:57" s="37" customFormat="1" ht="13.5" thickBot="1" x14ac:dyDescent="0.25">
      <c r="A7" s="219" t="str">
        <f>Položky!B7</f>
        <v>766N</v>
      </c>
      <c r="B7" s="133" t="str">
        <f>Položky!C7</f>
        <v>Typologie nábytku</v>
      </c>
      <c r="C7" s="69"/>
      <c r="D7" s="134"/>
      <c r="E7" s="220">
        <f>Položky!BA95</f>
        <v>0</v>
      </c>
      <c r="F7" s="221">
        <f>Položky!BB95</f>
        <v>0</v>
      </c>
      <c r="G7" s="221">
        <f>Položky!BC95</f>
        <v>0</v>
      </c>
      <c r="H7" s="221">
        <f>Položky!BD95</f>
        <v>0</v>
      </c>
      <c r="I7" s="222">
        <f>Položky!BE95</f>
        <v>0</v>
      </c>
    </row>
    <row r="8" spans="1:57" s="141" customFormat="1" ht="13.5" thickBot="1" x14ac:dyDescent="0.25">
      <c r="A8" s="135"/>
      <c r="B8" s="136" t="s">
        <v>58</v>
      </c>
      <c r="C8" s="136"/>
      <c r="D8" s="137"/>
      <c r="E8" s="138">
        <f>SUM(E7:E7)</f>
        <v>0</v>
      </c>
      <c r="F8" s="139">
        <f>SUM(F7:F7)</f>
        <v>0</v>
      </c>
      <c r="G8" s="139">
        <f>SUM(G7:G7)</f>
        <v>0</v>
      </c>
      <c r="H8" s="139">
        <f>SUM(H7:H7)</f>
        <v>0</v>
      </c>
      <c r="I8" s="140">
        <f>SUM(I7:I7)</f>
        <v>0</v>
      </c>
    </row>
    <row r="9" spans="1:57" x14ac:dyDescent="0.2">
      <c r="A9" s="69"/>
      <c r="B9" s="69"/>
      <c r="C9" s="69"/>
      <c r="D9" s="69"/>
      <c r="E9" s="69"/>
      <c r="F9" s="69"/>
      <c r="G9" s="69"/>
      <c r="H9" s="69"/>
      <c r="I9" s="69"/>
    </row>
    <row r="10" spans="1:57" ht="19.5" customHeight="1" x14ac:dyDescent="0.25">
      <c r="A10" s="125" t="s">
        <v>59</v>
      </c>
      <c r="B10" s="125"/>
      <c r="C10" s="125"/>
      <c r="D10" s="125"/>
      <c r="E10" s="125"/>
      <c r="F10" s="125"/>
      <c r="G10" s="142"/>
      <c r="H10" s="125"/>
      <c r="I10" s="125"/>
      <c r="BA10" s="43"/>
      <c r="BB10" s="43"/>
      <c r="BC10" s="43"/>
      <c r="BD10" s="43"/>
      <c r="BE10" s="43"/>
    </row>
    <row r="11" spans="1:57" ht="13.5" thickBot="1" x14ac:dyDescent="0.25">
      <c r="A11" s="82"/>
      <c r="B11" s="82"/>
      <c r="C11" s="82"/>
      <c r="D11" s="82"/>
      <c r="E11" s="82"/>
      <c r="F11" s="82"/>
      <c r="G11" s="82"/>
      <c r="H11" s="82"/>
      <c r="I11" s="82"/>
    </row>
    <row r="12" spans="1:57" x14ac:dyDescent="0.2">
      <c r="A12" s="76" t="s">
        <v>60</v>
      </c>
      <c r="B12" s="77"/>
      <c r="C12" s="77"/>
      <c r="D12" s="143"/>
      <c r="E12" s="144" t="s">
        <v>61</v>
      </c>
      <c r="F12" s="145" t="s">
        <v>62</v>
      </c>
      <c r="G12" s="146" t="s">
        <v>63</v>
      </c>
      <c r="H12" s="147"/>
      <c r="I12" s="148" t="s">
        <v>61</v>
      </c>
    </row>
    <row r="13" spans="1:57" x14ac:dyDescent="0.2">
      <c r="A13" s="67" t="s">
        <v>256</v>
      </c>
      <c r="B13" s="58"/>
      <c r="C13" s="58"/>
      <c r="D13" s="149"/>
      <c r="E13" s="150">
        <v>0</v>
      </c>
      <c r="F13" s="151">
        <v>0</v>
      </c>
      <c r="G13" s="152">
        <f>CHOOSE(BA13+1,HSV+PSV,HSV+PSV+Mont,HSV+PSV+Dodavka+Mont,HSV,PSV,Mont,Dodavka,Mont+Dodavka,0)</f>
        <v>0</v>
      </c>
      <c r="H13" s="153"/>
      <c r="I13" s="154">
        <f>E13+F13*G13/100</f>
        <v>0</v>
      </c>
      <c r="BA13">
        <v>0</v>
      </c>
    </row>
    <row r="14" spans="1:57" x14ac:dyDescent="0.2">
      <c r="A14" s="67" t="s">
        <v>257</v>
      </c>
      <c r="B14" s="58"/>
      <c r="C14" s="58"/>
      <c r="D14" s="149"/>
      <c r="E14" s="150">
        <v>0</v>
      </c>
      <c r="F14" s="151">
        <v>0</v>
      </c>
      <c r="G14" s="152">
        <f>CHOOSE(BA14+1,HSV+PSV,HSV+PSV+Mont,HSV+PSV+Dodavka+Mont,HSV,PSV,Mont,Dodavka,Mont+Dodavka,0)</f>
        <v>0</v>
      </c>
      <c r="H14" s="153"/>
      <c r="I14" s="154">
        <f>E14+F14*G14/100</f>
        <v>0</v>
      </c>
      <c r="BA14">
        <v>0</v>
      </c>
    </row>
    <row r="15" spans="1:57" x14ac:dyDescent="0.2">
      <c r="A15" s="67" t="s">
        <v>258</v>
      </c>
      <c r="B15" s="58"/>
      <c r="C15" s="58"/>
      <c r="D15" s="149"/>
      <c r="E15" s="150">
        <v>0</v>
      </c>
      <c r="F15" s="151">
        <v>0</v>
      </c>
      <c r="G15" s="152">
        <f>CHOOSE(BA15+1,HSV+PSV,HSV+PSV+Mont,HSV+PSV+Dodavka+Mont,HSV,PSV,Mont,Dodavka,Mont+Dodavka,0)</f>
        <v>0</v>
      </c>
      <c r="H15" s="153"/>
      <c r="I15" s="154">
        <f>E15+F15*G15/100</f>
        <v>0</v>
      </c>
      <c r="BA15">
        <v>0</v>
      </c>
    </row>
    <row r="16" spans="1:57" x14ac:dyDescent="0.2">
      <c r="A16" s="67" t="s">
        <v>259</v>
      </c>
      <c r="B16" s="58"/>
      <c r="C16" s="58"/>
      <c r="D16" s="149"/>
      <c r="E16" s="150">
        <v>0</v>
      </c>
      <c r="F16" s="151">
        <v>0</v>
      </c>
      <c r="G16" s="152">
        <f>CHOOSE(BA16+1,HSV+PSV,HSV+PSV+Mont,HSV+PSV+Dodavka+Mont,HSV,PSV,Mont,Dodavka,Mont+Dodavka,0)</f>
        <v>0</v>
      </c>
      <c r="H16" s="153"/>
      <c r="I16" s="154">
        <f>E16+F16*G16/100</f>
        <v>0</v>
      </c>
      <c r="BA16">
        <v>0</v>
      </c>
    </row>
    <row r="17" spans="1:53" x14ac:dyDescent="0.2">
      <c r="A17" s="67" t="s">
        <v>260</v>
      </c>
      <c r="B17" s="58"/>
      <c r="C17" s="58"/>
      <c r="D17" s="149"/>
      <c r="E17" s="150">
        <v>0</v>
      </c>
      <c r="F17" s="151">
        <v>0</v>
      </c>
      <c r="G17" s="152">
        <f>CHOOSE(BA17+1,HSV+PSV,HSV+PSV+Mont,HSV+PSV+Dodavka+Mont,HSV,PSV,Mont,Dodavka,Mont+Dodavka,0)</f>
        <v>0</v>
      </c>
      <c r="H17" s="153"/>
      <c r="I17" s="154">
        <f>E17+F17*G17/100</f>
        <v>0</v>
      </c>
      <c r="BA17">
        <v>1</v>
      </c>
    </row>
    <row r="18" spans="1:53" x14ac:dyDescent="0.2">
      <c r="A18" s="67" t="s">
        <v>261</v>
      </c>
      <c r="B18" s="58"/>
      <c r="C18" s="58"/>
      <c r="D18" s="149"/>
      <c r="E18" s="150">
        <v>0</v>
      </c>
      <c r="F18" s="151">
        <v>0</v>
      </c>
      <c r="G18" s="152">
        <f>CHOOSE(BA18+1,HSV+PSV,HSV+PSV+Mont,HSV+PSV+Dodavka+Mont,HSV,PSV,Mont,Dodavka,Mont+Dodavka,0)</f>
        <v>0</v>
      </c>
      <c r="H18" s="153"/>
      <c r="I18" s="154">
        <f>E18+F18*G18/100</f>
        <v>0</v>
      </c>
      <c r="BA18">
        <v>1</v>
      </c>
    </row>
    <row r="19" spans="1:53" x14ac:dyDescent="0.2">
      <c r="A19" s="67" t="s">
        <v>262</v>
      </c>
      <c r="B19" s="58"/>
      <c r="C19" s="58"/>
      <c r="D19" s="149"/>
      <c r="E19" s="150">
        <v>0</v>
      </c>
      <c r="F19" s="151">
        <v>0</v>
      </c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2</v>
      </c>
    </row>
    <row r="20" spans="1:53" x14ac:dyDescent="0.2">
      <c r="A20" s="67" t="s">
        <v>263</v>
      </c>
      <c r="B20" s="58"/>
      <c r="C20" s="58"/>
      <c r="D20" s="149"/>
      <c r="E20" s="150">
        <v>0</v>
      </c>
      <c r="F20" s="151">
        <v>0</v>
      </c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2</v>
      </c>
    </row>
    <row r="21" spans="1:53" ht="13.5" thickBot="1" x14ac:dyDescent="0.25">
      <c r="A21" s="155"/>
      <c r="B21" s="156" t="s">
        <v>64</v>
      </c>
      <c r="C21" s="157"/>
      <c r="D21" s="158"/>
      <c r="E21" s="159"/>
      <c r="F21" s="160"/>
      <c r="G21" s="160"/>
      <c r="H21" s="161">
        <f>SUM(I13:I20)</f>
        <v>0</v>
      </c>
      <c r="I21" s="162"/>
    </row>
    <row r="23" spans="1:53" x14ac:dyDescent="0.2">
      <c r="B23" s="141"/>
      <c r="F23" s="163"/>
      <c r="G23" s="164"/>
      <c r="H23" s="164"/>
      <c r="I23" s="165"/>
    </row>
    <row r="24" spans="1:53" x14ac:dyDescent="0.2">
      <c r="F24" s="163"/>
      <c r="G24" s="164"/>
      <c r="H24" s="164"/>
      <c r="I24" s="165"/>
    </row>
    <row r="25" spans="1:53" x14ac:dyDescent="0.2">
      <c r="F25" s="163"/>
      <c r="G25" s="164"/>
      <c r="H25" s="164"/>
      <c r="I25" s="165"/>
    </row>
    <row r="26" spans="1:53" x14ac:dyDescent="0.2">
      <c r="F26" s="163"/>
      <c r="G26" s="164"/>
      <c r="H26" s="164"/>
      <c r="I26" s="165"/>
    </row>
    <row r="27" spans="1:53" x14ac:dyDescent="0.2">
      <c r="F27" s="163"/>
      <c r="G27" s="164"/>
      <c r="H27" s="164"/>
      <c r="I27" s="165"/>
    </row>
    <row r="28" spans="1:53" x14ac:dyDescent="0.2">
      <c r="F28" s="163"/>
      <c r="G28" s="164"/>
      <c r="H28" s="164"/>
      <c r="I28" s="165"/>
    </row>
    <row r="29" spans="1:53" x14ac:dyDescent="0.2">
      <c r="F29" s="163"/>
      <c r="G29" s="164"/>
      <c r="H29" s="164"/>
      <c r="I29" s="165"/>
    </row>
    <row r="30" spans="1:53" x14ac:dyDescent="0.2">
      <c r="F30" s="163"/>
      <c r="G30" s="164"/>
      <c r="H30" s="164"/>
      <c r="I30" s="165"/>
    </row>
    <row r="31" spans="1:53" x14ac:dyDescent="0.2">
      <c r="F31" s="163"/>
      <c r="G31" s="164"/>
      <c r="H31" s="164"/>
      <c r="I31" s="165"/>
    </row>
    <row r="32" spans="1:53" x14ac:dyDescent="0.2">
      <c r="F32" s="163"/>
      <c r="G32" s="164"/>
      <c r="H32" s="164"/>
      <c r="I32" s="165"/>
    </row>
    <row r="33" spans="6:9" x14ac:dyDescent="0.2">
      <c r="F33" s="163"/>
      <c r="G33" s="164"/>
      <c r="H33" s="164"/>
      <c r="I33" s="165"/>
    </row>
    <row r="34" spans="6:9" x14ac:dyDescent="0.2">
      <c r="F34" s="163"/>
      <c r="G34" s="164"/>
      <c r="H34" s="164"/>
      <c r="I34" s="165"/>
    </row>
    <row r="35" spans="6:9" x14ac:dyDescent="0.2">
      <c r="F35" s="163"/>
      <c r="G35" s="164"/>
      <c r="H35" s="164"/>
      <c r="I35" s="165"/>
    </row>
    <row r="36" spans="6:9" x14ac:dyDescent="0.2">
      <c r="F36" s="163"/>
      <c r="G36" s="164"/>
      <c r="H36" s="164"/>
      <c r="I36" s="165"/>
    </row>
    <row r="37" spans="6:9" x14ac:dyDescent="0.2">
      <c r="F37" s="163"/>
      <c r="G37" s="164"/>
      <c r="H37" s="164"/>
      <c r="I37" s="165"/>
    </row>
    <row r="38" spans="6:9" x14ac:dyDescent="0.2">
      <c r="F38" s="163"/>
      <c r="G38" s="164"/>
      <c r="H38" s="164"/>
      <c r="I38" s="165"/>
    </row>
    <row r="39" spans="6:9" x14ac:dyDescent="0.2">
      <c r="F39" s="163"/>
      <c r="G39" s="164"/>
      <c r="H39" s="164"/>
      <c r="I39" s="165"/>
    </row>
    <row r="40" spans="6:9" x14ac:dyDescent="0.2">
      <c r="F40" s="163"/>
      <c r="G40" s="164"/>
      <c r="H40" s="164"/>
      <c r="I40" s="165"/>
    </row>
    <row r="41" spans="6:9" x14ac:dyDescent="0.2">
      <c r="F41" s="163"/>
      <c r="G41" s="164"/>
      <c r="H41" s="164"/>
      <c r="I41" s="165"/>
    </row>
    <row r="42" spans="6:9" x14ac:dyDescent="0.2">
      <c r="F42" s="163"/>
      <c r="G42" s="164"/>
      <c r="H42" s="164"/>
      <c r="I42" s="165"/>
    </row>
    <row r="43" spans="6:9" x14ac:dyDescent="0.2">
      <c r="F43" s="163"/>
      <c r="G43" s="164"/>
      <c r="H43" s="164"/>
      <c r="I43" s="165"/>
    </row>
    <row r="44" spans="6:9" x14ac:dyDescent="0.2">
      <c r="F44" s="163"/>
      <c r="G44" s="164"/>
      <c r="H44" s="164"/>
      <c r="I44" s="165"/>
    </row>
    <row r="45" spans="6:9" x14ac:dyDescent="0.2">
      <c r="F45" s="163"/>
      <c r="G45" s="164"/>
      <c r="H45" s="164"/>
      <c r="I45" s="165"/>
    </row>
    <row r="46" spans="6:9" x14ac:dyDescent="0.2">
      <c r="F46" s="163"/>
      <c r="G46" s="164"/>
      <c r="H46" s="164"/>
      <c r="I46" s="165"/>
    </row>
    <row r="47" spans="6:9" x14ac:dyDescent="0.2">
      <c r="F47" s="163"/>
      <c r="G47" s="164"/>
      <c r="H47" s="164"/>
      <c r="I47" s="165"/>
    </row>
    <row r="48" spans="6:9" x14ac:dyDescent="0.2">
      <c r="F48" s="163"/>
      <c r="G48" s="164"/>
      <c r="H48" s="164"/>
      <c r="I48" s="165"/>
    </row>
    <row r="49" spans="6:9" x14ac:dyDescent="0.2">
      <c r="F49" s="163"/>
      <c r="G49" s="164"/>
      <c r="H49" s="164"/>
      <c r="I49" s="165"/>
    </row>
    <row r="50" spans="6:9" x14ac:dyDescent="0.2">
      <c r="F50" s="163"/>
      <c r="G50" s="164"/>
      <c r="H50" s="164"/>
      <c r="I50" s="165"/>
    </row>
    <row r="51" spans="6:9" x14ac:dyDescent="0.2">
      <c r="F51" s="163"/>
      <c r="G51" s="164"/>
      <c r="H51" s="164"/>
      <c r="I51" s="165"/>
    </row>
    <row r="52" spans="6:9" x14ac:dyDescent="0.2">
      <c r="F52" s="163"/>
      <c r="G52" s="164"/>
      <c r="H52" s="164"/>
      <c r="I52" s="165"/>
    </row>
    <row r="53" spans="6:9" x14ac:dyDescent="0.2">
      <c r="F53" s="163"/>
      <c r="G53" s="164"/>
      <c r="H53" s="164"/>
      <c r="I53" s="165"/>
    </row>
    <row r="54" spans="6:9" x14ac:dyDescent="0.2">
      <c r="F54" s="163"/>
      <c r="G54" s="164"/>
      <c r="H54" s="164"/>
      <c r="I54" s="165"/>
    </row>
    <row r="55" spans="6:9" x14ac:dyDescent="0.2">
      <c r="F55" s="163"/>
      <c r="G55" s="164"/>
      <c r="H55" s="164"/>
      <c r="I55" s="165"/>
    </row>
    <row r="56" spans="6:9" x14ac:dyDescent="0.2">
      <c r="F56" s="163"/>
      <c r="G56" s="164"/>
      <c r="H56" s="164"/>
      <c r="I56" s="165"/>
    </row>
    <row r="57" spans="6:9" x14ac:dyDescent="0.2">
      <c r="F57" s="163"/>
      <c r="G57" s="164"/>
      <c r="H57" s="164"/>
      <c r="I57" s="165"/>
    </row>
    <row r="58" spans="6:9" x14ac:dyDescent="0.2">
      <c r="F58" s="163"/>
      <c r="G58" s="164"/>
      <c r="H58" s="164"/>
      <c r="I58" s="165"/>
    </row>
    <row r="59" spans="6:9" x14ac:dyDescent="0.2">
      <c r="F59" s="163"/>
      <c r="G59" s="164"/>
      <c r="H59" s="164"/>
      <c r="I59" s="165"/>
    </row>
    <row r="60" spans="6:9" x14ac:dyDescent="0.2">
      <c r="F60" s="163"/>
      <c r="G60" s="164"/>
      <c r="H60" s="164"/>
      <c r="I60" s="165"/>
    </row>
    <row r="61" spans="6:9" x14ac:dyDescent="0.2">
      <c r="F61" s="163"/>
      <c r="G61" s="164"/>
      <c r="H61" s="164"/>
      <c r="I61" s="165"/>
    </row>
    <row r="62" spans="6:9" x14ac:dyDescent="0.2">
      <c r="F62" s="163"/>
      <c r="G62" s="164"/>
      <c r="H62" s="164"/>
      <c r="I62" s="165"/>
    </row>
    <row r="63" spans="6:9" x14ac:dyDescent="0.2">
      <c r="F63" s="163"/>
      <c r="G63" s="164"/>
      <c r="H63" s="164"/>
      <c r="I63" s="165"/>
    </row>
    <row r="64" spans="6:9" x14ac:dyDescent="0.2">
      <c r="F64" s="163"/>
      <c r="G64" s="164"/>
      <c r="H64" s="164"/>
      <c r="I64" s="165"/>
    </row>
    <row r="65" spans="6:9" x14ac:dyDescent="0.2">
      <c r="F65" s="163"/>
      <c r="G65" s="164"/>
      <c r="H65" s="164"/>
      <c r="I65" s="165"/>
    </row>
    <row r="66" spans="6:9" x14ac:dyDescent="0.2">
      <c r="F66" s="163"/>
      <c r="G66" s="164"/>
      <c r="H66" s="164"/>
      <c r="I66" s="165"/>
    </row>
    <row r="67" spans="6:9" x14ac:dyDescent="0.2">
      <c r="F67" s="163"/>
      <c r="G67" s="164"/>
      <c r="H67" s="164"/>
      <c r="I67" s="165"/>
    </row>
    <row r="68" spans="6:9" x14ac:dyDescent="0.2">
      <c r="F68" s="163"/>
      <c r="G68" s="164"/>
      <c r="H68" s="164"/>
      <c r="I68" s="165"/>
    </row>
    <row r="69" spans="6:9" x14ac:dyDescent="0.2">
      <c r="F69" s="163"/>
      <c r="G69" s="164"/>
      <c r="H69" s="164"/>
      <c r="I69" s="165"/>
    </row>
    <row r="70" spans="6:9" x14ac:dyDescent="0.2">
      <c r="F70" s="163"/>
      <c r="G70" s="164"/>
      <c r="H70" s="164"/>
      <c r="I70" s="165"/>
    </row>
    <row r="71" spans="6:9" x14ac:dyDescent="0.2">
      <c r="F71" s="163"/>
      <c r="G71" s="164"/>
      <c r="H71" s="164"/>
      <c r="I71" s="165"/>
    </row>
    <row r="72" spans="6:9" x14ac:dyDescent="0.2">
      <c r="F72" s="163"/>
      <c r="G72" s="164"/>
      <c r="H72" s="164"/>
      <c r="I72" s="165"/>
    </row>
  </sheetData>
  <mergeCells count="4">
    <mergeCell ref="A1:B1"/>
    <mergeCell ref="A2:B2"/>
    <mergeCell ref="G2:I2"/>
    <mergeCell ref="H21:I2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68"/>
  <sheetViews>
    <sheetView showGridLines="0" showZeros="0" tabSelected="1" zoomScaleNormal="100" workbookViewId="0">
      <selection activeCell="A95" sqref="A95:IV97"/>
    </sheetView>
  </sheetViews>
  <sheetFormatPr defaultRowHeight="12.75" x14ac:dyDescent="0.2"/>
  <cols>
    <col min="1" max="1" width="4.42578125" style="167" customWidth="1"/>
    <col min="2" max="2" width="11.5703125" style="167" customWidth="1"/>
    <col min="3" max="3" width="40.42578125" style="167" customWidth="1"/>
    <col min="4" max="4" width="5.5703125" style="167" customWidth="1"/>
    <col min="5" max="5" width="8.5703125" style="213" customWidth="1"/>
    <col min="6" max="6" width="9.85546875" style="167" customWidth="1"/>
    <col min="7" max="7" width="13.85546875" style="167" customWidth="1"/>
    <col min="8" max="11" width="9.140625" style="167"/>
    <col min="12" max="12" width="75.42578125" style="167" customWidth="1"/>
    <col min="13" max="13" width="45.28515625" style="167" customWidth="1"/>
    <col min="14" max="16384" width="9.140625" style="167"/>
  </cols>
  <sheetData>
    <row r="1" spans="1:104" ht="15.75" x14ac:dyDescent="0.25">
      <c r="A1" s="166" t="s">
        <v>65</v>
      </c>
      <c r="B1" s="166"/>
      <c r="C1" s="166"/>
      <c r="D1" s="166"/>
      <c r="E1" s="166"/>
      <c r="F1" s="166"/>
      <c r="G1" s="166"/>
    </row>
    <row r="2" spans="1:104" ht="14.25" customHeight="1" thickBot="1" x14ac:dyDescent="0.25">
      <c r="A2" s="168"/>
      <c r="B2" s="169"/>
      <c r="C2" s="170"/>
      <c r="D2" s="170"/>
      <c r="E2" s="171"/>
      <c r="F2" s="170"/>
      <c r="G2" s="170"/>
    </row>
    <row r="3" spans="1:104" ht="13.5" thickTop="1" x14ac:dyDescent="0.2">
      <c r="A3" s="108" t="s">
        <v>49</v>
      </c>
      <c r="B3" s="109"/>
      <c r="C3" s="110" t="str">
        <f>CONCATENATE(cislostavby," ",nazevstavby)</f>
        <v>8790-12 Stav.úpravy projekt.stř. na kanceláře MěÚ Jičín</v>
      </c>
      <c r="D3" s="172"/>
      <c r="E3" s="173" t="s">
        <v>66</v>
      </c>
      <c r="F3" s="174" t="str">
        <f>Rekapitulace!H1</f>
        <v>01</v>
      </c>
      <c r="G3" s="175"/>
    </row>
    <row r="4" spans="1:104" ht="13.5" thickBot="1" x14ac:dyDescent="0.25">
      <c r="A4" s="176" t="s">
        <v>51</v>
      </c>
      <c r="B4" s="117"/>
      <c r="C4" s="118" t="str">
        <f>CONCATENATE(cisloobjektu," ",nazevobjektu)</f>
        <v>01 Budova C</v>
      </c>
      <c r="D4" s="177"/>
      <c r="E4" s="178" t="str">
        <f>Rekapitulace!G2</f>
        <v>Typologie nábytku</v>
      </c>
      <c r="F4" s="179"/>
      <c r="G4" s="180"/>
    </row>
    <row r="5" spans="1:104" ht="13.5" thickTop="1" x14ac:dyDescent="0.2">
      <c r="A5" s="181"/>
      <c r="B5" s="168"/>
      <c r="C5" s="168"/>
      <c r="D5" s="168"/>
      <c r="E5" s="182"/>
      <c r="F5" s="168"/>
      <c r="G5" s="183"/>
    </row>
    <row r="6" spans="1:104" x14ac:dyDescent="0.2">
      <c r="A6" s="184" t="s">
        <v>67</v>
      </c>
      <c r="B6" s="185" t="s">
        <v>68</v>
      </c>
      <c r="C6" s="185" t="s">
        <v>69</v>
      </c>
      <c r="D6" s="185" t="s">
        <v>70</v>
      </c>
      <c r="E6" s="186" t="s">
        <v>71</v>
      </c>
      <c r="F6" s="185" t="s">
        <v>72</v>
      </c>
      <c r="G6" s="187" t="s">
        <v>73</v>
      </c>
    </row>
    <row r="7" spans="1:104" x14ac:dyDescent="0.2">
      <c r="A7" s="188" t="s">
        <v>74</v>
      </c>
      <c r="B7" s="189" t="s">
        <v>81</v>
      </c>
      <c r="C7" s="190" t="s">
        <v>80</v>
      </c>
      <c r="D7" s="191"/>
      <c r="E7" s="192"/>
      <c r="F7" s="192"/>
      <c r="G7" s="193"/>
      <c r="H7" s="194"/>
      <c r="I7" s="194"/>
      <c r="O7" s="195">
        <v>1</v>
      </c>
    </row>
    <row r="8" spans="1:104" x14ac:dyDescent="0.2">
      <c r="A8" s="196">
        <v>1</v>
      </c>
      <c r="B8" s="197" t="s">
        <v>82</v>
      </c>
      <c r="C8" s="198" t="s">
        <v>83</v>
      </c>
      <c r="D8" s="199" t="s">
        <v>84</v>
      </c>
      <c r="E8" s="200">
        <v>3</v>
      </c>
      <c r="F8" s="200">
        <v>0</v>
      </c>
      <c r="G8" s="201">
        <f>E8*F8</f>
        <v>0</v>
      </c>
      <c r="O8" s="195">
        <v>2</v>
      </c>
      <c r="AA8" s="167">
        <v>11</v>
      </c>
      <c r="AB8" s="167">
        <v>3</v>
      </c>
      <c r="AC8" s="167">
        <v>1</v>
      </c>
      <c r="AZ8" s="167">
        <v>2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11</v>
      </c>
      <c r="CB8" s="202">
        <v>3</v>
      </c>
      <c r="CZ8" s="167">
        <v>0</v>
      </c>
    </row>
    <row r="9" spans="1:104" x14ac:dyDescent="0.2">
      <c r="A9" s="196">
        <v>2</v>
      </c>
      <c r="B9" s="197" t="s">
        <v>85</v>
      </c>
      <c r="C9" s="198" t="s">
        <v>86</v>
      </c>
      <c r="D9" s="199" t="s">
        <v>84</v>
      </c>
      <c r="E9" s="200">
        <v>1</v>
      </c>
      <c r="F9" s="200">
        <v>0</v>
      </c>
      <c r="G9" s="201">
        <f>E9*F9</f>
        <v>0</v>
      </c>
      <c r="O9" s="195">
        <v>2</v>
      </c>
      <c r="AA9" s="167">
        <v>11</v>
      </c>
      <c r="AB9" s="167">
        <v>3</v>
      </c>
      <c r="AC9" s="167">
        <v>2</v>
      </c>
      <c r="AZ9" s="167">
        <v>2</v>
      </c>
      <c r="BA9" s="167">
        <f>IF(AZ9=1,G9,0)</f>
        <v>0</v>
      </c>
      <c r="BB9" s="167">
        <f>IF(AZ9=2,G9,0)</f>
        <v>0</v>
      </c>
      <c r="BC9" s="167">
        <f>IF(AZ9=3,G9,0)</f>
        <v>0</v>
      </c>
      <c r="BD9" s="167">
        <f>IF(AZ9=4,G9,0)</f>
        <v>0</v>
      </c>
      <c r="BE9" s="167">
        <f>IF(AZ9=5,G9,0)</f>
        <v>0</v>
      </c>
      <c r="CA9" s="202">
        <v>11</v>
      </c>
      <c r="CB9" s="202">
        <v>3</v>
      </c>
      <c r="CZ9" s="167">
        <v>0</v>
      </c>
    </row>
    <row r="10" spans="1:104" x14ac:dyDescent="0.2">
      <c r="A10" s="196">
        <v>3</v>
      </c>
      <c r="B10" s="197" t="s">
        <v>87</v>
      </c>
      <c r="C10" s="198" t="s">
        <v>88</v>
      </c>
      <c r="D10" s="199" t="s">
        <v>84</v>
      </c>
      <c r="E10" s="200">
        <v>1</v>
      </c>
      <c r="F10" s="200">
        <v>0</v>
      </c>
      <c r="G10" s="201">
        <f>E10*F10</f>
        <v>0</v>
      </c>
      <c r="O10" s="195">
        <v>2</v>
      </c>
      <c r="AA10" s="167">
        <v>11</v>
      </c>
      <c r="AB10" s="167">
        <v>3</v>
      </c>
      <c r="AC10" s="167">
        <v>3</v>
      </c>
      <c r="AZ10" s="167">
        <v>2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11</v>
      </c>
      <c r="CB10" s="202">
        <v>3</v>
      </c>
      <c r="CZ10" s="167">
        <v>0</v>
      </c>
    </row>
    <row r="11" spans="1:104" x14ac:dyDescent="0.2">
      <c r="A11" s="196">
        <v>4</v>
      </c>
      <c r="B11" s="197" t="s">
        <v>89</v>
      </c>
      <c r="C11" s="198" t="s">
        <v>90</v>
      </c>
      <c r="D11" s="199" t="s">
        <v>84</v>
      </c>
      <c r="E11" s="200">
        <v>1</v>
      </c>
      <c r="F11" s="200">
        <v>0</v>
      </c>
      <c r="G11" s="201">
        <f>E11*F11</f>
        <v>0</v>
      </c>
      <c r="O11" s="195">
        <v>2</v>
      </c>
      <c r="AA11" s="167">
        <v>11</v>
      </c>
      <c r="AB11" s="167">
        <v>3</v>
      </c>
      <c r="AC11" s="167">
        <v>4</v>
      </c>
      <c r="AZ11" s="167">
        <v>2</v>
      </c>
      <c r="BA11" s="167">
        <f>IF(AZ11=1,G11,0)</f>
        <v>0</v>
      </c>
      <c r="BB11" s="167">
        <f>IF(AZ11=2,G11,0)</f>
        <v>0</v>
      </c>
      <c r="BC11" s="167">
        <f>IF(AZ11=3,G11,0)</f>
        <v>0</v>
      </c>
      <c r="BD11" s="167">
        <f>IF(AZ11=4,G11,0)</f>
        <v>0</v>
      </c>
      <c r="BE11" s="167">
        <f>IF(AZ11=5,G11,0)</f>
        <v>0</v>
      </c>
      <c r="CA11" s="202">
        <v>11</v>
      </c>
      <c r="CB11" s="202">
        <v>3</v>
      </c>
      <c r="CZ11" s="167">
        <v>0</v>
      </c>
    </row>
    <row r="12" spans="1:104" x14ac:dyDescent="0.2">
      <c r="A12" s="196">
        <v>5</v>
      </c>
      <c r="B12" s="197" t="s">
        <v>91</v>
      </c>
      <c r="C12" s="198" t="s">
        <v>92</v>
      </c>
      <c r="D12" s="199" t="s">
        <v>84</v>
      </c>
      <c r="E12" s="200">
        <v>1</v>
      </c>
      <c r="F12" s="200">
        <v>0</v>
      </c>
      <c r="G12" s="201">
        <f>E12*F12</f>
        <v>0</v>
      </c>
      <c r="O12" s="195">
        <v>2</v>
      </c>
      <c r="AA12" s="167">
        <v>11</v>
      </c>
      <c r="AB12" s="167">
        <v>3</v>
      </c>
      <c r="AC12" s="167">
        <v>5</v>
      </c>
      <c r="AZ12" s="167">
        <v>2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11</v>
      </c>
      <c r="CB12" s="202">
        <v>3</v>
      </c>
      <c r="CZ12" s="167">
        <v>0</v>
      </c>
    </row>
    <row r="13" spans="1:104" x14ac:dyDescent="0.2">
      <c r="A13" s="196">
        <v>6</v>
      </c>
      <c r="B13" s="197" t="s">
        <v>93</v>
      </c>
      <c r="C13" s="198" t="s">
        <v>94</v>
      </c>
      <c r="D13" s="199" t="s">
        <v>84</v>
      </c>
      <c r="E13" s="200">
        <v>1</v>
      </c>
      <c r="F13" s="200">
        <v>0</v>
      </c>
      <c r="G13" s="201">
        <f>E13*F13</f>
        <v>0</v>
      </c>
      <c r="O13" s="195">
        <v>2</v>
      </c>
      <c r="AA13" s="167">
        <v>11</v>
      </c>
      <c r="AB13" s="167">
        <v>3</v>
      </c>
      <c r="AC13" s="167">
        <v>6</v>
      </c>
      <c r="AZ13" s="167">
        <v>2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11</v>
      </c>
      <c r="CB13" s="202">
        <v>3</v>
      </c>
      <c r="CZ13" s="167">
        <v>0</v>
      </c>
    </row>
    <row r="14" spans="1:104" x14ac:dyDescent="0.2">
      <c r="A14" s="196">
        <v>7</v>
      </c>
      <c r="B14" s="197" t="s">
        <v>95</v>
      </c>
      <c r="C14" s="198" t="s">
        <v>96</v>
      </c>
      <c r="D14" s="199" t="s">
        <v>84</v>
      </c>
      <c r="E14" s="200">
        <v>1</v>
      </c>
      <c r="F14" s="200">
        <v>0</v>
      </c>
      <c r="G14" s="201">
        <f>E14*F14</f>
        <v>0</v>
      </c>
      <c r="O14" s="195">
        <v>2</v>
      </c>
      <c r="AA14" s="167">
        <v>11</v>
      </c>
      <c r="AB14" s="167">
        <v>3</v>
      </c>
      <c r="AC14" s="167">
        <v>7</v>
      </c>
      <c r="AZ14" s="167">
        <v>2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11</v>
      </c>
      <c r="CB14" s="202">
        <v>3</v>
      </c>
      <c r="CZ14" s="167">
        <v>0</v>
      </c>
    </row>
    <row r="15" spans="1:104" x14ac:dyDescent="0.2">
      <c r="A15" s="196">
        <v>8</v>
      </c>
      <c r="B15" s="197" t="s">
        <v>97</v>
      </c>
      <c r="C15" s="198" t="s">
        <v>98</v>
      </c>
      <c r="D15" s="199" t="s">
        <v>84</v>
      </c>
      <c r="E15" s="200">
        <v>1</v>
      </c>
      <c r="F15" s="200">
        <v>0</v>
      </c>
      <c r="G15" s="201">
        <f>E15*F15</f>
        <v>0</v>
      </c>
      <c r="O15" s="195">
        <v>2</v>
      </c>
      <c r="AA15" s="167">
        <v>11</v>
      </c>
      <c r="AB15" s="167">
        <v>3</v>
      </c>
      <c r="AC15" s="167">
        <v>8</v>
      </c>
      <c r="AZ15" s="167">
        <v>2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11</v>
      </c>
      <c r="CB15" s="202">
        <v>3</v>
      </c>
      <c r="CZ15" s="167">
        <v>0</v>
      </c>
    </row>
    <row r="16" spans="1:104" x14ac:dyDescent="0.2">
      <c r="A16" s="196">
        <v>9</v>
      </c>
      <c r="B16" s="197" t="s">
        <v>99</v>
      </c>
      <c r="C16" s="198" t="s">
        <v>100</v>
      </c>
      <c r="D16" s="199" t="s">
        <v>84</v>
      </c>
      <c r="E16" s="200">
        <v>2</v>
      </c>
      <c r="F16" s="200">
        <v>0</v>
      </c>
      <c r="G16" s="201">
        <f>E16*F16</f>
        <v>0</v>
      </c>
      <c r="O16" s="195">
        <v>2</v>
      </c>
      <c r="AA16" s="167">
        <v>11</v>
      </c>
      <c r="AB16" s="167">
        <v>3</v>
      </c>
      <c r="AC16" s="167">
        <v>9</v>
      </c>
      <c r="AZ16" s="167">
        <v>2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11</v>
      </c>
      <c r="CB16" s="202">
        <v>3</v>
      </c>
      <c r="CZ16" s="167">
        <v>0</v>
      </c>
    </row>
    <row r="17" spans="1:104" x14ac:dyDescent="0.2">
      <c r="A17" s="196">
        <v>10</v>
      </c>
      <c r="B17" s="197" t="s">
        <v>101</v>
      </c>
      <c r="C17" s="198" t="s">
        <v>102</v>
      </c>
      <c r="D17" s="199" t="s">
        <v>84</v>
      </c>
      <c r="E17" s="200">
        <v>7</v>
      </c>
      <c r="F17" s="200">
        <v>0</v>
      </c>
      <c r="G17" s="201">
        <f>E17*F17</f>
        <v>0</v>
      </c>
      <c r="O17" s="195">
        <v>2</v>
      </c>
      <c r="AA17" s="167">
        <v>11</v>
      </c>
      <c r="AB17" s="167">
        <v>3</v>
      </c>
      <c r="AC17" s="167">
        <v>10</v>
      </c>
      <c r="AZ17" s="167">
        <v>2</v>
      </c>
      <c r="BA17" s="167">
        <f>IF(AZ17=1,G17,0)</f>
        <v>0</v>
      </c>
      <c r="BB17" s="167">
        <f>IF(AZ17=2,G17,0)</f>
        <v>0</v>
      </c>
      <c r="BC17" s="167">
        <f>IF(AZ17=3,G17,0)</f>
        <v>0</v>
      </c>
      <c r="BD17" s="167">
        <f>IF(AZ17=4,G17,0)</f>
        <v>0</v>
      </c>
      <c r="BE17" s="167">
        <f>IF(AZ17=5,G17,0)</f>
        <v>0</v>
      </c>
      <c r="CA17" s="202">
        <v>11</v>
      </c>
      <c r="CB17" s="202">
        <v>3</v>
      </c>
      <c r="CZ17" s="167">
        <v>0</v>
      </c>
    </row>
    <row r="18" spans="1:104" x14ac:dyDescent="0.2">
      <c r="A18" s="196">
        <v>11</v>
      </c>
      <c r="B18" s="197" t="s">
        <v>103</v>
      </c>
      <c r="C18" s="198" t="s">
        <v>104</v>
      </c>
      <c r="D18" s="199" t="s">
        <v>84</v>
      </c>
      <c r="E18" s="200">
        <v>2</v>
      </c>
      <c r="F18" s="200">
        <v>0</v>
      </c>
      <c r="G18" s="201">
        <f>E18*F18</f>
        <v>0</v>
      </c>
      <c r="O18" s="195">
        <v>2</v>
      </c>
      <c r="AA18" s="167">
        <v>11</v>
      </c>
      <c r="AB18" s="167">
        <v>3</v>
      </c>
      <c r="AC18" s="167">
        <v>11</v>
      </c>
      <c r="AZ18" s="167">
        <v>2</v>
      </c>
      <c r="BA18" s="167">
        <f>IF(AZ18=1,G18,0)</f>
        <v>0</v>
      </c>
      <c r="BB18" s="167">
        <f>IF(AZ18=2,G18,0)</f>
        <v>0</v>
      </c>
      <c r="BC18" s="167">
        <f>IF(AZ18=3,G18,0)</f>
        <v>0</v>
      </c>
      <c r="BD18" s="167">
        <f>IF(AZ18=4,G18,0)</f>
        <v>0</v>
      </c>
      <c r="BE18" s="167">
        <f>IF(AZ18=5,G18,0)</f>
        <v>0</v>
      </c>
      <c r="CA18" s="202">
        <v>11</v>
      </c>
      <c r="CB18" s="202">
        <v>3</v>
      </c>
      <c r="CZ18" s="167">
        <v>0</v>
      </c>
    </row>
    <row r="19" spans="1:104" x14ac:dyDescent="0.2">
      <c r="A19" s="196">
        <v>12</v>
      </c>
      <c r="B19" s="197" t="s">
        <v>105</v>
      </c>
      <c r="C19" s="198" t="s">
        <v>106</v>
      </c>
      <c r="D19" s="199" t="s">
        <v>84</v>
      </c>
      <c r="E19" s="200">
        <v>2</v>
      </c>
      <c r="F19" s="200">
        <v>0</v>
      </c>
      <c r="G19" s="201">
        <f>E19*F19</f>
        <v>0</v>
      </c>
      <c r="O19" s="195">
        <v>2</v>
      </c>
      <c r="AA19" s="167">
        <v>11</v>
      </c>
      <c r="AB19" s="167">
        <v>3</v>
      </c>
      <c r="AC19" s="167">
        <v>12</v>
      </c>
      <c r="AZ19" s="167">
        <v>2</v>
      </c>
      <c r="BA19" s="167">
        <f>IF(AZ19=1,G19,0)</f>
        <v>0</v>
      </c>
      <c r="BB19" s="167">
        <f>IF(AZ19=2,G19,0)</f>
        <v>0</v>
      </c>
      <c r="BC19" s="167">
        <f>IF(AZ19=3,G19,0)</f>
        <v>0</v>
      </c>
      <c r="BD19" s="167">
        <f>IF(AZ19=4,G19,0)</f>
        <v>0</v>
      </c>
      <c r="BE19" s="167">
        <f>IF(AZ19=5,G19,0)</f>
        <v>0</v>
      </c>
      <c r="CA19" s="202">
        <v>11</v>
      </c>
      <c r="CB19" s="202">
        <v>3</v>
      </c>
      <c r="CZ19" s="167">
        <v>0</v>
      </c>
    </row>
    <row r="20" spans="1:104" x14ac:dyDescent="0.2">
      <c r="A20" s="196">
        <v>13</v>
      </c>
      <c r="B20" s="197" t="s">
        <v>107</v>
      </c>
      <c r="C20" s="198" t="s">
        <v>108</v>
      </c>
      <c r="D20" s="199" t="s">
        <v>84</v>
      </c>
      <c r="E20" s="200">
        <v>2</v>
      </c>
      <c r="F20" s="200">
        <v>0</v>
      </c>
      <c r="G20" s="201">
        <f>E20*F20</f>
        <v>0</v>
      </c>
      <c r="O20" s="195">
        <v>2</v>
      </c>
      <c r="AA20" s="167">
        <v>11</v>
      </c>
      <c r="AB20" s="167">
        <v>3</v>
      </c>
      <c r="AC20" s="167">
        <v>13</v>
      </c>
      <c r="AZ20" s="167">
        <v>2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11</v>
      </c>
      <c r="CB20" s="202">
        <v>3</v>
      </c>
      <c r="CZ20" s="167">
        <v>0</v>
      </c>
    </row>
    <row r="21" spans="1:104" x14ac:dyDescent="0.2">
      <c r="A21" s="196">
        <v>14</v>
      </c>
      <c r="B21" s="197" t="s">
        <v>109</v>
      </c>
      <c r="C21" s="198" t="s">
        <v>110</v>
      </c>
      <c r="D21" s="199" t="s">
        <v>84</v>
      </c>
      <c r="E21" s="200">
        <v>1</v>
      </c>
      <c r="F21" s="200">
        <v>0</v>
      </c>
      <c r="G21" s="201">
        <f>E21*F21</f>
        <v>0</v>
      </c>
      <c r="O21" s="195">
        <v>2</v>
      </c>
      <c r="AA21" s="167">
        <v>11</v>
      </c>
      <c r="AB21" s="167">
        <v>3</v>
      </c>
      <c r="AC21" s="167">
        <v>14</v>
      </c>
      <c r="AZ21" s="167">
        <v>2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202">
        <v>11</v>
      </c>
      <c r="CB21" s="202">
        <v>3</v>
      </c>
      <c r="CZ21" s="167">
        <v>0</v>
      </c>
    </row>
    <row r="22" spans="1:104" x14ac:dyDescent="0.2">
      <c r="A22" s="196">
        <v>15</v>
      </c>
      <c r="B22" s="197" t="s">
        <v>111</v>
      </c>
      <c r="C22" s="198" t="s">
        <v>112</v>
      </c>
      <c r="D22" s="199" t="s">
        <v>84</v>
      </c>
      <c r="E22" s="200">
        <v>7</v>
      </c>
      <c r="F22" s="200">
        <v>0</v>
      </c>
      <c r="G22" s="201">
        <f>E22*F22</f>
        <v>0</v>
      </c>
      <c r="O22" s="195">
        <v>2</v>
      </c>
      <c r="AA22" s="167">
        <v>11</v>
      </c>
      <c r="AB22" s="167">
        <v>3</v>
      </c>
      <c r="AC22" s="167">
        <v>15</v>
      </c>
      <c r="AZ22" s="167">
        <v>2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202">
        <v>11</v>
      </c>
      <c r="CB22" s="202">
        <v>3</v>
      </c>
      <c r="CZ22" s="167">
        <v>0</v>
      </c>
    </row>
    <row r="23" spans="1:104" x14ac:dyDescent="0.2">
      <c r="A23" s="196">
        <v>16</v>
      </c>
      <c r="B23" s="197" t="s">
        <v>113</v>
      </c>
      <c r="C23" s="198" t="s">
        <v>114</v>
      </c>
      <c r="D23" s="199" t="s">
        <v>84</v>
      </c>
      <c r="E23" s="200">
        <v>1</v>
      </c>
      <c r="F23" s="200">
        <v>0</v>
      </c>
      <c r="G23" s="201">
        <f>E23*F23</f>
        <v>0</v>
      </c>
      <c r="O23" s="195">
        <v>2</v>
      </c>
      <c r="AA23" s="167">
        <v>11</v>
      </c>
      <c r="AB23" s="167">
        <v>3</v>
      </c>
      <c r="AC23" s="167">
        <v>16</v>
      </c>
      <c r="AZ23" s="167">
        <v>2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11</v>
      </c>
      <c r="CB23" s="202">
        <v>3</v>
      </c>
      <c r="CZ23" s="167">
        <v>0</v>
      </c>
    </row>
    <row r="24" spans="1:104" x14ac:dyDescent="0.2">
      <c r="A24" s="196">
        <v>17</v>
      </c>
      <c r="B24" s="197" t="s">
        <v>115</v>
      </c>
      <c r="C24" s="198" t="s">
        <v>116</v>
      </c>
      <c r="D24" s="199" t="s">
        <v>84</v>
      </c>
      <c r="E24" s="200">
        <v>1</v>
      </c>
      <c r="F24" s="200">
        <v>0</v>
      </c>
      <c r="G24" s="201">
        <f>E24*F24</f>
        <v>0</v>
      </c>
      <c r="O24" s="195">
        <v>2</v>
      </c>
      <c r="AA24" s="167">
        <v>11</v>
      </c>
      <c r="AB24" s="167">
        <v>3</v>
      </c>
      <c r="AC24" s="167">
        <v>17</v>
      </c>
      <c r="AZ24" s="167">
        <v>2</v>
      </c>
      <c r="BA24" s="167">
        <f>IF(AZ24=1,G24,0)</f>
        <v>0</v>
      </c>
      <c r="BB24" s="167">
        <f>IF(AZ24=2,G24,0)</f>
        <v>0</v>
      </c>
      <c r="BC24" s="167">
        <f>IF(AZ24=3,G24,0)</f>
        <v>0</v>
      </c>
      <c r="BD24" s="167">
        <f>IF(AZ24=4,G24,0)</f>
        <v>0</v>
      </c>
      <c r="BE24" s="167">
        <f>IF(AZ24=5,G24,0)</f>
        <v>0</v>
      </c>
      <c r="CA24" s="202">
        <v>11</v>
      </c>
      <c r="CB24" s="202">
        <v>3</v>
      </c>
      <c r="CZ24" s="167">
        <v>0</v>
      </c>
    </row>
    <row r="25" spans="1:104" x14ac:dyDescent="0.2">
      <c r="A25" s="196">
        <v>18</v>
      </c>
      <c r="B25" s="197" t="s">
        <v>117</v>
      </c>
      <c r="C25" s="198" t="s">
        <v>118</v>
      </c>
      <c r="D25" s="199" t="s">
        <v>84</v>
      </c>
      <c r="E25" s="200">
        <v>2</v>
      </c>
      <c r="F25" s="200">
        <v>0</v>
      </c>
      <c r="G25" s="201">
        <f>E25*F25</f>
        <v>0</v>
      </c>
      <c r="O25" s="195">
        <v>2</v>
      </c>
      <c r="AA25" s="167">
        <v>11</v>
      </c>
      <c r="AB25" s="167">
        <v>3</v>
      </c>
      <c r="AC25" s="167">
        <v>18</v>
      </c>
      <c r="AZ25" s="167">
        <v>2</v>
      </c>
      <c r="BA25" s="167">
        <f>IF(AZ25=1,G25,0)</f>
        <v>0</v>
      </c>
      <c r="BB25" s="167">
        <f>IF(AZ25=2,G25,0)</f>
        <v>0</v>
      </c>
      <c r="BC25" s="167">
        <f>IF(AZ25=3,G25,0)</f>
        <v>0</v>
      </c>
      <c r="BD25" s="167">
        <f>IF(AZ25=4,G25,0)</f>
        <v>0</v>
      </c>
      <c r="BE25" s="167">
        <f>IF(AZ25=5,G25,0)</f>
        <v>0</v>
      </c>
      <c r="CA25" s="202">
        <v>11</v>
      </c>
      <c r="CB25" s="202">
        <v>3</v>
      </c>
      <c r="CZ25" s="167">
        <v>0</v>
      </c>
    </row>
    <row r="26" spans="1:104" x14ac:dyDescent="0.2">
      <c r="A26" s="196">
        <v>19</v>
      </c>
      <c r="B26" s="197" t="s">
        <v>119</v>
      </c>
      <c r="C26" s="198" t="s">
        <v>120</v>
      </c>
      <c r="D26" s="199" t="s">
        <v>84</v>
      </c>
      <c r="E26" s="200">
        <v>1</v>
      </c>
      <c r="F26" s="200">
        <v>0</v>
      </c>
      <c r="G26" s="201">
        <f>E26*F26</f>
        <v>0</v>
      </c>
      <c r="O26" s="195">
        <v>2</v>
      </c>
      <c r="AA26" s="167">
        <v>11</v>
      </c>
      <c r="AB26" s="167">
        <v>3</v>
      </c>
      <c r="AC26" s="167">
        <v>19</v>
      </c>
      <c r="AZ26" s="167">
        <v>2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11</v>
      </c>
      <c r="CB26" s="202">
        <v>3</v>
      </c>
      <c r="CZ26" s="167">
        <v>0</v>
      </c>
    </row>
    <row r="27" spans="1:104" x14ac:dyDescent="0.2">
      <c r="A27" s="196">
        <v>20</v>
      </c>
      <c r="B27" s="197" t="s">
        <v>121</v>
      </c>
      <c r="C27" s="198" t="s">
        <v>122</v>
      </c>
      <c r="D27" s="199" t="s">
        <v>84</v>
      </c>
      <c r="E27" s="200">
        <v>1</v>
      </c>
      <c r="F27" s="200">
        <v>0</v>
      </c>
      <c r="G27" s="201">
        <f>E27*F27</f>
        <v>0</v>
      </c>
      <c r="O27" s="195">
        <v>2</v>
      </c>
      <c r="AA27" s="167">
        <v>11</v>
      </c>
      <c r="AB27" s="167">
        <v>3</v>
      </c>
      <c r="AC27" s="167">
        <v>20</v>
      </c>
      <c r="AZ27" s="167">
        <v>2</v>
      </c>
      <c r="BA27" s="167">
        <f>IF(AZ27=1,G27,0)</f>
        <v>0</v>
      </c>
      <c r="BB27" s="167">
        <f>IF(AZ27=2,G27,0)</f>
        <v>0</v>
      </c>
      <c r="BC27" s="167">
        <f>IF(AZ27=3,G27,0)</f>
        <v>0</v>
      </c>
      <c r="BD27" s="167">
        <f>IF(AZ27=4,G27,0)</f>
        <v>0</v>
      </c>
      <c r="BE27" s="167">
        <f>IF(AZ27=5,G27,0)</f>
        <v>0</v>
      </c>
      <c r="CA27" s="202">
        <v>11</v>
      </c>
      <c r="CB27" s="202">
        <v>3</v>
      </c>
      <c r="CZ27" s="167">
        <v>0</v>
      </c>
    </row>
    <row r="28" spans="1:104" x14ac:dyDescent="0.2">
      <c r="A28" s="196">
        <v>21</v>
      </c>
      <c r="B28" s="197" t="s">
        <v>123</v>
      </c>
      <c r="C28" s="198" t="s">
        <v>124</v>
      </c>
      <c r="D28" s="199" t="s">
        <v>84</v>
      </c>
      <c r="E28" s="200">
        <v>1</v>
      </c>
      <c r="F28" s="200">
        <v>0</v>
      </c>
      <c r="G28" s="201">
        <f>E28*F28</f>
        <v>0</v>
      </c>
      <c r="O28" s="195">
        <v>2</v>
      </c>
      <c r="AA28" s="167">
        <v>11</v>
      </c>
      <c r="AB28" s="167">
        <v>3</v>
      </c>
      <c r="AC28" s="167">
        <v>21</v>
      </c>
      <c r="AZ28" s="167">
        <v>2</v>
      </c>
      <c r="BA28" s="167">
        <f>IF(AZ28=1,G28,0)</f>
        <v>0</v>
      </c>
      <c r="BB28" s="167">
        <f>IF(AZ28=2,G28,0)</f>
        <v>0</v>
      </c>
      <c r="BC28" s="167">
        <f>IF(AZ28=3,G28,0)</f>
        <v>0</v>
      </c>
      <c r="BD28" s="167">
        <f>IF(AZ28=4,G28,0)</f>
        <v>0</v>
      </c>
      <c r="BE28" s="167">
        <f>IF(AZ28=5,G28,0)</f>
        <v>0</v>
      </c>
      <c r="CA28" s="202">
        <v>11</v>
      </c>
      <c r="CB28" s="202">
        <v>3</v>
      </c>
      <c r="CZ28" s="167">
        <v>0</v>
      </c>
    </row>
    <row r="29" spans="1:104" x14ac:dyDescent="0.2">
      <c r="A29" s="196">
        <v>22</v>
      </c>
      <c r="B29" s="197" t="s">
        <v>125</v>
      </c>
      <c r="C29" s="198" t="s">
        <v>126</v>
      </c>
      <c r="D29" s="199" t="s">
        <v>84</v>
      </c>
      <c r="E29" s="200">
        <v>1</v>
      </c>
      <c r="F29" s="200">
        <v>0</v>
      </c>
      <c r="G29" s="201">
        <f>E29*F29</f>
        <v>0</v>
      </c>
      <c r="O29" s="195">
        <v>2</v>
      </c>
      <c r="AA29" s="167">
        <v>11</v>
      </c>
      <c r="AB29" s="167">
        <v>3</v>
      </c>
      <c r="AC29" s="167">
        <v>22</v>
      </c>
      <c r="AZ29" s="167">
        <v>2</v>
      </c>
      <c r="BA29" s="167">
        <f>IF(AZ29=1,G29,0)</f>
        <v>0</v>
      </c>
      <c r="BB29" s="167">
        <f>IF(AZ29=2,G29,0)</f>
        <v>0</v>
      </c>
      <c r="BC29" s="167">
        <f>IF(AZ29=3,G29,0)</f>
        <v>0</v>
      </c>
      <c r="BD29" s="167">
        <f>IF(AZ29=4,G29,0)</f>
        <v>0</v>
      </c>
      <c r="BE29" s="167">
        <f>IF(AZ29=5,G29,0)</f>
        <v>0</v>
      </c>
      <c r="CA29" s="202">
        <v>11</v>
      </c>
      <c r="CB29" s="202">
        <v>3</v>
      </c>
      <c r="CZ29" s="167">
        <v>0</v>
      </c>
    </row>
    <row r="30" spans="1:104" x14ac:dyDescent="0.2">
      <c r="A30" s="196">
        <v>23</v>
      </c>
      <c r="B30" s="197" t="s">
        <v>127</v>
      </c>
      <c r="C30" s="198" t="s">
        <v>128</v>
      </c>
      <c r="D30" s="199" t="s">
        <v>84</v>
      </c>
      <c r="E30" s="200">
        <v>15</v>
      </c>
      <c r="F30" s="200">
        <v>0</v>
      </c>
      <c r="G30" s="201">
        <f>E30*F30</f>
        <v>0</v>
      </c>
      <c r="O30" s="195">
        <v>2</v>
      </c>
      <c r="AA30" s="167">
        <v>11</v>
      </c>
      <c r="AB30" s="167">
        <v>3</v>
      </c>
      <c r="AC30" s="167">
        <v>23</v>
      </c>
      <c r="AZ30" s="167">
        <v>2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11</v>
      </c>
      <c r="CB30" s="202">
        <v>3</v>
      </c>
      <c r="CZ30" s="167">
        <v>0</v>
      </c>
    </row>
    <row r="31" spans="1:104" x14ac:dyDescent="0.2">
      <c r="A31" s="196">
        <v>24</v>
      </c>
      <c r="B31" s="197" t="s">
        <v>129</v>
      </c>
      <c r="C31" s="198" t="s">
        <v>130</v>
      </c>
      <c r="D31" s="199" t="s">
        <v>84</v>
      </c>
      <c r="E31" s="200">
        <v>2</v>
      </c>
      <c r="F31" s="200">
        <v>0</v>
      </c>
      <c r="G31" s="201">
        <f>E31*F31</f>
        <v>0</v>
      </c>
      <c r="O31" s="195">
        <v>2</v>
      </c>
      <c r="AA31" s="167">
        <v>11</v>
      </c>
      <c r="AB31" s="167">
        <v>3</v>
      </c>
      <c r="AC31" s="167">
        <v>24</v>
      </c>
      <c r="AZ31" s="167">
        <v>2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202">
        <v>11</v>
      </c>
      <c r="CB31" s="202">
        <v>3</v>
      </c>
      <c r="CZ31" s="167">
        <v>0</v>
      </c>
    </row>
    <row r="32" spans="1:104" x14ac:dyDescent="0.2">
      <c r="A32" s="196">
        <v>25</v>
      </c>
      <c r="B32" s="197" t="s">
        <v>131</v>
      </c>
      <c r="C32" s="198" t="s">
        <v>132</v>
      </c>
      <c r="D32" s="199" t="s">
        <v>84</v>
      </c>
      <c r="E32" s="200">
        <v>4</v>
      </c>
      <c r="F32" s="200">
        <v>0</v>
      </c>
      <c r="G32" s="201">
        <f>E32*F32</f>
        <v>0</v>
      </c>
      <c r="O32" s="195">
        <v>2</v>
      </c>
      <c r="AA32" s="167">
        <v>11</v>
      </c>
      <c r="AB32" s="167">
        <v>3</v>
      </c>
      <c r="AC32" s="167">
        <v>25</v>
      </c>
      <c r="AZ32" s="167">
        <v>2</v>
      </c>
      <c r="BA32" s="167">
        <f>IF(AZ32=1,G32,0)</f>
        <v>0</v>
      </c>
      <c r="BB32" s="167">
        <f>IF(AZ32=2,G32,0)</f>
        <v>0</v>
      </c>
      <c r="BC32" s="167">
        <f>IF(AZ32=3,G32,0)</f>
        <v>0</v>
      </c>
      <c r="BD32" s="167">
        <f>IF(AZ32=4,G32,0)</f>
        <v>0</v>
      </c>
      <c r="BE32" s="167">
        <f>IF(AZ32=5,G32,0)</f>
        <v>0</v>
      </c>
      <c r="CA32" s="202">
        <v>11</v>
      </c>
      <c r="CB32" s="202">
        <v>3</v>
      </c>
      <c r="CZ32" s="167">
        <v>0</v>
      </c>
    </row>
    <row r="33" spans="1:104" x14ac:dyDescent="0.2">
      <c r="A33" s="196">
        <v>26</v>
      </c>
      <c r="B33" s="197" t="s">
        <v>133</v>
      </c>
      <c r="C33" s="198" t="s">
        <v>134</v>
      </c>
      <c r="D33" s="199" t="s">
        <v>84</v>
      </c>
      <c r="E33" s="200">
        <v>2</v>
      </c>
      <c r="F33" s="200">
        <v>0</v>
      </c>
      <c r="G33" s="201">
        <f>E33*F33</f>
        <v>0</v>
      </c>
      <c r="O33" s="195">
        <v>2</v>
      </c>
      <c r="AA33" s="167">
        <v>11</v>
      </c>
      <c r="AB33" s="167">
        <v>3</v>
      </c>
      <c r="AC33" s="167">
        <v>26</v>
      </c>
      <c r="AZ33" s="167">
        <v>2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11</v>
      </c>
      <c r="CB33" s="202">
        <v>3</v>
      </c>
      <c r="CZ33" s="167">
        <v>0</v>
      </c>
    </row>
    <row r="34" spans="1:104" x14ac:dyDescent="0.2">
      <c r="A34" s="196">
        <v>27</v>
      </c>
      <c r="B34" s="197" t="s">
        <v>135</v>
      </c>
      <c r="C34" s="198" t="s">
        <v>136</v>
      </c>
      <c r="D34" s="199" t="s">
        <v>84</v>
      </c>
      <c r="E34" s="200">
        <v>2</v>
      </c>
      <c r="F34" s="200">
        <v>0</v>
      </c>
      <c r="G34" s="201">
        <f>E34*F34</f>
        <v>0</v>
      </c>
      <c r="O34" s="195">
        <v>2</v>
      </c>
      <c r="AA34" s="167">
        <v>11</v>
      </c>
      <c r="AB34" s="167">
        <v>3</v>
      </c>
      <c r="AC34" s="167">
        <v>27</v>
      </c>
      <c r="AZ34" s="167">
        <v>2</v>
      </c>
      <c r="BA34" s="167">
        <f>IF(AZ34=1,G34,0)</f>
        <v>0</v>
      </c>
      <c r="BB34" s="167">
        <f>IF(AZ34=2,G34,0)</f>
        <v>0</v>
      </c>
      <c r="BC34" s="167">
        <f>IF(AZ34=3,G34,0)</f>
        <v>0</v>
      </c>
      <c r="BD34" s="167">
        <f>IF(AZ34=4,G34,0)</f>
        <v>0</v>
      </c>
      <c r="BE34" s="167">
        <f>IF(AZ34=5,G34,0)</f>
        <v>0</v>
      </c>
      <c r="CA34" s="202">
        <v>11</v>
      </c>
      <c r="CB34" s="202">
        <v>3</v>
      </c>
      <c r="CZ34" s="167">
        <v>0</v>
      </c>
    </row>
    <row r="35" spans="1:104" x14ac:dyDescent="0.2">
      <c r="A35" s="196">
        <v>28</v>
      </c>
      <c r="B35" s="197" t="s">
        <v>137</v>
      </c>
      <c r="C35" s="198" t="s">
        <v>138</v>
      </c>
      <c r="D35" s="199" t="s">
        <v>84</v>
      </c>
      <c r="E35" s="200">
        <v>8</v>
      </c>
      <c r="F35" s="200">
        <v>0</v>
      </c>
      <c r="G35" s="201">
        <f>E35*F35</f>
        <v>0</v>
      </c>
      <c r="O35" s="195">
        <v>2</v>
      </c>
      <c r="AA35" s="167">
        <v>11</v>
      </c>
      <c r="AB35" s="167">
        <v>3</v>
      </c>
      <c r="AC35" s="167">
        <v>28</v>
      </c>
      <c r="AZ35" s="167">
        <v>2</v>
      </c>
      <c r="BA35" s="167">
        <f>IF(AZ35=1,G35,0)</f>
        <v>0</v>
      </c>
      <c r="BB35" s="167">
        <f>IF(AZ35=2,G35,0)</f>
        <v>0</v>
      </c>
      <c r="BC35" s="167">
        <f>IF(AZ35=3,G35,0)</f>
        <v>0</v>
      </c>
      <c r="BD35" s="167">
        <f>IF(AZ35=4,G35,0)</f>
        <v>0</v>
      </c>
      <c r="BE35" s="167">
        <f>IF(AZ35=5,G35,0)</f>
        <v>0</v>
      </c>
      <c r="CA35" s="202">
        <v>11</v>
      </c>
      <c r="CB35" s="202">
        <v>3</v>
      </c>
      <c r="CZ35" s="167">
        <v>0</v>
      </c>
    </row>
    <row r="36" spans="1:104" x14ac:dyDescent="0.2">
      <c r="A36" s="196">
        <v>29</v>
      </c>
      <c r="B36" s="197" t="s">
        <v>139</v>
      </c>
      <c r="C36" s="198" t="s">
        <v>140</v>
      </c>
      <c r="D36" s="199" t="s">
        <v>84</v>
      </c>
      <c r="E36" s="200">
        <v>2</v>
      </c>
      <c r="F36" s="200">
        <v>0</v>
      </c>
      <c r="G36" s="201">
        <f>E36*F36</f>
        <v>0</v>
      </c>
      <c r="O36" s="195">
        <v>2</v>
      </c>
      <c r="AA36" s="167">
        <v>11</v>
      </c>
      <c r="AB36" s="167">
        <v>3</v>
      </c>
      <c r="AC36" s="167">
        <v>29</v>
      </c>
      <c r="AZ36" s="167">
        <v>2</v>
      </c>
      <c r="BA36" s="167">
        <f>IF(AZ36=1,G36,0)</f>
        <v>0</v>
      </c>
      <c r="BB36" s="167">
        <f>IF(AZ36=2,G36,0)</f>
        <v>0</v>
      </c>
      <c r="BC36" s="167">
        <f>IF(AZ36=3,G36,0)</f>
        <v>0</v>
      </c>
      <c r="BD36" s="167">
        <f>IF(AZ36=4,G36,0)</f>
        <v>0</v>
      </c>
      <c r="BE36" s="167">
        <f>IF(AZ36=5,G36,0)</f>
        <v>0</v>
      </c>
      <c r="CA36" s="202">
        <v>11</v>
      </c>
      <c r="CB36" s="202">
        <v>3</v>
      </c>
      <c r="CZ36" s="167">
        <v>0</v>
      </c>
    </row>
    <row r="37" spans="1:104" x14ac:dyDescent="0.2">
      <c r="A37" s="196">
        <v>30</v>
      </c>
      <c r="B37" s="197" t="s">
        <v>141</v>
      </c>
      <c r="C37" s="198" t="s">
        <v>142</v>
      </c>
      <c r="D37" s="199" t="s">
        <v>84</v>
      </c>
      <c r="E37" s="200">
        <v>4</v>
      </c>
      <c r="F37" s="200">
        <v>0</v>
      </c>
      <c r="G37" s="201">
        <f>E37*F37</f>
        <v>0</v>
      </c>
      <c r="O37" s="195">
        <v>2</v>
      </c>
      <c r="AA37" s="167">
        <v>11</v>
      </c>
      <c r="AB37" s="167">
        <v>3</v>
      </c>
      <c r="AC37" s="167">
        <v>30</v>
      </c>
      <c r="AZ37" s="167">
        <v>2</v>
      </c>
      <c r="BA37" s="167">
        <f>IF(AZ37=1,G37,0)</f>
        <v>0</v>
      </c>
      <c r="BB37" s="167">
        <f>IF(AZ37=2,G37,0)</f>
        <v>0</v>
      </c>
      <c r="BC37" s="167">
        <f>IF(AZ37=3,G37,0)</f>
        <v>0</v>
      </c>
      <c r="BD37" s="167">
        <f>IF(AZ37=4,G37,0)</f>
        <v>0</v>
      </c>
      <c r="BE37" s="167">
        <f>IF(AZ37=5,G37,0)</f>
        <v>0</v>
      </c>
      <c r="CA37" s="202">
        <v>11</v>
      </c>
      <c r="CB37" s="202">
        <v>3</v>
      </c>
      <c r="CZ37" s="167">
        <v>0</v>
      </c>
    </row>
    <row r="38" spans="1:104" x14ac:dyDescent="0.2">
      <c r="A38" s="196">
        <v>31</v>
      </c>
      <c r="B38" s="197" t="s">
        <v>143</v>
      </c>
      <c r="C38" s="198" t="s">
        <v>144</v>
      </c>
      <c r="D38" s="199" t="s">
        <v>84</v>
      </c>
      <c r="E38" s="200">
        <v>4</v>
      </c>
      <c r="F38" s="200">
        <v>0</v>
      </c>
      <c r="G38" s="201">
        <f>E38*F38</f>
        <v>0</v>
      </c>
      <c r="O38" s="195">
        <v>2</v>
      </c>
      <c r="AA38" s="167">
        <v>11</v>
      </c>
      <c r="AB38" s="167">
        <v>3</v>
      </c>
      <c r="AC38" s="167">
        <v>31</v>
      </c>
      <c r="AZ38" s="167">
        <v>2</v>
      </c>
      <c r="BA38" s="167">
        <f>IF(AZ38=1,G38,0)</f>
        <v>0</v>
      </c>
      <c r="BB38" s="167">
        <f>IF(AZ38=2,G38,0)</f>
        <v>0</v>
      </c>
      <c r="BC38" s="167">
        <f>IF(AZ38=3,G38,0)</f>
        <v>0</v>
      </c>
      <c r="BD38" s="167">
        <f>IF(AZ38=4,G38,0)</f>
        <v>0</v>
      </c>
      <c r="BE38" s="167">
        <f>IF(AZ38=5,G38,0)</f>
        <v>0</v>
      </c>
      <c r="CA38" s="202">
        <v>11</v>
      </c>
      <c r="CB38" s="202">
        <v>3</v>
      </c>
      <c r="CZ38" s="167">
        <v>0</v>
      </c>
    </row>
    <row r="39" spans="1:104" x14ac:dyDescent="0.2">
      <c r="A39" s="196">
        <v>32</v>
      </c>
      <c r="B39" s="197" t="s">
        <v>145</v>
      </c>
      <c r="C39" s="198" t="s">
        <v>146</v>
      </c>
      <c r="D39" s="199" t="s">
        <v>84</v>
      </c>
      <c r="E39" s="200">
        <v>1</v>
      </c>
      <c r="F39" s="200">
        <v>0</v>
      </c>
      <c r="G39" s="201">
        <f>E39*F39</f>
        <v>0</v>
      </c>
      <c r="O39" s="195">
        <v>2</v>
      </c>
      <c r="AA39" s="167">
        <v>11</v>
      </c>
      <c r="AB39" s="167">
        <v>3</v>
      </c>
      <c r="AC39" s="167">
        <v>32</v>
      </c>
      <c r="AZ39" s="167">
        <v>2</v>
      </c>
      <c r="BA39" s="167">
        <f>IF(AZ39=1,G39,0)</f>
        <v>0</v>
      </c>
      <c r="BB39" s="167">
        <f>IF(AZ39=2,G39,0)</f>
        <v>0</v>
      </c>
      <c r="BC39" s="167">
        <f>IF(AZ39=3,G39,0)</f>
        <v>0</v>
      </c>
      <c r="BD39" s="167">
        <f>IF(AZ39=4,G39,0)</f>
        <v>0</v>
      </c>
      <c r="BE39" s="167">
        <f>IF(AZ39=5,G39,0)</f>
        <v>0</v>
      </c>
      <c r="CA39" s="202">
        <v>11</v>
      </c>
      <c r="CB39" s="202">
        <v>3</v>
      </c>
      <c r="CZ39" s="167">
        <v>0</v>
      </c>
    </row>
    <row r="40" spans="1:104" x14ac:dyDescent="0.2">
      <c r="A40" s="196">
        <v>33</v>
      </c>
      <c r="B40" s="197" t="s">
        <v>147</v>
      </c>
      <c r="C40" s="198" t="s">
        <v>148</v>
      </c>
      <c r="D40" s="199" t="s">
        <v>84</v>
      </c>
      <c r="E40" s="200">
        <v>2</v>
      </c>
      <c r="F40" s="200">
        <v>0</v>
      </c>
      <c r="G40" s="201">
        <f>E40*F40</f>
        <v>0</v>
      </c>
      <c r="O40" s="195">
        <v>2</v>
      </c>
      <c r="AA40" s="167">
        <v>11</v>
      </c>
      <c r="AB40" s="167">
        <v>3</v>
      </c>
      <c r="AC40" s="167">
        <v>33</v>
      </c>
      <c r="AZ40" s="167">
        <v>2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202">
        <v>11</v>
      </c>
      <c r="CB40" s="202">
        <v>3</v>
      </c>
      <c r="CZ40" s="167">
        <v>0</v>
      </c>
    </row>
    <row r="41" spans="1:104" x14ac:dyDescent="0.2">
      <c r="A41" s="196">
        <v>34</v>
      </c>
      <c r="B41" s="197" t="s">
        <v>149</v>
      </c>
      <c r="C41" s="198" t="s">
        <v>150</v>
      </c>
      <c r="D41" s="199" t="s">
        <v>84</v>
      </c>
      <c r="E41" s="200">
        <v>6</v>
      </c>
      <c r="F41" s="200">
        <v>0</v>
      </c>
      <c r="G41" s="201">
        <f>E41*F41</f>
        <v>0</v>
      </c>
      <c r="O41" s="195">
        <v>2</v>
      </c>
      <c r="AA41" s="167">
        <v>11</v>
      </c>
      <c r="AB41" s="167">
        <v>3</v>
      </c>
      <c r="AC41" s="167">
        <v>34</v>
      </c>
      <c r="AZ41" s="167">
        <v>2</v>
      </c>
      <c r="BA41" s="167">
        <f>IF(AZ41=1,G41,0)</f>
        <v>0</v>
      </c>
      <c r="BB41" s="167">
        <f>IF(AZ41=2,G41,0)</f>
        <v>0</v>
      </c>
      <c r="BC41" s="167">
        <f>IF(AZ41=3,G41,0)</f>
        <v>0</v>
      </c>
      <c r="BD41" s="167">
        <f>IF(AZ41=4,G41,0)</f>
        <v>0</v>
      </c>
      <c r="BE41" s="167">
        <f>IF(AZ41=5,G41,0)</f>
        <v>0</v>
      </c>
      <c r="CA41" s="202">
        <v>11</v>
      </c>
      <c r="CB41" s="202">
        <v>3</v>
      </c>
      <c r="CZ41" s="167">
        <v>0</v>
      </c>
    </row>
    <row r="42" spans="1:104" x14ac:dyDescent="0.2">
      <c r="A42" s="196">
        <v>35</v>
      </c>
      <c r="B42" s="197" t="s">
        <v>151</v>
      </c>
      <c r="C42" s="198" t="s">
        <v>152</v>
      </c>
      <c r="D42" s="199" t="s">
        <v>84</v>
      </c>
      <c r="E42" s="200">
        <v>7</v>
      </c>
      <c r="F42" s="200">
        <v>0</v>
      </c>
      <c r="G42" s="201">
        <f>E42*F42</f>
        <v>0</v>
      </c>
      <c r="O42" s="195">
        <v>2</v>
      </c>
      <c r="AA42" s="167">
        <v>11</v>
      </c>
      <c r="AB42" s="167">
        <v>3</v>
      </c>
      <c r="AC42" s="167">
        <v>35</v>
      </c>
      <c r="AZ42" s="167">
        <v>2</v>
      </c>
      <c r="BA42" s="167">
        <f>IF(AZ42=1,G42,0)</f>
        <v>0</v>
      </c>
      <c r="BB42" s="167">
        <f>IF(AZ42=2,G42,0)</f>
        <v>0</v>
      </c>
      <c r="BC42" s="167">
        <f>IF(AZ42=3,G42,0)</f>
        <v>0</v>
      </c>
      <c r="BD42" s="167">
        <f>IF(AZ42=4,G42,0)</f>
        <v>0</v>
      </c>
      <c r="BE42" s="167">
        <f>IF(AZ42=5,G42,0)</f>
        <v>0</v>
      </c>
      <c r="CA42" s="202">
        <v>11</v>
      </c>
      <c r="CB42" s="202">
        <v>3</v>
      </c>
      <c r="CZ42" s="167">
        <v>0</v>
      </c>
    </row>
    <row r="43" spans="1:104" x14ac:dyDescent="0.2">
      <c r="A43" s="196">
        <v>36</v>
      </c>
      <c r="B43" s="197" t="s">
        <v>153</v>
      </c>
      <c r="C43" s="198" t="s">
        <v>154</v>
      </c>
      <c r="D43" s="199" t="s">
        <v>84</v>
      </c>
      <c r="E43" s="200">
        <v>4</v>
      </c>
      <c r="F43" s="200">
        <v>0</v>
      </c>
      <c r="G43" s="201">
        <f>E43*F43</f>
        <v>0</v>
      </c>
      <c r="O43" s="195">
        <v>2</v>
      </c>
      <c r="AA43" s="167">
        <v>11</v>
      </c>
      <c r="AB43" s="167">
        <v>3</v>
      </c>
      <c r="AC43" s="167">
        <v>36</v>
      </c>
      <c r="AZ43" s="167">
        <v>2</v>
      </c>
      <c r="BA43" s="167">
        <f>IF(AZ43=1,G43,0)</f>
        <v>0</v>
      </c>
      <c r="BB43" s="167">
        <f>IF(AZ43=2,G43,0)</f>
        <v>0</v>
      </c>
      <c r="BC43" s="167">
        <f>IF(AZ43=3,G43,0)</f>
        <v>0</v>
      </c>
      <c r="BD43" s="167">
        <f>IF(AZ43=4,G43,0)</f>
        <v>0</v>
      </c>
      <c r="BE43" s="167">
        <f>IF(AZ43=5,G43,0)</f>
        <v>0</v>
      </c>
      <c r="CA43" s="202">
        <v>11</v>
      </c>
      <c r="CB43" s="202">
        <v>3</v>
      </c>
      <c r="CZ43" s="167">
        <v>0</v>
      </c>
    </row>
    <row r="44" spans="1:104" x14ac:dyDescent="0.2">
      <c r="A44" s="196">
        <v>37</v>
      </c>
      <c r="B44" s="197" t="s">
        <v>155</v>
      </c>
      <c r="C44" s="198" t="s">
        <v>156</v>
      </c>
      <c r="D44" s="199" t="s">
        <v>84</v>
      </c>
      <c r="E44" s="200">
        <v>1</v>
      </c>
      <c r="F44" s="200">
        <v>0</v>
      </c>
      <c r="G44" s="201">
        <f>E44*F44</f>
        <v>0</v>
      </c>
      <c r="O44" s="195">
        <v>2</v>
      </c>
      <c r="AA44" s="167">
        <v>11</v>
      </c>
      <c r="AB44" s="167">
        <v>3</v>
      </c>
      <c r="AC44" s="167">
        <v>37</v>
      </c>
      <c r="AZ44" s="167">
        <v>2</v>
      </c>
      <c r="BA44" s="167">
        <f>IF(AZ44=1,G44,0)</f>
        <v>0</v>
      </c>
      <c r="BB44" s="167">
        <f>IF(AZ44=2,G44,0)</f>
        <v>0</v>
      </c>
      <c r="BC44" s="167">
        <f>IF(AZ44=3,G44,0)</f>
        <v>0</v>
      </c>
      <c r="BD44" s="167">
        <f>IF(AZ44=4,G44,0)</f>
        <v>0</v>
      </c>
      <c r="BE44" s="167">
        <f>IF(AZ44=5,G44,0)</f>
        <v>0</v>
      </c>
      <c r="CA44" s="202">
        <v>11</v>
      </c>
      <c r="CB44" s="202">
        <v>3</v>
      </c>
      <c r="CZ44" s="167">
        <v>0</v>
      </c>
    </row>
    <row r="45" spans="1:104" x14ac:dyDescent="0.2">
      <c r="A45" s="196">
        <v>38</v>
      </c>
      <c r="B45" s="197" t="s">
        <v>157</v>
      </c>
      <c r="C45" s="198" t="s">
        <v>158</v>
      </c>
      <c r="D45" s="199" t="s">
        <v>84</v>
      </c>
      <c r="E45" s="200">
        <v>2</v>
      </c>
      <c r="F45" s="200">
        <v>0</v>
      </c>
      <c r="G45" s="201">
        <f>E45*F45</f>
        <v>0</v>
      </c>
      <c r="O45" s="195">
        <v>2</v>
      </c>
      <c r="AA45" s="167">
        <v>11</v>
      </c>
      <c r="AB45" s="167">
        <v>3</v>
      </c>
      <c r="AC45" s="167">
        <v>38</v>
      </c>
      <c r="AZ45" s="167">
        <v>2</v>
      </c>
      <c r="BA45" s="167">
        <f>IF(AZ45=1,G45,0)</f>
        <v>0</v>
      </c>
      <c r="BB45" s="167">
        <f>IF(AZ45=2,G45,0)</f>
        <v>0</v>
      </c>
      <c r="BC45" s="167">
        <f>IF(AZ45=3,G45,0)</f>
        <v>0</v>
      </c>
      <c r="BD45" s="167">
        <f>IF(AZ45=4,G45,0)</f>
        <v>0</v>
      </c>
      <c r="BE45" s="167">
        <f>IF(AZ45=5,G45,0)</f>
        <v>0</v>
      </c>
      <c r="CA45" s="202">
        <v>11</v>
      </c>
      <c r="CB45" s="202">
        <v>3</v>
      </c>
      <c r="CZ45" s="167">
        <v>0</v>
      </c>
    </row>
    <row r="46" spans="1:104" x14ac:dyDescent="0.2">
      <c r="A46" s="196">
        <v>39</v>
      </c>
      <c r="B46" s="197" t="s">
        <v>159</v>
      </c>
      <c r="C46" s="198" t="s">
        <v>160</v>
      </c>
      <c r="D46" s="199" t="s">
        <v>84</v>
      </c>
      <c r="E46" s="200">
        <v>2</v>
      </c>
      <c r="F46" s="200">
        <v>0</v>
      </c>
      <c r="G46" s="201">
        <f>E46*F46</f>
        <v>0</v>
      </c>
      <c r="O46" s="195">
        <v>2</v>
      </c>
      <c r="AA46" s="167">
        <v>11</v>
      </c>
      <c r="AB46" s="167">
        <v>3</v>
      </c>
      <c r="AC46" s="167">
        <v>39</v>
      </c>
      <c r="AZ46" s="167">
        <v>2</v>
      </c>
      <c r="BA46" s="167">
        <f>IF(AZ46=1,G46,0)</f>
        <v>0</v>
      </c>
      <c r="BB46" s="167">
        <f>IF(AZ46=2,G46,0)</f>
        <v>0</v>
      </c>
      <c r="BC46" s="167">
        <f>IF(AZ46=3,G46,0)</f>
        <v>0</v>
      </c>
      <c r="BD46" s="167">
        <f>IF(AZ46=4,G46,0)</f>
        <v>0</v>
      </c>
      <c r="BE46" s="167">
        <f>IF(AZ46=5,G46,0)</f>
        <v>0</v>
      </c>
      <c r="CA46" s="202">
        <v>11</v>
      </c>
      <c r="CB46" s="202">
        <v>3</v>
      </c>
      <c r="CZ46" s="167">
        <v>0</v>
      </c>
    </row>
    <row r="47" spans="1:104" x14ac:dyDescent="0.2">
      <c r="A47" s="196">
        <v>40</v>
      </c>
      <c r="B47" s="197" t="s">
        <v>161</v>
      </c>
      <c r="C47" s="198" t="s">
        <v>162</v>
      </c>
      <c r="D47" s="199" t="s">
        <v>84</v>
      </c>
      <c r="E47" s="200">
        <v>1</v>
      </c>
      <c r="F47" s="200">
        <v>0</v>
      </c>
      <c r="G47" s="201">
        <f>E47*F47</f>
        <v>0</v>
      </c>
      <c r="O47" s="195">
        <v>2</v>
      </c>
      <c r="AA47" s="167">
        <v>11</v>
      </c>
      <c r="AB47" s="167">
        <v>3</v>
      </c>
      <c r="AC47" s="167">
        <v>40</v>
      </c>
      <c r="AZ47" s="167">
        <v>2</v>
      </c>
      <c r="BA47" s="167">
        <f>IF(AZ47=1,G47,0)</f>
        <v>0</v>
      </c>
      <c r="BB47" s="167">
        <f>IF(AZ47=2,G47,0)</f>
        <v>0</v>
      </c>
      <c r="BC47" s="167">
        <f>IF(AZ47=3,G47,0)</f>
        <v>0</v>
      </c>
      <c r="BD47" s="167">
        <f>IF(AZ47=4,G47,0)</f>
        <v>0</v>
      </c>
      <c r="BE47" s="167">
        <f>IF(AZ47=5,G47,0)</f>
        <v>0</v>
      </c>
      <c r="CA47" s="202">
        <v>11</v>
      </c>
      <c r="CB47" s="202">
        <v>3</v>
      </c>
      <c r="CZ47" s="167">
        <v>0</v>
      </c>
    </row>
    <row r="48" spans="1:104" x14ac:dyDescent="0.2">
      <c r="A48" s="196">
        <v>41</v>
      </c>
      <c r="B48" s="197" t="s">
        <v>163</v>
      </c>
      <c r="C48" s="198" t="s">
        <v>164</v>
      </c>
      <c r="D48" s="199" t="s">
        <v>84</v>
      </c>
      <c r="E48" s="200">
        <v>36</v>
      </c>
      <c r="F48" s="200">
        <v>0</v>
      </c>
      <c r="G48" s="201">
        <f>E48*F48</f>
        <v>0</v>
      </c>
      <c r="O48" s="195">
        <v>2</v>
      </c>
      <c r="AA48" s="167">
        <v>11</v>
      </c>
      <c r="AB48" s="167">
        <v>3</v>
      </c>
      <c r="AC48" s="167">
        <v>41</v>
      </c>
      <c r="AZ48" s="167">
        <v>2</v>
      </c>
      <c r="BA48" s="167">
        <f>IF(AZ48=1,G48,0)</f>
        <v>0</v>
      </c>
      <c r="BB48" s="167">
        <f>IF(AZ48=2,G48,0)</f>
        <v>0</v>
      </c>
      <c r="BC48" s="167">
        <f>IF(AZ48=3,G48,0)</f>
        <v>0</v>
      </c>
      <c r="BD48" s="167">
        <f>IF(AZ48=4,G48,0)</f>
        <v>0</v>
      </c>
      <c r="BE48" s="167">
        <f>IF(AZ48=5,G48,0)</f>
        <v>0</v>
      </c>
      <c r="CA48" s="202">
        <v>11</v>
      </c>
      <c r="CB48" s="202">
        <v>3</v>
      </c>
      <c r="CZ48" s="167">
        <v>0</v>
      </c>
    </row>
    <row r="49" spans="1:104" x14ac:dyDescent="0.2">
      <c r="A49" s="196">
        <v>42</v>
      </c>
      <c r="B49" s="197" t="s">
        <v>165</v>
      </c>
      <c r="C49" s="198" t="s">
        <v>166</v>
      </c>
      <c r="D49" s="199" t="s">
        <v>84</v>
      </c>
      <c r="E49" s="200">
        <v>79</v>
      </c>
      <c r="F49" s="200">
        <v>0</v>
      </c>
      <c r="G49" s="201">
        <f>E49*F49</f>
        <v>0</v>
      </c>
      <c r="O49" s="195">
        <v>2</v>
      </c>
      <c r="AA49" s="167">
        <v>11</v>
      </c>
      <c r="AB49" s="167">
        <v>3</v>
      </c>
      <c r="AC49" s="167">
        <v>42</v>
      </c>
      <c r="AZ49" s="167">
        <v>2</v>
      </c>
      <c r="BA49" s="167">
        <f>IF(AZ49=1,G49,0)</f>
        <v>0</v>
      </c>
      <c r="BB49" s="167">
        <f>IF(AZ49=2,G49,0)</f>
        <v>0</v>
      </c>
      <c r="BC49" s="167">
        <f>IF(AZ49=3,G49,0)</f>
        <v>0</v>
      </c>
      <c r="BD49" s="167">
        <f>IF(AZ49=4,G49,0)</f>
        <v>0</v>
      </c>
      <c r="BE49" s="167">
        <f>IF(AZ49=5,G49,0)</f>
        <v>0</v>
      </c>
      <c r="CA49" s="202">
        <v>11</v>
      </c>
      <c r="CB49" s="202">
        <v>3</v>
      </c>
      <c r="CZ49" s="167">
        <v>0</v>
      </c>
    </row>
    <row r="50" spans="1:104" x14ac:dyDescent="0.2">
      <c r="A50" s="196">
        <v>43</v>
      </c>
      <c r="B50" s="197" t="s">
        <v>167</v>
      </c>
      <c r="C50" s="198" t="s">
        <v>168</v>
      </c>
      <c r="D50" s="199" t="s">
        <v>84</v>
      </c>
      <c r="E50" s="200">
        <v>17</v>
      </c>
      <c r="F50" s="200">
        <v>0</v>
      </c>
      <c r="G50" s="201">
        <f>E50*F50</f>
        <v>0</v>
      </c>
      <c r="O50" s="195">
        <v>2</v>
      </c>
      <c r="AA50" s="167">
        <v>11</v>
      </c>
      <c r="AB50" s="167">
        <v>3</v>
      </c>
      <c r="AC50" s="167">
        <v>43</v>
      </c>
      <c r="AZ50" s="167">
        <v>2</v>
      </c>
      <c r="BA50" s="167">
        <f>IF(AZ50=1,G50,0)</f>
        <v>0</v>
      </c>
      <c r="BB50" s="167">
        <f>IF(AZ50=2,G50,0)</f>
        <v>0</v>
      </c>
      <c r="BC50" s="167">
        <f>IF(AZ50=3,G50,0)</f>
        <v>0</v>
      </c>
      <c r="BD50" s="167">
        <f>IF(AZ50=4,G50,0)</f>
        <v>0</v>
      </c>
      <c r="BE50" s="167">
        <f>IF(AZ50=5,G50,0)</f>
        <v>0</v>
      </c>
      <c r="CA50" s="202">
        <v>11</v>
      </c>
      <c r="CB50" s="202">
        <v>3</v>
      </c>
      <c r="CZ50" s="167">
        <v>0</v>
      </c>
    </row>
    <row r="51" spans="1:104" x14ac:dyDescent="0.2">
      <c r="A51" s="196">
        <v>44</v>
      </c>
      <c r="B51" s="197" t="s">
        <v>169</v>
      </c>
      <c r="C51" s="198" t="s">
        <v>170</v>
      </c>
      <c r="D51" s="199" t="s">
        <v>84</v>
      </c>
      <c r="E51" s="200">
        <v>19</v>
      </c>
      <c r="F51" s="200">
        <v>0</v>
      </c>
      <c r="G51" s="201">
        <f>E51*F51</f>
        <v>0</v>
      </c>
      <c r="O51" s="195">
        <v>2</v>
      </c>
      <c r="AA51" s="167">
        <v>11</v>
      </c>
      <c r="AB51" s="167">
        <v>3</v>
      </c>
      <c r="AC51" s="167">
        <v>44</v>
      </c>
      <c r="AZ51" s="167">
        <v>2</v>
      </c>
      <c r="BA51" s="167">
        <f>IF(AZ51=1,G51,0)</f>
        <v>0</v>
      </c>
      <c r="BB51" s="167">
        <f>IF(AZ51=2,G51,0)</f>
        <v>0</v>
      </c>
      <c r="BC51" s="167">
        <f>IF(AZ51=3,G51,0)</f>
        <v>0</v>
      </c>
      <c r="BD51" s="167">
        <f>IF(AZ51=4,G51,0)</f>
        <v>0</v>
      </c>
      <c r="BE51" s="167">
        <f>IF(AZ51=5,G51,0)</f>
        <v>0</v>
      </c>
      <c r="CA51" s="202">
        <v>11</v>
      </c>
      <c r="CB51" s="202">
        <v>3</v>
      </c>
      <c r="CZ51" s="167">
        <v>0</v>
      </c>
    </row>
    <row r="52" spans="1:104" x14ac:dyDescent="0.2">
      <c r="A52" s="196">
        <v>45</v>
      </c>
      <c r="B52" s="197" t="s">
        <v>171</v>
      </c>
      <c r="C52" s="198" t="s">
        <v>172</v>
      </c>
      <c r="D52" s="199" t="s">
        <v>84</v>
      </c>
      <c r="E52" s="200">
        <v>6</v>
      </c>
      <c r="F52" s="200">
        <v>0</v>
      </c>
      <c r="G52" s="201">
        <f>E52*F52</f>
        <v>0</v>
      </c>
      <c r="O52" s="195">
        <v>2</v>
      </c>
      <c r="AA52" s="167">
        <v>11</v>
      </c>
      <c r="AB52" s="167">
        <v>3</v>
      </c>
      <c r="AC52" s="167">
        <v>45</v>
      </c>
      <c r="AZ52" s="167">
        <v>2</v>
      </c>
      <c r="BA52" s="167">
        <f>IF(AZ52=1,G52,0)</f>
        <v>0</v>
      </c>
      <c r="BB52" s="167">
        <f>IF(AZ52=2,G52,0)</f>
        <v>0</v>
      </c>
      <c r="BC52" s="167">
        <f>IF(AZ52=3,G52,0)</f>
        <v>0</v>
      </c>
      <c r="BD52" s="167">
        <f>IF(AZ52=4,G52,0)</f>
        <v>0</v>
      </c>
      <c r="BE52" s="167">
        <f>IF(AZ52=5,G52,0)</f>
        <v>0</v>
      </c>
      <c r="CA52" s="202">
        <v>11</v>
      </c>
      <c r="CB52" s="202">
        <v>3</v>
      </c>
      <c r="CZ52" s="167">
        <v>0</v>
      </c>
    </row>
    <row r="53" spans="1:104" x14ac:dyDescent="0.2">
      <c r="A53" s="196">
        <v>46</v>
      </c>
      <c r="B53" s="197" t="s">
        <v>173</v>
      </c>
      <c r="C53" s="198" t="s">
        <v>174</v>
      </c>
      <c r="D53" s="199" t="s">
        <v>84</v>
      </c>
      <c r="E53" s="200">
        <v>8</v>
      </c>
      <c r="F53" s="200">
        <v>0</v>
      </c>
      <c r="G53" s="201">
        <f>E53*F53</f>
        <v>0</v>
      </c>
      <c r="O53" s="195">
        <v>2</v>
      </c>
      <c r="AA53" s="167">
        <v>11</v>
      </c>
      <c r="AB53" s="167">
        <v>3</v>
      </c>
      <c r="AC53" s="167">
        <v>46</v>
      </c>
      <c r="AZ53" s="167">
        <v>2</v>
      </c>
      <c r="BA53" s="167">
        <f>IF(AZ53=1,G53,0)</f>
        <v>0</v>
      </c>
      <c r="BB53" s="167">
        <f>IF(AZ53=2,G53,0)</f>
        <v>0</v>
      </c>
      <c r="BC53" s="167">
        <f>IF(AZ53=3,G53,0)</f>
        <v>0</v>
      </c>
      <c r="BD53" s="167">
        <f>IF(AZ53=4,G53,0)</f>
        <v>0</v>
      </c>
      <c r="BE53" s="167">
        <f>IF(AZ53=5,G53,0)</f>
        <v>0</v>
      </c>
      <c r="CA53" s="202">
        <v>11</v>
      </c>
      <c r="CB53" s="202">
        <v>3</v>
      </c>
      <c r="CZ53" s="167">
        <v>0</v>
      </c>
    </row>
    <row r="54" spans="1:104" x14ac:dyDescent="0.2">
      <c r="A54" s="196">
        <v>47</v>
      </c>
      <c r="B54" s="197" t="s">
        <v>175</v>
      </c>
      <c r="C54" s="198" t="s">
        <v>176</v>
      </c>
      <c r="D54" s="199" t="s">
        <v>84</v>
      </c>
      <c r="E54" s="200">
        <v>42</v>
      </c>
      <c r="F54" s="200">
        <v>0</v>
      </c>
      <c r="G54" s="201">
        <f>E54*F54</f>
        <v>0</v>
      </c>
      <c r="O54" s="195">
        <v>2</v>
      </c>
      <c r="AA54" s="167">
        <v>11</v>
      </c>
      <c r="AB54" s="167">
        <v>3</v>
      </c>
      <c r="AC54" s="167">
        <v>47</v>
      </c>
      <c r="AZ54" s="167">
        <v>2</v>
      </c>
      <c r="BA54" s="167">
        <f>IF(AZ54=1,G54,0)</f>
        <v>0</v>
      </c>
      <c r="BB54" s="167">
        <f>IF(AZ54=2,G54,0)</f>
        <v>0</v>
      </c>
      <c r="BC54" s="167">
        <f>IF(AZ54=3,G54,0)</f>
        <v>0</v>
      </c>
      <c r="BD54" s="167">
        <f>IF(AZ54=4,G54,0)</f>
        <v>0</v>
      </c>
      <c r="BE54" s="167">
        <f>IF(AZ54=5,G54,0)</f>
        <v>0</v>
      </c>
      <c r="CA54" s="202">
        <v>11</v>
      </c>
      <c r="CB54" s="202">
        <v>3</v>
      </c>
      <c r="CZ54" s="167">
        <v>0</v>
      </c>
    </row>
    <row r="55" spans="1:104" x14ac:dyDescent="0.2">
      <c r="A55" s="196">
        <v>48</v>
      </c>
      <c r="B55" s="197" t="s">
        <v>177</v>
      </c>
      <c r="C55" s="198" t="s">
        <v>178</v>
      </c>
      <c r="D55" s="199" t="s">
        <v>84</v>
      </c>
      <c r="E55" s="200">
        <v>6</v>
      </c>
      <c r="F55" s="200">
        <v>0</v>
      </c>
      <c r="G55" s="201">
        <f>E55*F55</f>
        <v>0</v>
      </c>
      <c r="O55" s="195">
        <v>2</v>
      </c>
      <c r="AA55" s="167">
        <v>11</v>
      </c>
      <c r="AB55" s="167">
        <v>3</v>
      </c>
      <c r="AC55" s="167">
        <v>48</v>
      </c>
      <c r="AZ55" s="167">
        <v>2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11</v>
      </c>
      <c r="CB55" s="202">
        <v>3</v>
      </c>
      <c r="CZ55" s="167">
        <v>0</v>
      </c>
    </row>
    <row r="56" spans="1:104" x14ac:dyDescent="0.2">
      <c r="A56" s="196">
        <v>49</v>
      </c>
      <c r="B56" s="197" t="s">
        <v>179</v>
      </c>
      <c r="C56" s="198" t="s">
        <v>180</v>
      </c>
      <c r="D56" s="199" t="s">
        <v>84</v>
      </c>
      <c r="E56" s="200">
        <v>1</v>
      </c>
      <c r="F56" s="200">
        <v>0</v>
      </c>
      <c r="G56" s="201">
        <f>E56*F56</f>
        <v>0</v>
      </c>
      <c r="O56" s="195">
        <v>2</v>
      </c>
      <c r="AA56" s="167">
        <v>11</v>
      </c>
      <c r="AB56" s="167">
        <v>3</v>
      </c>
      <c r="AC56" s="167">
        <v>49</v>
      </c>
      <c r="AZ56" s="167">
        <v>2</v>
      </c>
      <c r="BA56" s="167">
        <f>IF(AZ56=1,G56,0)</f>
        <v>0</v>
      </c>
      <c r="BB56" s="167">
        <f>IF(AZ56=2,G56,0)</f>
        <v>0</v>
      </c>
      <c r="BC56" s="167">
        <f>IF(AZ56=3,G56,0)</f>
        <v>0</v>
      </c>
      <c r="BD56" s="167">
        <f>IF(AZ56=4,G56,0)</f>
        <v>0</v>
      </c>
      <c r="BE56" s="167">
        <f>IF(AZ56=5,G56,0)</f>
        <v>0</v>
      </c>
      <c r="CA56" s="202">
        <v>11</v>
      </c>
      <c r="CB56" s="202">
        <v>3</v>
      </c>
      <c r="CZ56" s="167">
        <v>0</v>
      </c>
    </row>
    <row r="57" spans="1:104" x14ac:dyDescent="0.2">
      <c r="A57" s="196">
        <v>50</v>
      </c>
      <c r="B57" s="197" t="s">
        <v>181</v>
      </c>
      <c r="C57" s="198" t="s">
        <v>182</v>
      </c>
      <c r="D57" s="199" t="s">
        <v>84</v>
      </c>
      <c r="E57" s="200">
        <v>4</v>
      </c>
      <c r="F57" s="200">
        <v>0</v>
      </c>
      <c r="G57" s="201">
        <f>E57*F57</f>
        <v>0</v>
      </c>
      <c r="O57" s="195">
        <v>2</v>
      </c>
      <c r="AA57" s="167">
        <v>11</v>
      </c>
      <c r="AB57" s="167">
        <v>3</v>
      </c>
      <c r="AC57" s="167">
        <v>51</v>
      </c>
      <c r="AZ57" s="167">
        <v>2</v>
      </c>
      <c r="BA57" s="167">
        <f>IF(AZ57=1,G57,0)</f>
        <v>0</v>
      </c>
      <c r="BB57" s="167">
        <f>IF(AZ57=2,G57,0)</f>
        <v>0</v>
      </c>
      <c r="BC57" s="167">
        <f>IF(AZ57=3,G57,0)</f>
        <v>0</v>
      </c>
      <c r="BD57" s="167">
        <f>IF(AZ57=4,G57,0)</f>
        <v>0</v>
      </c>
      <c r="BE57" s="167">
        <f>IF(AZ57=5,G57,0)</f>
        <v>0</v>
      </c>
      <c r="CA57" s="202">
        <v>11</v>
      </c>
      <c r="CB57" s="202">
        <v>3</v>
      </c>
      <c r="CZ57" s="167">
        <v>0</v>
      </c>
    </row>
    <row r="58" spans="1:104" x14ac:dyDescent="0.2">
      <c r="A58" s="196">
        <v>51</v>
      </c>
      <c r="B58" s="197" t="s">
        <v>183</v>
      </c>
      <c r="C58" s="198" t="s">
        <v>184</v>
      </c>
      <c r="D58" s="199" t="s">
        <v>84</v>
      </c>
      <c r="E58" s="200">
        <v>8</v>
      </c>
      <c r="F58" s="200">
        <v>0</v>
      </c>
      <c r="G58" s="201">
        <f>E58*F58</f>
        <v>0</v>
      </c>
      <c r="O58" s="195">
        <v>2</v>
      </c>
      <c r="AA58" s="167">
        <v>11</v>
      </c>
      <c r="AB58" s="167">
        <v>3</v>
      </c>
      <c r="AC58" s="167">
        <v>50</v>
      </c>
      <c r="AZ58" s="167">
        <v>2</v>
      </c>
      <c r="BA58" s="167">
        <f>IF(AZ58=1,G58,0)</f>
        <v>0</v>
      </c>
      <c r="BB58" s="167">
        <f>IF(AZ58=2,G58,0)</f>
        <v>0</v>
      </c>
      <c r="BC58" s="167">
        <f>IF(AZ58=3,G58,0)</f>
        <v>0</v>
      </c>
      <c r="BD58" s="167">
        <f>IF(AZ58=4,G58,0)</f>
        <v>0</v>
      </c>
      <c r="BE58" s="167">
        <f>IF(AZ58=5,G58,0)</f>
        <v>0</v>
      </c>
      <c r="CA58" s="202">
        <v>11</v>
      </c>
      <c r="CB58" s="202">
        <v>3</v>
      </c>
      <c r="CZ58" s="167">
        <v>0</v>
      </c>
    </row>
    <row r="59" spans="1:104" x14ac:dyDescent="0.2">
      <c r="A59" s="196">
        <v>52</v>
      </c>
      <c r="B59" s="197" t="s">
        <v>185</v>
      </c>
      <c r="C59" s="198" t="s">
        <v>186</v>
      </c>
      <c r="D59" s="199" t="s">
        <v>84</v>
      </c>
      <c r="E59" s="200">
        <v>1</v>
      </c>
      <c r="F59" s="200">
        <v>0</v>
      </c>
      <c r="G59" s="201">
        <f>E59*F59</f>
        <v>0</v>
      </c>
      <c r="O59" s="195">
        <v>2</v>
      </c>
      <c r="AA59" s="167">
        <v>11</v>
      </c>
      <c r="AB59" s="167">
        <v>3</v>
      </c>
      <c r="AC59" s="167">
        <v>52</v>
      </c>
      <c r="AZ59" s="167">
        <v>2</v>
      </c>
      <c r="BA59" s="167">
        <f>IF(AZ59=1,G59,0)</f>
        <v>0</v>
      </c>
      <c r="BB59" s="167">
        <f>IF(AZ59=2,G59,0)</f>
        <v>0</v>
      </c>
      <c r="BC59" s="167">
        <f>IF(AZ59=3,G59,0)</f>
        <v>0</v>
      </c>
      <c r="BD59" s="167">
        <f>IF(AZ59=4,G59,0)</f>
        <v>0</v>
      </c>
      <c r="BE59" s="167">
        <f>IF(AZ59=5,G59,0)</f>
        <v>0</v>
      </c>
      <c r="CA59" s="202">
        <v>11</v>
      </c>
      <c r="CB59" s="202">
        <v>3</v>
      </c>
      <c r="CZ59" s="167">
        <v>0</v>
      </c>
    </row>
    <row r="60" spans="1:104" x14ac:dyDescent="0.2">
      <c r="A60" s="196">
        <v>53</v>
      </c>
      <c r="B60" s="197" t="s">
        <v>187</v>
      </c>
      <c r="C60" s="198" t="s">
        <v>188</v>
      </c>
      <c r="D60" s="199" t="s">
        <v>84</v>
      </c>
      <c r="E60" s="200">
        <v>4</v>
      </c>
      <c r="F60" s="200">
        <v>0</v>
      </c>
      <c r="G60" s="201">
        <f>E60*F60</f>
        <v>0</v>
      </c>
      <c r="O60" s="195">
        <v>2</v>
      </c>
      <c r="AA60" s="167">
        <v>11</v>
      </c>
      <c r="AB60" s="167">
        <v>3</v>
      </c>
      <c r="AC60" s="167">
        <v>53</v>
      </c>
      <c r="AZ60" s="167">
        <v>2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11</v>
      </c>
      <c r="CB60" s="202">
        <v>3</v>
      </c>
      <c r="CZ60" s="167">
        <v>0</v>
      </c>
    </row>
    <row r="61" spans="1:104" x14ac:dyDescent="0.2">
      <c r="A61" s="196">
        <v>54</v>
      </c>
      <c r="B61" s="197" t="s">
        <v>189</v>
      </c>
      <c r="C61" s="198" t="s">
        <v>190</v>
      </c>
      <c r="D61" s="199" t="s">
        <v>84</v>
      </c>
      <c r="E61" s="200">
        <v>21</v>
      </c>
      <c r="F61" s="200">
        <v>0</v>
      </c>
      <c r="G61" s="201">
        <f>E61*F61</f>
        <v>0</v>
      </c>
      <c r="O61" s="195">
        <v>2</v>
      </c>
      <c r="AA61" s="167">
        <v>11</v>
      </c>
      <c r="AB61" s="167">
        <v>3</v>
      </c>
      <c r="AC61" s="167">
        <v>54</v>
      </c>
      <c r="AZ61" s="167">
        <v>2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11</v>
      </c>
      <c r="CB61" s="202">
        <v>3</v>
      </c>
      <c r="CZ61" s="167">
        <v>0</v>
      </c>
    </row>
    <row r="62" spans="1:104" x14ac:dyDescent="0.2">
      <c r="A62" s="196">
        <v>55</v>
      </c>
      <c r="B62" s="197" t="s">
        <v>191</v>
      </c>
      <c r="C62" s="198" t="s">
        <v>192</v>
      </c>
      <c r="D62" s="199" t="s">
        <v>84</v>
      </c>
      <c r="E62" s="200">
        <v>80</v>
      </c>
      <c r="F62" s="200">
        <v>0</v>
      </c>
      <c r="G62" s="201">
        <f>E62*F62</f>
        <v>0</v>
      </c>
      <c r="O62" s="195">
        <v>2</v>
      </c>
      <c r="AA62" s="167">
        <v>11</v>
      </c>
      <c r="AB62" s="167">
        <v>3</v>
      </c>
      <c r="AC62" s="167">
        <v>55</v>
      </c>
      <c r="AZ62" s="167">
        <v>2</v>
      </c>
      <c r="BA62" s="167">
        <f>IF(AZ62=1,G62,0)</f>
        <v>0</v>
      </c>
      <c r="BB62" s="167">
        <f>IF(AZ62=2,G62,0)</f>
        <v>0</v>
      </c>
      <c r="BC62" s="167">
        <f>IF(AZ62=3,G62,0)</f>
        <v>0</v>
      </c>
      <c r="BD62" s="167">
        <f>IF(AZ62=4,G62,0)</f>
        <v>0</v>
      </c>
      <c r="BE62" s="167">
        <f>IF(AZ62=5,G62,0)</f>
        <v>0</v>
      </c>
      <c r="CA62" s="202">
        <v>11</v>
      </c>
      <c r="CB62" s="202">
        <v>3</v>
      </c>
      <c r="CZ62" s="167">
        <v>0</v>
      </c>
    </row>
    <row r="63" spans="1:104" x14ac:dyDescent="0.2">
      <c r="A63" s="196">
        <v>56</v>
      </c>
      <c r="B63" s="197" t="s">
        <v>193</v>
      </c>
      <c r="C63" s="198" t="s">
        <v>194</v>
      </c>
      <c r="D63" s="199" t="s">
        <v>84</v>
      </c>
      <c r="E63" s="200">
        <v>5</v>
      </c>
      <c r="F63" s="200">
        <v>0</v>
      </c>
      <c r="G63" s="201">
        <f>E63*F63</f>
        <v>0</v>
      </c>
      <c r="O63" s="195">
        <v>2</v>
      </c>
      <c r="AA63" s="167">
        <v>11</v>
      </c>
      <c r="AB63" s="167">
        <v>3</v>
      </c>
      <c r="AC63" s="167">
        <v>56</v>
      </c>
      <c r="AZ63" s="167">
        <v>2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202">
        <v>11</v>
      </c>
      <c r="CB63" s="202">
        <v>3</v>
      </c>
      <c r="CZ63" s="167">
        <v>0</v>
      </c>
    </row>
    <row r="64" spans="1:104" x14ac:dyDescent="0.2">
      <c r="A64" s="196">
        <v>57</v>
      </c>
      <c r="B64" s="197" t="s">
        <v>195</v>
      </c>
      <c r="C64" s="198" t="s">
        <v>196</v>
      </c>
      <c r="D64" s="199" t="s">
        <v>84</v>
      </c>
      <c r="E64" s="200">
        <v>8</v>
      </c>
      <c r="F64" s="200">
        <v>0</v>
      </c>
      <c r="G64" s="201">
        <f>E64*F64</f>
        <v>0</v>
      </c>
      <c r="O64" s="195">
        <v>2</v>
      </c>
      <c r="AA64" s="167">
        <v>11</v>
      </c>
      <c r="AB64" s="167">
        <v>3</v>
      </c>
      <c r="AC64" s="167">
        <v>57</v>
      </c>
      <c r="AZ64" s="167">
        <v>2</v>
      </c>
      <c r="BA64" s="167">
        <f>IF(AZ64=1,G64,0)</f>
        <v>0</v>
      </c>
      <c r="BB64" s="167">
        <f>IF(AZ64=2,G64,0)</f>
        <v>0</v>
      </c>
      <c r="BC64" s="167">
        <f>IF(AZ64=3,G64,0)</f>
        <v>0</v>
      </c>
      <c r="BD64" s="167">
        <f>IF(AZ64=4,G64,0)</f>
        <v>0</v>
      </c>
      <c r="BE64" s="167">
        <f>IF(AZ64=5,G64,0)</f>
        <v>0</v>
      </c>
      <c r="CA64" s="202">
        <v>11</v>
      </c>
      <c r="CB64" s="202">
        <v>3</v>
      </c>
      <c r="CZ64" s="167">
        <v>0</v>
      </c>
    </row>
    <row r="65" spans="1:104" x14ac:dyDescent="0.2">
      <c r="A65" s="196">
        <v>58</v>
      </c>
      <c r="B65" s="197" t="s">
        <v>197</v>
      </c>
      <c r="C65" s="198" t="s">
        <v>198</v>
      </c>
      <c r="D65" s="199" t="s">
        <v>84</v>
      </c>
      <c r="E65" s="200">
        <v>8</v>
      </c>
      <c r="F65" s="200">
        <v>0</v>
      </c>
      <c r="G65" s="201">
        <f>E65*F65</f>
        <v>0</v>
      </c>
      <c r="O65" s="195">
        <v>2</v>
      </c>
      <c r="AA65" s="167">
        <v>11</v>
      </c>
      <c r="AB65" s="167">
        <v>3</v>
      </c>
      <c r="AC65" s="167">
        <v>58</v>
      </c>
      <c r="AZ65" s="167">
        <v>2</v>
      </c>
      <c r="BA65" s="167">
        <f>IF(AZ65=1,G65,0)</f>
        <v>0</v>
      </c>
      <c r="BB65" s="167">
        <f>IF(AZ65=2,G65,0)</f>
        <v>0</v>
      </c>
      <c r="BC65" s="167">
        <f>IF(AZ65=3,G65,0)</f>
        <v>0</v>
      </c>
      <c r="BD65" s="167">
        <f>IF(AZ65=4,G65,0)</f>
        <v>0</v>
      </c>
      <c r="BE65" s="167">
        <f>IF(AZ65=5,G65,0)</f>
        <v>0</v>
      </c>
      <c r="CA65" s="202">
        <v>11</v>
      </c>
      <c r="CB65" s="202">
        <v>3</v>
      </c>
      <c r="CZ65" s="167">
        <v>0</v>
      </c>
    </row>
    <row r="66" spans="1:104" x14ac:dyDescent="0.2">
      <c r="A66" s="196">
        <v>59</v>
      </c>
      <c r="B66" s="197" t="s">
        <v>199</v>
      </c>
      <c r="C66" s="198" t="s">
        <v>200</v>
      </c>
      <c r="D66" s="199" t="s">
        <v>84</v>
      </c>
      <c r="E66" s="200">
        <v>6</v>
      </c>
      <c r="F66" s="200">
        <v>0</v>
      </c>
      <c r="G66" s="201">
        <f>E66*F66</f>
        <v>0</v>
      </c>
      <c r="O66" s="195">
        <v>2</v>
      </c>
      <c r="AA66" s="167">
        <v>11</v>
      </c>
      <c r="AB66" s="167">
        <v>3</v>
      </c>
      <c r="AC66" s="167">
        <v>59</v>
      </c>
      <c r="AZ66" s="167">
        <v>2</v>
      </c>
      <c r="BA66" s="167">
        <f>IF(AZ66=1,G66,0)</f>
        <v>0</v>
      </c>
      <c r="BB66" s="167">
        <f>IF(AZ66=2,G66,0)</f>
        <v>0</v>
      </c>
      <c r="BC66" s="167">
        <f>IF(AZ66=3,G66,0)</f>
        <v>0</v>
      </c>
      <c r="BD66" s="167">
        <f>IF(AZ66=4,G66,0)</f>
        <v>0</v>
      </c>
      <c r="BE66" s="167">
        <f>IF(AZ66=5,G66,0)</f>
        <v>0</v>
      </c>
      <c r="CA66" s="202">
        <v>11</v>
      </c>
      <c r="CB66" s="202">
        <v>3</v>
      </c>
      <c r="CZ66" s="167">
        <v>0</v>
      </c>
    </row>
    <row r="67" spans="1:104" x14ac:dyDescent="0.2">
      <c r="A67" s="196">
        <v>60</v>
      </c>
      <c r="B67" s="197" t="s">
        <v>201</v>
      </c>
      <c r="C67" s="198" t="s">
        <v>202</v>
      </c>
      <c r="D67" s="199" t="s">
        <v>84</v>
      </c>
      <c r="E67" s="200">
        <v>4</v>
      </c>
      <c r="F67" s="200">
        <v>0</v>
      </c>
      <c r="G67" s="201">
        <f>E67*F67</f>
        <v>0</v>
      </c>
      <c r="O67" s="195">
        <v>2</v>
      </c>
      <c r="AA67" s="167">
        <v>11</v>
      </c>
      <c r="AB67" s="167">
        <v>3</v>
      </c>
      <c r="AC67" s="167">
        <v>60</v>
      </c>
      <c r="AZ67" s="167">
        <v>2</v>
      </c>
      <c r="BA67" s="167">
        <f>IF(AZ67=1,G67,0)</f>
        <v>0</v>
      </c>
      <c r="BB67" s="167">
        <f>IF(AZ67=2,G67,0)</f>
        <v>0</v>
      </c>
      <c r="BC67" s="167">
        <f>IF(AZ67=3,G67,0)</f>
        <v>0</v>
      </c>
      <c r="BD67" s="167">
        <f>IF(AZ67=4,G67,0)</f>
        <v>0</v>
      </c>
      <c r="BE67" s="167">
        <f>IF(AZ67=5,G67,0)</f>
        <v>0</v>
      </c>
      <c r="CA67" s="202">
        <v>11</v>
      </c>
      <c r="CB67" s="202">
        <v>3</v>
      </c>
      <c r="CZ67" s="167">
        <v>0</v>
      </c>
    </row>
    <row r="68" spans="1:104" x14ac:dyDescent="0.2">
      <c r="A68" s="196">
        <v>61</v>
      </c>
      <c r="B68" s="197" t="s">
        <v>203</v>
      </c>
      <c r="C68" s="198" t="s">
        <v>204</v>
      </c>
      <c r="D68" s="199" t="s">
        <v>84</v>
      </c>
      <c r="E68" s="200">
        <v>2</v>
      </c>
      <c r="F68" s="200">
        <v>0</v>
      </c>
      <c r="G68" s="201">
        <f>E68*F68</f>
        <v>0</v>
      </c>
      <c r="O68" s="195">
        <v>2</v>
      </c>
      <c r="AA68" s="167">
        <v>11</v>
      </c>
      <c r="AB68" s="167">
        <v>3</v>
      </c>
      <c r="AC68" s="167">
        <v>61</v>
      </c>
      <c r="AZ68" s="167">
        <v>2</v>
      </c>
      <c r="BA68" s="167">
        <f>IF(AZ68=1,G68,0)</f>
        <v>0</v>
      </c>
      <c r="BB68" s="167">
        <f>IF(AZ68=2,G68,0)</f>
        <v>0</v>
      </c>
      <c r="BC68" s="167">
        <f>IF(AZ68=3,G68,0)</f>
        <v>0</v>
      </c>
      <c r="BD68" s="167">
        <f>IF(AZ68=4,G68,0)</f>
        <v>0</v>
      </c>
      <c r="BE68" s="167">
        <f>IF(AZ68=5,G68,0)</f>
        <v>0</v>
      </c>
      <c r="CA68" s="202">
        <v>11</v>
      </c>
      <c r="CB68" s="202">
        <v>3</v>
      </c>
      <c r="CZ68" s="167">
        <v>0</v>
      </c>
    </row>
    <row r="69" spans="1:104" x14ac:dyDescent="0.2">
      <c r="A69" s="196">
        <v>62</v>
      </c>
      <c r="B69" s="197" t="s">
        <v>205</v>
      </c>
      <c r="C69" s="198" t="s">
        <v>206</v>
      </c>
      <c r="D69" s="199" t="s">
        <v>84</v>
      </c>
      <c r="E69" s="200">
        <v>2</v>
      </c>
      <c r="F69" s="200">
        <v>0</v>
      </c>
      <c r="G69" s="201">
        <f>E69*F69</f>
        <v>0</v>
      </c>
      <c r="O69" s="195">
        <v>2</v>
      </c>
      <c r="AA69" s="167">
        <v>11</v>
      </c>
      <c r="AB69" s="167">
        <v>3</v>
      </c>
      <c r="AC69" s="167">
        <v>62</v>
      </c>
      <c r="AZ69" s="167">
        <v>2</v>
      </c>
      <c r="BA69" s="167">
        <f>IF(AZ69=1,G69,0)</f>
        <v>0</v>
      </c>
      <c r="BB69" s="167">
        <f>IF(AZ69=2,G69,0)</f>
        <v>0</v>
      </c>
      <c r="BC69" s="167">
        <f>IF(AZ69=3,G69,0)</f>
        <v>0</v>
      </c>
      <c r="BD69" s="167">
        <f>IF(AZ69=4,G69,0)</f>
        <v>0</v>
      </c>
      <c r="BE69" s="167">
        <f>IF(AZ69=5,G69,0)</f>
        <v>0</v>
      </c>
      <c r="CA69" s="202">
        <v>11</v>
      </c>
      <c r="CB69" s="202">
        <v>3</v>
      </c>
      <c r="CZ69" s="167">
        <v>0</v>
      </c>
    </row>
    <row r="70" spans="1:104" x14ac:dyDescent="0.2">
      <c r="A70" s="196">
        <v>63</v>
      </c>
      <c r="B70" s="197" t="s">
        <v>207</v>
      </c>
      <c r="C70" s="198" t="s">
        <v>208</v>
      </c>
      <c r="D70" s="199" t="s">
        <v>84</v>
      </c>
      <c r="E70" s="200">
        <v>1</v>
      </c>
      <c r="F70" s="200">
        <v>0</v>
      </c>
      <c r="G70" s="201">
        <f>E70*F70</f>
        <v>0</v>
      </c>
      <c r="O70" s="195">
        <v>2</v>
      </c>
      <c r="AA70" s="167">
        <v>11</v>
      </c>
      <c r="AB70" s="167">
        <v>3</v>
      </c>
      <c r="AC70" s="167">
        <v>63</v>
      </c>
      <c r="AZ70" s="167">
        <v>2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11</v>
      </c>
      <c r="CB70" s="202">
        <v>3</v>
      </c>
      <c r="CZ70" s="167">
        <v>0</v>
      </c>
    </row>
    <row r="71" spans="1:104" x14ac:dyDescent="0.2">
      <c r="A71" s="196">
        <v>64</v>
      </c>
      <c r="B71" s="197" t="s">
        <v>209</v>
      </c>
      <c r="C71" s="198" t="s">
        <v>210</v>
      </c>
      <c r="D71" s="199" t="s">
        <v>84</v>
      </c>
      <c r="E71" s="200">
        <v>1</v>
      </c>
      <c r="F71" s="200">
        <v>0</v>
      </c>
      <c r="G71" s="201">
        <f>E71*F71</f>
        <v>0</v>
      </c>
      <c r="O71" s="195">
        <v>2</v>
      </c>
      <c r="AA71" s="167">
        <v>11</v>
      </c>
      <c r="AB71" s="167">
        <v>3</v>
      </c>
      <c r="AC71" s="167">
        <v>64</v>
      </c>
      <c r="AZ71" s="167">
        <v>2</v>
      </c>
      <c r="BA71" s="167">
        <f>IF(AZ71=1,G71,0)</f>
        <v>0</v>
      </c>
      <c r="BB71" s="167">
        <f>IF(AZ71=2,G71,0)</f>
        <v>0</v>
      </c>
      <c r="BC71" s="167">
        <f>IF(AZ71=3,G71,0)</f>
        <v>0</v>
      </c>
      <c r="BD71" s="167">
        <f>IF(AZ71=4,G71,0)</f>
        <v>0</v>
      </c>
      <c r="BE71" s="167">
        <f>IF(AZ71=5,G71,0)</f>
        <v>0</v>
      </c>
      <c r="CA71" s="202">
        <v>11</v>
      </c>
      <c r="CB71" s="202">
        <v>3</v>
      </c>
      <c r="CZ71" s="167">
        <v>0</v>
      </c>
    </row>
    <row r="72" spans="1:104" x14ac:dyDescent="0.2">
      <c r="A72" s="196">
        <v>65</v>
      </c>
      <c r="B72" s="197" t="s">
        <v>211</v>
      </c>
      <c r="C72" s="198" t="s">
        <v>212</v>
      </c>
      <c r="D72" s="199" t="s">
        <v>84</v>
      </c>
      <c r="E72" s="200">
        <v>1</v>
      </c>
      <c r="F72" s="200">
        <v>0</v>
      </c>
      <c r="G72" s="201">
        <f>E72*F72</f>
        <v>0</v>
      </c>
      <c r="O72" s="195">
        <v>2</v>
      </c>
      <c r="AA72" s="167">
        <v>11</v>
      </c>
      <c r="AB72" s="167">
        <v>3</v>
      </c>
      <c r="AC72" s="167">
        <v>65</v>
      </c>
      <c r="AZ72" s="167">
        <v>2</v>
      </c>
      <c r="BA72" s="167">
        <f>IF(AZ72=1,G72,0)</f>
        <v>0</v>
      </c>
      <c r="BB72" s="167">
        <f>IF(AZ72=2,G72,0)</f>
        <v>0</v>
      </c>
      <c r="BC72" s="167">
        <f>IF(AZ72=3,G72,0)</f>
        <v>0</v>
      </c>
      <c r="BD72" s="167">
        <f>IF(AZ72=4,G72,0)</f>
        <v>0</v>
      </c>
      <c r="BE72" s="167">
        <f>IF(AZ72=5,G72,0)</f>
        <v>0</v>
      </c>
      <c r="CA72" s="202">
        <v>11</v>
      </c>
      <c r="CB72" s="202">
        <v>3</v>
      </c>
      <c r="CZ72" s="167">
        <v>0</v>
      </c>
    </row>
    <row r="73" spans="1:104" x14ac:dyDescent="0.2">
      <c r="A73" s="196">
        <v>66</v>
      </c>
      <c r="B73" s="197" t="s">
        <v>213</v>
      </c>
      <c r="C73" s="198" t="s">
        <v>214</v>
      </c>
      <c r="D73" s="199" t="s">
        <v>84</v>
      </c>
      <c r="E73" s="200">
        <v>2</v>
      </c>
      <c r="F73" s="200">
        <v>0</v>
      </c>
      <c r="G73" s="201">
        <f>E73*F73</f>
        <v>0</v>
      </c>
      <c r="O73" s="195">
        <v>2</v>
      </c>
      <c r="AA73" s="167">
        <v>11</v>
      </c>
      <c r="AB73" s="167">
        <v>3</v>
      </c>
      <c r="AC73" s="167">
        <v>66</v>
      </c>
      <c r="AZ73" s="167">
        <v>2</v>
      </c>
      <c r="BA73" s="167">
        <f>IF(AZ73=1,G73,0)</f>
        <v>0</v>
      </c>
      <c r="BB73" s="167">
        <f>IF(AZ73=2,G73,0)</f>
        <v>0</v>
      </c>
      <c r="BC73" s="167">
        <f>IF(AZ73=3,G73,0)</f>
        <v>0</v>
      </c>
      <c r="BD73" s="167">
        <f>IF(AZ73=4,G73,0)</f>
        <v>0</v>
      </c>
      <c r="BE73" s="167">
        <f>IF(AZ73=5,G73,0)</f>
        <v>0</v>
      </c>
      <c r="CA73" s="202">
        <v>11</v>
      </c>
      <c r="CB73" s="202">
        <v>3</v>
      </c>
      <c r="CZ73" s="167">
        <v>0</v>
      </c>
    </row>
    <row r="74" spans="1:104" x14ac:dyDescent="0.2">
      <c r="A74" s="196">
        <v>67</v>
      </c>
      <c r="B74" s="197" t="s">
        <v>215</v>
      </c>
      <c r="C74" s="198" t="s">
        <v>216</v>
      </c>
      <c r="D74" s="199" t="s">
        <v>84</v>
      </c>
      <c r="E74" s="200">
        <v>2</v>
      </c>
      <c r="F74" s="200">
        <v>0</v>
      </c>
      <c r="G74" s="201">
        <f>E74*F74</f>
        <v>0</v>
      </c>
      <c r="O74" s="195">
        <v>2</v>
      </c>
      <c r="AA74" s="167">
        <v>11</v>
      </c>
      <c r="AB74" s="167">
        <v>3</v>
      </c>
      <c r="AC74" s="167">
        <v>67</v>
      </c>
      <c r="AZ74" s="167">
        <v>2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202">
        <v>11</v>
      </c>
      <c r="CB74" s="202">
        <v>3</v>
      </c>
      <c r="CZ74" s="167">
        <v>0</v>
      </c>
    </row>
    <row r="75" spans="1:104" x14ac:dyDescent="0.2">
      <c r="A75" s="196">
        <v>68</v>
      </c>
      <c r="B75" s="197" t="s">
        <v>217</v>
      </c>
      <c r="C75" s="198" t="s">
        <v>218</v>
      </c>
      <c r="D75" s="199" t="s">
        <v>84</v>
      </c>
      <c r="E75" s="200">
        <v>1</v>
      </c>
      <c r="F75" s="200">
        <v>0</v>
      </c>
      <c r="G75" s="201">
        <f>E75*F75</f>
        <v>0</v>
      </c>
      <c r="O75" s="195">
        <v>2</v>
      </c>
      <c r="AA75" s="167">
        <v>11</v>
      </c>
      <c r="AB75" s="167">
        <v>3</v>
      </c>
      <c r="AC75" s="167">
        <v>68</v>
      </c>
      <c r="AZ75" s="167">
        <v>2</v>
      </c>
      <c r="BA75" s="167">
        <f>IF(AZ75=1,G75,0)</f>
        <v>0</v>
      </c>
      <c r="BB75" s="167">
        <f>IF(AZ75=2,G75,0)</f>
        <v>0</v>
      </c>
      <c r="BC75" s="167">
        <f>IF(AZ75=3,G75,0)</f>
        <v>0</v>
      </c>
      <c r="BD75" s="167">
        <f>IF(AZ75=4,G75,0)</f>
        <v>0</v>
      </c>
      <c r="BE75" s="167">
        <f>IF(AZ75=5,G75,0)</f>
        <v>0</v>
      </c>
      <c r="CA75" s="202">
        <v>11</v>
      </c>
      <c r="CB75" s="202">
        <v>3</v>
      </c>
      <c r="CZ75" s="167">
        <v>0</v>
      </c>
    </row>
    <row r="76" spans="1:104" x14ac:dyDescent="0.2">
      <c r="A76" s="196">
        <v>69</v>
      </c>
      <c r="B76" s="197" t="s">
        <v>219</v>
      </c>
      <c r="C76" s="198" t="s">
        <v>220</v>
      </c>
      <c r="D76" s="199" t="s">
        <v>84</v>
      </c>
      <c r="E76" s="200">
        <v>1</v>
      </c>
      <c r="F76" s="200">
        <v>0</v>
      </c>
      <c r="G76" s="201">
        <f>E76*F76</f>
        <v>0</v>
      </c>
      <c r="O76" s="195">
        <v>2</v>
      </c>
      <c r="AA76" s="167">
        <v>11</v>
      </c>
      <c r="AB76" s="167">
        <v>3</v>
      </c>
      <c r="AC76" s="167">
        <v>69</v>
      </c>
      <c r="AZ76" s="167">
        <v>2</v>
      </c>
      <c r="BA76" s="167">
        <f>IF(AZ76=1,G76,0)</f>
        <v>0</v>
      </c>
      <c r="BB76" s="167">
        <f>IF(AZ76=2,G76,0)</f>
        <v>0</v>
      </c>
      <c r="BC76" s="167">
        <f>IF(AZ76=3,G76,0)</f>
        <v>0</v>
      </c>
      <c r="BD76" s="167">
        <f>IF(AZ76=4,G76,0)</f>
        <v>0</v>
      </c>
      <c r="BE76" s="167">
        <f>IF(AZ76=5,G76,0)</f>
        <v>0</v>
      </c>
      <c r="CA76" s="202">
        <v>11</v>
      </c>
      <c r="CB76" s="202">
        <v>3</v>
      </c>
      <c r="CZ76" s="167">
        <v>0</v>
      </c>
    </row>
    <row r="77" spans="1:104" x14ac:dyDescent="0.2">
      <c r="A77" s="196">
        <v>70</v>
      </c>
      <c r="B77" s="197" t="s">
        <v>221</v>
      </c>
      <c r="C77" s="198" t="s">
        <v>222</v>
      </c>
      <c r="D77" s="199" t="s">
        <v>84</v>
      </c>
      <c r="E77" s="200">
        <v>2</v>
      </c>
      <c r="F77" s="200">
        <v>0</v>
      </c>
      <c r="G77" s="201">
        <f>E77*F77</f>
        <v>0</v>
      </c>
      <c r="O77" s="195">
        <v>2</v>
      </c>
      <c r="AA77" s="167">
        <v>11</v>
      </c>
      <c r="AB77" s="167">
        <v>3</v>
      </c>
      <c r="AC77" s="167">
        <v>70</v>
      </c>
      <c r="AZ77" s="167">
        <v>2</v>
      </c>
      <c r="BA77" s="167">
        <f>IF(AZ77=1,G77,0)</f>
        <v>0</v>
      </c>
      <c r="BB77" s="167">
        <f>IF(AZ77=2,G77,0)</f>
        <v>0</v>
      </c>
      <c r="BC77" s="167">
        <f>IF(AZ77=3,G77,0)</f>
        <v>0</v>
      </c>
      <c r="BD77" s="167">
        <f>IF(AZ77=4,G77,0)</f>
        <v>0</v>
      </c>
      <c r="BE77" s="167">
        <f>IF(AZ77=5,G77,0)</f>
        <v>0</v>
      </c>
      <c r="CA77" s="202">
        <v>11</v>
      </c>
      <c r="CB77" s="202">
        <v>3</v>
      </c>
      <c r="CZ77" s="167">
        <v>0</v>
      </c>
    </row>
    <row r="78" spans="1:104" x14ac:dyDescent="0.2">
      <c r="A78" s="196">
        <v>71</v>
      </c>
      <c r="B78" s="197" t="s">
        <v>223</v>
      </c>
      <c r="C78" s="198" t="s">
        <v>224</v>
      </c>
      <c r="D78" s="199" t="s">
        <v>84</v>
      </c>
      <c r="E78" s="200">
        <v>4</v>
      </c>
      <c r="F78" s="200">
        <v>0</v>
      </c>
      <c r="G78" s="201">
        <f>E78*F78</f>
        <v>0</v>
      </c>
      <c r="O78" s="195">
        <v>2</v>
      </c>
      <c r="AA78" s="167">
        <v>11</v>
      </c>
      <c r="AB78" s="167">
        <v>3</v>
      </c>
      <c r="AC78" s="167">
        <v>71</v>
      </c>
      <c r="AZ78" s="167">
        <v>2</v>
      </c>
      <c r="BA78" s="167">
        <f>IF(AZ78=1,G78,0)</f>
        <v>0</v>
      </c>
      <c r="BB78" s="167">
        <f>IF(AZ78=2,G78,0)</f>
        <v>0</v>
      </c>
      <c r="BC78" s="167">
        <f>IF(AZ78=3,G78,0)</f>
        <v>0</v>
      </c>
      <c r="BD78" s="167">
        <f>IF(AZ78=4,G78,0)</f>
        <v>0</v>
      </c>
      <c r="BE78" s="167">
        <f>IF(AZ78=5,G78,0)</f>
        <v>0</v>
      </c>
      <c r="CA78" s="202">
        <v>11</v>
      </c>
      <c r="CB78" s="202">
        <v>3</v>
      </c>
      <c r="CZ78" s="167">
        <v>0</v>
      </c>
    </row>
    <row r="79" spans="1:104" x14ac:dyDescent="0.2">
      <c r="A79" s="196">
        <v>72</v>
      </c>
      <c r="B79" s="197" t="s">
        <v>225</v>
      </c>
      <c r="C79" s="198" t="s">
        <v>226</v>
      </c>
      <c r="D79" s="199" t="s">
        <v>84</v>
      </c>
      <c r="E79" s="200">
        <v>3</v>
      </c>
      <c r="F79" s="200">
        <v>0</v>
      </c>
      <c r="G79" s="201">
        <f>E79*F79</f>
        <v>0</v>
      </c>
      <c r="O79" s="195">
        <v>2</v>
      </c>
      <c r="AA79" s="167">
        <v>11</v>
      </c>
      <c r="AB79" s="167">
        <v>3</v>
      </c>
      <c r="AC79" s="167">
        <v>72</v>
      </c>
      <c r="AZ79" s="167">
        <v>2</v>
      </c>
      <c r="BA79" s="167">
        <f>IF(AZ79=1,G79,0)</f>
        <v>0</v>
      </c>
      <c r="BB79" s="167">
        <f>IF(AZ79=2,G79,0)</f>
        <v>0</v>
      </c>
      <c r="BC79" s="167">
        <f>IF(AZ79=3,G79,0)</f>
        <v>0</v>
      </c>
      <c r="BD79" s="167">
        <f>IF(AZ79=4,G79,0)</f>
        <v>0</v>
      </c>
      <c r="BE79" s="167">
        <f>IF(AZ79=5,G79,0)</f>
        <v>0</v>
      </c>
      <c r="CA79" s="202">
        <v>11</v>
      </c>
      <c r="CB79" s="202">
        <v>3</v>
      </c>
      <c r="CZ79" s="167">
        <v>0</v>
      </c>
    </row>
    <row r="80" spans="1:104" x14ac:dyDescent="0.2">
      <c r="A80" s="196">
        <v>73</v>
      </c>
      <c r="B80" s="197" t="s">
        <v>227</v>
      </c>
      <c r="C80" s="198" t="s">
        <v>228</v>
      </c>
      <c r="D80" s="199" t="s">
        <v>84</v>
      </c>
      <c r="E80" s="200">
        <v>3</v>
      </c>
      <c r="F80" s="200">
        <v>0</v>
      </c>
      <c r="G80" s="201">
        <f>E80*F80</f>
        <v>0</v>
      </c>
      <c r="O80" s="195">
        <v>2</v>
      </c>
      <c r="AA80" s="167">
        <v>11</v>
      </c>
      <c r="AB80" s="167">
        <v>3</v>
      </c>
      <c r="AC80" s="167">
        <v>73</v>
      </c>
      <c r="AZ80" s="167">
        <v>2</v>
      </c>
      <c r="BA80" s="167">
        <f>IF(AZ80=1,G80,0)</f>
        <v>0</v>
      </c>
      <c r="BB80" s="167">
        <f>IF(AZ80=2,G80,0)</f>
        <v>0</v>
      </c>
      <c r="BC80" s="167">
        <f>IF(AZ80=3,G80,0)</f>
        <v>0</v>
      </c>
      <c r="BD80" s="167">
        <f>IF(AZ80=4,G80,0)</f>
        <v>0</v>
      </c>
      <c r="BE80" s="167">
        <f>IF(AZ80=5,G80,0)</f>
        <v>0</v>
      </c>
      <c r="CA80" s="202">
        <v>11</v>
      </c>
      <c r="CB80" s="202">
        <v>3</v>
      </c>
      <c r="CZ80" s="167">
        <v>0</v>
      </c>
    </row>
    <row r="81" spans="1:104" x14ac:dyDescent="0.2">
      <c r="A81" s="196">
        <v>74</v>
      </c>
      <c r="B81" s="197" t="s">
        <v>229</v>
      </c>
      <c r="C81" s="198" t="s">
        <v>230</v>
      </c>
      <c r="D81" s="199" t="s">
        <v>84</v>
      </c>
      <c r="E81" s="200">
        <v>12</v>
      </c>
      <c r="F81" s="200">
        <v>0</v>
      </c>
      <c r="G81" s="201">
        <f>E81*F81</f>
        <v>0</v>
      </c>
      <c r="O81" s="195">
        <v>2</v>
      </c>
      <c r="AA81" s="167">
        <v>11</v>
      </c>
      <c r="AB81" s="167">
        <v>3</v>
      </c>
      <c r="AC81" s="167">
        <v>74</v>
      </c>
      <c r="AZ81" s="167">
        <v>2</v>
      </c>
      <c r="BA81" s="167">
        <f>IF(AZ81=1,G81,0)</f>
        <v>0</v>
      </c>
      <c r="BB81" s="167">
        <f>IF(AZ81=2,G81,0)</f>
        <v>0</v>
      </c>
      <c r="BC81" s="167">
        <f>IF(AZ81=3,G81,0)</f>
        <v>0</v>
      </c>
      <c r="BD81" s="167">
        <f>IF(AZ81=4,G81,0)</f>
        <v>0</v>
      </c>
      <c r="BE81" s="167">
        <f>IF(AZ81=5,G81,0)</f>
        <v>0</v>
      </c>
      <c r="CA81" s="202">
        <v>11</v>
      </c>
      <c r="CB81" s="202">
        <v>3</v>
      </c>
      <c r="CZ81" s="167">
        <v>0</v>
      </c>
    </row>
    <row r="82" spans="1:104" x14ac:dyDescent="0.2">
      <c r="A82" s="196">
        <v>75</v>
      </c>
      <c r="B82" s="197" t="s">
        <v>231</v>
      </c>
      <c r="C82" s="198" t="s">
        <v>232</v>
      </c>
      <c r="D82" s="199" t="s">
        <v>84</v>
      </c>
      <c r="E82" s="200">
        <v>2</v>
      </c>
      <c r="F82" s="200">
        <v>0</v>
      </c>
      <c r="G82" s="201">
        <f>E82*F82</f>
        <v>0</v>
      </c>
      <c r="O82" s="195">
        <v>2</v>
      </c>
      <c r="AA82" s="167">
        <v>11</v>
      </c>
      <c r="AB82" s="167">
        <v>3</v>
      </c>
      <c r="AC82" s="167">
        <v>75</v>
      </c>
      <c r="AZ82" s="167">
        <v>2</v>
      </c>
      <c r="BA82" s="167">
        <f>IF(AZ82=1,G82,0)</f>
        <v>0</v>
      </c>
      <c r="BB82" s="167">
        <f>IF(AZ82=2,G82,0)</f>
        <v>0</v>
      </c>
      <c r="BC82" s="167">
        <f>IF(AZ82=3,G82,0)</f>
        <v>0</v>
      </c>
      <c r="BD82" s="167">
        <f>IF(AZ82=4,G82,0)</f>
        <v>0</v>
      </c>
      <c r="BE82" s="167">
        <f>IF(AZ82=5,G82,0)</f>
        <v>0</v>
      </c>
      <c r="CA82" s="202">
        <v>11</v>
      </c>
      <c r="CB82" s="202">
        <v>3</v>
      </c>
      <c r="CZ82" s="167">
        <v>0</v>
      </c>
    </row>
    <row r="83" spans="1:104" x14ac:dyDescent="0.2">
      <c r="A83" s="196">
        <v>76</v>
      </c>
      <c r="B83" s="197" t="s">
        <v>233</v>
      </c>
      <c r="C83" s="198" t="s">
        <v>234</v>
      </c>
      <c r="D83" s="199" t="s">
        <v>84</v>
      </c>
      <c r="E83" s="200">
        <v>2</v>
      </c>
      <c r="F83" s="200">
        <v>0</v>
      </c>
      <c r="G83" s="201">
        <f>E83*F83</f>
        <v>0</v>
      </c>
      <c r="O83" s="195">
        <v>2</v>
      </c>
      <c r="AA83" s="167">
        <v>11</v>
      </c>
      <c r="AB83" s="167">
        <v>3</v>
      </c>
      <c r="AC83" s="167">
        <v>76</v>
      </c>
      <c r="AZ83" s="167">
        <v>2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202">
        <v>11</v>
      </c>
      <c r="CB83" s="202">
        <v>3</v>
      </c>
      <c r="CZ83" s="167">
        <v>0</v>
      </c>
    </row>
    <row r="84" spans="1:104" x14ac:dyDescent="0.2">
      <c r="A84" s="196">
        <v>77</v>
      </c>
      <c r="B84" s="197" t="s">
        <v>235</v>
      </c>
      <c r="C84" s="198" t="s">
        <v>236</v>
      </c>
      <c r="D84" s="199" t="s">
        <v>84</v>
      </c>
      <c r="E84" s="200">
        <v>2</v>
      </c>
      <c r="F84" s="200">
        <v>0</v>
      </c>
      <c r="G84" s="201">
        <f>E84*F84</f>
        <v>0</v>
      </c>
      <c r="O84" s="195">
        <v>2</v>
      </c>
      <c r="AA84" s="167">
        <v>11</v>
      </c>
      <c r="AB84" s="167">
        <v>3</v>
      </c>
      <c r="AC84" s="167">
        <v>77</v>
      </c>
      <c r="AZ84" s="167">
        <v>2</v>
      </c>
      <c r="BA84" s="167">
        <f>IF(AZ84=1,G84,0)</f>
        <v>0</v>
      </c>
      <c r="BB84" s="167">
        <f>IF(AZ84=2,G84,0)</f>
        <v>0</v>
      </c>
      <c r="BC84" s="167">
        <f>IF(AZ84=3,G84,0)</f>
        <v>0</v>
      </c>
      <c r="BD84" s="167">
        <f>IF(AZ84=4,G84,0)</f>
        <v>0</v>
      </c>
      <c r="BE84" s="167">
        <f>IF(AZ84=5,G84,0)</f>
        <v>0</v>
      </c>
      <c r="CA84" s="202">
        <v>11</v>
      </c>
      <c r="CB84" s="202">
        <v>3</v>
      </c>
      <c r="CZ84" s="167">
        <v>0</v>
      </c>
    </row>
    <row r="85" spans="1:104" x14ac:dyDescent="0.2">
      <c r="A85" s="196">
        <v>78</v>
      </c>
      <c r="B85" s="197" t="s">
        <v>237</v>
      </c>
      <c r="C85" s="198" t="s">
        <v>238</v>
      </c>
      <c r="D85" s="199" t="s">
        <v>84</v>
      </c>
      <c r="E85" s="200">
        <v>5</v>
      </c>
      <c r="F85" s="200">
        <v>0</v>
      </c>
      <c r="G85" s="201">
        <f>E85*F85</f>
        <v>0</v>
      </c>
      <c r="O85" s="195">
        <v>2</v>
      </c>
      <c r="AA85" s="167">
        <v>11</v>
      </c>
      <c r="AB85" s="167">
        <v>3</v>
      </c>
      <c r="AC85" s="167">
        <v>78</v>
      </c>
      <c r="AZ85" s="167">
        <v>2</v>
      </c>
      <c r="BA85" s="167">
        <f>IF(AZ85=1,G85,0)</f>
        <v>0</v>
      </c>
      <c r="BB85" s="167">
        <f>IF(AZ85=2,G85,0)</f>
        <v>0</v>
      </c>
      <c r="BC85" s="167">
        <f>IF(AZ85=3,G85,0)</f>
        <v>0</v>
      </c>
      <c r="BD85" s="167">
        <f>IF(AZ85=4,G85,0)</f>
        <v>0</v>
      </c>
      <c r="BE85" s="167">
        <f>IF(AZ85=5,G85,0)</f>
        <v>0</v>
      </c>
      <c r="CA85" s="202">
        <v>11</v>
      </c>
      <c r="CB85" s="202">
        <v>3</v>
      </c>
      <c r="CZ85" s="167">
        <v>0</v>
      </c>
    </row>
    <row r="86" spans="1:104" x14ac:dyDescent="0.2">
      <c r="A86" s="196">
        <v>79</v>
      </c>
      <c r="B86" s="197" t="s">
        <v>239</v>
      </c>
      <c r="C86" s="198" t="s">
        <v>238</v>
      </c>
      <c r="D86" s="199" t="s">
        <v>84</v>
      </c>
      <c r="E86" s="200">
        <v>2</v>
      </c>
      <c r="F86" s="200">
        <v>0</v>
      </c>
      <c r="G86" s="201">
        <f>E86*F86</f>
        <v>0</v>
      </c>
      <c r="O86" s="195">
        <v>2</v>
      </c>
      <c r="AA86" s="167">
        <v>11</v>
      </c>
      <c r="AB86" s="167">
        <v>3</v>
      </c>
      <c r="AC86" s="167">
        <v>87</v>
      </c>
      <c r="AZ86" s="167">
        <v>2</v>
      </c>
      <c r="BA86" s="167">
        <f>IF(AZ86=1,G86,0)</f>
        <v>0</v>
      </c>
      <c r="BB86" s="167">
        <f>IF(AZ86=2,G86,0)</f>
        <v>0</v>
      </c>
      <c r="BC86" s="167">
        <f>IF(AZ86=3,G86,0)</f>
        <v>0</v>
      </c>
      <c r="BD86" s="167">
        <f>IF(AZ86=4,G86,0)</f>
        <v>0</v>
      </c>
      <c r="BE86" s="167">
        <f>IF(AZ86=5,G86,0)</f>
        <v>0</v>
      </c>
      <c r="CA86" s="202">
        <v>11</v>
      </c>
      <c r="CB86" s="202">
        <v>3</v>
      </c>
      <c r="CZ86" s="167">
        <v>0</v>
      </c>
    </row>
    <row r="87" spans="1:104" x14ac:dyDescent="0.2">
      <c r="A87" s="196">
        <v>80</v>
      </c>
      <c r="B87" s="197" t="s">
        <v>240</v>
      </c>
      <c r="C87" s="198" t="s">
        <v>241</v>
      </c>
      <c r="D87" s="199" t="s">
        <v>84</v>
      </c>
      <c r="E87" s="200">
        <v>1</v>
      </c>
      <c r="F87" s="200">
        <v>0</v>
      </c>
      <c r="G87" s="201">
        <f>E87*F87</f>
        <v>0</v>
      </c>
      <c r="O87" s="195">
        <v>2</v>
      </c>
      <c r="AA87" s="167">
        <v>11</v>
      </c>
      <c r="AB87" s="167">
        <v>3</v>
      </c>
      <c r="AC87" s="167">
        <v>79</v>
      </c>
      <c r="AZ87" s="167">
        <v>2</v>
      </c>
      <c r="BA87" s="167">
        <f>IF(AZ87=1,G87,0)</f>
        <v>0</v>
      </c>
      <c r="BB87" s="167">
        <f>IF(AZ87=2,G87,0)</f>
        <v>0</v>
      </c>
      <c r="BC87" s="167">
        <f>IF(AZ87=3,G87,0)</f>
        <v>0</v>
      </c>
      <c r="BD87" s="167">
        <f>IF(AZ87=4,G87,0)</f>
        <v>0</v>
      </c>
      <c r="BE87" s="167">
        <f>IF(AZ87=5,G87,0)</f>
        <v>0</v>
      </c>
      <c r="CA87" s="202">
        <v>11</v>
      </c>
      <c r="CB87" s="202">
        <v>3</v>
      </c>
      <c r="CZ87" s="167">
        <v>0</v>
      </c>
    </row>
    <row r="88" spans="1:104" x14ac:dyDescent="0.2">
      <c r="A88" s="196">
        <v>81</v>
      </c>
      <c r="B88" s="197" t="s">
        <v>242</v>
      </c>
      <c r="C88" s="198" t="s">
        <v>243</v>
      </c>
      <c r="D88" s="199" t="s">
        <v>84</v>
      </c>
      <c r="E88" s="200">
        <v>1</v>
      </c>
      <c r="F88" s="200">
        <v>0</v>
      </c>
      <c r="G88" s="201">
        <f>E88*F88</f>
        <v>0</v>
      </c>
      <c r="O88" s="195">
        <v>2</v>
      </c>
      <c r="AA88" s="167">
        <v>11</v>
      </c>
      <c r="AB88" s="167">
        <v>3</v>
      </c>
      <c r="AC88" s="167">
        <v>80</v>
      </c>
      <c r="AZ88" s="167">
        <v>2</v>
      </c>
      <c r="BA88" s="167">
        <f>IF(AZ88=1,G88,0)</f>
        <v>0</v>
      </c>
      <c r="BB88" s="167">
        <f>IF(AZ88=2,G88,0)</f>
        <v>0</v>
      </c>
      <c r="BC88" s="167">
        <f>IF(AZ88=3,G88,0)</f>
        <v>0</v>
      </c>
      <c r="BD88" s="167">
        <f>IF(AZ88=4,G88,0)</f>
        <v>0</v>
      </c>
      <c r="BE88" s="167">
        <f>IF(AZ88=5,G88,0)</f>
        <v>0</v>
      </c>
      <c r="CA88" s="202">
        <v>11</v>
      </c>
      <c r="CB88" s="202">
        <v>3</v>
      </c>
      <c r="CZ88" s="167">
        <v>0</v>
      </c>
    </row>
    <row r="89" spans="1:104" x14ac:dyDescent="0.2">
      <c r="A89" s="196">
        <v>82</v>
      </c>
      <c r="B89" s="197" t="s">
        <v>244</v>
      </c>
      <c r="C89" s="198" t="s">
        <v>245</v>
      </c>
      <c r="D89" s="199" t="s">
        <v>84</v>
      </c>
      <c r="E89" s="200">
        <v>13</v>
      </c>
      <c r="F89" s="200">
        <v>0</v>
      </c>
      <c r="G89" s="201">
        <f>E89*F89</f>
        <v>0</v>
      </c>
      <c r="O89" s="195">
        <v>2</v>
      </c>
      <c r="AA89" s="167">
        <v>11</v>
      </c>
      <c r="AB89" s="167">
        <v>3</v>
      </c>
      <c r="AC89" s="167">
        <v>81</v>
      </c>
      <c r="AZ89" s="167">
        <v>2</v>
      </c>
      <c r="BA89" s="167">
        <f>IF(AZ89=1,G89,0)</f>
        <v>0</v>
      </c>
      <c r="BB89" s="167">
        <f>IF(AZ89=2,G89,0)</f>
        <v>0</v>
      </c>
      <c r="BC89" s="167">
        <f>IF(AZ89=3,G89,0)</f>
        <v>0</v>
      </c>
      <c r="BD89" s="167">
        <f>IF(AZ89=4,G89,0)</f>
        <v>0</v>
      </c>
      <c r="BE89" s="167">
        <f>IF(AZ89=5,G89,0)</f>
        <v>0</v>
      </c>
      <c r="CA89" s="202">
        <v>11</v>
      </c>
      <c r="CB89" s="202">
        <v>3</v>
      </c>
      <c r="CZ89" s="167">
        <v>0</v>
      </c>
    </row>
    <row r="90" spans="1:104" x14ac:dyDescent="0.2">
      <c r="A90" s="196">
        <v>83</v>
      </c>
      <c r="B90" s="197" t="s">
        <v>246</v>
      </c>
      <c r="C90" s="198" t="s">
        <v>247</v>
      </c>
      <c r="D90" s="199" t="s">
        <v>84</v>
      </c>
      <c r="E90" s="200">
        <v>1</v>
      </c>
      <c r="F90" s="200">
        <v>0</v>
      </c>
      <c r="G90" s="201">
        <f>E90*F90</f>
        <v>0</v>
      </c>
      <c r="O90" s="195">
        <v>2</v>
      </c>
      <c r="AA90" s="167">
        <v>11</v>
      </c>
      <c r="AB90" s="167">
        <v>3</v>
      </c>
      <c r="AC90" s="167">
        <v>82</v>
      </c>
      <c r="AZ90" s="167">
        <v>2</v>
      </c>
      <c r="BA90" s="167">
        <f>IF(AZ90=1,G90,0)</f>
        <v>0</v>
      </c>
      <c r="BB90" s="167">
        <f>IF(AZ90=2,G90,0)</f>
        <v>0</v>
      </c>
      <c r="BC90" s="167">
        <f>IF(AZ90=3,G90,0)</f>
        <v>0</v>
      </c>
      <c r="BD90" s="167">
        <f>IF(AZ90=4,G90,0)</f>
        <v>0</v>
      </c>
      <c r="BE90" s="167">
        <f>IF(AZ90=5,G90,0)</f>
        <v>0</v>
      </c>
      <c r="CA90" s="202">
        <v>11</v>
      </c>
      <c r="CB90" s="202">
        <v>3</v>
      </c>
      <c r="CZ90" s="167">
        <v>0</v>
      </c>
    </row>
    <row r="91" spans="1:104" x14ac:dyDescent="0.2">
      <c r="A91" s="196">
        <v>84</v>
      </c>
      <c r="B91" s="197" t="s">
        <v>248</v>
      </c>
      <c r="C91" s="198" t="s">
        <v>249</v>
      </c>
      <c r="D91" s="199" t="s">
        <v>84</v>
      </c>
      <c r="E91" s="200">
        <v>2</v>
      </c>
      <c r="F91" s="200">
        <v>0</v>
      </c>
      <c r="G91" s="201">
        <f>E91*F91</f>
        <v>0</v>
      </c>
      <c r="O91" s="195">
        <v>2</v>
      </c>
      <c r="AA91" s="167">
        <v>11</v>
      </c>
      <c r="AB91" s="167">
        <v>3</v>
      </c>
      <c r="AC91" s="167">
        <v>83</v>
      </c>
      <c r="AZ91" s="167">
        <v>2</v>
      </c>
      <c r="BA91" s="167">
        <f>IF(AZ91=1,G91,0)</f>
        <v>0</v>
      </c>
      <c r="BB91" s="167">
        <f>IF(AZ91=2,G91,0)</f>
        <v>0</v>
      </c>
      <c r="BC91" s="167">
        <f>IF(AZ91=3,G91,0)</f>
        <v>0</v>
      </c>
      <c r="BD91" s="167">
        <f>IF(AZ91=4,G91,0)</f>
        <v>0</v>
      </c>
      <c r="BE91" s="167">
        <f>IF(AZ91=5,G91,0)</f>
        <v>0</v>
      </c>
      <c r="CA91" s="202">
        <v>11</v>
      </c>
      <c r="CB91" s="202">
        <v>3</v>
      </c>
      <c r="CZ91" s="167">
        <v>0</v>
      </c>
    </row>
    <row r="92" spans="1:104" x14ac:dyDescent="0.2">
      <c r="A92" s="196">
        <v>85</v>
      </c>
      <c r="B92" s="197" t="s">
        <v>250</v>
      </c>
      <c r="C92" s="198" t="s">
        <v>251</v>
      </c>
      <c r="D92" s="199" t="s">
        <v>84</v>
      </c>
      <c r="E92" s="200">
        <v>3</v>
      </c>
      <c r="F92" s="200">
        <v>0</v>
      </c>
      <c r="G92" s="201">
        <f>E92*F92</f>
        <v>0</v>
      </c>
      <c r="O92" s="195">
        <v>2</v>
      </c>
      <c r="AA92" s="167">
        <v>11</v>
      </c>
      <c r="AB92" s="167">
        <v>3</v>
      </c>
      <c r="AC92" s="167">
        <v>84</v>
      </c>
      <c r="AZ92" s="167">
        <v>2</v>
      </c>
      <c r="BA92" s="167">
        <f>IF(AZ92=1,G92,0)</f>
        <v>0</v>
      </c>
      <c r="BB92" s="167">
        <f>IF(AZ92=2,G92,0)</f>
        <v>0</v>
      </c>
      <c r="BC92" s="167">
        <f>IF(AZ92=3,G92,0)</f>
        <v>0</v>
      </c>
      <c r="BD92" s="167">
        <f>IF(AZ92=4,G92,0)</f>
        <v>0</v>
      </c>
      <c r="BE92" s="167">
        <f>IF(AZ92=5,G92,0)</f>
        <v>0</v>
      </c>
      <c r="CA92" s="202">
        <v>11</v>
      </c>
      <c r="CB92" s="202">
        <v>3</v>
      </c>
      <c r="CZ92" s="167">
        <v>0</v>
      </c>
    </row>
    <row r="93" spans="1:104" x14ac:dyDescent="0.2">
      <c r="A93" s="196">
        <v>86</v>
      </c>
      <c r="B93" s="197" t="s">
        <v>252</v>
      </c>
      <c r="C93" s="198" t="s">
        <v>253</v>
      </c>
      <c r="D93" s="199" t="s">
        <v>84</v>
      </c>
      <c r="E93" s="200">
        <v>14</v>
      </c>
      <c r="F93" s="200">
        <v>0</v>
      </c>
      <c r="G93" s="201">
        <f>E93*F93</f>
        <v>0</v>
      </c>
      <c r="O93" s="195">
        <v>2</v>
      </c>
      <c r="AA93" s="167">
        <v>11</v>
      </c>
      <c r="AB93" s="167">
        <v>3</v>
      </c>
      <c r="AC93" s="167">
        <v>85</v>
      </c>
      <c r="AZ93" s="167">
        <v>2</v>
      </c>
      <c r="BA93" s="167">
        <f>IF(AZ93=1,G93,0)</f>
        <v>0</v>
      </c>
      <c r="BB93" s="167">
        <f>IF(AZ93=2,G93,0)</f>
        <v>0</v>
      </c>
      <c r="BC93" s="167">
        <f>IF(AZ93=3,G93,0)</f>
        <v>0</v>
      </c>
      <c r="BD93" s="167">
        <f>IF(AZ93=4,G93,0)</f>
        <v>0</v>
      </c>
      <c r="BE93" s="167">
        <f>IF(AZ93=5,G93,0)</f>
        <v>0</v>
      </c>
      <c r="CA93" s="202">
        <v>11</v>
      </c>
      <c r="CB93" s="202">
        <v>3</v>
      </c>
      <c r="CZ93" s="167">
        <v>0</v>
      </c>
    </row>
    <row r="94" spans="1:104" x14ac:dyDescent="0.2">
      <c r="A94" s="196">
        <v>87</v>
      </c>
      <c r="B94" s="197" t="s">
        <v>254</v>
      </c>
      <c r="C94" s="198" t="s">
        <v>255</v>
      </c>
      <c r="D94" s="199" t="s">
        <v>84</v>
      </c>
      <c r="E94" s="200">
        <v>14</v>
      </c>
      <c r="F94" s="200">
        <v>0</v>
      </c>
      <c r="G94" s="201">
        <f>E94*F94</f>
        <v>0</v>
      </c>
      <c r="O94" s="195">
        <v>2</v>
      </c>
      <c r="AA94" s="167">
        <v>11</v>
      </c>
      <c r="AB94" s="167">
        <v>3</v>
      </c>
      <c r="AC94" s="167">
        <v>86</v>
      </c>
      <c r="AZ94" s="167">
        <v>2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202">
        <v>11</v>
      </c>
      <c r="CB94" s="202">
        <v>3</v>
      </c>
      <c r="CZ94" s="167">
        <v>0</v>
      </c>
    </row>
    <row r="95" spans="1:104" x14ac:dyDescent="0.2">
      <c r="A95" s="203"/>
      <c r="B95" s="204" t="s">
        <v>75</v>
      </c>
      <c r="C95" s="205" t="str">
        <f>CONCATENATE(B7," ",C7)</f>
        <v>766N Typologie nábytku</v>
      </c>
      <c r="D95" s="206"/>
      <c r="E95" s="207"/>
      <c r="F95" s="208"/>
      <c r="G95" s="209">
        <f>SUM(G7:G94)</f>
        <v>0</v>
      </c>
      <c r="O95" s="195">
        <v>4</v>
      </c>
      <c r="BA95" s="210">
        <f>SUM(BA7:BA94)</f>
        <v>0</v>
      </c>
      <c r="BB95" s="210">
        <f>SUM(BB7:BB94)</f>
        <v>0</v>
      </c>
      <c r="BC95" s="210">
        <f>SUM(BC7:BC94)</f>
        <v>0</v>
      </c>
      <c r="BD95" s="210">
        <f>SUM(BD7:BD94)</f>
        <v>0</v>
      </c>
      <c r="BE95" s="210">
        <f>SUM(BE7:BE94)</f>
        <v>0</v>
      </c>
    </row>
    <row r="96" spans="1:104" x14ac:dyDescent="0.2">
      <c r="E96" s="167"/>
    </row>
    <row r="97" spans="5:5" x14ac:dyDescent="0.2">
      <c r="E97" s="167"/>
    </row>
    <row r="98" spans="5:5" x14ac:dyDescent="0.2">
      <c r="E98" s="167"/>
    </row>
    <row r="99" spans="5:5" x14ac:dyDescent="0.2">
      <c r="E99" s="167"/>
    </row>
    <row r="100" spans="5:5" x14ac:dyDescent="0.2">
      <c r="E100" s="167"/>
    </row>
    <row r="101" spans="5:5" x14ac:dyDescent="0.2">
      <c r="E101" s="167"/>
    </row>
    <row r="102" spans="5:5" x14ac:dyDescent="0.2">
      <c r="E102" s="167"/>
    </row>
    <row r="103" spans="5:5" x14ac:dyDescent="0.2">
      <c r="E103" s="167"/>
    </row>
    <row r="104" spans="5:5" x14ac:dyDescent="0.2">
      <c r="E104" s="167"/>
    </row>
    <row r="105" spans="5:5" x14ac:dyDescent="0.2">
      <c r="E105" s="167"/>
    </row>
    <row r="106" spans="5:5" x14ac:dyDescent="0.2">
      <c r="E106" s="167"/>
    </row>
    <row r="107" spans="5:5" x14ac:dyDescent="0.2">
      <c r="E107" s="167"/>
    </row>
    <row r="108" spans="5:5" x14ac:dyDescent="0.2">
      <c r="E108" s="167"/>
    </row>
    <row r="109" spans="5:5" x14ac:dyDescent="0.2">
      <c r="E109" s="167"/>
    </row>
    <row r="110" spans="5:5" x14ac:dyDescent="0.2">
      <c r="E110" s="167"/>
    </row>
    <row r="111" spans="5:5" x14ac:dyDescent="0.2">
      <c r="E111" s="167"/>
    </row>
    <row r="112" spans="5:5" x14ac:dyDescent="0.2">
      <c r="E112" s="167"/>
    </row>
    <row r="113" spans="1:7" x14ac:dyDescent="0.2">
      <c r="E113" s="167"/>
    </row>
    <row r="114" spans="1:7" x14ac:dyDescent="0.2">
      <c r="E114" s="167"/>
    </row>
    <row r="115" spans="1:7" x14ac:dyDescent="0.2">
      <c r="E115" s="167"/>
    </row>
    <row r="116" spans="1:7" x14ac:dyDescent="0.2">
      <c r="E116" s="167"/>
    </row>
    <row r="117" spans="1:7" x14ac:dyDescent="0.2">
      <c r="E117" s="167"/>
    </row>
    <row r="118" spans="1:7" x14ac:dyDescent="0.2">
      <c r="E118" s="167"/>
    </row>
    <row r="119" spans="1:7" x14ac:dyDescent="0.2">
      <c r="A119" s="211"/>
      <c r="B119" s="211"/>
      <c r="C119" s="211"/>
      <c r="D119" s="211"/>
      <c r="E119" s="211"/>
      <c r="F119" s="211"/>
      <c r="G119" s="211"/>
    </row>
    <row r="120" spans="1:7" x14ac:dyDescent="0.2">
      <c r="A120" s="211"/>
      <c r="B120" s="211"/>
      <c r="C120" s="211"/>
      <c r="D120" s="211"/>
      <c r="E120" s="211"/>
      <c r="F120" s="211"/>
      <c r="G120" s="211"/>
    </row>
    <row r="121" spans="1:7" x14ac:dyDescent="0.2">
      <c r="A121" s="211"/>
      <c r="B121" s="211"/>
      <c r="C121" s="211"/>
      <c r="D121" s="211"/>
      <c r="E121" s="211"/>
      <c r="F121" s="211"/>
      <c r="G121" s="211"/>
    </row>
    <row r="122" spans="1:7" x14ac:dyDescent="0.2">
      <c r="A122" s="211"/>
      <c r="B122" s="211"/>
      <c r="C122" s="211"/>
      <c r="D122" s="211"/>
      <c r="E122" s="211"/>
      <c r="F122" s="211"/>
      <c r="G122" s="211"/>
    </row>
    <row r="123" spans="1:7" x14ac:dyDescent="0.2">
      <c r="E123" s="167"/>
    </row>
    <row r="124" spans="1:7" x14ac:dyDescent="0.2">
      <c r="E124" s="167"/>
    </row>
    <row r="125" spans="1:7" x14ac:dyDescent="0.2">
      <c r="E125" s="167"/>
    </row>
    <row r="126" spans="1:7" x14ac:dyDescent="0.2">
      <c r="E126" s="167"/>
    </row>
    <row r="127" spans="1:7" x14ac:dyDescent="0.2">
      <c r="E127" s="167"/>
    </row>
    <row r="128" spans="1:7" x14ac:dyDescent="0.2">
      <c r="E128" s="167"/>
    </row>
    <row r="129" spans="5:5" x14ac:dyDescent="0.2">
      <c r="E129" s="167"/>
    </row>
    <row r="130" spans="5:5" x14ac:dyDescent="0.2">
      <c r="E130" s="167"/>
    </row>
    <row r="131" spans="5:5" x14ac:dyDescent="0.2">
      <c r="E131" s="167"/>
    </row>
    <row r="132" spans="5:5" x14ac:dyDescent="0.2">
      <c r="E132" s="167"/>
    </row>
    <row r="133" spans="5:5" x14ac:dyDescent="0.2">
      <c r="E133" s="167"/>
    </row>
    <row r="134" spans="5:5" x14ac:dyDescent="0.2">
      <c r="E134" s="167"/>
    </row>
    <row r="135" spans="5:5" x14ac:dyDescent="0.2">
      <c r="E135" s="167"/>
    </row>
    <row r="136" spans="5:5" x14ac:dyDescent="0.2">
      <c r="E136" s="167"/>
    </row>
    <row r="137" spans="5:5" x14ac:dyDescent="0.2">
      <c r="E137" s="167"/>
    </row>
    <row r="138" spans="5:5" x14ac:dyDescent="0.2">
      <c r="E138" s="167"/>
    </row>
    <row r="139" spans="5:5" x14ac:dyDescent="0.2">
      <c r="E139" s="167"/>
    </row>
    <row r="140" spans="5:5" x14ac:dyDescent="0.2">
      <c r="E140" s="167"/>
    </row>
    <row r="141" spans="5:5" x14ac:dyDescent="0.2">
      <c r="E141" s="167"/>
    </row>
    <row r="142" spans="5:5" x14ac:dyDescent="0.2">
      <c r="E142" s="167"/>
    </row>
    <row r="143" spans="5:5" x14ac:dyDescent="0.2">
      <c r="E143" s="167"/>
    </row>
    <row r="144" spans="5:5" x14ac:dyDescent="0.2">
      <c r="E144" s="167"/>
    </row>
    <row r="145" spans="1:7" x14ac:dyDescent="0.2">
      <c r="E145" s="167"/>
    </row>
    <row r="146" spans="1:7" x14ac:dyDescent="0.2">
      <c r="E146" s="167"/>
    </row>
    <row r="147" spans="1:7" x14ac:dyDescent="0.2">
      <c r="E147" s="167"/>
    </row>
    <row r="148" spans="1:7" x14ac:dyDescent="0.2">
      <c r="E148" s="167"/>
    </row>
    <row r="149" spans="1:7" x14ac:dyDescent="0.2">
      <c r="E149" s="167"/>
    </row>
    <row r="150" spans="1:7" x14ac:dyDescent="0.2">
      <c r="E150" s="167"/>
    </row>
    <row r="151" spans="1:7" x14ac:dyDescent="0.2">
      <c r="E151" s="167"/>
    </row>
    <row r="152" spans="1:7" x14ac:dyDescent="0.2">
      <c r="E152" s="167"/>
    </row>
    <row r="153" spans="1:7" x14ac:dyDescent="0.2">
      <c r="E153" s="167"/>
    </row>
    <row r="154" spans="1:7" x14ac:dyDescent="0.2">
      <c r="A154" s="212"/>
      <c r="B154" s="212"/>
    </row>
    <row r="155" spans="1:7" x14ac:dyDescent="0.2">
      <c r="A155" s="211"/>
      <c r="B155" s="211"/>
      <c r="C155" s="214"/>
      <c r="D155" s="214"/>
      <c r="E155" s="215"/>
      <c r="F155" s="214"/>
      <c r="G155" s="216"/>
    </row>
    <row r="156" spans="1:7" x14ac:dyDescent="0.2">
      <c r="A156" s="217"/>
      <c r="B156" s="217"/>
      <c r="C156" s="211"/>
      <c r="D156" s="211"/>
      <c r="E156" s="218"/>
      <c r="F156" s="211"/>
      <c r="G156" s="211"/>
    </row>
    <row r="157" spans="1:7" x14ac:dyDescent="0.2">
      <c r="A157" s="211"/>
      <c r="B157" s="211"/>
      <c r="C157" s="211"/>
      <c r="D157" s="211"/>
      <c r="E157" s="218"/>
      <c r="F157" s="211"/>
      <c r="G157" s="211"/>
    </row>
    <row r="158" spans="1:7" x14ac:dyDescent="0.2">
      <c r="A158" s="211"/>
      <c r="B158" s="211"/>
      <c r="C158" s="211"/>
      <c r="D158" s="211"/>
      <c r="E158" s="218"/>
      <c r="F158" s="211"/>
      <c r="G158" s="211"/>
    </row>
    <row r="159" spans="1:7" x14ac:dyDescent="0.2">
      <c r="A159" s="211"/>
      <c r="B159" s="211"/>
      <c r="C159" s="211"/>
      <c r="D159" s="211"/>
      <c r="E159" s="218"/>
      <c r="F159" s="211"/>
      <c r="G159" s="211"/>
    </row>
    <row r="160" spans="1:7" x14ac:dyDescent="0.2">
      <c r="A160" s="211"/>
      <c r="B160" s="211"/>
      <c r="C160" s="211"/>
      <c r="D160" s="211"/>
      <c r="E160" s="218"/>
      <c r="F160" s="211"/>
      <c r="G160" s="211"/>
    </row>
    <row r="161" spans="1:7" x14ac:dyDescent="0.2">
      <c r="A161" s="211"/>
      <c r="B161" s="211"/>
      <c r="C161" s="211"/>
      <c r="D161" s="211"/>
      <c r="E161" s="218"/>
      <c r="F161" s="211"/>
      <c r="G161" s="211"/>
    </row>
    <row r="162" spans="1:7" x14ac:dyDescent="0.2">
      <c r="A162" s="211"/>
      <c r="B162" s="211"/>
      <c r="C162" s="211"/>
      <c r="D162" s="211"/>
      <c r="E162" s="218"/>
      <c r="F162" s="211"/>
      <c r="G162" s="211"/>
    </row>
    <row r="163" spans="1:7" x14ac:dyDescent="0.2">
      <c r="A163" s="211"/>
      <c r="B163" s="211"/>
      <c r="C163" s="211"/>
      <c r="D163" s="211"/>
      <c r="E163" s="218"/>
      <c r="F163" s="211"/>
      <c r="G163" s="211"/>
    </row>
    <row r="164" spans="1:7" x14ac:dyDescent="0.2">
      <c r="A164" s="211"/>
      <c r="B164" s="211"/>
      <c r="C164" s="211"/>
      <c r="D164" s="211"/>
      <c r="E164" s="218"/>
      <c r="F164" s="211"/>
      <c r="G164" s="211"/>
    </row>
    <row r="165" spans="1:7" x14ac:dyDescent="0.2">
      <c r="A165" s="211"/>
      <c r="B165" s="211"/>
      <c r="C165" s="211"/>
      <c r="D165" s="211"/>
      <c r="E165" s="218"/>
      <c r="F165" s="211"/>
      <c r="G165" s="211"/>
    </row>
    <row r="166" spans="1:7" x14ac:dyDescent="0.2">
      <c r="A166" s="211"/>
      <c r="B166" s="211"/>
      <c r="C166" s="211"/>
      <c r="D166" s="211"/>
      <c r="E166" s="218"/>
      <c r="F166" s="211"/>
      <c r="G166" s="211"/>
    </row>
    <row r="167" spans="1:7" x14ac:dyDescent="0.2">
      <c r="A167" s="211"/>
      <c r="B167" s="211"/>
      <c r="C167" s="211"/>
      <c r="D167" s="211"/>
      <c r="E167" s="218"/>
      <c r="F167" s="211"/>
      <c r="G167" s="211"/>
    </row>
    <row r="168" spans="1:7" x14ac:dyDescent="0.2">
      <c r="A168" s="211"/>
      <c r="B168" s="211"/>
      <c r="C168" s="211"/>
      <c r="D168" s="211"/>
      <c r="E168" s="218"/>
      <c r="F168" s="211"/>
      <c r="G168" s="211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Hanuš</dc:creator>
  <cp:lastModifiedBy>Petr Hanuš</cp:lastModifiedBy>
  <dcterms:created xsi:type="dcterms:W3CDTF">2012-11-05T05:52:20Z</dcterms:created>
  <dcterms:modified xsi:type="dcterms:W3CDTF">2012-11-05T05:54:00Z</dcterms:modified>
</cp:coreProperties>
</file>